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xr:revisionPtr revIDLastSave="0" documentId="13_ncr:1_{2BDF1E66-2AF7-442F-BD55-2A7DBE1FB772}" xr6:coauthVersionLast="46" xr6:coauthVersionMax="46" xr10:uidLastSave="{00000000-0000-0000-0000-000000000000}"/>
  <bookViews>
    <workbookView xWindow="-108" yWindow="-108" windowWidth="23256" windowHeight="12576" activeTab="1" xr2:uid="{00000000-000D-0000-FFFF-FFFF00000000}"/>
  </bookViews>
  <sheets>
    <sheet name="Lėšų suvestinė" sheetId="54" r:id="rId1"/>
    <sheet name="P1" sheetId="50" r:id="rId2"/>
    <sheet name="P2" sheetId="51" r:id="rId3"/>
    <sheet name="P3" sheetId="52" r:id="rId4"/>
    <sheet name="P4" sheetId="48" r:id="rId5"/>
    <sheet name="P5" sheetId="49" r:id="rId6"/>
    <sheet name="P6" sheetId="27" r:id="rId7"/>
    <sheet name="P7" sheetId="35" r:id="rId8"/>
    <sheet name="P8" sheetId="46" r:id="rId9"/>
  </sheets>
  <definedNames>
    <definedName name="_xlnm.Print_Area" localSheetId="1">'P1'!$A$1:$Q$79</definedName>
    <definedName name="_xlnm.Print_Area" localSheetId="2">'P2'!$A$1:$Q$67</definedName>
    <definedName name="_xlnm.Print_Area" localSheetId="3">'P3'!$A$1:$Q$274</definedName>
    <definedName name="_xlnm.Print_Area" localSheetId="4">'P4'!$A$1:$Q$132</definedName>
    <definedName name="_xlnm.Print_Area" localSheetId="5">'P5'!$A$1:$Q$101</definedName>
    <definedName name="_xlnm.Print_Area" localSheetId="6">'P6'!$A$1:$Q$111</definedName>
    <definedName name="_xlnm.Print_Area" localSheetId="7">'P7'!$A$1:$Q$77</definedName>
    <definedName name="_xlnm.Print_Area" localSheetId="8">'P8'!$A$1:$Q$82</definedName>
    <definedName name="_xlnm.Print_Titles" localSheetId="1">'P1'!$5:$7</definedName>
    <definedName name="_xlnm.Print_Titles" localSheetId="2">'P2'!$5:$7</definedName>
    <definedName name="_xlnm.Print_Titles" localSheetId="3">'P3'!$5:$7</definedName>
    <definedName name="_xlnm.Print_Titles" localSheetId="4">'P4'!$5:$7</definedName>
    <definedName name="_xlnm.Print_Titles" localSheetId="5">'P5'!$4:$6</definedName>
    <definedName name="_xlnm.Print_Titles" localSheetId="6">'P6'!$5:$7</definedName>
    <definedName name="_xlnm.Print_Titles" localSheetId="7">'P7'!$5:$7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4" i="35" l="1"/>
  <c r="I44" i="35"/>
  <c r="H44" i="35"/>
  <c r="I66" i="27"/>
  <c r="J66" i="27"/>
  <c r="H66" i="27"/>
  <c r="I52" i="54"/>
  <c r="J52" i="54"/>
  <c r="I49" i="54"/>
  <c r="J49" i="54"/>
  <c r="J54" i="54"/>
  <c r="J55" i="54"/>
  <c r="J56" i="54"/>
  <c r="J57" i="54"/>
  <c r="J58" i="54"/>
  <c r="J53" i="54"/>
  <c r="J51" i="54"/>
  <c r="J50" i="54"/>
  <c r="I54" i="54"/>
  <c r="I55" i="54"/>
  <c r="I56" i="54"/>
  <c r="I57" i="54"/>
  <c r="I58" i="54"/>
  <c r="I53" i="54"/>
  <c r="I51" i="54"/>
  <c r="I50" i="54"/>
  <c r="I45" i="54"/>
  <c r="J45" i="54"/>
  <c r="I38" i="54"/>
  <c r="J38" i="54"/>
  <c r="I35" i="54"/>
  <c r="J35" i="54"/>
  <c r="J40" i="54"/>
  <c r="J41" i="54"/>
  <c r="J42" i="54"/>
  <c r="J43" i="54"/>
  <c r="J44" i="54"/>
  <c r="J39" i="54"/>
  <c r="J37" i="54"/>
  <c r="J36" i="54"/>
  <c r="I40" i="54"/>
  <c r="I41" i="54"/>
  <c r="I42" i="54"/>
  <c r="I43" i="54"/>
  <c r="I44" i="54"/>
  <c r="I39" i="54"/>
  <c r="I37" i="54"/>
  <c r="I36" i="54"/>
  <c r="I31" i="54"/>
  <c r="J31" i="54"/>
  <c r="I24" i="54"/>
  <c r="J24" i="54"/>
  <c r="I21" i="54"/>
  <c r="J21" i="54"/>
  <c r="J22" i="54"/>
  <c r="J23" i="54"/>
  <c r="J25" i="54"/>
  <c r="J26" i="54"/>
  <c r="J27" i="54"/>
  <c r="J28" i="54"/>
  <c r="J29" i="54"/>
  <c r="J30" i="54"/>
  <c r="I22" i="54"/>
  <c r="I23" i="54"/>
  <c r="I25" i="54"/>
  <c r="I26" i="54"/>
  <c r="I27" i="54"/>
  <c r="I28" i="54"/>
  <c r="I29" i="54"/>
  <c r="I30" i="54"/>
  <c r="I59" i="54" l="1"/>
  <c r="J59" i="54"/>
  <c r="I50" i="48"/>
  <c r="J50" i="48"/>
  <c r="H50" i="48"/>
  <c r="J45" i="49"/>
  <c r="I45" i="49"/>
  <c r="H45" i="49"/>
  <c r="I61" i="35"/>
  <c r="J61" i="35"/>
  <c r="H61" i="35"/>
  <c r="J273" i="52"/>
  <c r="H58" i="54" s="1"/>
  <c r="I273" i="52"/>
  <c r="H44" i="54" s="1"/>
  <c r="H273" i="52"/>
  <c r="H30" i="54" s="1"/>
  <c r="J272" i="52"/>
  <c r="H57" i="54" s="1"/>
  <c r="I272" i="52"/>
  <c r="H43" i="54" s="1"/>
  <c r="H272" i="52"/>
  <c r="H29" i="54" s="1"/>
  <c r="J271" i="52"/>
  <c r="H56" i="54" s="1"/>
  <c r="I271" i="52"/>
  <c r="H42" i="54" s="1"/>
  <c r="H271" i="52"/>
  <c r="H28" i="54" s="1"/>
  <c r="J270" i="52"/>
  <c r="H55" i="54" s="1"/>
  <c r="I270" i="52"/>
  <c r="H41" i="54" s="1"/>
  <c r="H270" i="52"/>
  <c r="H27" i="54" s="1"/>
  <c r="J269" i="52"/>
  <c r="H54" i="54" s="1"/>
  <c r="I269" i="52"/>
  <c r="H40" i="54" s="1"/>
  <c r="H269" i="52"/>
  <c r="H26" i="54" s="1"/>
  <c r="J268" i="52"/>
  <c r="H53" i="54" s="1"/>
  <c r="I268" i="52"/>
  <c r="H39" i="54" s="1"/>
  <c r="H268" i="52"/>
  <c r="H25" i="54" s="1"/>
  <c r="J266" i="52"/>
  <c r="H51" i="54" s="1"/>
  <c r="I266" i="52"/>
  <c r="H37" i="54" s="1"/>
  <c r="H266" i="52"/>
  <c r="H23" i="54" s="1"/>
  <c r="J265" i="52"/>
  <c r="H50" i="54" s="1"/>
  <c r="I265" i="52"/>
  <c r="H36" i="54" s="1"/>
  <c r="H265" i="52"/>
  <c r="H22" i="54" s="1"/>
  <c r="J258" i="52"/>
  <c r="I258" i="52"/>
  <c r="H258" i="52"/>
  <c r="J242" i="52"/>
  <c r="I242" i="52"/>
  <c r="H242" i="52"/>
  <c r="J230" i="52"/>
  <c r="I230" i="52"/>
  <c r="H230" i="52"/>
  <c r="J213" i="52"/>
  <c r="I213" i="52"/>
  <c r="H213" i="52"/>
  <c r="J209" i="52"/>
  <c r="I209" i="52"/>
  <c r="H209" i="52"/>
  <c r="J205" i="52"/>
  <c r="I205" i="52"/>
  <c r="H205" i="52"/>
  <c r="J189" i="52"/>
  <c r="I189" i="52"/>
  <c r="H189" i="52"/>
  <c r="J183" i="52"/>
  <c r="I183" i="52"/>
  <c r="H183" i="52"/>
  <c r="J169" i="52"/>
  <c r="I169" i="52"/>
  <c r="H169" i="52"/>
  <c r="J124" i="52"/>
  <c r="I124" i="52"/>
  <c r="H124" i="52"/>
  <c r="J108" i="52"/>
  <c r="I108" i="52"/>
  <c r="H108" i="52"/>
  <c r="J98" i="52"/>
  <c r="I98" i="52"/>
  <c r="H98" i="52"/>
  <c r="J95" i="52"/>
  <c r="I95" i="52"/>
  <c r="H95" i="52"/>
  <c r="J66" i="52"/>
  <c r="I66" i="52"/>
  <c r="H66" i="52"/>
  <c r="J57" i="52"/>
  <c r="I57" i="52"/>
  <c r="H57" i="52"/>
  <c r="J48" i="52"/>
  <c r="J67" i="52" s="1"/>
  <c r="I48" i="52"/>
  <c r="I67" i="52" s="1"/>
  <c r="H48" i="52"/>
  <c r="H67" i="52" s="1"/>
  <c r="J37" i="52"/>
  <c r="J38" i="52" s="1"/>
  <c r="I37" i="52"/>
  <c r="I38" i="52" s="1"/>
  <c r="H37" i="52"/>
  <c r="H38" i="52" s="1"/>
  <c r="I30" i="52"/>
  <c r="H30" i="52"/>
  <c r="J22" i="52"/>
  <c r="J23" i="52" s="1"/>
  <c r="J24" i="52" s="1"/>
  <c r="I22" i="52"/>
  <c r="I23" i="52" s="1"/>
  <c r="I24" i="52" s="1"/>
  <c r="H22" i="52"/>
  <c r="H23" i="52" s="1"/>
  <c r="H24" i="52" s="1"/>
  <c r="I259" i="52" l="1"/>
  <c r="I190" i="52"/>
  <c r="H259" i="52"/>
  <c r="J190" i="52"/>
  <c r="J259" i="52"/>
  <c r="I68" i="52"/>
  <c r="H49" i="54"/>
  <c r="H52" i="54"/>
  <c r="H38" i="54"/>
  <c r="H35" i="54"/>
  <c r="H24" i="54"/>
  <c r="H21" i="54"/>
  <c r="H264" i="52"/>
  <c r="J68" i="52"/>
  <c r="H125" i="52"/>
  <c r="H190" i="52"/>
  <c r="I125" i="52"/>
  <c r="J125" i="52"/>
  <c r="J264" i="52"/>
  <c r="J267" i="52"/>
  <c r="I264" i="52"/>
  <c r="I267" i="52"/>
  <c r="H267" i="52"/>
  <c r="H68" i="52"/>
  <c r="I260" i="52" l="1"/>
  <c r="I261" i="52" s="1"/>
  <c r="J260" i="52"/>
  <c r="J261" i="52" s="1"/>
  <c r="H45" i="54"/>
  <c r="H260" i="52"/>
  <c r="H261" i="52" s="1"/>
  <c r="H31" i="54"/>
  <c r="H59" i="54"/>
  <c r="J274" i="52"/>
  <c r="H274" i="52"/>
  <c r="I274" i="52"/>
  <c r="J66" i="51"/>
  <c r="G58" i="54" s="1"/>
  <c r="I66" i="51"/>
  <c r="G44" i="54" s="1"/>
  <c r="H66" i="51"/>
  <c r="G30" i="54" s="1"/>
  <c r="J65" i="51"/>
  <c r="G57" i="54" s="1"/>
  <c r="I65" i="51"/>
  <c r="G43" i="54" s="1"/>
  <c r="H65" i="51"/>
  <c r="G29" i="54" s="1"/>
  <c r="J64" i="51"/>
  <c r="G56" i="54" s="1"/>
  <c r="I64" i="51"/>
  <c r="G42" i="54" s="1"/>
  <c r="H64" i="51"/>
  <c r="G28" i="54" s="1"/>
  <c r="J63" i="51"/>
  <c r="G55" i="54" s="1"/>
  <c r="I63" i="51"/>
  <c r="G41" i="54" s="1"/>
  <c r="H63" i="51"/>
  <c r="G27" i="54" s="1"/>
  <c r="J62" i="51"/>
  <c r="I62" i="51"/>
  <c r="G40" i="54" s="1"/>
  <c r="H62" i="51"/>
  <c r="G26" i="54" s="1"/>
  <c r="J61" i="51"/>
  <c r="G53" i="54" s="1"/>
  <c r="I61" i="51"/>
  <c r="G39" i="54" s="1"/>
  <c r="H61" i="51"/>
  <c r="J59" i="51"/>
  <c r="G51" i="54" s="1"/>
  <c r="I59" i="51"/>
  <c r="G37" i="54" s="1"/>
  <c r="H59" i="51"/>
  <c r="J58" i="51"/>
  <c r="I58" i="51"/>
  <c r="H58" i="51"/>
  <c r="G22" i="54" s="1"/>
  <c r="J51" i="51"/>
  <c r="I51" i="51"/>
  <c r="H51" i="51"/>
  <c r="J23" i="51"/>
  <c r="I23" i="51"/>
  <c r="H23" i="51"/>
  <c r="J77" i="50"/>
  <c r="F58" i="54" s="1"/>
  <c r="I77" i="50"/>
  <c r="F44" i="54" s="1"/>
  <c r="H77" i="50"/>
  <c r="F30" i="54" s="1"/>
  <c r="J76" i="50"/>
  <c r="F57" i="54" s="1"/>
  <c r="I76" i="50"/>
  <c r="F43" i="54" s="1"/>
  <c r="H76" i="50"/>
  <c r="F29" i="54" s="1"/>
  <c r="J75" i="50"/>
  <c r="F56" i="54" s="1"/>
  <c r="I75" i="50"/>
  <c r="F42" i="54" s="1"/>
  <c r="H75" i="50"/>
  <c r="F28" i="54" s="1"/>
  <c r="J74" i="50"/>
  <c r="F55" i="54" s="1"/>
  <c r="I74" i="50"/>
  <c r="F41" i="54" s="1"/>
  <c r="H74" i="50"/>
  <c r="F27" i="54" s="1"/>
  <c r="J73" i="50"/>
  <c r="F54" i="54" s="1"/>
  <c r="I73" i="50"/>
  <c r="F40" i="54" s="1"/>
  <c r="H73" i="50"/>
  <c r="J72" i="50"/>
  <c r="F53" i="54" s="1"/>
  <c r="I72" i="50"/>
  <c r="H72" i="50"/>
  <c r="F25" i="54" s="1"/>
  <c r="J70" i="50"/>
  <c r="F51" i="54" s="1"/>
  <c r="I70" i="50"/>
  <c r="F37" i="54" s="1"/>
  <c r="H70" i="50"/>
  <c r="F23" i="54" s="1"/>
  <c r="J69" i="50"/>
  <c r="I69" i="50"/>
  <c r="H69" i="50"/>
  <c r="F22" i="54" s="1"/>
  <c r="F21" i="54" s="1"/>
  <c r="J48" i="50"/>
  <c r="I48" i="50"/>
  <c r="H48" i="50"/>
  <c r="J39" i="50"/>
  <c r="I39" i="50"/>
  <c r="H39" i="50"/>
  <c r="J31" i="50"/>
  <c r="I31" i="50"/>
  <c r="H31" i="50"/>
  <c r="J24" i="50"/>
  <c r="J25" i="50" s="1"/>
  <c r="I24" i="50"/>
  <c r="I25" i="50" s="1"/>
  <c r="H24" i="50"/>
  <c r="H25" i="50" s="1"/>
  <c r="J52" i="51" l="1"/>
  <c r="J53" i="51" s="1"/>
  <c r="J54" i="51" s="1"/>
  <c r="I60" i="51"/>
  <c r="I52" i="51"/>
  <c r="I53" i="51" s="1"/>
  <c r="I54" i="51" s="1"/>
  <c r="G38" i="54"/>
  <c r="H52" i="51"/>
  <c r="H53" i="51" s="1"/>
  <c r="H54" i="51" s="1"/>
  <c r="I68" i="50"/>
  <c r="F36" i="54"/>
  <c r="F35" i="54" s="1"/>
  <c r="I71" i="50"/>
  <c r="F39" i="54"/>
  <c r="F38" i="54" s="1"/>
  <c r="J49" i="50"/>
  <c r="J51" i="50" s="1"/>
  <c r="J68" i="50"/>
  <c r="F50" i="54"/>
  <c r="F49" i="54" s="1"/>
  <c r="F52" i="54"/>
  <c r="H71" i="50"/>
  <c r="F26" i="54"/>
  <c r="F24" i="54" s="1"/>
  <c r="F31" i="54" s="1"/>
  <c r="J60" i="51"/>
  <c r="G54" i="54"/>
  <c r="G52" i="54" s="1"/>
  <c r="J57" i="51"/>
  <c r="G50" i="54"/>
  <c r="G49" i="54" s="1"/>
  <c r="I57" i="51"/>
  <c r="I67" i="51" s="1"/>
  <c r="G36" i="54"/>
  <c r="G35" i="54" s="1"/>
  <c r="H60" i="51"/>
  <c r="G25" i="54"/>
  <c r="G24" i="54" s="1"/>
  <c r="H57" i="51"/>
  <c r="G23" i="54"/>
  <c r="G21" i="54" s="1"/>
  <c r="I49" i="50"/>
  <c r="I51" i="50" s="1"/>
  <c r="H68" i="50"/>
  <c r="H49" i="50"/>
  <c r="H51" i="50" s="1"/>
  <c r="J71" i="50"/>
  <c r="J78" i="50" s="1"/>
  <c r="J100" i="49"/>
  <c r="I100" i="49"/>
  <c r="H100" i="49"/>
  <c r="J99" i="49"/>
  <c r="I99" i="49"/>
  <c r="H99" i="49"/>
  <c r="J98" i="49"/>
  <c r="I98" i="49"/>
  <c r="H98" i="49"/>
  <c r="J97" i="49"/>
  <c r="I97" i="49"/>
  <c r="H97" i="49"/>
  <c r="J96" i="49"/>
  <c r="I96" i="49"/>
  <c r="H96" i="49"/>
  <c r="J95" i="49"/>
  <c r="I95" i="49"/>
  <c r="H95" i="49"/>
  <c r="J93" i="49"/>
  <c r="I93" i="49"/>
  <c r="H93" i="49"/>
  <c r="J92" i="49"/>
  <c r="I92" i="49"/>
  <c r="H92" i="49"/>
  <c r="J85" i="49"/>
  <c r="J86" i="49" s="1"/>
  <c r="J87" i="49" s="1"/>
  <c r="I85" i="49"/>
  <c r="I86" i="49" s="1"/>
  <c r="I87" i="49" s="1"/>
  <c r="H85" i="49"/>
  <c r="H86" i="49" s="1"/>
  <c r="H87" i="49" s="1"/>
  <c r="J69" i="49"/>
  <c r="I69" i="49"/>
  <c r="H69" i="49"/>
  <c r="J58" i="49"/>
  <c r="I58" i="49"/>
  <c r="H58" i="49"/>
  <c r="J131" i="48"/>
  <c r="I131" i="48"/>
  <c r="H131" i="48"/>
  <c r="J130" i="48"/>
  <c r="I130" i="48"/>
  <c r="H130" i="48"/>
  <c r="J129" i="48"/>
  <c r="I129" i="48"/>
  <c r="H129" i="48"/>
  <c r="J128" i="48"/>
  <c r="I128" i="48"/>
  <c r="H128" i="48"/>
  <c r="J127" i="48"/>
  <c r="I127" i="48"/>
  <c r="H127" i="48"/>
  <c r="J126" i="48"/>
  <c r="I126" i="48"/>
  <c r="H126" i="48"/>
  <c r="J124" i="48"/>
  <c r="I124" i="48"/>
  <c r="H124" i="48"/>
  <c r="J123" i="48"/>
  <c r="I123" i="48"/>
  <c r="H123" i="48"/>
  <c r="J103" i="48"/>
  <c r="J104" i="48" s="1"/>
  <c r="J105" i="48" s="1"/>
  <c r="I103" i="48"/>
  <c r="I104" i="48" s="1"/>
  <c r="I105" i="48" s="1"/>
  <c r="H103" i="48"/>
  <c r="H104" i="48" s="1"/>
  <c r="H105" i="48" s="1"/>
  <c r="J94" i="48"/>
  <c r="I94" i="48"/>
  <c r="H94" i="48"/>
  <c r="J85" i="48"/>
  <c r="I85" i="48"/>
  <c r="H85" i="48"/>
  <c r="J76" i="48"/>
  <c r="J77" i="48" s="1"/>
  <c r="I76" i="48"/>
  <c r="I77" i="48" s="1"/>
  <c r="H76" i="48"/>
  <c r="H77" i="48" s="1"/>
  <c r="J54" i="48"/>
  <c r="I54" i="48"/>
  <c r="H54" i="48"/>
  <c r="I55" i="48"/>
  <c r="H55" i="48"/>
  <c r="J33" i="48"/>
  <c r="I33" i="48"/>
  <c r="H33" i="48"/>
  <c r="G45" i="54" l="1"/>
  <c r="J67" i="51"/>
  <c r="G31" i="54"/>
  <c r="F45" i="54"/>
  <c r="H78" i="50"/>
  <c r="F59" i="54"/>
  <c r="I78" i="50"/>
  <c r="H67" i="51"/>
  <c r="G59" i="54"/>
  <c r="J55" i="48"/>
  <c r="H95" i="48"/>
  <c r="H70" i="49"/>
  <c r="H71" i="49" s="1"/>
  <c r="H88" i="49" s="1"/>
  <c r="H94" i="49"/>
  <c r="J91" i="49"/>
  <c r="J70" i="49"/>
  <c r="J71" i="49" s="1"/>
  <c r="J88" i="49" s="1"/>
  <c r="I91" i="49"/>
  <c r="H91" i="49"/>
  <c r="I70" i="49"/>
  <c r="I71" i="49" s="1"/>
  <c r="I88" i="49" s="1"/>
  <c r="I94" i="49"/>
  <c r="I101" i="49" s="1"/>
  <c r="J94" i="49"/>
  <c r="J101" i="49" s="1"/>
  <c r="J125" i="48"/>
  <c r="H96" i="48"/>
  <c r="H106" i="48" s="1"/>
  <c r="I125" i="48"/>
  <c r="I95" i="48"/>
  <c r="I96" i="48" s="1"/>
  <c r="I106" i="48" s="1"/>
  <c r="H125" i="48"/>
  <c r="J95" i="48"/>
  <c r="J96" i="48" s="1"/>
  <c r="J106" i="48" s="1"/>
  <c r="H122" i="48"/>
  <c r="I122" i="48"/>
  <c r="J122" i="48"/>
  <c r="J132" i="48" l="1"/>
  <c r="H101" i="49"/>
  <c r="I132" i="48"/>
  <c r="H132" i="48"/>
  <c r="H56" i="46" l="1"/>
  <c r="I62" i="46"/>
  <c r="J62" i="46"/>
  <c r="H62" i="46"/>
  <c r="J81" i="46"/>
  <c r="M58" i="54" s="1"/>
  <c r="I81" i="46"/>
  <c r="M44" i="54" s="1"/>
  <c r="H81" i="46"/>
  <c r="M30" i="54" s="1"/>
  <c r="J80" i="46"/>
  <c r="M57" i="54" s="1"/>
  <c r="I80" i="46"/>
  <c r="M43" i="54" s="1"/>
  <c r="H80" i="46"/>
  <c r="M29" i="54" s="1"/>
  <c r="J79" i="46"/>
  <c r="M56" i="54" s="1"/>
  <c r="I79" i="46"/>
  <c r="M42" i="54" s="1"/>
  <c r="H79" i="46"/>
  <c r="M28" i="54" s="1"/>
  <c r="J78" i="46"/>
  <c r="M55" i="54" s="1"/>
  <c r="I78" i="46"/>
  <c r="M41" i="54" s="1"/>
  <c r="H78" i="46"/>
  <c r="M27" i="54" s="1"/>
  <c r="J77" i="46"/>
  <c r="M54" i="54" s="1"/>
  <c r="I77" i="46"/>
  <c r="M40" i="54" s="1"/>
  <c r="H77" i="46"/>
  <c r="M26" i="54" s="1"/>
  <c r="J76" i="46"/>
  <c r="M53" i="54" s="1"/>
  <c r="I76" i="46"/>
  <c r="M39" i="54" s="1"/>
  <c r="H76" i="46"/>
  <c r="M25" i="54" s="1"/>
  <c r="J74" i="46"/>
  <c r="M51" i="54" s="1"/>
  <c r="I74" i="46"/>
  <c r="M37" i="54" s="1"/>
  <c r="H74" i="46"/>
  <c r="M23" i="54" s="1"/>
  <c r="J73" i="46"/>
  <c r="M50" i="54" s="1"/>
  <c r="I73" i="46"/>
  <c r="M36" i="54" s="1"/>
  <c r="H73" i="46"/>
  <c r="M22" i="54" s="1"/>
  <c r="I66" i="46"/>
  <c r="J66" i="46"/>
  <c r="H66" i="46"/>
  <c r="I56" i="46"/>
  <c r="J56" i="46"/>
  <c r="I32" i="46"/>
  <c r="J32" i="46"/>
  <c r="H32" i="46"/>
  <c r="I16" i="46"/>
  <c r="I17" i="46" s="1"/>
  <c r="I18" i="46" s="1"/>
  <c r="J16" i="46"/>
  <c r="J17" i="46" s="1"/>
  <c r="J18" i="46" s="1"/>
  <c r="H16" i="46"/>
  <c r="H17" i="46" s="1"/>
  <c r="H69" i="35"/>
  <c r="L23" i="54" s="1"/>
  <c r="H68" i="35"/>
  <c r="L22" i="54" s="1"/>
  <c r="H62" i="35"/>
  <c r="J76" i="35"/>
  <c r="L58" i="54" s="1"/>
  <c r="I76" i="35"/>
  <c r="L44" i="54" s="1"/>
  <c r="H76" i="35"/>
  <c r="L30" i="54" s="1"/>
  <c r="J75" i="35"/>
  <c r="L57" i="54" s="1"/>
  <c r="I75" i="35"/>
  <c r="L43" i="54" s="1"/>
  <c r="H75" i="35"/>
  <c r="L29" i="54" s="1"/>
  <c r="J74" i="35"/>
  <c r="L56" i="54" s="1"/>
  <c r="I74" i="35"/>
  <c r="L42" i="54" s="1"/>
  <c r="H74" i="35"/>
  <c r="L28" i="54" s="1"/>
  <c r="J73" i="35"/>
  <c r="L55" i="54" s="1"/>
  <c r="I73" i="35"/>
  <c r="L41" i="54" s="1"/>
  <c r="H73" i="35"/>
  <c r="L27" i="54" s="1"/>
  <c r="J72" i="35"/>
  <c r="L54" i="54" s="1"/>
  <c r="I72" i="35"/>
  <c r="L40" i="54" s="1"/>
  <c r="H72" i="35"/>
  <c r="L26" i="54" s="1"/>
  <c r="J71" i="35"/>
  <c r="L53" i="54" s="1"/>
  <c r="L52" i="54" s="1"/>
  <c r="I71" i="35"/>
  <c r="L39" i="54" s="1"/>
  <c r="H71" i="35"/>
  <c r="L25" i="54" s="1"/>
  <c r="J69" i="35"/>
  <c r="L51" i="54" s="1"/>
  <c r="I69" i="35"/>
  <c r="L37" i="54" s="1"/>
  <c r="J68" i="35"/>
  <c r="L50" i="54" s="1"/>
  <c r="I68" i="35"/>
  <c r="L36" i="54" s="1"/>
  <c r="I62" i="35"/>
  <c r="I63" i="35" s="1"/>
  <c r="J62" i="35"/>
  <c r="J63" i="35" s="1"/>
  <c r="J110" i="27"/>
  <c r="K58" i="54" s="1"/>
  <c r="I110" i="27"/>
  <c r="K44" i="54" s="1"/>
  <c r="H110" i="27"/>
  <c r="K30" i="54" s="1"/>
  <c r="J109" i="27"/>
  <c r="K57" i="54" s="1"/>
  <c r="I109" i="27"/>
  <c r="K43" i="54" s="1"/>
  <c r="H109" i="27"/>
  <c r="K29" i="54" s="1"/>
  <c r="J108" i="27"/>
  <c r="K56" i="54" s="1"/>
  <c r="I108" i="27"/>
  <c r="K42" i="54" s="1"/>
  <c r="H108" i="27"/>
  <c r="K28" i="54" s="1"/>
  <c r="J107" i="27"/>
  <c r="K55" i="54" s="1"/>
  <c r="I107" i="27"/>
  <c r="K41" i="54" s="1"/>
  <c r="H107" i="27"/>
  <c r="K27" i="54" s="1"/>
  <c r="J106" i="27"/>
  <c r="K54" i="54" s="1"/>
  <c r="I106" i="27"/>
  <c r="K40" i="54" s="1"/>
  <c r="H106" i="27"/>
  <c r="K26" i="54" s="1"/>
  <c r="J105" i="27"/>
  <c r="K53" i="54" s="1"/>
  <c r="I105" i="27"/>
  <c r="K39" i="54" s="1"/>
  <c r="H105" i="27"/>
  <c r="K25" i="54" s="1"/>
  <c r="J103" i="27"/>
  <c r="K51" i="54" s="1"/>
  <c r="I103" i="27"/>
  <c r="K37" i="54" s="1"/>
  <c r="H103" i="27"/>
  <c r="K23" i="54" s="1"/>
  <c r="J102" i="27"/>
  <c r="K50" i="54" s="1"/>
  <c r="I102" i="27"/>
  <c r="K36" i="54" s="1"/>
  <c r="H102" i="27"/>
  <c r="K22" i="54" s="1"/>
  <c r="I75" i="27"/>
  <c r="J75" i="27"/>
  <c r="H75" i="27"/>
  <c r="L49" i="54" l="1"/>
  <c r="L35" i="54"/>
  <c r="L59" i="54"/>
  <c r="L24" i="54"/>
  <c r="L38" i="54"/>
  <c r="L21" i="54"/>
  <c r="K21" i="54"/>
  <c r="K49" i="54"/>
  <c r="K52" i="54"/>
  <c r="F12" i="54"/>
  <c r="F14" i="54"/>
  <c r="G12" i="54"/>
  <c r="G14" i="54"/>
  <c r="H12" i="54"/>
  <c r="H14" i="54"/>
  <c r="F8" i="54"/>
  <c r="F11" i="54"/>
  <c r="F13" i="54"/>
  <c r="F15" i="54"/>
  <c r="G8" i="54"/>
  <c r="G11" i="54"/>
  <c r="G13" i="54"/>
  <c r="G15" i="54"/>
  <c r="K24" i="54"/>
  <c r="K35" i="54"/>
  <c r="K38" i="54"/>
  <c r="H8" i="54"/>
  <c r="H11" i="54"/>
  <c r="H13" i="54"/>
  <c r="H15" i="54"/>
  <c r="M21" i="54"/>
  <c r="F7" i="54"/>
  <c r="M24" i="54"/>
  <c r="F10" i="54"/>
  <c r="M49" i="54"/>
  <c r="H7" i="54"/>
  <c r="M52" i="54"/>
  <c r="H10" i="54"/>
  <c r="M35" i="54"/>
  <c r="G7" i="54"/>
  <c r="M38" i="54"/>
  <c r="G10" i="54"/>
  <c r="H104" i="27"/>
  <c r="I101" i="27"/>
  <c r="J104" i="27"/>
  <c r="H101" i="27"/>
  <c r="J101" i="27"/>
  <c r="I104" i="27"/>
  <c r="J72" i="46"/>
  <c r="I72" i="46"/>
  <c r="H72" i="46"/>
  <c r="H75" i="46"/>
  <c r="I75" i="46"/>
  <c r="J75" i="46"/>
  <c r="I67" i="46"/>
  <c r="I69" i="46" s="1"/>
  <c r="H67" i="46"/>
  <c r="H69" i="46" s="1"/>
  <c r="J67" i="46"/>
  <c r="J69" i="46" s="1"/>
  <c r="I70" i="35"/>
  <c r="J67" i="35"/>
  <c r="J70" i="35"/>
  <c r="H67" i="35"/>
  <c r="H70" i="35"/>
  <c r="I67" i="35"/>
  <c r="L45" i="54" l="1"/>
  <c r="L31" i="54"/>
  <c r="K31" i="54"/>
  <c r="G6" i="54"/>
  <c r="F9" i="54"/>
  <c r="H6" i="54"/>
  <c r="F6" i="54"/>
  <c r="G9" i="54"/>
  <c r="H9" i="54"/>
  <c r="K59" i="54"/>
  <c r="K45" i="54"/>
  <c r="M59" i="54"/>
  <c r="M45" i="54"/>
  <c r="M31" i="54"/>
  <c r="H111" i="27"/>
  <c r="J111" i="27"/>
  <c r="H82" i="46"/>
  <c r="I82" i="46"/>
  <c r="I111" i="27"/>
  <c r="J82" i="46"/>
  <c r="H77" i="35"/>
  <c r="I77" i="35"/>
  <c r="J77" i="35"/>
  <c r="H16" i="54" l="1"/>
  <c r="G16" i="54"/>
  <c r="F16" i="54"/>
  <c r="J68" i="46"/>
  <c r="I68" i="46"/>
  <c r="H68" i="46"/>
  <c r="I64" i="35" l="1"/>
  <c r="J64" i="35"/>
  <c r="I82" i="27"/>
  <c r="I83" i="27" s="1"/>
  <c r="I84" i="27" s="1"/>
  <c r="H82" i="27"/>
  <c r="H83" i="27" s="1"/>
  <c r="H84" i="27" s="1"/>
  <c r="J69" i="27"/>
  <c r="J76" i="27" s="1"/>
  <c r="J77" i="27" s="1"/>
  <c r="I69" i="27"/>
  <c r="I76" i="27" s="1"/>
  <c r="I77" i="27" s="1"/>
  <c r="H69" i="27"/>
  <c r="H64" i="35" l="1"/>
  <c r="H63" i="35"/>
  <c r="I85" i="27"/>
  <c r="H76" i="27"/>
  <c r="H85" i="27" l="1"/>
  <c r="H77" i="27"/>
  <c r="J82" i="27"/>
  <c r="J83" i="27" s="1"/>
  <c r="H18" i="46"/>
  <c r="J85" i="27" l="1"/>
  <c r="J84" i="27"/>
</calcChain>
</file>

<file path=xl/sharedStrings.xml><?xml version="1.0" encoding="utf-8"?>
<sst xmlns="http://schemas.openxmlformats.org/spreadsheetml/2006/main" count="2694" uniqueCount="1455">
  <si>
    <t xml:space="preserve"> TIKSLŲ, UŽDAVINIŲ, PRIEMONIŲ, PRIEMONIŲ IŠLAIDŲ IR PRODUKTO KRITERIJŲ SUVESTINĖ</t>
  </si>
  <si>
    <t>Priemonės kodas</t>
  </si>
  <si>
    <t>Pavadinimas</t>
  </si>
  <si>
    <t>Finansavimo šaltinis</t>
  </si>
  <si>
    <t>2021-ųjų metų lėšų projektas</t>
  </si>
  <si>
    <t>Atsakingas priemonės koordinatorius</t>
  </si>
  <si>
    <t>2021-ieji metai</t>
  </si>
  <si>
    <t>ES</t>
  </si>
  <si>
    <t>SB</t>
  </si>
  <si>
    <t>SAARP</t>
  </si>
  <si>
    <t>VB</t>
  </si>
  <si>
    <t>Iš viso tikslui:</t>
  </si>
  <si>
    <t>Elektromobilių įkrovimo stotelių Molėtų mieste įrengimas</t>
  </si>
  <si>
    <t>Kt</t>
  </si>
  <si>
    <t>Statybos ir žemės ūkio skyrius</t>
  </si>
  <si>
    <t>Iš viso uždaviniui:</t>
  </si>
  <si>
    <t>Visuomenės švietimo ir informavimo atliekų tvarkymo klausimais programų įgyvendinimas</t>
  </si>
  <si>
    <t>Molėtų rajono savivaldybės želdynų ir želdinių inventorizacija</t>
  </si>
  <si>
    <t>Iš viso programai:</t>
  </si>
  <si>
    <t>Socialinės paramos skyrius</t>
  </si>
  <si>
    <t>Atliktų tyrimų skaičius</t>
  </si>
  <si>
    <t>atlikta darbų, proc.</t>
  </si>
  <si>
    <t>Molėtų gimnazijos, mokslo paskirties pastato, Jaunimo g. 5, Molėtų mieste kapitalinis remontas (atnaujinimas – modernizavimas)</t>
  </si>
  <si>
    <t xml:space="preserve">atlikta darbų, proc. </t>
  </si>
  <si>
    <t>Modernių edukacinių aplinkų kūrimas ir plėtra Molėtų rajono ugdymo įstaigose</t>
  </si>
  <si>
    <t>Molėtų rajono sporto aikštynų atnaujinimas ir įrengimas</t>
  </si>
  <si>
    <t>Molėtų  sporto centro pastato rekonstravimas, pristatant baseino korpusą</t>
  </si>
  <si>
    <t xml:space="preserve">Kultūros namų pastato (Molėtų kultūros centro, Molėtų krašto muziejaus, Molėtų rajono savivaldybės viešosios bibliotekos) 
 rekonstravimas </t>
  </si>
  <si>
    <t>atlikta darbų,  proc.</t>
  </si>
  <si>
    <t>Antano Truskausko medžioklės ir gamtos muziejaus plėtra</t>
  </si>
  <si>
    <t>Valstybės šimtmečio parko įrengimas</t>
  </si>
  <si>
    <t>įrengtas parkas, proc</t>
  </si>
  <si>
    <t>Etnografinė ir dangaus šviesulių stebykla Kulionių kaime</t>
  </si>
  <si>
    <t>Paplūdimių infrastruktūros įrengimas</t>
  </si>
  <si>
    <t>Piliakalnių tvarkymo darbai</t>
  </si>
  <si>
    <t>sutvarkyta piliakalnių,vnt</t>
  </si>
  <si>
    <t>Galimybių studija, vnt</t>
  </si>
  <si>
    <t>techninis projektas, vnt</t>
  </si>
  <si>
    <t>Baltadvario gynybinių įtvirtinimų liekanų konservavimas</t>
  </si>
  <si>
    <t>Įrengta tinklų,km</t>
  </si>
  <si>
    <t>prijungta namų, vnt</t>
  </si>
  <si>
    <t>KPP</t>
  </si>
  <si>
    <t>Lietaus nuotekų tinklų įrengimas Moletūno gatvėje</t>
  </si>
  <si>
    <t>Lietaus nuotekų tinklų įrengimas Malūno g.</t>
  </si>
  <si>
    <t>Administracinio pastato, esančio Vilniaus g. 44 Molėtuose atnaujinimas (modernizavimas)</t>
  </si>
  <si>
    <t>įrengtas granulinis katilas, vnt.</t>
  </si>
  <si>
    <t>Administracinio pastato Toliejų km. katilinės remontas</t>
  </si>
  <si>
    <t>Įrengtas granulinis katilas, vnt.</t>
  </si>
  <si>
    <t>Vietinės reikšmės gatvių, kelių su žvyro danga profiliavimas greideriu</t>
  </si>
  <si>
    <t>Suprofiliuotų kelių ilgis, km</t>
  </si>
  <si>
    <t>Vietinės reikšmės gatvių, kelių su asfaltbetonio danga išdaužų užtaisymo darbai Molėtų mieste ir seniūnijose</t>
  </si>
  <si>
    <t>Paklota asfalto dangos, tūkst. kv.m.</t>
  </si>
  <si>
    <t xml:space="preserve">Vietinės reikšmės kelių ir gatvių priežiūra žiemą </t>
  </si>
  <si>
    <t>Pastovios prižiūros poreikis, proc.</t>
  </si>
  <si>
    <t>Vietinės reikšmės kelių su žvyro danga remontas</t>
  </si>
  <si>
    <t>rekonstruota gatvių, km</t>
  </si>
  <si>
    <t>Darbo gatvės  Molėtų mieste rekonstravimas</t>
  </si>
  <si>
    <t>Malūno gatvės Molėtų mieste rekonstrukcija</t>
  </si>
  <si>
    <t>Lakajų gatvės jungties su Sporto gatve techninis projektas</t>
  </si>
  <si>
    <t>parengtas projektas</t>
  </si>
  <si>
    <t>Pėsčiųjų perėjų apšvietimo įrengimas Molėtų miesto ir gyvenviečių gatvėse</t>
  </si>
  <si>
    <t>parengtas projektas,vnt</t>
  </si>
  <si>
    <t>Dviračių stotelių įrengimo prie rajone turistų lankytinų objektų techninis projektas</t>
  </si>
  <si>
    <t>Molėtų miesto aikštės ir gretimų teritorijų viešųjų erdvių sutvarkymas</t>
  </si>
  <si>
    <t>Sutvarkyta teritorija, ha</t>
  </si>
  <si>
    <t>Miesto ir seniūnijų šaligatvių ir visuomenines paskirties automobilių stovėjimo aikštelių priežiūra</t>
  </si>
  <si>
    <t xml:space="preserve">Viešųjų erdvių ir gatvių apšvietimo, lietaus nuotekų tinklų priežiūrą </t>
  </si>
  <si>
    <t>Šunų vedžiojimo ir dresiravimo aikštelės Molėtų mieste  įrengimas</t>
  </si>
  <si>
    <t>Molėtų miesto ir seniūnijų kapinių priežiūra</t>
  </si>
  <si>
    <t>Molėtų mieste veikiančių kapinių Molėtų r. sav., Luokesos sen., Paduobužės k. infrastruktūros įrengimas</t>
  </si>
  <si>
    <t>Alantos miestelio bendrasis planas</t>
  </si>
  <si>
    <t>Balninkų miestelio bendrasis planas</t>
  </si>
  <si>
    <t>Joniškio miestelio (konsiliduoti su Arnionių I, Arnionių II) bendrasis planas</t>
  </si>
  <si>
    <t>Videniškių miestelio bendrasis planas</t>
  </si>
  <si>
    <t>Valstybinės žemės sklypų miškų vidinės miškotvarkos projektai</t>
  </si>
  <si>
    <t>Turizmo informacijos ir konsultacijų paslaugos</t>
  </si>
  <si>
    <t>Interneto svetainių, mobilios aplikacijos lankytojų skaičiaus augimas procentais</t>
  </si>
  <si>
    <t xml:space="preserve">Renginių, bendradarbiaujant su turizmo verslo atstovais, organizavimas </t>
  </si>
  <si>
    <t>Suorganizuotų renginių skaičius</t>
  </si>
  <si>
    <t>Mokymų turizmo paslaugų sferos darbuotojams organizavimas</t>
  </si>
  <si>
    <t xml:space="preserve">Edukacinės programos organizavimas virtualioje erdvėje "Molėtai kitaip" </t>
  </si>
  <si>
    <t>Žvejybos rojaus ženklo bei principo "Pagavai - paleisk" komunikacija</t>
  </si>
  <si>
    <t>Įgyvendintų projektų skaičius</t>
  </si>
  <si>
    <t>Polderių  eksploatacija</t>
  </si>
  <si>
    <t>Polderių siurblinių eksploatacija , vnt.</t>
  </si>
  <si>
    <t xml:space="preserve">Verslumą skatinančių mokymų, sklaidos renginių organizavimas </t>
  </si>
  <si>
    <t>Verslo informacijos ir konsultacijų paslaugos, dokumentų rengimas</t>
  </si>
  <si>
    <t>Suteiktų konsultacijų skaičius</t>
  </si>
  <si>
    <t>Smulkaus ir vidutinio verslo rėmimas</t>
  </si>
  <si>
    <t>Paramą gavusių SVV subjektų skaičius</t>
  </si>
  <si>
    <t>Parengta investuotojų pritraukimo programa</t>
  </si>
  <si>
    <t>Įvykdyta procentais</t>
  </si>
  <si>
    <t>Parengti investiciniai paketai</t>
  </si>
  <si>
    <t>Paketų skaičius</t>
  </si>
  <si>
    <t>Rajono pristatymas investuotojų mugėse, parodose</t>
  </si>
  <si>
    <t>Pristatymų skaičius</t>
  </si>
  <si>
    <t>Žemės sklypų formavimas ir parengimas investicijoms.</t>
  </si>
  <si>
    <t>Suformuota sklypų</t>
  </si>
  <si>
    <t>Įvykdymas procentais</t>
  </si>
  <si>
    <t xml:space="preserve">Iš viso programai: </t>
  </si>
  <si>
    <t>Kultūros ir švietimo skyrius</t>
  </si>
  <si>
    <t>Finansuotų projektų skaičius</t>
  </si>
  <si>
    <t xml:space="preserve">Sporto paslaugų vartotojų ir paslaugų kokybės vertinimas </t>
  </si>
  <si>
    <t>Atliktas sporto paslaugų vartotojų ir paslaugų kokybės vertinimo tyrimas</t>
  </si>
  <si>
    <t>Masinių-komercinių sporto renginių skaičius</t>
  </si>
  <si>
    <t>Molėtų skulptūrų parko išplėtimas</t>
  </si>
  <si>
    <t>Pastatyta naujų skulptūrų</t>
  </si>
  <si>
    <t>Įkurtas ir veikia parkas</t>
  </si>
  <si>
    <t>Molėtų krašto tradicinių amatų centro Mindūnuose išlaikymas</t>
  </si>
  <si>
    <t>Veikia amatų centras</t>
  </si>
  <si>
    <t>Videniškių vienuolyno amatų centro išlaikymas</t>
  </si>
  <si>
    <t>Molėtų kultūros centro renginių organizavimas</t>
  </si>
  <si>
    <t>Molėtų krašto muziejaus renginių organizavimas</t>
  </si>
  <si>
    <t>Molėtų rajono savivaldybės viešosios bibliotekos renginių organizavimas</t>
  </si>
  <si>
    <t>Rajono K. Umbraso literatūrinės premijos organizavimas</t>
  </si>
  <si>
    <t>Premijos konkurso dalyvių skaičius</t>
  </si>
  <si>
    <t>Rajono Dailės ir fotografijos premijos organizavimas</t>
  </si>
  <si>
    <t>Premijos konkurso dalyvių skaičus</t>
  </si>
  <si>
    <t>Viešosios interneto prieigos vietų rajono bibliotekose atnaujinimas</t>
  </si>
  <si>
    <t>Atnaujinta viešosios interneto prieigos vietų rajono bibliotekose %</t>
  </si>
  <si>
    <t>Molėtų kultūros centro paslaugų kokybės užtikrinimas</t>
  </si>
  <si>
    <t>Paslaugų, kurias labai gerai ir gerai įvertino paslaugų gavėjai (viešosiose informavimo priemonėse), vertinimo dalis dalis visose publikacijose apie kultūros centro teikiamas paslaugas (proc.)</t>
  </si>
  <si>
    <t>Molėtų krašto muziejaus paslaugų kokybės užtikrinimas</t>
  </si>
  <si>
    <t>Paslaugų, kurias labai gerai ir gerai įvertino paslaugų gavėjai (viešosiose informavimo priemonėse), vertinimo dalis dalis visose publikacijose apie muziejaus teikiamas paslaugas (proc.)</t>
  </si>
  <si>
    <t>Molėtų rajono savivaldybės viešosios bibliotekos paslaugų kokybės užtikrinimas</t>
  </si>
  <si>
    <t>Paslaugų, kurias labai gerai ir gerai įvertino paslaugų gavėjai (viešosiose informavimo priemonėse), vertinimo dalis dalis visose publikacijose apie bibliotekos teikiamas paslaugas (proc.)</t>
  </si>
  <si>
    <t>Kultūros paslaugų poreikio ir kokybės tyrimas</t>
  </si>
  <si>
    <t>Seminarų, plenerų, meno dirbtuvių organizavimas</t>
  </si>
  <si>
    <t>Kūrybinių stovyklų skaičius</t>
  </si>
  <si>
    <t>Giedraičių mūšio įamžinimas - turistinio maršruto parengimas ir pažymėjimas</t>
  </si>
  <si>
    <t>Dalyvių skaičius</t>
  </si>
  <si>
    <t>Renginių skaičius</t>
  </si>
  <si>
    <t>Suremontuota drenažo, ha</t>
  </si>
  <si>
    <t xml:space="preserve">Ugdymo proceso užtikrinimas Molėtų "Saulutės" vaikų lopšelyje - darželyje </t>
  </si>
  <si>
    <t>Ugdomų vaikų skaičius</t>
  </si>
  <si>
    <t>Ugdymo proceso užtikrinimas Molėtų "Vyturėlio" vaikų lopšelyje - darželyje</t>
  </si>
  <si>
    <t>VšĮ ikimokyklinio ugdymo įstaigų skaičius</t>
  </si>
  <si>
    <t>Kvalifikuotos ir tinkamos pedagoginės psichologinės pagalbos teikimas vaikams, tėvams (globėjams) bei mokytojams dėl vaikų specialiųjų  ugdymosi poreikių, pedagoginių, psichologinių problemų</t>
  </si>
  <si>
    <t>Molėtų švietimo pagalbos tarnybos pedagoginė - psichologinės pagalbos specialistų aptarnaujamų asmenų skaičius tūkst.</t>
  </si>
  <si>
    <t>Ugdymo proceso užtikrinimas bendrojo ugdymo mokyklose</t>
  </si>
  <si>
    <t>Mokyklų skaičius</t>
  </si>
  <si>
    <t>Mokinių skaičius</t>
  </si>
  <si>
    <t>Brandos egzaminų sesijos administravimas</t>
  </si>
  <si>
    <t>Organizuotų egzaminų skaičius</t>
  </si>
  <si>
    <t>Mokinių pavežėjimo į mokyklas užtikrinimas</t>
  </si>
  <si>
    <t>Mokinių, kuriems kompensuojamos pavėžėjimo išlaidos, skaičius</t>
  </si>
  <si>
    <t>Neformaliojo vaikų ugdymo proceso užtikrinimas Molėtų menų mokykloje</t>
  </si>
  <si>
    <t>Neformaliojo vaikų ugdymo proceso užtikrinimas Molėtų r. kūno kultūros ir sporto centre</t>
  </si>
  <si>
    <t>Neformaliojo vaikų švietimo programų vykdymo užtikrinimas</t>
  </si>
  <si>
    <t>Vykdomų programų skaičius</t>
  </si>
  <si>
    <t>Neformaliojo suaugusiųjų švietimo ir tęstinio mokymo programos įgyvendinimas</t>
  </si>
  <si>
    <t>Kvalifikacijos tobulinimo programų rengimas, įvairių mokymų, profesinio bendradarbiavimo ir gerosios patirties sklaidos užtikrinimas</t>
  </si>
  <si>
    <t>Kvalifikacijos programų skaičius</t>
  </si>
  <si>
    <t>Trečiojo amžiaus universiteto veiklos užtikrinimas</t>
  </si>
  <si>
    <t>Sporto renginių suaugusiesiems organizavimas ir koordinavimas</t>
  </si>
  <si>
    <t>Įrengtų elektromobilių krovimo stotelių skaičius (vnt.)</t>
  </si>
  <si>
    <t>Kelio statinių remontas</t>
  </si>
  <si>
    <t>Bendruomeninių vaikų globos namų plėtra</t>
  </si>
  <si>
    <t>Alantos gimnazijos katilinės atnaujinimas</t>
  </si>
  <si>
    <t>Suginčių pagrindinės mokyklos katilinės atnaujinimas</t>
  </si>
  <si>
    <t>Dapkūniškių bendruomenės centro patalpų remontas</t>
  </si>
  <si>
    <t>Tarybos posėdžių skaičius</t>
  </si>
  <si>
    <t>Auditų, tyrimų, išvadų skaičius</t>
  </si>
  <si>
    <t>Funkcijų vykdymas. (proc.)</t>
  </si>
  <si>
    <t>Tyrimas, ataskaita. (vnt.)</t>
  </si>
  <si>
    <t>Parengtas ir įdiegtas klientų aptarnavimo standartas. Laikymosi stebėsena. (vnt.)</t>
  </si>
  <si>
    <t>Savivaldybės teikiamų viešųjų paslaugų vartotojų poreikių patenkinimo tyrimai. (vnt.)</t>
  </si>
  <si>
    <t>Darbuotojų dalyvavusių mokymuose skaičius. (vnt.)</t>
  </si>
  <si>
    <t>Nenaudojamų pastatų ir patalpų nuoma, panauda (sutarčių sk.)</t>
  </si>
  <si>
    <t>Veikiančių ir neveikiančių kapinių žemės sklypų projektavimas ir panaudos sutarčių sudarymas. (proc.)</t>
  </si>
  <si>
    <t>Pastatų paskirties keitimo projektavimas (vnt.)</t>
  </si>
  <si>
    <t>Paslaugų ir asmenų aptarnavimo kokybės gerinimas Molėtų rajono savivaldybėje</t>
  </si>
  <si>
    <t>Įdiegti šiuolaikinių kokybės vadybos metodai. (vnt.)</t>
  </si>
  <si>
    <t xml:space="preserve">Įdiegtų šiuolaikinių kokybės vadybos metodų poveikio rezultatams tyrimai </t>
  </si>
  <si>
    <t>Strateginio planavimo ir investicijų skyrius</t>
  </si>
  <si>
    <t>Molėtų rajono teritorijos bendrojo plano koregavimas</t>
  </si>
  <si>
    <t>Licencijų įsigijimas</t>
  </si>
  <si>
    <t>Efektyvus kompiuterinės ir organizacinės technikos eksploatavimas (prastovų skaičius)</t>
  </si>
  <si>
    <t>Valdymo ir planavimo procesų optimizavimo informacinių sistemų įdiegimas ir jų palaikymas</t>
  </si>
  <si>
    <t>Įdiegta informacinių sistemų.</t>
  </si>
  <si>
    <t>Administracinės naštos mažinimas, naudojant valstybės registrus</t>
  </si>
  <si>
    <t>Naudojamų valstybės registrų skaičius</t>
  </si>
  <si>
    <t>Vietinių kelių einamojo remonto sąmatų derinimas seniūnaičių sueigose</t>
  </si>
  <si>
    <t>Suderinta procentais nuo visų darbų.</t>
  </si>
  <si>
    <t>Šilumos, karšto ir šalto vandens tiekimo nuotolinės apskaitos sistemos įdiegimas.</t>
  </si>
  <si>
    <t>Įdiegta procentais</t>
  </si>
  <si>
    <t>Parengtas planas</t>
  </si>
  <si>
    <t>Įrengta pastatų, pritaikytų bendruomeninių vaikų globos namų veiklai</t>
  </si>
  <si>
    <t>Suremontuota gatvių, km.</t>
  </si>
  <si>
    <t>Likviduotų bešeimininkių pastatų skaičius vnt.</t>
  </si>
  <si>
    <t>Lankytojų, kuriems suteiktos turizmo informacijos paslaugos augimas procentais</t>
  </si>
  <si>
    <t>Saulės laikrodžio Pušyno gatvėje įrengimas</t>
  </si>
  <si>
    <t>Universalaus laisvalaikio centro Kulionyse įrengimas</t>
  </si>
  <si>
    <t>Inturkės seniūnijos pastato katilinės atnaujinimas</t>
  </si>
  <si>
    <t>Ežero g. paprastas remontas Girsteitiškio k., Balninkų s., Molėtų r. sav.</t>
  </si>
  <si>
    <t>Videniškių kapinių plėtra</t>
  </si>
  <si>
    <t>Rajoninių, zoninių renginių mokiniams (olimpiadų, sporto varžybų, konkursų, parodų) organizavimas, rajono atstovų dalyvavimo zoniniuose ir respublikiniuose renginiuose užtikrinimas</t>
  </si>
  <si>
    <t>Molėtų krašto muziejaus ekspozicijos įrengimas</t>
  </si>
  <si>
    <t>Turistų pasitenkinimo ir nuomonės apklausos</t>
  </si>
  <si>
    <t xml:space="preserve">Molėtų pradinės mokyklos sporto infrastruktūros atnaujinimas </t>
  </si>
  <si>
    <t>Atlikta darbų, proc</t>
  </si>
  <si>
    <t>Molėtų vaikų lopšelio-darželio "Vyturėlis" infrastruktūros remontas</t>
  </si>
  <si>
    <t>Suginčių pagrindinės m-los nuotekų valymo įrenginių statyba</t>
  </si>
  <si>
    <t>Susisiekimo sąlygų gerinimas Molėtų mieste įrengiant pėsčiųjų takus tarp Ąžuolų ir Melioratorių gatvių</t>
  </si>
  <si>
    <t>Giedraičių kapinių infrastruktūros įrengimas</t>
  </si>
  <si>
    <t>2022-ųjų metų lėšų projektas</t>
  </si>
  <si>
    <t>2022-ieji metai</t>
  </si>
  <si>
    <t>Atlikta apklausa</t>
  </si>
  <si>
    <t>Molėtų rajono kaimo kultūrinės veiklos modelio įgyvendinimas</t>
  </si>
  <si>
    <t>Viešųjų įstaigų kultūros paslaugų kokybės užtikrinimas</t>
  </si>
  <si>
    <t>Paslaugų, kurias labai gerai ir gerai įvertino paslaugų gavėjai (viešosiose informavimo priemonėse), vertinimo dalis visose publikacijose apie viešųjų įstaigų teikiamas paslaugas (proc.)</t>
  </si>
  <si>
    <t>28,00 </t>
  </si>
  <si>
    <t> 15,00</t>
  </si>
  <si>
    <t>5,00 </t>
  </si>
  <si>
    <t>Projektų (ekspozicijos, parodos, koncertai) skaičius</t>
  </si>
  <si>
    <t>Europos paveldo dienų organizavimas</t>
  </si>
  <si>
    <t>Žydų kultūros paveldo sklaida</t>
  </si>
  <si>
    <t>Įrengta tinklų, m</t>
  </si>
  <si>
    <t>Strateginio plėtros plano stebėsena</t>
  </si>
  <si>
    <t>Strateginių trimečių veiklos planų parengimas</t>
  </si>
  <si>
    <t>Parengta ataskaita</t>
  </si>
  <si>
    <t>Parengtas strateginis veiklos planas</t>
  </si>
  <si>
    <t>Ugdymo proceso užtikrinimas suaugusiųjų klasėse</t>
  </si>
  <si>
    <t>Savalaikis palūkanų mokėjimas, paskolų ir dotacijų gražinimas (proc.)</t>
  </si>
  <si>
    <t>Efektyvus savivaldybės finansinių įsipareigojimų valdymas</t>
  </si>
  <si>
    <t>Savivaldybės tarybos narių ir administracijos darbuotojų kompetencijų didinimas</t>
  </si>
  <si>
    <t>Racionalus savivaldybės turimo turto naudojimas</t>
  </si>
  <si>
    <t>Gyventojų aptarnavimo kokybės tobulinimas</t>
  </si>
  <si>
    <t>Valstybės deleguotų valdymo funkcijų savivaldybei vykdymas</t>
  </si>
  <si>
    <t>Savarankiškų savivaldybės funkcijų deleguotų administracijai vykdymas</t>
  </si>
  <si>
    <t>Savivaldybės kontrolės tarnybos veikla</t>
  </si>
  <si>
    <t>Savivaldybės tarybos efektyvios veiklos užtikriniams</t>
  </si>
  <si>
    <t>Racionalus direktoriaus fondo naudojimas</t>
  </si>
  <si>
    <t>Įdiegtų šiuolaikinių kokybės vadybos metodų stebėsena</t>
  </si>
  <si>
    <t>Tinkama kompiuterinės technikos priežiūra</t>
  </si>
  <si>
    <t>Ugdymo proceso užtikrinimas viešosioje įstaigose</t>
  </si>
  <si>
    <t>Videniškių vienuolyno dalinis restauravimas</t>
  </si>
  <si>
    <t>Seniūnijų tinklo optimizavimas</t>
  </si>
  <si>
    <t>Savivaldybės administracijos stuktūros optimizavimas</t>
  </si>
  <si>
    <t>Parengtas ir įgyvendintas savivaldybės administracijos optimizavimo planas, proc.</t>
  </si>
  <si>
    <t>Parengta programa, proc</t>
  </si>
  <si>
    <t>Mokyklų tinklo pertvarkos plano rengimas</t>
  </si>
  <si>
    <t>Parengtas planas, proc.</t>
  </si>
  <si>
    <t>Mokinių pavežėjimo į mokyklas modelio sukūrimas</t>
  </si>
  <si>
    <t>Pailginto darbo dienos grupę Molėtų miesto lopšelyje - darželyje</t>
  </si>
  <si>
    <t>Veikianti pailginto darbo grupė, vnt.</t>
  </si>
  <si>
    <t>Istorinės atminties puoselėjimo programos parengimas</t>
  </si>
  <si>
    <t>Įgyvendintų priemonių skaičius</t>
  </si>
  <si>
    <t>Investuotojų pritraukimą skatinančių renginių organizavimas</t>
  </si>
  <si>
    <t>Investuotojų pritraukimą skatinačių priemonių įgyvendinimas, Invest Molėtai projektas</t>
  </si>
  <si>
    <t xml:space="preserve">Moletūno g. Molėtų mieste
rekonstravimas 
</t>
  </si>
  <si>
    <t xml:space="preserve">Daugiabučių namų kiemų, kitos infrastruktūros tvarkymo, dalyvaujant gyventojams programa </t>
  </si>
  <si>
    <t>Turgaus a. gatvės ir Bažnyčiuos g.  kap. remontas  Alantos mst. Molėtų raj. sav.</t>
  </si>
  <si>
    <t>Braškių gatvės Molėtų mieste kapitalinis remontas (rezervo lėšos)</t>
  </si>
  <si>
    <t xml:space="preserve">Autobusų stotelių (paviljonų) įrengimas </t>
  </si>
  <si>
    <t>Pėsčiųjų tako įrengimas Radvilų g., Dubingių s., Molėtų r. sav. (techninis projektas)</t>
  </si>
  <si>
    <t xml:space="preserve">parengtas projektas, vnt </t>
  </si>
  <si>
    <t xml:space="preserve">atlikta darbų, proc </t>
  </si>
  <si>
    <t>Aplinkos, apželdinimo ir želdynų tvarkymo projektai</t>
  </si>
  <si>
    <t>Melioratorių kvartalo detalusis planas</t>
  </si>
  <si>
    <t>Seniūnijų administracinių ribų keitimo planas</t>
  </si>
  <si>
    <t>Parengta ataskaita, vnt</t>
  </si>
  <si>
    <t>Pėsčiųjų tilto tarp Malūno ir Molėtūno gatvių techninis projektas</t>
  </si>
  <si>
    <t>Parengtas projektas, vnt</t>
  </si>
  <si>
    <t>Parengta galimybių studija, vnt</t>
  </si>
  <si>
    <t>Parama gyventojų buitinių nuotekų valymo įrenginių įrengimui</t>
  </si>
  <si>
    <t>Alyvų g. Šakių kaime, Suginčių sen. Molėtų r. sav. kapitalinis remontas</t>
  </si>
  <si>
    <t>Parengtas proj.</t>
  </si>
  <si>
    <t>Suteikta viešojo transporto paslauga</t>
  </si>
  <si>
    <t>Molėtų rajono savivaldybės keleivių vežimo vietinio (priemiestinio) reguliaraus susisiekimo maršrutais paslaugos teikimas</t>
  </si>
  <si>
    <t>Informacinės technikos ir įrangos atnaujinimas</t>
  </si>
  <si>
    <t>Atnaujinta informacinės technikos ir įrangos. (proc.)</t>
  </si>
  <si>
    <t xml:space="preserve">Įrengtas parkas </t>
  </si>
  <si>
    <t>Terapijos skvero įrengimas Graužinių g.</t>
  </si>
  <si>
    <t>Įrengtas skveras, vnt</t>
  </si>
  <si>
    <t>Užtvankos Vilniaus g. rekonstrukcija ir pritaikymas rekreacinėms – pažintinėms reikmėms</t>
  </si>
  <si>
    <t>Paskatintų mokinių skaičius</t>
  </si>
  <si>
    <t>Palaimintųjų įamžinimo plano rengimas</t>
  </si>
  <si>
    <t>Sporto finansavimas, vadovaujantis Molėtų rajono savivaldybės sporto projektų finansavimo tvarkos aprašu</t>
  </si>
  <si>
    <t xml:space="preserve">Gabių mokinių skatinimas </t>
  </si>
  <si>
    <t>Turto skyrius</t>
  </si>
  <si>
    <t>VERSLO, ŪKININKAVIMO SĄLYGŲ BEI INVESTICIJŲ APLINKOS GERINIMO PROGRAMA (NR. 01)</t>
  </si>
  <si>
    <t>SAVIVALDYBĖS INSTITUCIJŲ IR VIEŠOJO ADMINISTRAVIMO VEIKLŲ PROGRAMOS (NR. 02)</t>
  </si>
  <si>
    <t xml:space="preserve">GYVENAMOSIOS APLINKOS TVARKYMO, VIEŠŲJŲ PASLAUGŲ IR APLINKOS APSAUGOS PROGRAMOS (NR. 03) </t>
  </si>
  <si>
    <t xml:space="preserve">DALYVAVIMO DEMOKRATIJOS, BENDRUOMENIŠKUMO SKATINIMO, GYVENTOJŲ SVEIKATINIMO IR JŲ SAUGUMO UŽTIKRINIMO PROGRAMOS (NR. 04) </t>
  </si>
  <si>
    <t>KULTŪRINĖS IR SPORTINĖS VEIKLOS BEI JOS INFRASTRUKTŪROS PROGRAMOS (NR. 05)</t>
  </si>
  <si>
    <t>ŠVIETIMO IR JO INFRASTRUKTŪROS PROGRAMOS (NR. 06)</t>
  </si>
  <si>
    <t xml:space="preserve">TURIZMO PASLAUGŲ PLĖTROS IR RAJONO ĮVAIZDŽIO KOMUNIKACIJOS PROGRAMOS (NR. 08) </t>
  </si>
  <si>
    <t xml:space="preserve"> 2021–2023 M. MOLĖTŲ RAJONO SAVIVALDYBĖS</t>
  </si>
  <si>
    <t>2023-ieji metai</t>
  </si>
  <si>
    <t>2023-ųjų metų asignavimų planas</t>
  </si>
  <si>
    <t>Atsakingas darbuotojas</t>
  </si>
  <si>
    <t xml:space="preserve">Fotovoltinių elektrinių įrengimas prie savivaldybės viešųjų pastatų </t>
  </si>
  <si>
    <t>Lietaus nuotekų tinklų įrengimas Sporto, Žemaitės g.</t>
  </si>
  <si>
    <t>Inturkės bendruomenės centro pastato šildymo sistemos įrengimas</t>
  </si>
  <si>
    <t>Aušros g. Joniškio k., Molėtų r. paprastasis remontas</t>
  </si>
  <si>
    <t>Maumedžių g. Giedraičių mstl. remontas</t>
  </si>
  <si>
    <t>Sporto g. Molėtų mieste kapitalinis remontas</t>
  </si>
  <si>
    <t>Parko g. Molėtų mieste kapitalinis remontas</t>
  </si>
  <si>
    <t>Kelių geologiniai tyrimai</t>
  </si>
  <si>
    <t>Molėtų progimnazijos patalpų pritaikymas Molėtų menų mokyklai</t>
  </si>
  <si>
    <t>Melioratorių gatvės kvartalo Molėtų mieste inžinierinės infrastruktūros ir gerbūvio sutvarkymas.</t>
  </si>
  <si>
    <t>Ažubalių gatvės kvartalo Molėtų mieste inžinierinės infrastruktūros ir gerbūvio sutvarkymas.</t>
  </si>
  <si>
    <t>Daugiabučių namų kiemų Janonio gatvėje Molėtų mieste sutvarkymas.</t>
  </si>
  <si>
    <t>Joniškio kapinių plėtra</t>
  </si>
  <si>
    <t>Inturkės kapinių plėtra</t>
  </si>
  <si>
    <t>Molėtų rajono savivaldybės teritorijos, Molėtų miesto teritorijos, Giedraičių miestelio teritorijos, Dubingių miestelio teritorijos bendrųjų planų sprendinių įgyvendinimo programos ir sprendinių įgyvendinimo stebėsenos ataskaitos parengimas</t>
  </si>
  <si>
    <t>Parengta bendrojo plano korektūra, proc</t>
  </si>
  <si>
    <t>Molėtų miesto teritorijos bendrojo plano keitimas</t>
  </si>
  <si>
    <t>Specialiųjų planų parengimas (saulės šviesos, vėjo jegainių ir judriojo ryšio 5 G bokštų išdėstymo planai)</t>
  </si>
  <si>
    <t>Kolumbariumų įrengimas Molėtų rajono kapinėse</t>
  </si>
  <si>
    <t>Įrengta kolumbariumų, vnt</t>
  </si>
  <si>
    <t>Slėnio tako dalies įrengimas link sporto aikštynų</t>
  </si>
  <si>
    <t>Meistrų gatvės statyba</t>
  </si>
  <si>
    <t>Kabančiojo pėsčiųjų tilto Dubingiuose įrengimo architektūrinis konkursas</t>
  </si>
  <si>
    <t>Atsinaujinančių išteklių energijos naudojimo plėtros veiksmų planas</t>
  </si>
  <si>
    <t>parengtas veiksmų planas, vnt.</t>
  </si>
  <si>
    <t>Plaukiojančio fontano įrengimas Molėtų mieste</t>
  </si>
  <si>
    <t>įrengtas fontanas, vnt</t>
  </si>
  <si>
    <t>Gatvių apšvietimo infrastruktūros modernizavimas (Molėtų rajono apšvietimo tinklų ir šviestuvų atnaujinimas)</t>
  </si>
  <si>
    <t xml:space="preserve">GIS diegimas savivaldybės įmonėse </t>
  </si>
  <si>
    <t>Parengtas projektas,vnt</t>
  </si>
  <si>
    <t xml:space="preserve">Žvyrakalnio gatvės Molėtų mieste nauja statyba </t>
  </si>
  <si>
    <t xml:space="preserve">Kementos g. dalies kapitalinis remontas Giedraičių mst. </t>
  </si>
  <si>
    <t xml:space="preserve">Šilo g. ir Tujų g. Giedraičių mst. kapitalinis remontas </t>
  </si>
  <si>
    <t>suremontuota gatvių, km</t>
  </si>
  <si>
    <t>Slyvų gatvės Molėtų mieste kapitalinis remontas (rezervo lėšos)</t>
  </si>
  <si>
    <t>Serbentų gatvės Molėtų mieste kapitalinis remontas (rezervo lėšos)</t>
  </si>
  <si>
    <t>Įvažiavimo nuo Vyturio g. kapitalinis remontas</t>
  </si>
  <si>
    <t>Kelio Lk-28 Gojus-Gervinė Luokesos s., Molėtų r. kapitalinis remontas</t>
  </si>
  <si>
    <t>Kelio Lk-35 JaurosII-Bebrusai Luokesos s., Molėtų r. kapitalinis remontas</t>
  </si>
  <si>
    <t>Kelio Du-33 Dubingiai-Ciuniškiai Dubingių s., Molėtų r. kapitalinis remontas</t>
  </si>
  <si>
    <t>Kelio Kr-3 įvažiavimo prie Kreivoji g. 1 paprastas remontas</t>
  </si>
  <si>
    <t>Gatvių horizontalaus ženklinimo darbai Molėtų mieste ir Molėtų rajono seniūnijose</t>
  </si>
  <si>
    <t xml:space="preserve">Kelio ženklų ir inžinerinių eismo saugumo priemonių priežiūros ir įrengimo darbai Molėtų miesto ir Molėtų rajono seniūnijų vietinės reikšmės keliuose ir gatvėse
</t>
  </si>
  <si>
    <t>Monitoringo programos įgyvendinimas (aplinkos oro, paviršinio vandens, maudyklų vandens, gyvosios gamtos, dirvožemio monitoringas)</t>
  </si>
  <si>
    <t>Atlikti aplinkos oro, paviršinio vandens, maudyklų vandens, gyvosios gamtos, dirvožemio tyrimai, proc.</t>
  </si>
  <si>
    <t>Pareiškimų skaičiaus, vnt</t>
  </si>
  <si>
    <t>Avarinių melioracijos statinių gedimų remontas (ne valstybei priklausančių)</t>
  </si>
  <si>
    <t>Valstybei priklausančių melioracijos statinių remontas ir priežiūra (29 270 ha)</t>
  </si>
  <si>
    <t xml:space="preserve">Griovių priežiūra, km </t>
  </si>
  <si>
    <t>Statinių priežiūra, vnt</t>
  </si>
  <si>
    <t>registruota ir atnaujinta ž.ū. valdų, vnt.</t>
  </si>
  <si>
    <t>įregistruota/išregistruota ūkininkų, vnt</t>
  </si>
  <si>
    <t>pateikta pasėlių deklaracijų, vnt</t>
  </si>
  <si>
    <t>įregistruota/išregistruota ž.ū. technikos, vnt</t>
  </si>
  <si>
    <t>atlikta tech. apžiūrų, vnt</t>
  </si>
  <si>
    <t>Privačių namų nuotekų tinklų prijungimas prie centralizuotų tinklų II</t>
  </si>
  <si>
    <t>Privačių namų nuotekų tinklų prijungimas prie centralizuotų tinklų III</t>
  </si>
  <si>
    <t>Investicijoms paruošti sklypai, vnt.</t>
  </si>
  <si>
    <t>Turizmo produktų kūrimas skirtingoms turistų tikslinėms grupėms</t>
  </si>
  <si>
    <t>Sukurti turizmo produktai</t>
  </si>
  <si>
    <t>Sukurtas turizmo produktas</t>
  </si>
  <si>
    <t>Turizmo produktų auditas</t>
  </si>
  <si>
    <t>Audituotų produktų skaičius</t>
  </si>
  <si>
    <t>Dalyvių skaičiaus  augimas proc.</t>
  </si>
  <si>
    <t xml:space="preserve">Išleista leidinių </t>
  </si>
  <si>
    <t>Sudalyvauta turizmą skatinančiuose renginiuose</t>
  </si>
  <si>
    <t>Sukurta vaizdo klipų</t>
  </si>
  <si>
    <t>Suorganizuota žaidimų/konkursų</t>
  </si>
  <si>
    <t>Suorganizuota komunikacijos kamapnijų</t>
  </si>
  <si>
    <t>Suorganizuota mokymų</t>
  </si>
  <si>
    <t>Molėtų rajono kurortinių teritorijų nustatymo ir plėtros galimybių studija</t>
  </si>
  <si>
    <t>Parengta studija</t>
  </si>
  <si>
    <t>Komunikacijos kampanijų planavimas ir įgyvendinimas (straipsnių, publikacijų viešinimas, įvaizdinio leidinio išleidimas, video ir foto medžiaga, TV laidos ir pan.)</t>
  </si>
  <si>
    <t>Įgyvendintos komunikacijos kampanijos</t>
  </si>
  <si>
    <t>5</t>
  </si>
  <si>
    <t>6</t>
  </si>
  <si>
    <t>Vieningos vidaus ir išorės komunikacijos sistemos diegimas savivladybės administracijoje ir jai pavaldžiose įmonėse</t>
  </si>
  <si>
    <t>Įdiegta sistema, proc.</t>
  </si>
  <si>
    <t>70</t>
  </si>
  <si>
    <t>100</t>
  </si>
  <si>
    <t>0</t>
  </si>
  <si>
    <t>Administracinių paslaugų elektroniniu būdu teikimas</t>
  </si>
  <si>
    <t>Teikiamų el. paslaugų dalis visose administracinėse paslaugose (proc.)</t>
  </si>
  <si>
    <t>Informavimo, viešųjų paslaugų teikimo ir gyventojų dalyvavimo informacinės sistemos tobulinimas</t>
  </si>
  <si>
    <t>Sukurta nauja savivaldybės interneto svetainė</t>
  </si>
  <si>
    <t>Nuomojama licencijų. (vnt.)</t>
  </si>
  <si>
    <t xml:space="preserve">Kultūros ir švietimo skyrius,  Statybos ir žemės ūkio skyrius, Architektūros ir teritorijų planavimo skyrius                      </t>
  </si>
  <si>
    <t>Finansuota seniūnijų kultūrinės veiklos planų</t>
  </si>
  <si>
    <t>Parengta programa</t>
  </si>
  <si>
    <t xml:space="preserve">Tarptautinio ir Lietuvos tarpregioninio kultūrinio mobilumo projektų įgyvendinimas </t>
  </si>
  <si>
    <t>Levaniškių vaikų darželio laiptų remontas</t>
  </si>
  <si>
    <t>Vandentiekio ir nuotekų tinklų inventorizavimas (bylų sk.)</t>
  </si>
  <si>
    <t>Žemės sklypų kadastriniai matavimai ir panaudos sutarčių sudarymas. (vnt.)</t>
  </si>
  <si>
    <t xml:space="preserve">07. Socialinės atskirties mažinimo programa    </t>
  </si>
  <si>
    <t>Piniginės socialinės paramos nepasiturinčioms šeimoms ir vieniems gyvenantiems asmenims teikimas,skiriant pašalpas ir kompensacijas</t>
  </si>
  <si>
    <t>SB (VB)</t>
  </si>
  <si>
    <t>Vidutinis paramos gavėjų skaičius per mėnesį</t>
  </si>
  <si>
    <t>Socialinės paramos teikimas mirusiojo artimiesiems</t>
  </si>
  <si>
    <t>Vidutiniškai per mėnesį išmokamų laidojimo pašalpų skaičius</t>
  </si>
  <si>
    <t>Mokinių nemokamo maitinimo ir aprūpinimo mokinio reikmenimis organizavimas</t>
  </si>
  <si>
    <t>Nemokamą maitinimą ir aprūpinimą mokinio reikmenimis gavusių asmenų skaičius</t>
  </si>
  <si>
    <t>Vienkartinės paramos teikimas</t>
  </si>
  <si>
    <t>Paramos gavėjų skaičius per metus</t>
  </si>
  <si>
    <t>Paslaugas gavusių asmenų skaičius</t>
  </si>
  <si>
    <t xml:space="preserve">Dienos, trumpalaikės ar ilgalaikės socialinės globos paslaugų nesavarankiškiems ar dalinai savarankiškiems asmenims teikimas ir administravimas savivaldybės įstaigose </t>
  </si>
  <si>
    <t>Dienos, trumpalaikės ar ilgalaikės socialinės globos paslaugų asmenims su sunkia negalia teikimas ir administravimas</t>
  </si>
  <si>
    <t>Pagalbos namuose paslaugų teikimas ir administravimas</t>
  </si>
  <si>
    <t xml:space="preserve">Pagalba šeimoms atsidūrusioms krizinėje situacijoje </t>
  </si>
  <si>
    <t xml:space="preserve">Paslaugas gavusių asmenų skaičius </t>
  </si>
  <si>
    <t>Nevyriausybinių organizacijų ir viešųjų įstaigų, veikiančių socialinės integracijos srityje, rėmimas</t>
  </si>
  <si>
    <t>Organizacijų, gavusių paramą skaičius</t>
  </si>
  <si>
    <t>Socialinės reabilitacijos paslaugų neįgaliesiems bendruomenėje projektų  rėmimas</t>
  </si>
  <si>
    <t xml:space="preserve">Finansuotų projektų skaičius </t>
  </si>
  <si>
    <t>Vienišų arba neįgaliųjų sezoninio apgyvendinimo, nakvynės namų įsteigimas</t>
  </si>
  <si>
    <t>Veikia nakvynės namai, vnt</t>
  </si>
  <si>
    <t>Socialinių paslaugų 4 metų plėtros programa</t>
  </si>
  <si>
    <t>Viešosios aplinkos pritaikymo neįgaliųjų poreikiams darbų planas</t>
  </si>
  <si>
    <t>Parengtas planas, proc</t>
  </si>
  <si>
    <t>Vaikų dienos centrų plėtros plano rengimas</t>
  </si>
  <si>
    <t>Asmenų, pasinaudojusių paslauga skaičius</t>
  </si>
  <si>
    <t>Globėjų ir įtėvių paieška ir rengimas</t>
  </si>
  <si>
    <t>Parengtų globėjų ir įtėvių skaičius</t>
  </si>
  <si>
    <t>Kompleksinė pagalba globėjams ir įtėviams</t>
  </si>
  <si>
    <t>Pagalbą gavusių globėjų ir įtėvių skaičius</t>
  </si>
  <si>
    <t>Socialinio būsto fondo plėtra</t>
  </si>
  <si>
    <t>Įsigyta naujų socialinių būstų</t>
  </si>
  <si>
    <t>Savivaldybės socialinio būsto  gyvenamųjų patalpų tinkamos būklės užtikrinimas</t>
  </si>
  <si>
    <t>Suremontuotų gyvenamųjų patalpų skaičius</t>
  </si>
  <si>
    <t>Būsto nuomos ar  išperkamosios būsto nuomos mokesčių dalies kompensacijos mokėjimas</t>
  </si>
  <si>
    <t>Kompensacija pasinaudojusių asmenų ar šeimų skaičius</t>
  </si>
  <si>
    <t>Būsto ir aplinkos pritaikymas neįgaliesiems</t>
  </si>
  <si>
    <t>Neįgaliesiems pritaikytų būstų skaičius</t>
  </si>
  <si>
    <t>Neįgaliųjų aprūpinimas techninės pagalbos priemonėmis</t>
  </si>
  <si>
    <t>Asmenų, aprūpintų techninės pagalbos priemonėmis skaičius</t>
  </si>
  <si>
    <t xml:space="preserve">Socialinių darbuotojų kompetencijų ugdymas </t>
  </si>
  <si>
    <t>Asmenų, dalyvavusių kvalifiacijos kėlimo mokymuose, seminaruose, superviziojose skaičius</t>
  </si>
  <si>
    <t>04. Dalyvavimo demokratijos, bendruomeniškumo skatinimo, gyventojų sveikatinimo ir jų saugumo užtikrinimo programa</t>
  </si>
  <si>
    <t>Reabilitacinių paslaugų plėtra VšĮ Molėtų ligoninėje</t>
  </si>
  <si>
    <t>Atliktų darbų procentas</t>
  </si>
  <si>
    <t>Ambulatorinių paslaugų plėtra VšĮ Molėtų ligoninėje</t>
  </si>
  <si>
    <t>Įdiegta elektroninės registracijos sistema</t>
  </si>
  <si>
    <t>Centralizuota pacientų priežiūros sistema</t>
  </si>
  <si>
    <t>Pirminės asmens sveikatos priežiūros veiklos efektyvumo didinimas</t>
  </si>
  <si>
    <t>Gyventojų, turinčių galimybę pasinaudoti pagerintomis sveikatos priežiūros paslaugomis skaičius</t>
  </si>
  <si>
    <t> 0</t>
  </si>
  <si>
    <t>Įrengtas odontologo kabinetas vnt.</t>
  </si>
  <si>
    <t>Plėtoti sveiką gyvenseną ir stiprinti mokinių sveikatos įgūdžius ugdymo įstaigose</t>
  </si>
  <si>
    <t>Ugdymo įstaigose vykusių renginių skaičius vnt.</t>
  </si>
  <si>
    <t>Renginių dalyvių skaičius vnt.</t>
  </si>
  <si>
    <t>Visuomenės sveikatos stebėsenos ataskaita vnt.</t>
  </si>
  <si>
    <t>Vykdytų tyrimų dėl sveikos gyvensenos Molėtų rajone skaičius</t>
  </si>
  <si>
    <t>Užtikrinti savižudybių prevencijos prioritetų nustatymą ilgojo ir trumpojo laikotarpių savižudybių prevencijos priemonių ir joms įgyvendinti reikiamo finansavimo planavimą</t>
  </si>
  <si>
    <t>Renginių savižudybių prevencijos tema sk.</t>
  </si>
  <si>
    <t>Renginiuose dalyvavusių asmenų skaičius vnt. dalyvių sk.</t>
  </si>
  <si>
    <t>Suteiktų individualių psichologo konsultacijų skaičius vnt.</t>
  </si>
  <si>
    <t>Sveikos gyvensenos skatinimas Molėtų rajono savivaldybėje</t>
  </si>
  <si>
    <t>Asmenų, kurie dalyvavo informavimo, švietimo ir mokymo renginiuose bei sveikatos raštingumą didinančiose veiklose skaičius</t>
  </si>
  <si>
    <t> 1782</t>
  </si>
  <si>
    <t>Visuomenės sveikatos rėmimo programos įgyvendinimas</t>
  </si>
  <si>
    <t>Finansuotų sveikatos priežiūros projektų skaičius</t>
  </si>
  <si>
    <t>Visuomenės sveikatos rėmimo spec. programos įgyvendinimas</t>
  </si>
  <si>
    <t>Sveikatos priežiūros įstaigų finansuoti projektai proc.</t>
  </si>
  <si>
    <t>Savižudybių prevencijos įgyvendintų priemonių skaičius</t>
  </si>
  <si>
    <t xml:space="preserve">Sveikatinimo  projektų finansavimas proc.  </t>
  </si>
  <si>
    <t xml:space="preserve">Užkrečiamų ligų profilaktikos ir kontrolės įgyvendintos priemonės vnt. </t>
  </si>
  <si>
    <t xml:space="preserve">Įrengtų defibriliatorių skaičius vnt. </t>
  </si>
  <si>
    <t>Mobiliojo darbo su jaunimu organizavimas</t>
  </si>
  <si>
    <t>Seniūnijų skaičius, kuriose vykdomas mobilusis darbas su jaunimu</t>
  </si>
  <si>
    <t>Atviro jaunimo centro įkūrimas ir plėtra</t>
  </si>
  <si>
    <t>Veikia atviras jaunimo centras</t>
  </si>
  <si>
    <t>Atvirų jaunimo erdvių įkūrimas</t>
  </si>
  <si>
    <t>Veikia atvira jaunimo erdvė</t>
  </si>
  <si>
    <t>Jaunimo vasaros užimtumo dalinis finansavimas pagal Molėtų rajono savivaldybės tarybos tvirtinamą programą</t>
  </si>
  <si>
    <t>Įdarbintų jaunų asmenų skaičius</t>
  </si>
  <si>
    <t xml:space="preserve">Savanoriškos tarnybos organizavimo ir finansavimo tvarkos aprašo parengimas ir įgyvendinimas
</t>
  </si>
  <si>
    <t>Parengtas savanoriškos tarnybos organizavimo ir finansavimo tvarkos aprašas</t>
  </si>
  <si>
    <t>Įgyvendinamas savanoriškos tarnybos organizavimo ir finansavimo tvarkos aprašas</t>
  </si>
  <si>
    <t>Skatinimas akredituotis įstaigas, priimančias savanorius</t>
  </si>
  <si>
    <t xml:space="preserve"> Akredituotų savanorius priimančių įstaigų skaičius </t>
  </si>
  <si>
    <t>Skatinimas jaunimą savanoriauti</t>
  </si>
  <si>
    <t xml:space="preserve">Sudarytų savanoriškos praktikos sutarčių skaičius </t>
  </si>
  <si>
    <t>Jaunimo iniciatyvų finansavimas</t>
  </si>
  <si>
    <t>Jaunimo iniciatyvų skaičius</t>
  </si>
  <si>
    <t>Jaunimo praktinių įgūdžių ugdymas</t>
  </si>
  <si>
    <t xml:space="preserve">Molėtų rajono savivaldybės jaunimo reikalų tarybos veiklos stiprinimas </t>
  </si>
  <si>
    <t xml:space="preserve"> Molėtų rajono savivaldybės jaunimo reikalų tarybos pasiūlymų (rekomendacijų), į kuriuos atsižvelgė savivaldybės taryba ir (ar) biudžetinės įstaigos, skaičius</t>
  </si>
  <si>
    <t>Jaunimo įtraukimas</t>
  </si>
  <si>
    <t>Komisijų, komitetų, darbo grupių, į kurių veiklą įtraukti jaunimo atstovai (14–29 m.) jaunimui aktualiems klausimams nagrinėti, skaičius</t>
  </si>
  <si>
    <t>Jaunimo politikos įgyvendinimo kokybės vertinimo tyrimas</t>
  </si>
  <si>
    <t>Tyrimas</t>
  </si>
  <si>
    <t>Nevyriausybinių organizacijų finansavimas, vadovaujantis Molėtų rajono savivaldybės nevyriausybinių organizacijų projektų finansavimo tvarkos aprašu</t>
  </si>
  <si>
    <t>Nevyriausybinių organizacijų ir bendruomeninės veiklos stiprinimo veiksmų plano įgyvendinimo priemonės "Remti bendruomeninę veiklą savivaldybėse" įgyvendinimas</t>
  </si>
  <si>
    <t>Paremtų bendruomeninių organizacijų veiklų skaičius</t>
  </si>
  <si>
    <t>Bendrų su vietos bendruomenėmis projektų vykdymas</t>
  </si>
  <si>
    <t>Vykdytų projektų skaičius</t>
  </si>
  <si>
    <t>Gyventojų apklausa siekiant įvertinti saugumo poreikius.</t>
  </si>
  <si>
    <t>Apklausų skaičius</t>
  </si>
  <si>
    <t>Potencialiai pavojingų vietų žemėlapio sudarymas</t>
  </si>
  <si>
    <t>Sudaryta žemėlapių, vnt.</t>
  </si>
  <si>
    <t>Viešosios tvarkos ir eismo saugumo užtikrinimas Molėtų mieste ir rajone</t>
  </si>
  <si>
    <t>Gaisrų skaičiaus mažėjimas proc.</t>
  </si>
  <si>
    <t>Ekstremalių situacijų prevencinio priemonių plano sudarymas</t>
  </si>
  <si>
    <t>Veikiančių ir prižiūrimų stebėjimo kamerų skaičius</t>
  </si>
  <si>
    <t>TIKSLAS. Patrauklios verslo ir investicinės aplinkos kūrimas</t>
  </si>
  <si>
    <t>UŽDAVINYS. Kurti rajone verslui bei investicijoms palankią mokestinę ir administracinės pagalbos aplinką</t>
  </si>
  <si>
    <t>Programa pasinaudojusių asmenų skaičius</t>
  </si>
  <si>
    <t>Parengta emigrantų grįžimo skatinimo programa</t>
  </si>
  <si>
    <t>Emigrantų grįžimo skatinimo programoje numatytų priemonių įgyvendinimas</t>
  </si>
  <si>
    <t>Molėtuose įsikūrusių žmonių sambūrio organizavimas</t>
  </si>
  <si>
    <t>Suorganizuotas sambūris, vnt</t>
  </si>
  <si>
    <t>Molėtų progimnazijos virtuvės ir techpatalpų remontas</t>
  </si>
  <si>
    <t>apšvietimo įrengimas, komp</t>
  </si>
  <si>
    <t>pavėsinių remontas, kompl.</t>
  </si>
  <si>
    <t>parkavimo aikštelė, vnt</t>
  </si>
  <si>
    <t>Siekiamo SPP rodiklio kodas</t>
  </si>
  <si>
    <t>Suremontuota griovių, km</t>
  </si>
  <si>
    <t>01. Verslo, ūkininkavimo sąlygų bei investicijų aplinkos gerinimo programa</t>
  </si>
  <si>
    <t>Valstybės deleguotų funkcijų vykdymas (ž. ū. valdų ir ūkininkų registras, technikos registras, pasėlių deklaravimas ir kt.)</t>
  </si>
  <si>
    <t>G. Žiukas</t>
  </si>
  <si>
    <t>Verslui svarbios inžinerinės infrastruktūros sukūrimas Molėtų miesto apleistose teritorijose Melioratorių g. 20 ir 18C</t>
  </si>
  <si>
    <t xml:space="preserve">03. Gyvenamosios aplinkos tvarkymo, viešųjų paslaugų ir aplinkos apsaugos programa    </t>
  </si>
  <si>
    <t>Levaniškių bendruomenės centro patalpų remontas</t>
  </si>
  <si>
    <t>Alantos senelių globos namų remontas (stogo remontas)</t>
  </si>
  <si>
    <t>Statybos ir ž. ū. skyrius</t>
  </si>
  <si>
    <t>UŽDAVINYS. Diegti atsinaujinančios energijos išteklius rajono įstaigose ir įmonėse</t>
  </si>
  <si>
    <t>Statybos ir ž.ū. skyrius</t>
  </si>
  <si>
    <t>Statybos ir ž.ū. skyrius, Strateginio planavimo ir investicijų skyrius, Buhalterinės apskaitos skyrius, mero patarėjai, TVIC</t>
  </si>
  <si>
    <t>Statybos ir ž. ū. skyrius, Turto skyrius, Architektūros ir teritorijų planavimo slyrius</t>
  </si>
  <si>
    <t>įrengta elektrinių, vnt (2001 m Saulutės, Vyturėlio darželiai, pradinė m-la, 2022 m PSPC, ligoninė, 2023 m gimnazija, progimnazija)</t>
  </si>
  <si>
    <t>Statybos ir ž. ū. skyrius, Strateginio planavimo skyrius, Architektūros ir teritorijų planavimo skyrius</t>
  </si>
  <si>
    <t>Melioracijos statinių remontas gyvenvietėse</t>
  </si>
  <si>
    <t xml:space="preserve">Žemės sklypo Paluokeso g. 11 inžinerinės infrastruktūros sukūrimas </t>
  </si>
  <si>
    <t xml:space="preserve">Žemės sklypo Melioratorių g. 8D inžinerinės infrastruktūros sukūrimas </t>
  </si>
  <si>
    <t>Įrengti šilumos tinklai, kompl.</t>
  </si>
  <si>
    <t>Įrengti vandentiekio ir nuotekų tinklai, kompl.</t>
  </si>
  <si>
    <t>R. Grainys</t>
  </si>
  <si>
    <t>TIKSLAS. Turizmo ir laisvalaikio paslaugų kokybės ir įvairovės skatinimas</t>
  </si>
  <si>
    <t>UŽDAVINYS. Pritaikyti kultūros paveldo objektus visuomenės ir turizmo reikmėms</t>
  </si>
  <si>
    <t>sutvarkyta paplūdimių, vnt.</t>
  </si>
  <si>
    <t>Statybos ir ž. ū. skyrius,  Architektūros ir teritorijų planavimo skyrius</t>
  </si>
  <si>
    <t>G. Putvinskas</t>
  </si>
  <si>
    <t>Janonio kvartalo detaliojo plano keitimas</t>
  </si>
  <si>
    <t xml:space="preserve">Baltadvario piliavietės pažintinio tako įrengimas
</t>
  </si>
  <si>
    <t>įrengti takai, km</t>
  </si>
  <si>
    <t>parengtas projektas, sutvarkyta teritorija, proc.</t>
  </si>
  <si>
    <t>Parkavimo aikštelių įrengimas prie lankytinų objektų</t>
  </si>
  <si>
    <t>Įrengta aikštelių, vnt</t>
  </si>
  <si>
    <t>parengtas projektas, atlikta darbų, proc</t>
  </si>
  <si>
    <t>įvykdytas konkursas, vnt, parengta galimybių studija</t>
  </si>
  <si>
    <t>Parengtas tech proj., vnt, atlikta darbų proc</t>
  </si>
  <si>
    <t>TIKSLAS. Efektyvios, modernios bei energiją taupančios paslaugų infrastruktūros kūrimas</t>
  </si>
  <si>
    <t>UŽDAVINYS. Atnaujinti ir plėsti geriamojo vandens tiekimo ir nuotekų surinkimo tinklus mieste ir rajone</t>
  </si>
  <si>
    <t>R. Šavelis</t>
  </si>
  <si>
    <t>Vandentiekio tinklų įrengimas Žvyrakalnio kvartalas</t>
  </si>
  <si>
    <t xml:space="preserve">Vandentiekio tinklų įrengimas Darbo gatvė </t>
  </si>
  <si>
    <t xml:space="preserve">Vandentiekio tinklų įrengimas Sporto gatvės kvartalas (link estrados) </t>
  </si>
  <si>
    <t>Vandentiekio tinklų įrengimas Malūno gatvės kvartalas</t>
  </si>
  <si>
    <t>Vandentiekio tinklų įrengimas Vilniaus gatvės kvartalas (nuo senos degalinės)</t>
  </si>
  <si>
    <t>Buitinių nuotekų tinklų įrengimas Žvyrakalnio kvartale</t>
  </si>
  <si>
    <t>03.01.01.13.</t>
  </si>
  <si>
    <t>Suteiktos paramos, vnt</t>
  </si>
  <si>
    <t>R. Pranskus</t>
  </si>
  <si>
    <t>I. Jurčenko</t>
  </si>
  <si>
    <t>Daugiabučių namų atnaujinimas (modernizavimas)</t>
  </si>
  <si>
    <t>atnaujinta namų, vnt</t>
  </si>
  <si>
    <t>Buitinių nuotekų siurblinės ir tinklų įrengimas Malūno kvartale</t>
  </si>
  <si>
    <t>Buitinių nuotekų siurblinės ir tinklų įrengimas Sporto g.  kvartale</t>
  </si>
  <si>
    <t>Buitinių nuotekų siurblinės ir tinklų įrengimas Vilniaus g. kvartale (nuo senos degalinės)</t>
  </si>
  <si>
    <t>Siurblinė – 1 vnt.,  įrengta tinklų km.</t>
  </si>
  <si>
    <t>Siurblinė – 1 vnt., įrengta tinklų km.</t>
  </si>
  <si>
    <t>Statybos ir ž. ū. skyrius, Molėtų vanduo</t>
  </si>
  <si>
    <t>S. Vazgilevičius</t>
  </si>
  <si>
    <t>M. Čirba</t>
  </si>
  <si>
    <t>03.01.03.01.</t>
  </si>
  <si>
    <t>PSPC pastato, esančio Vilniaus g. 76 Molėtuose atnaujinimas (modernizavimas)</t>
  </si>
  <si>
    <t>Ligoninės pastato, esančio Graužinių g. 3 Molėtuose atnaujinimas (modernizavimas)</t>
  </si>
  <si>
    <t>Mindūnų kempingo valymo įrengimų remontas</t>
  </si>
  <si>
    <t>Janonio gatvės namo nr. 12 prijungimas prie šilumos tiekimo tinklų</t>
  </si>
  <si>
    <t xml:space="preserve">Inturkės gatvės namo  Nr. 1 prijungimas prie šilumos tiekimo tinklų </t>
  </si>
  <si>
    <t>Ąžuolų gatvės rekonstruoto Molėtų sporto centro pastato prijungimas prie centralizuotų šilumos tiekimo tinklų</t>
  </si>
  <si>
    <t>statybininkų  gatvės namo  Nr. 6 prijungimas prie šilumos tiekimo tinklų</t>
  </si>
  <si>
    <t>Paluokesos gatvės pastato Nr. 11 prijungimas prie šilumos tiekimo tinklų</t>
  </si>
  <si>
    <t>Statybininkų  gatvės namo  Nr. 6 prijungimas prie šilumos tiekimo tinklų</t>
  </si>
  <si>
    <t xml:space="preserve">Prijungta vartotojų prie šilumos tiekimo tinklų, vnt. </t>
  </si>
  <si>
    <t>parengtas projektas, vnt atlikta darbų, proc.</t>
  </si>
  <si>
    <t>Statybos ir ž. ū. skyrius, Molėtų šiluma</t>
  </si>
  <si>
    <t>K. Grainys</t>
  </si>
  <si>
    <t xml:space="preserve">įrengta elektrinių, vnt </t>
  </si>
  <si>
    <t>atnaujinta ir įrengta šviestuvų, vnt</t>
  </si>
  <si>
    <t>TIKSLAS. Kokybiškos ir efektyvios darnaus judumo sistemos kūrimas rajone</t>
  </si>
  <si>
    <t>UŽDAVINYS. Gerinti rajono viešųjų kelių būklę, diegiant tausojančias aplinką priemones</t>
  </si>
  <si>
    <t>Klevų g. dalies paprastas remontas Videniškių s., Molėtų r. sav. (rezervo lėšos)</t>
  </si>
  <si>
    <t>parengtas projektas, Suremontuota gatvių, km.</t>
  </si>
  <si>
    <t>Parengtas projektas, Suremontuota gatvių, km.</t>
  </si>
  <si>
    <t>Tilto per Virintą Alantoje remontas</t>
  </si>
  <si>
    <t>UŽDAVINYS. Diegti eismo saugumo priemones, kurti universalaus dizaino pėsčiųjų ir dviračių takų tinklą</t>
  </si>
  <si>
    <t>UŽDAVINYS. Kurti patogią, tausojančią aplinką, susisiekimo sistemą</t>
  </si>
  <si>
    <t>Saugaus eismo priemonių diegimas  Giedraičių miestelyje, Molėtų r. (Vilniaus g, Maumedžių g., Kementos g.)</t>
  </si>
  <si>
    <t>Įrengta takų, m</t>
  </si>
  <si>
    <t>S. Vazgilevicius</t>
  </si>
  <si>
    <t>TIKSLAS. Darni rajono teritorijų plėtra, kokybiška gyvenamoji aplinka</t>
  </si>
  <si>
    <t>III.</t>
  </si>
  <si>
    <t>UŽDAVINYS. Gerinti aplinkos kokybę, įgyvendinti prevencines aplinkosaugos priemones</t>
  </si>
  <si>
    <t>Atliekų tvarkymo plano parengimas</t>
  </si>
  <si>
    <t>Įgyvendintos programos, vnt</t>
  </si>
  <si>
    <t>Saugomų teritorijų priežiūra ir tvarkymas</t>
  </si>
  <si>
    <t>Sutvarkyta objektų, vnt</t>
  </si>
  <si>
    <t>Surinkta atliekų, t</t>
  </si>
  <si>
    <t>sutvarkytos teritorijos, vnt</t>
  </si>
  <si>
    <t>Varninių paukščių gausos reguliavimo priemonės</t>
  </si>
  <si>
    <t>Invazinių Lietuvoje rūšių sąraše esančių rūšių (Sosnovskio barštis)  gausos reguliavimo ir naikinimo darbai</t>
  </si>
  <si>
    <t>Sutvarkyta teritorijų, ha</t>
  </si>
  <si>
    <t>Atliekų, kurių turėtojų neįmanoma nustatyti, tvarkymo priemonės</t>
  </si>
  <si>
    <t>Sorbentai ir kitos priemonės, reikalingos avarijų padariniams likviduoti</t>
  </si>
  <si>
    <t>Įsigita priemonių, kompl</t>
  </si>
  <si>
    <t xml:space="preserve">Naujų želdinių veisimas. Medžių ir krūmų genėjimo, pavojų keliančių ir sergančių medžių šalinimo darbai. </t>
  </si>
  <si>
    <t>vandens telkinių pakrančių valymas ir tvarkymas (pvz., menkaverčių krūmų iškirtimas, makrofitų šienavimas vandens telkiniuose, atliekų surinkimas, rekreacinių įrenginių įrengimas (remontas) ir pan.)</t>
  </si>
  <si>
    <t xml:space="preserve">Išmetamų į atmosferą, vandenį, žemės paviršių ir gilesnius sluoksnius teršalų mažinimo įrenginių statyba </t>
  </si>
  <si>
    <t>UŽDAVINYS. Mažinti vizualinę taršą</t>
  </si>
  <si>
    <t xml:space="preserve">Bešeimininkių pastatų likvidavimas, netinkamų naudoti statinių griovimas </t>
  </si>
  <si>
    <t>Z. Krivičius</t>
  </si>
  <si>
    <t>UŽDAVINYS. Plėtoti komunalinių atliekų rūšiuojamojo surinkimo infrastruktūrą</t>
  </si>
  <si>
    <t>A. Venslovas</t>
  </si>
  <si>
    <t>Pakuočių konteineriai individulioms valdoms</t>
  </si>
  <si>
    <t>Maisto, virtuvės atliekų konteineriai individualioms valdoms</t>
  </si>
  <si>
    <t>Žaliųjų zonų priežiūrą  ir kiti komunaliniai darbai</t>
  </si>
  <si>
    <t>Liepų gatvės kvartalo Molėtų mieste inžinerinės infrastruktūros ir gerbūvio sutvarkymas</t>
  </si>
  <si>
    <t>G.Putvinskas</t>
  </si>
  <si>
    <t>03.03.06.10</t>
  </si>
  <si>
    <t>Seniūnijų administracinių ribų keitimo planas, vnt.</t>
  </si>
  <si>
    <t>Nenaudojamo kilnojamo ir nekilnojamo turto pardavimas ( vnt.)</t>
  </si>
  <si>
    <t>Savivaldybės administracijos darbo procesų analizė, darbuotojų pasitenkinimo kokybės tyrimas</t>
  </si>
  <si>
    <t>Pastatyta kriogeninė talpykla</t>
  </si>
  <si>
    <t>Papildomai su deguonies tiekimų įkurtų lovų skaičius</t>
  </si>
  <si>
    <t>VšĮ Molėtų ligoninės teikiamų paslaugų plėtra ir kokybės gerinimas</t>
  </si>
  <si>
    <t>Atnaujinta urologo ir skubios pagalbos skyriaus įranga</t>
  </si>
  <si>
    <t>Atnaujintas endoskopijų kabinetas</t>
  </si>
  <si>
    <t>Įsigytas kolonoskopas</t>
  </si>
  <si>
    <t>Rajono kultūros įstaigų vadovai</t>
  </si>
  <si>
    <t>I.4.7.</t>
  </si>
  <si>
    <t>Atlikta darbų, proc.</t>
  </si>
  <si>
    <t>Molėtų miesto sporto infrastruktūros efektyvus panaudojimas</t>
  </si>
  <si>
    <t xml:space="preserve">Atlikta darbų, proc. </t>
  </si>
  <si>
    <t>Atnaujinta ir įrengta sporto aikštynų, vnt.</t>
  </si>
  <si>
    <t xml:space="preserve">Kultūros ir švietimo skyrius,  Statybos ir žemės ūkio skyrius, Architektūros ir teritorijų planavimo skyrius  </t>
  </si>
  <si>
    <t>Molėtų muziejų koncepcijos ir  plėtros programos parengimas</t>
  </si>
  <si>
    <t>Mokinių vasaros poilsio stovyklų organizavimas</t>
  </si>
  <si>
    <t>Parengta ir įgyvendinta modernių edukacinių aplinkų kūrimo programa ( skaičius)</t>
  </si>
  <si>
    <t>parengtas techninis investicinis projektas vnt.</t>
  </si>
  <si>
    <t>Molėtų progimnazijos Jaunimo g.1, Molėtų mieste atnaujinimas (modernizavimas)</t>
  </si>
  <si>
    <t>Parengtas modelis, vnt.</t>
  </si>
  <si>
    <t>Parengtas planas, vnt.</t>
  </si>
  <si>
    <t>Įtrauktų įstaigų skaičius</t>
  </si>
  <si>
    <t>SUP vaikų, kuriems suteikta pagalba, skaičius</t>
  </si>
  <si>
    <t>Pedagogų įgijusių kompetencijas skaičius</t>
  </si>
  <si>
    <t>Socialinio būsto gyvenamosios aplinkos pagerinimas</t>
  </si>
  <si>
    <t>Įsigyta įrangos komplektų</t>
  </si>
  <si>
    <t>Socialinio būsto aplinkos pritaikymas neįgaliesiems</t>
  </si>
  <si>
    <t>Savivaldybės finansinės paskatos jaunoms šeimoms pirmajam būstui įsigyti programos įgyvendinimas</t>
  </si>
  <si>
    <t>Socialinių paslaugų kokybės ir šių paslaugų poreikio Molėtų r. tyrimai</t>
  </si>
  <si>
    <t>Užimtumo skatinimo ir motyvavimo paslaugų suteikimas nedirbantiems ir socialinę paramą gaunantiems aasmenims</t>
  </si>
  <si>
    <t>Užimtumo didinimo programos įgyvendinimui</t>
  </si>
  <si>
    <t>11/3,5</t>
  </si>
  <si>
    <t>Socialinių darbuotojų darbui su rizikos šeimomis etatų skaičius/ Atvejo vadybininkų</t>
  </si>
  <si>
    <t>Socialinių paslaugų teikimas ir administravimas socialinę riziką patiriančioms šeimoms</t>
  </si>
  <si>
    <t>Akredituotos vaikų dienos socialinės priežiūros teikimas ir administravimas</t>
  </si>
  <si>
    <t xml:space="preserve">SOCIALINĖS ATSKIRTIES MAŽINIMO PROGRAMOS (NR. 07) </t>
  </si>
  <si>
    <t>Įrengti ženklai, vnt.</t>
  </si>
  <si>
    <t>Sukurtas ženklas</t>
  </si>
  <si>
    <t>3</t>
  </si>
  <si>
    <t>4</t>
  </si>
  <si>
    <t>Sukurtos ir pastatytos skulptūros, vnt.</t>
  </si>
  <si>
    <t>V.Suchodumcevas</t>
  </si>
  <si>
    <t>Įrengta ekspozicija, proc.</t>
  </si>
  <si>
    <t>Pastato rekonstrukcija, proc.</t>
  </si>
  <si>
    <t xml:space="preserve">Parengtas techninis projektas </t>
  </si>
  <si>
    <t>Neeksploatuojamo statinio UAB "Molėtų vanduo" teritorijoje rekonstrukcija ir pritaikymas turizmo reikmėms</t>
  </si>
  <si>
    <t>Informaciniai kelio ženklai Nr.628 ir Nr.629</t>
  </si>
  <si>
    <t>Dviračių trasų ženklai, vnt.</t>
  </si>
  <si>
    <t xml:space="preserve">Informacinis terminalas </t>
  </si>
  <si>
    <t>Informacinės infrastruktūros plėtra Molėtų rajone</t>
  </si>
  <si>
    <t>Įrengta stendų rajone</t>
  </si>
  <si>
    <t>Taktilinių žemėlapių įrengimas</t>
  </si>
  <si>
    <t>Elektroninių rinkodaros priemonių įgyvendinimas (turinio kūrimas (foto, video) ir talpinimas interneto svetainėes, soc. tinkluose,  konkursų, žaidimų organizavimas) Lietuvoje ir užsienio rinkose</t>
  </si>
  <si>
    <t>Parengtas investicinis projektas</t>
  </si>
  <si>
    <t>Sukurtas maršrutas, vnt.</t>
  </si>
  <si>
    <t>Siesarties upės atkarpos Molėtai - Baltadvaris pritaikymas pramoginei laivybai (vagos išvalymas, turistinio maršruto sukūrimas)</t>
  </si>
  <si>
    <t>Vaizdo stebėjimo kamerų įrengimas ir priežiūra</t>
  </si>
  <si>
    <t>Kultūros ir švietimo skyrius Strateginio planavimo ir investicijų skyrius</t>
  </si>
  <si>
    <t>Įgyvendintų triukšmo prevencijos priemonių skaičius</t>
  </si>
  <si>
    <t>Savivaldybės gydytojas</t>
  </si>
  <si>
    <t>Įgyvendinta algoritmų</t>
  </si>
  <si>
    <t>Įsteigtas JPSPP teikiančių institucijų tinklas proc.</t>
  </si>
  <si>
    <t>Įsigyta kompiuterinės įrangos vnt.</t>
  </si>
  <si>
    <t>Įsigyta medicinos įranga vnt.</t>
  </si>
  <si>
    <t>Atlikta ambulatorinės geriatrijos paslaugų teikimo patalpų remontas procentais</t>
  </si>
  <si>
    <t>Kt.</t>
  </si>
  <si>
    <t>Savivaldybės gydytojas, strateginio planavimo ir investicijų skyrius</t>
  </si>
  <si>
    <t>Fotovoltinės elektrinės įrengimas UAB "Molėtų šiluma"</t>
  </si>
  <si>
    <t>III.4.4.</t>
  </si>
  <si>
    <t>III.4.2.</t>
  </si>
  <si>
    <t>III.1.1.</t>
  </si>
  <si>
    <t>III.5.1.</t>
  </si>
  <si>
    <t>III.5.3.</t>
  </si>
  <si>
    <t>III.3.1.</t>
  </si>
  <si>
    <t>III.3.2.</t>
  </si>
  <si>
    <t>III.3.3.</t>
  </si>
  <si>
    <t>III.4.3.</t>
  </si>
  <si>
    <t>III.5.6</t>
  </si>
  <si>
    <t>III.5.4.</t>
  </si>
  <si>
    <t>III.5.2.</t>
  </si>
  <si>
    <t>III.5.5.</t>
  </si>
  <si>
    <t>Darnaus judumo plano Molėtų mieste parengimas</t>
  </si>
  <si>
    <t>III.2.1.</t>
  </si>
  <si>
    <t>Sanitarinių konteinerių (WC) viešose vietose įrengimas</t>
  </si>
  <si>
    <t>Molėtų rajono savivaldybės šilumos ūkio spec. plano keitimas</t>
  </si>
  <si>
    <t>V. Atkočiūnas</t>
  </si>
  <si>
    <t>D. Kulienė</t>
  </si>
  <si>
    <t>Trumpalaikės ar ilgalaikės socialinės globos paslaugų nesavarankiškiems ar dalinai savarankiškiems asmenims teikimas ir administravimas ne savivaldybės įstaigose (įskaitant šeimynas)</t>
  </si>
  <si>
    <t>Trumpalaikės ar ilgalaikės socialinės globos paslaugų socialinės rizikos ir tėvų globos netekusiems vaikams teikimas ir administravimas</t>
  </si>
  <si>
    <t>Kompleksinių paslaugų šeimai prieinamumo didinimas Molėtų rajone teikimas</t>
  </si>
  <si>
    <t>Turizmo produkto "Žvejybos rojus" palaikymas ir tobulinimas (verslo, NVO partnerystė)</t>
  </si>
  <si>
    <t>Išanalizuota situacija, proc.</t>
  </si>
  <si>
    <t>įrengta vandens trasa, proc.</t>
  </si>
  <si>
    <t xml:space="preserve">Luokesos archeologinio komplekso išvystymo ir pritaikymo rekreacijai investicinis projektas </t>
  </si>
  <si>
    <t>Muziejaus patalpų plėtra, proc.</t>
  </si>
  <si>
    <t>Dviračių turizmo trasos Dubingiai-Jurkiškis-Adomaitiškiai-Laumikonys-Žalktynė-Dubingiai) įrengimas</t>
  </si>
  <si>
    <t>Įrengta dviračių turizmo trasa, proc.</t>
  </si>
  <si>
    <t>Vandens paėmimo pompų įrengimas stovyklavietėse ir vakarinio mėlynojo dviračių žiedo maršrute (ANP)</t>
  </si>
  <si>
    <t>Įrengta pompų, vnt.</t>
  </si>
  <si>
    <t>Ščiūrio rago pažintinio tako įrengimo darbai (ANP)</t>
  </si>
  <si>
    <t>Įrengtas pažintinis takas</t>
  </si>
  <si>
    <t>Tradicinių rinkodaros priemonių įgyvendinimas (leidinių leidyba, dalyvavimas turizmą skatinančiuose renginiuose, turų žiniasklaidai, kelionių organizatoriams  organizavimas)</t>
  </si>
  <si>
    <t>Suorganizuota turų žiniasklaidai, KO</t>
  </si>
  <si>
    <t>Suorganizuota komunikacijos kampanijų</t>
  </si>
  <si>
    <t>Dubingių piliavietės ir miestelio istorinės dalies su gretimomis teritorijomis išvystymo (pritaikant kultūriniam ir pažintiniam turizmui) galimybių studija</t>
  </si>
  <si>
    <t>Kurortinės teritorijos statuso įteisinimas Molėtų miestui, proc.</t>
  </si>
  <si>
    <t>Ženklo sukūrimas ir įrengimas Molėtų miesto (rajono) ribai ženklinti</t>
  </si>
  <si>
    <t>Bendrųjų reikalų skyrius</t>
  </si>
  <si>
    <t>Kontrolierės tarnyba</t>
  </si>
  <si>
    <t>Buhalterinės apskaitos skyrius</t>
  </si>
  <si>
    <t>Finansų skyrius</t>
  </si>
  <si>
    <t>Administracija</t>
  </si>
  <si>
    <t>Viešųjų ryšių ir informacijos skyrius</t>
  </si>
  <si>
    <t>Bendros klientų aptarnavimų sisitemos įdiegimas</t>
  </si>
  <si>
    <t>Įdiegta vienos sąskaitos sostema</t>
  </si>
  <si>
    <t>L. Lapėnas</t>
  </si>
  <si>
    <t>Dubingių piliavietės ir miestelio istorinės dalies apšvietimas naudojant atsinaujinančios energijos šaltinius</t>
  </si>
  <si>
    <t>Įrengta šviestuvų, vnt</t>
  </si>
  <si>
    <t>Įrengto tako ilgi, km</t>
  </si>
  <si>
    <t>Molėtų rajono savivaldybės teritorijoje esančių nekilnojamųjų kultūros paveldo vertybių ir architektūrinę, kultūrinę, sakralinę reikšmę turinčių pastatų tvarkymo ir pritaikymo visuomenės ir turizmo poreikiams finansavimas, vadovaujantis Molėtų rajono savivaldybės teritorijoje esančių nekilnojamųjų kultūros paveldo vertybių ir architektūrinę, kultūrinę, sakralinę reikšmę turinčių pastatų tvarkymo ir pritaikymo visuomenės ir turizmo poreikiams projektų finansavimo tvarkos aprašu</t>
  </si>
  <si>
    <t>Jaunųjų amatininkų tradicinių įgūdžių išsaugojimas ir skatinimas per tarpvalstybinį bendradarbiavimą pasienio regionuose</t>
  </si>
  <si>
    <t>Įsigytos metodinės, motyvacinės, vaizdinės ir informacinės priemonės, kompl.</t>
  </si>
  <si>
    <t>Strategio planavimo ir investicijų skyrius</t>
  </si>
  <si>
    <t>Pozityvaus elgesio palaikymo ir invencijų diegimas Molėtų r. Kijėlių specialiojo ugdymo centre</t>
  </si>
  <si>
    <t>Apmokyta specialistų,  asm.</t>
  </si>
  <si>
    <t>Dalyvavusiųjų veiklose skaičius</t>
  </si>
  <si>
    <t>SPP prioritetas</t>
  </si>
  <si>
    <t>SPP tikslas</t>
  </si>
  <si>
    <t>SPP uždavinys</t>
  </si>
  <si>
    <t>Iš viso prioritetui programoje:</t>
  </si>
  <si>
    <t>Programa</t>
  </si>
  <si>
    <t>Priemonės pavadinimas</t>
  </si>
  <si>
    <t>TVIC</t>
  </si>
  <si>
    <t>R. Vasaravičienė                    A. Siminkevičius</t>
  </si>
  <si>
    <t>A. Rusteikienė</t>
  </si>
  <si>
    <t>Darbuotojas</t>
  </si>
  <si>
    <t>Skyrius, įstaiga</t>
  </si>
  <si>
    <t xml:space="preserve">SPP prioritetas </t>
  </si>
  <si>
    <t>Sveiko senėjimo paslaugų kokybės gerinimas Molėtų rajone</t>
  </si>
  <si>
    <t>Adaptuoto ir išplėsto jaunimui palankių sveikatos priežiūros paslaugų teikimo modelio įdiegimas Molėtų rajone</t>
  </si>
  <si>
    <t>Teisės ir civilinės metrikacijos skyrius, Viešųjų ryšių skyrius</t>
  </si>
  <si>
    <t>Rajono ugniagesių tarnybos veikla.</t>
  </si>
  <si>
    <t>Iš viso programoje prioritetui:</t>
  </si>
  <si>
    <t>05. Kultūrinės ir sportinės veiklos bei jos infrastruktūros programa</t>
  </si>
  <si>
    <t xml:space="preserve">  </t>
  </si>
  <si>
    <t>UAB "Molėtų švara"</t>
  </si>
  <si>
    <t>Centralizuotų atsiskaitymų  
e - sistemos palaikymas, vnt</t>
  </si>
  <si>
    <t>II.1.5.</t>
  </si>
  <si>
    <t>I.6.2.</t>
  </si>
  <si>
    <t>02. Savivaldybės institucijų ir viešojo administravimo veiklų programa</t>
  </si>
  <si>
    <t>Finansavimo šaltiniai</t>
  </si>
  <si>
    <t>2022 m. lėšų poreikis</t>
  </si>
  <si>
    <t>SAVIVALDYBĖS LĖŠOS, IŠ VISO:</t>
  </si>
  <si>
    <r>
      <t xml:space="preserve">Savivaldybės biudžeto lėšos </t>
    </r>
    <r>
      <rPr>
        <b/>
        <sz val="10"/>
        <rFont val="Times New Roman"/>
        <family val="1"/>
        <charset val="186"/>
      </rPr>
      <t>SB</t>
    </r>
  </si>
  <si>
    <r>
      <t xml:space="preserve">Valstybės biudžeto specialiosios tikslinės dotacijos lėšos </t>
    </r>
    <r>
      <rPr>
        <b/>
        <sz val="10"/>
        <rFont val="Times New Roman"/>
        <family val="1"/>
        <charset val="186"/>
      </rPr>
      <t>SB (VB)</t>
    </r>
  </si>
  <si>
    <t>KITI ŠALTINIAI, IŠ VISO:</t>
  </si>
  <si>
    <r>
      <rPr>
        <sz val="10"/>
        <rFont val="Times New Roman"/>
        <family val="1"/>
        <charset val="186"/>
      </rPr>
      <t>Valstybės biudžeto lėšos</t>
    </r>
    <r>
      <rPr>
        <b/>
        <sz val="10"/>
        <rFont val="Times New Roman"/>
        <family val="1"/>
        <charset val="186"/>
      </rPr>
      <t xml:space="preserve"> VB</t>
    </r>
  </si>
  <si>
    <r>
      <t xml:space="preserve">Europos Sąjungos investicijų lėšos </t>
    </r>
    <r>
      <rPr>
        <b/>
        <sz val="10"/>
        <rFont val="Times New Roman"/>
        <family val="1"/>
        <charset val="186"/>
      </rPr>
      <t>ES</t>
    </r>
  </si>
  <si>
    <r>
      <t xml:space="preserve">Skolintos lėšos </t>
    </r>
    <r>
      <rPr>
        <b/>
        <sz val="10"/>
        <rFont val="Times New Roman"/>
        <family val="1"/>
        <charset val="186"/>
      </rPr>
      <t>SL</t>
    </r>
  </si>
  <si>
    <r>
      <t xml:space="preserve">Kiti finansavimo šaltiniai </t>
    </r>
    <r>
      <rPr>
        <b/>
        <sz val="10"/>
        <rFont val="Times New Roman"/>
        <family val="1"/>
        <charset val="186"/>
      </rPr>
      <t>Kt</t>
    </r>
  </si>
  <si>
    <r>
      <t xml:space="preserve">Savivaldybės aplinkos apsaugos rėmimo programos lėšos </t>
    </r>
    <r>
      <rPr>
        <b/>
        <sz val="10"/>
        <rFont val="Times New Roman"/>
        <family val="1"/>
        <charset val="186"/>
      </rPr>
      <t>SAARP</t>
    </r>
  </si>
  <si>
    <r>
      <t xml:space="preserve">Kelių priežiūros programos lėšos </t>
    </r>
    <r>
      <rPr>
        <b/>
        <sz val="10"/>
        <rFont val="Times New Roman"/>
        <family val="1"/>
        <charset val="186"/>
      </rPr>
      <t>KPP</t>
    </r>
  </si>
  <si>
    <t>IŠ VISO:</t>
  </si>
  <si>
    <t>Iš viso prioritetui:</t>
  </si>
  <si>
    <t>III</t>
  </si>
  <si>
    <t>Atlikta, kub.m.</t>
  </si>
  <si>
    <t>Suremontuota statinių, vnt</t>
  </si>
  <si>
    <t>Rekonstruota gatvių, km</t>
  </si>
  <si>
    <t xml:space="preserve">Parengtas projektas </t>
  </si>
  <si>
    <t>Parengtas projektas, vnt Atlikta darbų, proc.</t>
  </si>
  <si>
    <t>Ištirta objektų, vnt</t>
  </si>
  <si>
    <t xml:space="preserve">Parengtas projektas                  </t>
  </si>
  <si>
    <t>Seniūnai</t>
  </si>
  <si>
    <t>Įrengtas perėjų apšvietimas, vnt</t>
  </si>
  <si>
    <t xml:space="preserve">Atnaujinta ir įrengta kelio ženklų, vnt.            </t>
  </si>
  <si>
    <t>Atliktas horizontalus ženklinimas, kv. m.</t>
  </si>
  <si>
    <t>Įrengtas takas, m</t>
  </si>
  <si>
    <t>Įdiegtos saugaus eismo priemonės, vnt</t>
  </si>
  <si>
    <t xml:space="preserve">Įrengta stotelių , vnt. </t>
  </si>
  <si>
    <t>Atlikta inventorizacija, proc</t>
  </si>
  <si>
    <t>Tvarkoma teritorija, 100 kv.m</t>
  </si>
  <si>
    <t>Pprižiūrimi vejų ir žolynų plotai, ha</t>
  </si>
  <si>
    <t>Prižiūrima šviestuvų, vnt</t>
  </si>
  <si>
    <t>Įrengta aikštelė, vnt</t>
  </si>
  <si>
    <t>Prižiūrimų kapinių plotas, ha</t>
  </si>
  <si>
    <t>Atlikta darbų proc.</t>
  </si>
  <si>
    <t>Įrengta konteinerių, vnt</t>
  </si>
  <si>
    <t xml:space="preserve">Sutvarkytų objektų skaičius, vnt. </t>
  </si>
  <si>
    <t>S.Vazgilevičius</t>
  </si>
  <si>
    <t>Parengtas planas,vnt</t>
  </si>
  <si>
    <t>Parengtas planas,proc.</t>
  </si>
  <si>
    <t>Parengta planų vnt</t>
  </si>
  <si>
    <t>Įdiegta programinė įranga, kompl</t>
  </si>
  <si>
    <t>2021 m. asignavimų planas</t>
  </si>
  <si>
    <t>2023 m. lėšų poreikis</t>
  </si>
  <si>
    <t>I  PRIORITETAS. Besimokanti, atsakinga ir aktyvi bendruomenė</t>
  </si>
  <si>
    <t>1.1. TIKSLAS. Kokybiška švietimo sistema, kryptinga jaunimo politika</t>
  </si>
  <si>
    <t>1.1.1. UŽDAVINYS. Formuoti efektyvią formalaus ir neformalaus ugdymo įstaigų sistemą</t>
  </si>
  <si>
    <t>1.1.2. UŽDAVINYS. Skatinti vaikų ir jaunimo užimtumą bei socializaciją</t>
  </si>
  <si>
    <t xml:space="preserve">1.1.3. UŽDAVINYS. Gerinti mokymosi visą gyvenimą  sąlygas </t>
  </si>
  <si>
    <t>2.3. TIKSLAS. Patrauklios verslo ir investicinės aplinkos kūrimas</t>
  </si>
  <si>
    <t>2.3.4. UŽDAVINYS. Stiprinti verslumo ugdymą ir profesinį orientavimą rajono bendrojo ugdymo mokyklose</t>
  </si>
  <si>
    <t>Koordinuotas švietimo pagalbos, socialinės ir sveikatos paslaugų teikimas. Pedagogų kvalifikacijos tobulinimas.</t>
  </si>
  <si>
    <t>Modernių edukacinių erdvių sukūrimas Molėtų r. Kijėlių specialiojo ugdymo centre. Projektas "Socialinių paslaugų kokybės gerinimas ir įvairovės plėtra specialiųjų poreikių vaikams Lietuvoje ir Latvijoje/See me"</t>
  </si>
  <si>
    <t>Įrengtos multisensorinės erdvės komplektai</t>
  </si>
  <si>
    <t>Mokyklų, patobulinusių edukacines aplinkas, skaičius edukacines aplinkas</t>
  </si>
  <si>
    <t>Socialinių ir savarankiškų įgūdžių ugdymo darbo modelio vaikams, turintiems autizmo spektro sutrikimą, diegimas</t>
  </si>
  <si>
    <r>
      <t xml:space="preserve">                                               </t>
    </r>
    <r>
      <rPr>
        <b/>
        <sz val="10"/>
        <rFont val="Times New Roman"/>
        <family val="1"/>
        <charset val="186"/>
      </rPr>
      <t>Iš viso uždaviniui</t>
    </r>
    <r>
      <rPr>
        <sz val="10"/>
        <rFont val="Times New Roman"/>
        <family val="1"/>
        <charset val="186"/>
      </rPr>
      <t>:</t>
    </r>
  </si>
  <si>
    <t>06.1.1.1.1</t>
  </si>
  <si>
    <t>06.1.1.2.1</t>
  </si>
  <si>
    <t>06.1.1.3.1</t>
  </si>
  <si>
    <t>06.2.3.4.1</t>
  </si>
  <si>
    <t>II PRIORITETAS. Rajono ekonominės plėtros sąlygų kūrimas</t>
  </si>
  <si>
    <t>06.1.1.1.2</t>
  </si>
  <si>
    <t>06.1.1.1.3</t>
  </si>
  <si>
    <t>06.1.1.1.4</t>
  </si>
  <si>
    <t>06.1.1.1.5</t>
  </si>
  <si>
    <t>06.1.1.1.6</t>
  </si>
  <si>
    <t>06.1.1.1.7</t>
  </si>
  <si>
    <t>06.1.1.1.8</t>
  </si>
  <si>
    <t>06.1.1.1.9</t>
  </si>
  <si>
    <t>06.1.1.1.10</t>
  </si>
  <si>
    <t>06.1.1.1.11</t>
  </si>
  <si>
    <t>06.1.1.1.12</t>
  </si>
  <si>
    <t>06.1.1.1.13</t>
  </si>
  <si>
    <t>06.1.1.1.14</t>
  </si>
  <si>
    <t>06.1.1.1.15</t>
  </si>
  <si>
    <t>06.1.1.1.16</t>
  </si>
  <si>
    <t>06.1.1.1.17</t>
  </si>
  <si>
    <t>06.1.1.1.18</t>
  </si>
  <si>
    <t>06.1.1.1.19</t>
  </si>
  <si>
    <t>06.1.1.1.20</t>
  </si>
  <si>
    <t>06.1.1.1.21</t>
  </si>
  <si>
    <t>06.1.1.1.22</t>
  </si>
  <si>
    <t>06.1.1.1.23</t>
  </si>
  <si>
    <t>06.1.1.1.24</t>
  </si>
  <si>
    <t>06.1.1.1.25</t>
  </si>
  <si>
    <t>06.1.1.1.26</t>
  </si>
  <si>
    <t>06.1.1.1.27</t>
  </si>
  <si>
    <t>06.1.1.3.2</t>
  </si>
  <si>
    <t>06.1.1.3.3</t>
  </si>
  <si>
    <t>06.1.1.3.4</t>
  </si>
  <si>
    <t>06. Švietimo ir jo infrastruktūros programa</t>
  </si>
  <si>
    <t>I PRIORITETAS. Besimokanti, atsakinga ir aktyvi bendruomenė</t>
  </si>
  <si>
    <t>1.3. TIKSLAS. Užtikrinta visavertė ir saugi socialinė aplinka</t>
  </si>
  <si>
    <t>1.3.1. UŽDAVINYS. Gerinti socialinių paslaugų kokybę ir prieinamumą</t>
  </si>
  <si>
    <t>1.3.2. UŽDAVINYS. Mažinti socialinę atskirtį</t>
  </si>
  <si>
    <t>07.1.3.1.1</t>
  </si>
  <si>
    <t>07.1.3.2.1</t>
  </si>
  <si>
    <t>07.1.3.1.2</t>
  </si>
  <si>
    <t>07.1.3.1.3</t>
  </si>
  <si>
    <t>07.1.3.1.4</t>
  </si>
  <si>
    <t>07.1.3.1.5</t>
  </si>
  <si>
    <t>07.1.3.1.6</t>
  </si>
  <si>
    <t>07.1.3.1.7</t>
  </si>
  <si>
    <t>07.1.3.1.8</t>
  </si>
  <si>
    <t>07.1.3.1.9</t>
  </si>
  <si>
    <t>07.1.3.1.10</t>
  </si>
  <si>
    <t>07.1.3.1.11</t>
  </si>
  <si>
    <t>07.1.3.1.12</t>
  </si>
  <si>
    <t>07.1.3.1.13</t>
  </si>
  <si>
    <t>07.1.3.1.14</t>
  </si>
  <si>
    <t>07.1.3.1.15</t>
  </si>
  <si>
    <t>07.1.3.1.16</t>
  </si>
  <si>
    <t>07.1.3.1.17</t>
  </si>
  <si>
    <t>07.1.3.1.18</t>
  </si>
  <si>
    <t>07.1.3.1.19</t>
  </si>
  <si>
    <t>07.1.3.1.20</t>
  </si>
  <si>
    <t>07.1.3.1.21</t>
  </si>
  <si>
    <t>07.1.3.1.22</t>
  </si>
  <si>
    <t>07.1.3.1.23</t>
  </si>
  <si>
    <t>07.1.3.2.2</t>
  </si>
  <si>
    <t>07.1.3.2.3</t>
  </si>
  <si>
    <t>07.1.3.2.4</t>
  </si>
  <si>
    <t>07.1.3.2.5</t>
  </si>
  <si>
    <t>07.1.3.2.6</t>
  </si>
  <si>
    <t>07.1.3.2.7</t>
  </si>
  <si>
    <t>07.1.3.2.8</t>
  </si>
  <si>
    <t>07.1.3.2.9</t>
  </si>
  <si>
    <t>07.1.3.2.10</t>
  </si>
  <si>
    <t>Įsigyta elektrinių viryklių vnt.</t>
  </si>
  <si>
    <t>08. Turizmo paslaugų plėtros ir rajono įvaizdžio komunikacijos programa</t>
  </si>
  <si>
    <t>1.6. TIKSLAS. Kokybiškas savivaldybės valdymas bendruomenės patogumui</t>
  </si>
  <si>
    <t>1.6.3. UŽDAVINYS. Stiprinti savivaldybės vidaus ir išorinę komunikaciją, kryptingai formuojant krašto įvaizdį ir identitetą</t>
  </si>
  <si>
    <t xml:space="preserve">II PRIORITETAS. Rajono ekonominės plėtros sąlygų kūrimas </t>
  </si>
  <si>
    <t>2.2. TIKSLAS. Turizmo ir laisvalaikio paslaugų kokybės ir įvairovės skatinimas</t>
  </si>
  <si>
    <t>2.2.1. UŽDAVINYS. Skatinti kurtis ir kurti naujus darnaus turizmo produktus</t>
  </si>
  <si>
    <t>2.2.2. UŽDAVINYS. Populiarinti rajoną kaip žvaigždžių pažinimo, aktyvaus laisvalaikio, draugiško aplinkai ir ekologišką kraštą</t>
  </si>
  <si>
    <t>2.2.3. UŽDAVINYS Kurti rajone aktyvaus laisvalaikio infrastruktūrą, mažinančią sezoniškumą</t>
  </si>
  <si>
    <t>2.2.5. UŽDAVINYS. Siekti rajono kurortinės teritorijos įteisinimo</t>
  </si>
  <si>
    <t>08.2.2.5.1</t>
  </si>
  <si>
    <t>08.2.2.5.2</t>
  </si>
  <si>
    <t>08.2.2.3.1</t>
  </si>
  <si>
    <t>08.2.2.3.2</t>
  </si>
  <si>
    <t>08.2.2.2.1</t>
  </si>
  <si>
    <t>08.2.2.2.2</t>
  </si>
  <si>
    <t>08.2.2.2.3</t>
  </si>
  <si>
    <t>08.2.2.2.4</t>
  </si>
  <si>
    <t>08.2.2.2.5</t>
  </si>
  <si>
    <t>08.2.2.2.6</t>
  </si>
  <si>
    <t>08.2.2.2.7</t>
  </si>
  <si>
    <t>08.2.2.2.8</t>
  </si>
  <si>
    <t>08.2.2.2.9</t>
  </si>
  <si>
    <t>08.2.2.2.10</t>
  </si>
  <si>
    <t>08.2.2.2.11</t>
  </si>
  <si>
    <t>08.2.2.1.1</t>
  </si>
  <si>
    <t>08.2.2.1.2</t>
  </si>
  <si>
    <t>08.2.2.1.3</t>
  </si>
  <si>
    <t>08.2.2.1.4</t>
  </si>
  <si>
    <t>08.2.2.1.5</t>
  </si>
  <si>
    <t>08.2.2.1.6</t>
  </si>
  <si>
    <t>08.2.2.1.7</t>
  </si>
  <si>
    <t>08.2.2.1.8</t>
  </si>
  <si>
    <t>08.1.6.3.1</t>
  </si>
  <si>
    <t>08.1.6.3.2</t>
  </si>
  <si>
    <t>08.1.6.3.3</t>
  </si>
  <si>
    <t>08.1.6.3.4</t>
  </si>
  <si>
    <t>II.1.1.</t>
  </si>
  <si>
    <t>03.2.2.3.3</t>
  </si>
  <si>
    <t>03.2.2.3.4</t>
  </si>
  <si>
    <t>03.2.2.3.5</t>
  </si>
  <si>
    <t>03.2.2.3.6</t>
  </si>
  <si>
    <t>03.2.2.3.1</t>
  </si>
  <si>
    <t>03.2.2.3.2</t>
  </si>
  <si>
    <t>III.1.3.</t>
  </si>
  <si>
    <t>III.2.2.</t>
  </si>
  <si>
    <t>I.3.6.</t>
  </si>
  <si>
    <t>I.3.2, I.3.5.</t>
  </si>
  <si>
    <t>I.3.7.</t>
  </si>
  <si>
    <t>I.1.6., III.4.4.</t>
  </si>
  <si>
    <r>
      <t xml:space="preserve">Savivaldybės biudžeto lėšos </t>
    </r>
    <r>
      <rPr>
        <b/>
        <sz val="10"/>
        <rFont val="Times New Roman"/>
        <family val="1"/>
      </rPr>
      <t>SB</t>
    </r>
  </si>
  <si>
    <r>
      <t xml:space="preserve">Valstybės biudžeto specialiosios tikslinės dotacijos lėšos </t>
    </r>
    <r>
      <rPr>
        <b/>
        <sz val="10"/>
        <rFont val="Times New Roman"/>
        <family val="1"/>
      </rPr>
      <t>SB (VB)</t>
    </r>
  </si>
  <si>
    <r>
      <rPr>
        <sz val="10"/>
        <rFont val="Times New Roman"/>
        <family val="1"/>
      </rPr>
      <t>Valstybės biudžeto lėšos</t>
    </r>
    <r>
      <rPr>
        <b/>
        <sz val="10"/>
        <rFont val="Times New Roman"/>
        <family val="1"/>
      </rPr>
      <t xml:space="preserve"> VB</t>
    </r>
  </si>
  <si>
    <r>
      <t xml:space="preserve">Europos Sąjungos investicijų lėšos </t>
    </r>
    <r>
      <rPr>
        <b/>
        <sz val="10"/>
        <rFont val="Times New Roman"/>
        <family val="1"/>
      </rPr>
      <t>ES</t>
    </r>
  </si>
  <si>
    <r>
      <t xml:space="preserve">Skolintos lėšos </t>
    </r>
    <r>
      <rPr>
        <b/>
        <sz val="10"/>
        <rFont val="Times New Roman"/>
        <family val="1"/>
      </rPr>
      <t>SL</t>
    </r>
  </si>
  <si>
    <r>
      <t xml:space="preserve">Kiti finansavimo šaltiniai </t>
    </r>
    <r>
      <rPr>
        <b/>
        <sz val="10"/>
        <rFont val="Times New Roman"/>
        <family val="1"/>
      </rPr>
      <t>Kt</t>
    </r>
  </si>
  <si>
    <r>
      <t xml:space="preserve">Savivaldybės aplinkos apsaugos rėmimo programos lėšos </t>
    </r>
    <r>
      <rPr>
        <b/>
        <sz val="10"/>
        <rFont val="Times New Roman"/>
        <family val="1"/>
      </rPr>
      <t>SAARP</t>
    </r>
  </si>
  <si>
    <r>
      <t xml:space="preserve">Kelių priežiūros programos lėšos </t>
    </r>
    <r>
      <rPr>
        <b/>
        <sz val="10"/>
        <rFont val="Times New Roman"/>
        <family val="1"/>
      </rPr>
      <t>KPP</t>
    </r>
  </si>
  <si>
    <t>Masinių-komercinių sporto renginių organizavimas</t>
  </si>
  <si>
    <t>Architektūros ir teritorijų planavimo skyrius</t>
  </si>
  <si>
    <t>Sporto organizavimas bendrojo ugdymo mokyklose</t>
  </si>
  <si>
    <t>06.1.1.1.28</t>
  </si>
  <si>
    <t>Mokyklų sporto programose dalyvaujančių mokinių skaičiaus santykis su visų mokinių skaičiumi | proc.</t>
  </si>
  <si>
    <t>I.4.5.</t>
  </si>
  <si>
    <t>I.3.4.</t>
  </si>
  <si>
    <t>I.2.3.</t>
  </si>
  <si>
    <t>SL</t>
  </si>
  <si>
    <t>II.1.8.</t>
  </si>
  <si>
    <t>I.6.1</t>
  </si>
  <si>
    <t>Sukurta gyventojų pasiūlymų pateikimo ir įgyvendinimo priemonė</t>
  </si>
  <si>
    <t xml:space="preserve">Įdiegta tvarka </t>
  </si>
  <si>
    <t>Produkto rodiklio</t>
  </si>
  <si>
    <t>UAB "Molėtų šiluma", UAB "Molėtų vanduo"</t>
  </si>
  <si>
    <t>Suremontuota gatvių, km</t>
  </si>
  <si>
    <t>įsigyta konteinerių, vnt</t>
  </si>
  <si>
    <t>I.6.3.</t>
  </si>
  <si>
    <t>Viešai prieinamų automatinių defibriliatorių įrengimas (defibriliatoriai perkami iš valstybės biudžeto lėšų)</t>
  </si>
  <si>
    <t>I.6.3</t>
  </si>
  <si>
    <t>V. Saugūnienė</t>
  </si>
  <si>
    <t>Viešųjų ryšių ir informatikos skyrius</t>
  </si>
  <si>
    <t>Pasirengta konkursui, proc.</t>
  </si>
  <si>
    <t>I.4.4.</t>
  </si>
  <si>
    <t>Parengtas planas, vnt</t>
  </si>
  <si>
    <t>Molėtų technikos muziejaus plėtra ir turizmo informacinės sistemos kūrimas</t>
  </si>
  <si>
    <t>Muziejaus patalpų viešinimas savivaldybės viešinimo kanaluose</t>
  </si>
  <si>
    <t>Informacinės rodyklės</t>
  </si>
  <si>
    <t>Rodyklių stovai</t>
  </si>
  <si>
    <t>Tako į viešą paplūdymį įrengimas, Dubingiuose</t>
  </si>
  <si>
    <t>I.1.5.</t>
  </si>
  <si>
    <t>I.1.1. I.1.4 I.1.6</t>
  </si>
  <si>
    <t>I.1.1. I.1.4. I.1.6.</t>
  </si>
  <si>
    <t>I.1.9.</t>
  </si>
  <si>
    <t>I.1.2., I.1.7., I.1.8., I.1.11.</t>
  </si>
  <si>
    <t>I.1.2. I.1.11.</t>
  </si>
  <si>
    <t>I.1.10</t>
  </si>
  <si>
    <t>I.1.2</t>
  </si>
  <si>
    <t>I.1.3. I.1.8.</t>
  </si>
  <si>
    <t>I.1.2.</t>
  </si>
  <si>
    <t>I.1.12.</t>
  </si>
  <si>
    <t>I.1.12</t>
  </si>
  <si>
    <t>I.1.4.</t>
  </si>
  <si>
    <t>I.1.4., I.1.6.</t>
  </si>
  <si>
    <t>I.1.1.</t>
  </si>
  <si>
    <t>I.3.2</t>
  </si>
  <si>
    <t>I.3.1</t>
  </si>
  <si>
    <t>I.3.1., I.3.3.</t>
  </si>
  <si>
    <t>D. Sabalinkė</t>
  </si>
  <si>
    <t>V. Miltenienė</t>
  </si>
  <si>
    <t>Turizmo ir verslo informacijos centras</t>
  </si>
  <si>
    <t>Mero komanda</t>
  </si>
  <si>
    <t>Molėtų rajono ugdymo įstaigos</t>
  </si>
  <si>
    <t>Molėtų rajono švietimo pagalbos tarnyba</t>
  </si>
  <si>
    <t>Administracijos direktoriaus pavaduotojas</t>
  </si>
  <si>
    <t xml:space="preserve"> 1.2. TIKSLAS. Sveika visuomenė ir efektyvi sveikatos priežiūros sistema</t>
  </si>
  <si>
    <t>1.2.1. UŽDAVINYS. Formuoti sveiką visuomenę, propaguoti sveiką gyvenseną ir ekologišką gyvenimo būdą</t>
  </si>
  <si>
    <t>04.1.2.1.1</t>
  </si>
  <si>
    <t>I.2.4</t>
  </si>
  <si>
    <t>04.1.2.1.2</t>
  </si>
  <si>
    <t>I.2.3</t>
  </si>
  <si>
    <t>04.1.2.1.3</t>
  </si>
  <si>
    <t>I.2.5</t>
  </si>
  <si>
    <t>04.1.2.1.4</t>
  </si>
  <si>
    <t>04.1.2.1.5</t>
  </si>
  <si>
    <t>I.2.1, I.2.2</t>
  </si>
  <si>
    <t>04.1.2.1.6</t>
  </si>
  <si>
    <t>04.1.2.1.7</t>
  </si>
  <si>
    <t>1.2.2. UŽDAVINYS. Padidinti asmens sveikatos priežiūros paslaugų kokybę ir prieinamumą</t>
  </si>
  <si>
    <t>04.1.2.2.1</t>
  </si>
  <si>
    <t>I.2.1</t>
  </si>
  <si>
    <t>04.1.2.2.2</t>
  </si>
  <si>
    <t>04.1.2.2.3</t>
  </si>
  <si>
    <t>04.1.2.2.4</t>
  </si>
  <si>
    <t>04.1.2.2.5</t>
  </si>
  <si>
    <t>1.2.3. UŽDAVINYS. Sukurti tvarią tarpsektorinę prevencijos sistemą</t>
  </si>
  <si>
    <t>04.1.2.3.1</t>
  </si>
  <si>
    <t xml:space="preserve"> 1.1.2. UŽDAVINYS. Skatinti vaikų ir jaunimo užimtumą bei socializaciją</t>
  </si>
  <si>
    <t>04.1.1.2.1</t>
  </si>
  <si>
    <t>I.5.2.</t>
  </si>
  <si>
    <t>04.1.1.2.2</t>
  </si>
  <si>
    <t>04.1.1.2.3</t>
  </si>
  <si>
    <t>04.1.1.2.4</t>
  </si>
  <si>
    <t>04.1.1.2.5</t>
  </si>
  <si>
    <t>04.1.1.2.6</t>
  </si>
  <si>
    <t>04.1.1.2.7</t>
  </si>
  <si>
    <t>04.1.1.2.8</t>
  </si>
  <si>
    <t>04.1.1.2.9</t>
  </si>
  <si>
    <t>04.1.1.2.10</t>
  </si>
  <si>
    <t>04.1.1.2.11</t>
  </si>
  <si>
    <t>04.1.1.2.12</t>
  </si>
  <si>
    <t>1.5. TIKSLAS. Saugus ir bendruomeniškas kraštas</t>
  </si>
  <si>
    <t>1.5.2. UŽDAVINYS. Skatinti ir ugdyti gyventojų bendruomeniškumą.</t>
  </si>
  <si>
    <t>04.1.5.2.1</t>
  </si>
  <si>
    <t>I.5.3</t>
  </si>
  <si>
    <t>04.1.5.2.2</t>
  </si>
  <si>
    <t>04.1.5.2.3</t>
  </si>
  <si>
    <t>I.5.1</t>
  </si>
  <si>
    <t>04.1.5.2.4</t>
  </si>
  <si>
    <t>1.5.1 UŽDAVINYS. Bendradarbiauti užtikrinant viešąją tvarką</t>
  </si>
  <si>
    <t>04.1.5.1.1</t>
  </si>
  <si>
    <t>I.5.4.</t>
  </si>
  <si>
    <t>04.1.5.1.2</t>
  </si>
  <si>
    <t>04.1.5.1.3</t>
  </si>
  <si>
    <t>04.1.5.1.4</t>
  </si>
  <si>
    <t>04.1.5.1.5</t>
  </si>
  <si>
    <t>04.1.5.1.6</t>
  </si>
  <si>
    <t>I.5.4</t>
  </si>
  <si>
    <t>2.3.</t>
  </si>
  <si>
    <t>2.3.2.</t>
  </si>
  <si>
    <t>04.2.3.2.1</t>
  </si>
  <si>
    <t>II.1.2., II.1.7.</t>
  </si>
  <si>
    <t>04.2.3.2.2</t>
  </si>
  <si>
    <t>04.2.3.2.3</t>
  </si>
  <si>
    <t xml:space="preserve">1.4. TIKSLAS. Išplėtota kultūros, sporto, laisvalaikio paslaugų sistema ir sudarytos sąlygos asmens saviraiškai </t>
  </si>
  <si>
    <t xml:space="preserve">1.4.1. UŽDAVINYS Sudaryti sąlygas kokybiškam kultūros ir sporto sektorių viešųjų paslaugų teikimui </t>
  </si>
  <si>
    <t>05.1.4.1.1</t>
  </si>
  <si>
    <t>I.4.8., I.4.6.</t>
  </si>
  <si>
    <t>05.1.4.1.2</t>
  </si>
  <si>
    <t>I.4.8.</t>
  </si>
  <si>
    <t>05.1.4.1.3</t>
  </si>
  <si>
    <t>05.1.4.1.4</t>
  </si>
  <si>
    <t>I.4.1.</t>
  </si>
  <si>
    <t>05.1.4.1.5</t>
  </si>
  <si>
    <t>05.1.4.1.6</t>
  </si>
  <si>
    <t>05.1.4.1.7</t>
  </si>
  <si>
    <t>05.1.4.1.8</t>
  </si>
  <si>
    <t>05.1.4.1.9</t>
  </si>
  <si>
    <t>05.1.4.1.10</t>
  </si>
  <si>
    <t>05.1.4.1.11</t>
  </si>
  <si>
    <t xml:space="preserve">I.4.2., I.4.3. </t>
  </si>
  <si>
    <t>05.1.4.1.12</t>
  </si>
  <si>
    <t>I.4.3.</t>
  </si>
  <si>
    <t>05.1.4.1.13</t>
  </si>
  <si>
    <t>05.1.4.1.14</t>
  </si>
  <si>
    <t>05.1.4.1.15</t>
  </si>
  <si>
    <t>05.1.4.1.16</t>
  </si>
  <si>
    <t>05.1.4.1.17</t>
  </si>
  <si>
    <t>05.1.4.1.18</t>
  </si>
  <si>
    <t>05.1.4.1.19</t>
  </si>
  <si>
    <t>05.1.4.1.20</t>
  </si>
  <si>
    <t>05.1.4.1.21</t>
  </si>
  <si>
    <t xml:space="preserve">1.4.2. UŽDAVINYS. Kurti ir modernizuoti kultūros, meno ir laisvalaikio traukos centrus </t>
  </si>
  <si>
    <t>05.1.4.2.1</t>
  </si>
  <si>
    <t>05.1.4.2.2</t>
  </si>
  <si>
    <t>05.1.4.2.3</t>
  </si>
  <si>
    <t>05.1.4.2.4</t>
  </si>
  <si>
    <t>05.1.4.2.5</t>
  </si>
  <si>
    <t>05.1.4.2.6</t>
  </si>
  <si>
    <t>III.1.6., II.1.5.</t>
  </si>
  <si>
    <t>05.1.4.2.7</t>
  </si>
  <si>
    <t>1.4.3. UŽDAVINYS. Plėtoti kūno kultūrą ir skatinti aktyvų laisvalaikį, įveiklinant sukurtą infrastruktūrą</t>
  </si>
  <si>
    <t>05.1.4.3.1</t>
  </si>
  <si>
    <t>05.1.4.3.2</t>
  </si>
  <si>
    <t>05.1.4.3.3</t>
  </si>
  <si>
    <t>05.1.4.3.4</t>
  </si>
  <si>
    <t>05.1.4.3.5</t>
  </si>
  <si>
    <t xml:space="preserve">2.2. TIKSLAS. Turizmo ir laisvalaikio paslaugų kokybės ir įvairovės skatinimas </t>
  </si>
  <si>
    <t xml:space="preserve">2.2.4. UŽDAVINYS. Pritaikyti kultūros paveldo objektus visuomenės ir turizmo poreikiams </t>
  </si>
  <si>
    <t>05.2.2.4.1</t>
  </si>
  <si>
    <t>05.2.2.4.2</t>
  </si>
  <si>
    <t>05.2.2.4.3</t>
  </si>
  <si>
    <t>05.2.2.4.4</t>
  </si>
  <si>
    <t>05.2.2.4.5</t>
  </si>
  <si>
    <t xml:space="preserve">2.1. TIKSLAS. Žaliosios ekonomikos plėtra rajone  </t>
  </si>
  <si>
    <t>2.1.3. UŽDAVINYS. Skatinti ekologinį ūkininkavimą, kooperaciją žemės ūkyje bei rūpintis dirbamos žemės kokybe</t>
  </si>
  <si>
    <t>01.2.1.3.1</t>
  </si>
  <si>
    <t>01.2.1.3.2</t>
  </si>
  <si>
    <t>01.2.1.3.3</t>
  </si>
  <si>
    <t>01.2.1.3.4</t>
  </si>
  <si>
    <t>01.2.1.3.5</t>
  </si>
  <si>
    <t xml:space="preserve">2.3.1. UŽDAVINYS. Skatinti viešųjų ir privačių subjektų sinergiją ir verslo plėtros iniciatyvas </t>
  </si>
  <si>
    <t>01.2.3.1.1</t>
  </si>
  <si>
    <t>01.2.3.1.2</t>
  </si>
  <si>
    <t xml:space="preserve">2.3.2. UŽDAVINYS. Kurti rajone verslui bei investicijoms palankią mokestinę ir administracinės pagalbos aplinką </t>
  </si>
  <si>
    <t>01.2.3.2.1</t>
  </si>
  <si>
    <t>01.2.3.2.2</t>
  </si>
  <si>
    <t>01.2.3.2.3</t>
  </si>
  <si>
    <t>01.2.3.2.4</t>
  </si>
  <si>
    <t>01.2.3.2.5</t>
  </si>
  <si>
    <t>01.2.3.2.6</t>
  </si>
  <si>
    <t>2.3.3. UŽDAVINYS. Plėsti mieste ir rajone verslo ir komercines teritorijas</t>
  </si>
  <si>
    <t>01.2.3.3.1</t>
  </si>
  <si>
    <t>01.2.3.3.2</t>
  </si>
  <si>
    <t>01.2.3.3.3</t>
  </si>
  <si>
    <t>3.3.1.</t>
  </si>
  <si>
    <t>01.2.3.3.4</t>
  </si>
  <si>
    <t>1.6.1. UŽDAVINYS. Plėtoti e-demokratijos ir e-valdžios priemones savivaldybės administracijoje, įstaigose ir įmonėse</t>
  </si>
  <si>
    <t>02.1.6.1.1</t>
  </si>
  <si>
    <t>02.1.6.1.2</t>
  </si>
  <si>
    <t>02.1.6.1.3</t>
  </si>
  <si>
    <t>02.1.6.1.4</t>
  </si>
  <si>
    <t>02.1.6.1.5</t>
  </si>
  <si>
    <t>02.1.6.1.6</t>
  </si>
  <si>
    <t>02.1.6.1.7</t>
  </si>
  <si>
    <t>02.1.6.1.8</t>
  </si>
  <si>
    <t>02.1.6.1.9</t>
  </si>
  <si>
    <t>02.1.6.1.10</t>
  </si>
  <si>
    <t>1.6.2. UŽDAVINYS. Gerinti savivaldybės teikiamų paslaugų ir funkcijų vykdymo kokybę, diegiant pažangius vadybos principus</t>
  </si>
  <si>
    <t>02.1.6.2.1</t>
  </si>
  <si>
    <t>02.1.6.2.2</t>
  </si>
  <si>
    <t>02.1.6.2.3</t>
  </si>
  <si>
    <t>02.1.6.2.4</t>
  </si>
  <si>
    <t>02.1.6.2.5</t>
  </si>
  <si>
    <t>02.1.6.2.6</t>
  </si>
  <si>
    <t>02.1.6.2.7</t>
  </si>
  <si>
    <t>02.1.6.2.8</t>
  </si>
  <si>
    <t>02.1.6.2.9</t>
  </si>
  <si>
    <t>02.1.6.2.10</t>
  </si>
  <si>
    <t>02.1.6.2.11</t>
  </si>
  <si>
    <t>02.1.6.2.12</t>
  </si>
  <si>
    <t>02.1.6.2.13</t>
  </si>
  <si>
    <t>02.1.6.2.14</t>
  </si>
  <si>
    <t>02.1.6.2.15</t>
  </si>
  <si>
    <t>02.1.6.2.16</t>
  </si>
  <si>
    <t>02.1.6.2.17</t>
  </si>
  <si>
    <t>1.5.</t>
  </si>
  <si>
    <t>TIKSLAS. Saugus ir bendruomeniškas kraštas</t>
  </si>
  <si>
    <t>1.5.2. UŽDAVINYS. Skatinti ir ugdyti gyventojų bendruomeniškumą</t>
  </si>
  <si>
    <t>03.1.5.2.1</t>
  </si>
  <si>
    <t>03.1.5.2.2</t>
  </si>
  <si>
    <t>03.1.5.2.3</t>
  </si>
  <si>
    <t>03.1.5.2.4</t>
  </si>
  <si>
    <t>03.1.5.2.5</t>
  </si>
  <si>
    <t>2.1.</t>
  </si>
  <si>
    <t>TIKSLAS. Žaliosios ekonomikos plėtra rajone</t>
  </si>
  <si>
    <t>2.1.1. UŽDAVINYS. Skatinti rajone  žiedinės ekonomikos iniciatyvas, draugiško aplinkai verslo vystymą</t>
  </si>
  <si>
    <t>03.2.1.1.1</t>
  </si>
  <si>
    <t>2.1.2.</t>
  </si>
  <si>
    <t>03.2.1.2.1</t>
  </si>
  <si>
    <t>03.2.1.2.2</t>
  </si>
  <si>
    <t>03.2.1.2.3</t>
  </si>
  <si>
    <t>2.2.</t>
  </si>
  <si>
    <t>03.2.2.2.1</t>
  </si>
  <si>
    <t>03.2.2.2.2</t>
  </si>
  <si>
    <t>03.2.2.2.3</t>
  </si>
  <si>
    <t>03.2.2.2.4</t>
  </si>
  <si>
    <t>03.2.2.2.5</t>
  </si>
  <si>
    <t>03.2.2.2.6</t>
  </si>
  <si>
    <t>2.2.3. UŽDAVINYS. Kurti aktyvaus laisvalaikio infrastruktūrą, mažinančią sezoniškumą</t>
  </si>
  <si>
    <t>2.2.4.</t>
  </si>
  <si>
    <t>03.2.2.4.1</t>
  </si>
  <si>
    <t>03.2.2.4.2</t>
  </si>
  <si>
    <t>03.2.2.4.3</t>
  </si>
  <si>
    <t>03.2.2.4.4</t>
  </si>
  <si>
    <t>03.2.2.4.5</t>
  </si>
  <si>
    <t>PRIORITETAS. Infrastruktūra, užtikrinanti kokybišką, saugią ir patogią gyvenimo aplinką</t>
  </si>
  <si>
    <t>3.1.</t>
  </si>
  <si>
    <t>3.1.1.</t>
  </si>
  <si>
    <t>03.3.1.1.1</t>
  </si>
  <si>
    <t>03.3.1.1.2</t>
  </si>
  <si>
    <t>03.3.1.1.3</t>
  </si>
  <si>
    <t>03.3.1.1.4</t>
  </si>
  <si>
    <t>03.3.1.1.5</t>
  </si>
  <si>
    <t>03.3.1.1.6</t>
  </si>
  <si>
    <t>03.3.1.1.7</t>
  </si>
  <si>
    <t>03.3.1.1.8</t>
  </si>
  <si>
    <t>03.3.1.1.9</t>
  </si>
  <si>
    <t>03.3.1.1.10</t>
  </si>
  <si>
    <t>03.3.1.1.11</t>
  </si>
  <si>
    <t>03.3.1.1.12</t>
  </si>
  <si>
    <t>03.3.1.1.13</t>
  </si>
  <si>
    <t>03.3.1.1.14</t>
  </si>
  <si>
    <t>03.3.1.1.15</t>
  </si>
  <si>
    <t>03.3.1.1.16</t>
  </si>
  <si>
    <t>03.3.1.1.17</t>
  </si>
  <si>
    <t>3.1.2. UŽDAVINYS. Įgyvendinti daugiabučių namų energinio efektyvumo didinimo programą</t>
  </si>
  <si>
    <t>03.3.1.2.1</t>
  </si>
  <si>
    <t>3.1.3. UŽDAVINYS. Atnaujinti viešosios paskirties pastatus, siekiant energinio efektyvumo</t>
  </si>
  <si>
    <t>03.3.1.3.1</t>
  </si>
  <si>
    <t>03.3.1.3.2</t>
  </si>
  <si>
    <t>03.3.1.3.3</t>
  </si>
  <si>
    <t>03.3.1.3.4</t>
  </si>
  <si>
    <t>3.1.4. UŽDAVINYS. Didinti šilumos gamybos efektyvumą rajone veikiančiose katilinėse</t>
  </si>
  <si>
    <t>03.3.1.4.1</t>
  </si>
  <si>
    <t>03.3.1.4.2</t>
  </si>
  <si>
    <t>03.3.1.4.3</t>
  </si>
  <si>
    <t>03.3.1.4.4</t>
  </si>
  <si>
    <t>03.3.1.4.5</t>
  </si>
  <si>
    <t>03.3.1.4.6</t>
  </si>
  <si>
    <t>03.3.1.4.7</t>
  </si>
  <si>
    <t>03.3.1.4.8</t>
  </si>
  <si>
    <t>03.3.1.4.9</t>
  </si>
  <si>
    <t>3.2.</t>
  </si>
  <si>
    <t>3.2.1.</t>
  </si>
  <si>
    <t>03.3.2.1.1</t>
  </si>
  <si>
    <t>03.3.2.1.2</t>
  </si>
  <si>
    <t>03.3.2.1.3</t>
  </si>
  <si>
    <t>03.3.2.1.4</t>
  </si>
  <si>
    <t>03.3.2.1.5</t>
  </si>
  <si>
    <t>03.3.2.1.6</t>
  </si>
  <si>
    <t>03.3.2.1.7</t>
  </si>
  <si>
    <t>03.3.2.1.8</t>
  </si>
  <si>
    <t>03.3.2.1.9</t>
  </si>
  <si>
    <t>03.3.2.1.10</t>
  </si>
  <si>
    <t>03.3.2.1.11</t>
  </si>
  <si>
    <t>03.3.2.1.12</t>
  </si>
  <si>
    <t>03.3.2.1.13</t>
  </si>
  <si>
    <t>03.3.2.1.14</t>
  </si>
  <si>
    <t>03.3.2.1.15</t>
  </si>
  <si>
    <t>03.3.2.1.16</t>
  </si>
  <si>
    <t>03.3.2.1.17</t>
  </si>
  <si>
    <t>03.3.2.1.18</t>
  </si>
  <si>
    <t>03.3.2.1.19</t>
  </si>
  <si>
    <t>03.3.2.1.20</t>
  </si>
  <si>
    <t>03.3.2.1.21</t>
  </si>
  <si>
    <t>03.3.2.1.22</t>
  </si>
  <si>
    <t>03.3.2.1.23</t>
  </si>
  <si>
    <t>03.3.2.1.24</t>
  </si>
  <si>
    <t>03.3.2.1.25</t>
  </si>
  <si>
    <t>03.3.2.1.26</t>
  </si>
  <si>
    <t>03.3.2.1.27</t>
  </si>
  <si>
    <t>03.3.2.1.28</t>
  </si>
  <si>
    <t>03.3.2.1.29</t>
  </si>
  <si>
    <t>03.3.2.1.30</t>
  </si>
  <si>
    <t>03.3.2.1.31</t>
  </si>
  <si>
    <t>03.3.2.1.32</t>
  </si>
  <si>
    <t>03.3.2.1.33</t>
  </si>
  <si>
    <t>3.2.2.</t>
  </si>
  <si>
    <t>03.3.2.2.1</t>
  </si>
  <si>
    <t>03.3.2.2.2</t>
  </si>
  <si>
    <t>03.3.2.2.3</t>
  </si>
  <si>
    <t>03.3.2.2.4</t>
  </si>
  <si>
    <t>03.3.2.2.5</t>
  </si>
  <si>
    <t>03.3.2.2.6</t>
  </si>
  <si>
    <t>03.3.2.2.7</t>
  </si>
  <si>
    <t>03.3.2.2.8</t>
  </si>
  <si>
    <t>3.2.3.</t>
  </si>
  <si>
    <t>03.3.2.3.1</t>
  </si>
  <si>
    <t>03.3.2.3.2</t>
  </si>
  <si>
    <t>03.3.2.3.3</t>
  </si>
  <si>
    <t>03.3.2.3.4</t>
  </si>
  <si>
    <t>03.3.3.1.1</t>
  </si>
  <si>
    <t>03.3.3.1.2</t>
  </si>
  <si>
    <t>03.3.3.1.3</t>
  </si>
  <si>
    <t>03.3.3.1.4</t>
  </si>
  <si>
    <t>03.3.3.1.5</t>
  </si>
  <si>
    <t>03.3.3.1.6</t>
  </si>
  <si>
    <t>03.3.3.1.7</t>
  </si>
  <si>
    <t>03.3.3.1.8</t>
  </si>
  <si>
    <t>03.3.3.1.9</t>
  </si>
  <si>
    <t>03.3.3.1.10</t>
  </si>
  <si>
    <t>03.3.3.1.11</t>
  </si>
  <si>
    <t>03.3.3.1.12</t>
  </si>
  <si>
    <t>3.3.2.</t>
  </si>
  <si>
    <t>03.3.3.2.1</t>
  </si>
  <si>
    <t>3.3.3.</t>
  </si>
  <si>
    <t>03.3.3.3.1</t>
  </si>
  <si>
    <t>03.3.3.3.2</t>
  </si>
  <si>
    <t>3.3.4. UŽDAVINYS. Kompleksiškai planuoti, atnaujinti ir prižiūrėti miesto ir seniūnijų viešąsias erdves, taikant universalaus dizaino principus</t>
  </si>
  <si>
    <t>03.3.3.4.1</t>
  </si>
  <si>
    <t>03.3.3.4.2</t>
  </si>
  <si>
    <t>03.3.3.4.3</t>
  </si>
  <si>
    <t>03.3.3.4.4</t>
  </si>
  <si>
    <t>03.3.3.4.5</t>
  </si>
  <si>
    <t>03.3.3.4.6</t>
  </si>
  <si>
    <t>03.3.3.4.7</t>
  </si>
  <si>
    <t>03.3.3.4.8</t>
  </si>
  <si>
    <t>03.3.3.4.9</t>
  </si>
  <si>
    <t>03.3.3.4.10</t>
  </si>
  <si>
    <t>03.3.3.4.11</t>
  </si>
  <si>
    <t>03.3.3.4.12</t>
  </si>
  <si>
    <t>03.3.3.4.13</t>
  </si>
  <si>
    <t>3.3.5. UŽDAVINYS. Kompleksiškai tvarkyti daugiabučių gyvenamųjų namų kvartalų aplinką</t>
  </si>
  <si>
    <t>03.3.3.5.1</t>
  </si>
  <si>
    <t>03.3.3.5.2</t>
  </si>
  <si>
    <t>03.3.3.5.3</t>
  </si>
  <si>
    <t>03.3.3.5.4</t>
  </si>
  <si>
    <t>03.3.3.5.5</t>
  </si>
  <si>
    <t>3.3.6. Rengti ir įgyvendinti rajono ir/ar atskirų teritorijų planavimo dokumentus</t>
  </si>
  <si>
    <t>03.3.3.6.1.</t>
  </si>
  <si>
    <t>03.3.3.6.2.</t>
  </si>
  <si>
    <t>03.3.3.6.3.</t>
  </si>
  <si>
    <t>03.3.3.6.4.</t>
  </si>
  <si>
    <t>03.3.3.6.5.</t>
  </si>
  <si>
    <t>03.3.3.6.6.</t>
  </si>
  <si>
    <t>03.3.3.6.7</t>
  </si>
  <si>
    <t>03.3.3.6.8</t>
  </si>
  <si>
    <t>03.3.3.6.9</t>
  </si>
  <si>
    <t>03.3.3.6.10</t>
  </si>
  <si>
    <t>03.3.3.6.11</t>
  </si>
  <si>
    <t>03.3.3.6.12</t>
  </si>
  <si>
    <t>03.3.3.6.13</t>
  </si>
  <si>
    <t>03.3.3.6.14</t>
  </si>
  <si>
    <t>Molėtų šiluma</t>
  </si>
  <si>
    <t xml:space="preserve">Statybos ir ž. ū. skyrius </t>
  </si>
  <si>
    <t>II.1.1., II.1.2., II.1.3.</t>
  </si>
  <si>
    <t>II.1.2., II.1.3.</t>
  </si>
  <si>
    <t>II.1.2., II.1.3., II.1.8.</t>
  </si>
  <si>
    <t>II.1.4., III.1.5.</t>
  </si>
  <si>
    <t>III.4.1.</t>
  </si>
  <si>
    <t>I.6.1.</t>
  </si>
  <si>
    <t>II.1.6.</t>
  </si>
  <si>
    <t>07.1.3.2.11</t>
  </si>
  <si>
    <t>Įteiktas apdovanojimas</t>
  </si>
  <si>
    <t>Metų socialinio darbuotojo pagerbimas</t>
  </si>
  <si>
    <t>06.1.1.1.29</t>
  </si>
  <si>
    <t>Metų kultūros darbuotojo pagerbimas</t>
  </si>
  <si>
    <t>Metų švietimo darbuotojo pagerbimas</t>
  </si>
  <si>
    <t>05.1.4.1.22</t>
  </si>
  <si>
    <t>Iteiktas apdovanojimas</t>
  </si>
  <si>
    <t>04.1.2.2.6</t>
  </si>
  <si>
    <t>Metų sveikatos darbuotojo pagerbimas</t>
  </si>
  <si>
    <t>“Vietos gyventojų pasiūlytų projektų įgyvendinimas pagal seniūnaitijų bendruomenių viešųjų poreikių ir iniciatyvų finansavimo iš rajono biudžeto lėšų atrankos tvarkos aprašą”</t>
  </si>
  <si>
    <t xml:space="preserve">Jaunimo verslumo ugdymo programos parengimas </t>
  </si>
  <si>
    <t>Parengta verslumo ugdymo programa, vnt.</t>
  </si>
  <si>
    <t>Mažosios arhitektūros, atspindinčios Molėtų įvaizdį, kūrimas ir įrengimas Molėtų rajone</t>
  </si>
  <si>
    <t>Diskgolfo  parko įrengimas Molėtų mieste     </t>
  </si>
  <si>
    <t>Lankytojų skaičiaus didėjimas %</t>
  </si>
  <si>
    <t>SAVIVALDYBĖS  LĖŠOS, IŠ VISO:</t>
  </si>
  <si>
    <t>*Skaičiai pateikti tūkst. eurų, suapvalinant iki tūkst.</t>
  </si>
  <si>
    <t>1 programa</t>
  </si>
  <si>
    <t>2 programa</t>
  </si>
  <si>
    <t>3 programa</t>
  </si>
  <si>
    <t>4 programa</t>
  </si>
  <si>
    <t>5 programa</t>
  </si>
  <si>
    <t>6 programa</t>
  </si>
  <si>
    <t>7 programa</t>
  </si>
  <si>
    <t>8 programa</t>
  </si>
  <si>
    <t>2022 m. lėšų poreikis tūkst. Eur, suapvalinta iki tūkst.</t>
  </si>
  <si>
    <t xml:space="preserve"> 2021–2023 M. MOLĖTŲ RAJONO SAVIVALDYBĖS STRATEGINIO VEIKLOS PLANO IŠLAIDŲ SUVESTINĖ</t>
  </si>
  <si>
    <t>2021 m. asignavimų planas, tūkst. Eur, suapvalinta iki tūkst.</t>
  </si>
  <si>
    <t>2023 m. lėšų poreikis tūkst. Eur, suapvalinta iki tūkst.</t>
  </si>
  <si>
    <t>03.1.5.2.6</t>
  </si>
  <si>
    <t>Balninkų mokyklos pastato remontas pritaikant soc. paslaugų teikimui I etapas</t>
  </si>
  <si>
    <t>Balninkų mokyklos pastato remontas pritaikant soc. paslaugų teikimui II etapas</t>
  </si>
  <si>
    <t>03.3.2.1.34</t>
  </si>
  <si>
    <t>Molėtų r. vietinės reikšmių kelių (gatvių) statinių kadastriniai matavimai</t>
  </si>
  <si>
    <t>Parengtas projektas, vnt.</t>
  </si>
  <si>
    <t xml:space="preserve">Atlikti kadastriniai matavimai seniūnijose,sen. </t>
  </si>
  <si>
    <t>03.3.2.1.35</t>
  </si>
  <si>
    <t>Vandens šaltinio prie Dvilypio ežero (Luokesos s.) pritaikymo turizmo reikmėms situacijos įvertinimas</t>
  </si>
  <si>
    <t>Saugomų teritorijų ženklo populiarinimas ir naudojimo skatinimas</t>
  </si>
  <si>
    <t>Kurortinės teritorijos statuso siekimo programos parengimas ir įgyendinimas (Molėtų miestas) (finansavimas nurodytas 3 programoje)</t>
  </si>
  <si>
    <t>II.1.4., III.1.2., III.1.4., III.1.5.</t>
  </si>
  <si>
    <t>Sodo al./Patiltės g. remontas Alantos s., Molėtų r. sav.</t>
  </si>
  <si>
    <t>Įvažiavimų remontas</t>
  </si>
  <si>
    <t>R. Grainys, S. Stukas</t>
  </si>
  <si>
    <t>Stiprinti sveikos gyvensenos įgūdžius, raštingumą bendruomenėse bei vykdyti visuomenės sveikatos stebėseną savivaldybėje</t>
  </si>
  <si>
    <t>06.1.1.1.30</t>
  </si>
  <si>
    <t>06.1.1.1.31</t>
  </si>
  <si>
    <t>Ikimokyklinio ugdymo paslaugų teikimas savaitgaliais nuo 2021 m. rugsėjo 1 d. (tik nustačius poreikį)</t>
  </si>
  <si>
    <t>Tyrimas dėl ikimokyklinio ugdymo paslaugų teikimo savaitgaliais poreikio nustatymo</t>
  </si>
  <si>
    <t>Atliktas tyrimas, vnt.</t>
  </si>
  <si>
    <t>I.1.5</t>
  </si>
  <si>
    <t xml:space="preserve">Veikiančių savaitgalio grupių skaičius, vnt. </t>
  </si>
  <si>
    <t>07.1.3.1.24</t>
  </si>
  <si>
    <t>Socialinius sunkumus patiriančių asmenų integraijos į darbo rinka didinimas Molėtų rajone</t>
  </si>
  <si>
    <t>Asmenų, pasinaudojusių paslaugą skaičius</t>
  </si>
  <si>
    <t>Asmenų, dalyvavusių projekte skaičius</t>
  </si>
  <si>
    <t>G. Putvinskas,     Z. Krivičius</t>
  </si>
  <si>
    <t>V. Suchodumcevas</t>
  </si>
  <si>
    <t>I. Sabaliauskienė</t>
  </si>
  <si>
    <t>E. Putnienė</t>
  </si>
  <si>
    <t>R. Vidžiūnienė</t>
  </si>
  <si>
    <t>R. Maigienė</t>
  </si>
  <si>
    <t>V. Aleksiejūnienė</t>
  </si>
  <si>
    <t>K. Andreikėnienė</t>
  </si>
  <si>
    <t>S. Žvinys</t>
  </si>
  <si>
    <t>M. Bareikytė</t>
  </si>
  <si>
    <t>V. Mečiukonienė</t>
  </si>
  <si>
    <t>V. Stundys</t>
  </si>
  <si>
    <t>R. Tamošiūnas</t>
  </si>
  <si>
    <t>D. Židonis</t>
  </si>
  <si>
    <t>S. Maželis</t>
  </si>
  <si>
    <t>G. Matkevičius</t>
  </si>
  <si>
    <t>M. Kildišius</t>
  </si>
  <si>
    <t>I. Narušienė</t>
  </si>
  <si>
    <t>N. Stančikienė</t>
  </si>
  <si>
    <t>V. Kazlienė</t>
  </si>
  <si>
    <t>V. Budrionienė, V. Bacenskaitė</t>
  </si>
  <si>
    <t>V. Urbanavičienė</t>
  </si>
  <si>
    <t>N. Stalnionienė</t>
  </si>
  <si>
    <t>G. Pelakauskienė</t>
  </si>
  <si>
    <t>O. Kavalnienė</t>
  </si>
  <si>
    <t>V. Budrionienė</t>
  </si>
  <si>
    <t>A. Vidžiūnienė</t>
  </si>
  <si>
    <t>A. Jurkšaitis</t>
  </si>
  <si>
    <t>N. Kimbartienė</t>
  </si>
  <si>
    <t>V. Kralikevičius</t>
  </si>
  <si>
    <t>N. Ališauskienė</t>
  </si>
  <si>
    <t>P. Valentinavičius</t>
  </si>
  <si>
    <t>S. Šanteriovas</t>
  </si>
  <si>
    <t>A. Jakovlevienė</t>
  </si>
  <si>
    <t>G. Gribauskienė</t>
  </si>
  <si>
    <t>I. Barunova</t>
  </si>
  <si>
    <t>J. Burbaitė</t>
  </si>
  <si>
    <t>R. Karūžaitė</t>
  </si>
  <si>
    <t>M. Baltuška</t>
  </si>
  <si>
    <t>K. Gintilaitė</t>
  </si>
  <si>
    <t>V. Kazlienė,       R. Pranskus</t>
  </si>
  <si>
    <t>02.1.6.2.18</t>
  </si>
  <si>
    <t>Centralizuotai teikiamų administracinių paslaugų teikimo užtikrinimas</t>
  </si>
  <si>
    <t>Centralizuotai teikiamos administracinių paslaugų skaičius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</si>
</sst>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0.0"/>
  </numFmts>
  <fonts count="37"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2"/>
      <name val="Times New Roman"/>
      <family val="1"/>
      <charset val="186"/>
    </font>
    <font>
      <sz val="10"/>
      <name val="Times New Roman"/>
      <family val="1"/>
      <charset val="186"/>
    </font>
    <font>
      <b/>
      <sz val="12"/>
      <name val="Times New Roman"/>
      <family val="1"/>
      <charset val="186"/>
    </font>
    <font>
      <b/>
      <sz val="10"/>
      <name val="Times New Roman"/>
      <family val="1"/>
      <charset val="186"/>
    </font>
    <font>
      <sz val="10"/>
      <name val="Arial"/>
      <family val="2"/>
      <charset val="186"/>
    </font>
    <font>
      <sz val="10"/>
      <color theme="1"/>
      <name val="Times New Roman"/>
      <family val="1"/>
      <charset val="186"/>
    </font>
    <font>
      <b/>
      <sz val="10"/>
      <color theme="1"/>
      <name val="Times New Roman"/>
      <family val="1"/>
      <charset val="186"/>
    </font>
    <font>
      <sz val="10"/>
      <color indexed="8"/>
      <name val="Times New Roman"/>
      <family val="1"/>
      <charset val="186"/>
    </font>
    <font>
      <b/>
      <sz val="11"/>
      <color theme="1"/>
      <name val="Calibri"/>
      <family val="2"/>
      <charset val="186"/>
      <scheme val="minor"/>
    </font>
    <font>
      <sz val="10"/>
      <color rgb="FF000000"/>
      <name val="Times New Roman"/>
      <family val="1"/>
      <charset val="186"/>
    </font>
    <font>
      <sz val="10"/>
      <name val="Arial"/>
      <family val="2"/>
      <charset val="186"/>
    </font>
    <font>
      <sz val="11"/>
      <color theme="1"/>
      <name val="Calibri"/>
      <family val="2"/>
      <scheme val="minor"/>
    </font>
    <font>
      <sz val="11"/>
      <name val="Calibri"/>
      <family val="2"/>
      <scheme val="minor"/>
    </font>
    <font>
      <sz val="11"/>
      <color rgb="FF000000"/>
      <name val="Calibri"/>
      <family val="2"/>
      <charset val="186"/>
    </font>
    <font>
      <b/>
      <sz val="11"/>
      <color theme="1"/>
      <name val="Times New Roman"/>
      <family val="1"/>
      <charset val="186"/>
    </font>
    <font>
      <strike/>
      <sz val="10"/>
      <name val="Times New Roman"/>
      <family val="1"/>
      <charset val="186"/>
    </font>
    <font>
      <sz val="8"/>
      <name val="Calibri"/>
      <family val="2"/>
      <scheme val="minor"/>
    </font>
    <font>
      <b/>
      <sz val="10"/>
      <color indexed="10"/>
      <name val="Times New Roman"/>
      <family val="1"/>
      <charset val="186"/>
    </font>
    <font>
      <sz val="10"/>
      <color indexed="8"/>
      <name val="Times New Roman"/>
      <family val="1"/>
    </font>
    <font>
      <sz val="10"/>
      <name val="Times New Roman"/>
      <family val="1"/>
    </font>
    <font>
      <sz val="10"/>
      <color theme="1"/>
      <name val="Times New Roman"/>
      <family val="1"/>
    </font>
    <font>
      <b/>
      <sz val="10"/>
      <name val="Times New Roman"/>
      <family val="1"/>
    </font>
    <font>
      <b/>
      <sz val="10"/>
      <color indexed="8"/>
      <name val="Times New Roman"/>
      <family val="1"/>
    </font>
    <font>
      <sz val="10"/>
      <color rgb="FFFF0000"/>
      <name val="Times New Roman"/>
      <family val="1"/>
    </font>
    <font>
      <b/>
      <sz val="10"/>
      <color theme="1"/>
      <name val="Times New Roman"/>
      <family val="1"/>
    </font>
    <font>
      <sz val="10"/>
      <color rgb="FF000000"/>
      <name val="Times New Roman"/>
      <family val="1"/>
    </font>
    <font>
      <sz val="11"/>
      <color theme="1"/>
      <name val="Times New Roman"/>
      <family val="1"/>
      <charset val="186"/>
    </font>
    <font>
      <sz val="10"/>
      <color theme="1"/>
      <name val="Calibri"/>
      <family val="2"/>
      <scheme val="minor"/>
    </font>
  </fonts>
  <fills count="19">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indexed="43"/>
        <bgColor indexed="64"/>
      </patternFill>
    </fill>
    <fill>
      <patternFill patternType="solid">
        <fgColor rgb="FFFFFFFF"/>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CCCC"/>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rgb="FFFFFF99"/>
        <bgColor indexed="64"/>
      </patternFill>
    </fill>
  </fills>
  <borders count="7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91">
    <xf numFmtId="0" fontId="0" fillId="0" borderId="0"/>
    <xf numFmtId="0" fontId="8" fillId="0" borderId="0"/>
    <xf numFmtId="0" fontId="13" fillId="0" borderId="0"/>
    <xf numFmtId="0" fontId="13" fillId="0" borderId="0"/>
    <xf numFmtId="0" fontId="13" fillId="0" borderId="0"/>
    <xf numFmtId="0" fontId="7" fillId="0" borderId="0"/>
    <xf numFmtId="0" fontId="7" fillId="0" borderId="0"/>
    <xf numFmtId="0" fontId="19" fillId="0" borderId="0"/>
    <xf numFmtId="0" fontId="8" fillId="0" borderId="0"/>
    <xf numFmtId="0" fontId="8" fillId="0" borderId="0"/>
    <xf numFmtId="0" fontId="8" fillId="0" borderId="0"/>
    <xf numFmtId="0" fontId="6" fillId="0" borderId="0"/>
    <xf numFmtId="0" fontId="6" fillId="0" borderId="0"/>
    <xf numFmtId="0" fontId="5" fillId="0" borderId="0"/>
    <xf numFmtId="0" fontId="5" fillId="0" borderId="0"/>
    <xf numFmtId="0" fontId="8"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472">
    <xf numFmtId="0" fontId="0" fillId="0" borderId="0" xfId="0"/>
    <xf numFmtId="0" fontId="10" fillId="0" borderId="0" xfId="1" applyFont="1" applyAlignment="1">
      <alignment horizontal="center" vertical="center"/>
    </xf>
    <xf numFmtId="0" fontId="10" fillId="0" borderId="0" xfId="1" applyFont="1" applyAlignment="1">
      <alignment horizontal="left" vertical="top"/>
    </xf>
    <xf numFmtId="0" fontId="10" fillId="2" borderId="47" xfId="1" applyFont="1" applyFill="1" applyBorder="1" applyAlignment="1">
      <alignment horizontal="left" vertical="top" wrapText="1"/>
    </xf>
    <xf numFmtId="0" fontId="14" fillId="3" borderId="55" xfId="1" applyFont="1" applyFill="1" applyBorder="1" applyAlignment="1">
      <alignment horizontal="left" vertical="top" wrapText="1"/>
    </xf>
    <xf numFmtId="0" fontId="10" fillId="3" borderId="34" xfId="8" applyFont="1" applyFill="1" applyBorder="1" applyAlignment="1">
      <alignment horizontal="left" vertical="top" wrapText="1"/>
    </xf>
    <xf numFmtId="0" fontId="10" fillId="0" borderId="55" xfId="1" applyFont="1" applyBorder="1" applyAlignment="1">
      <alignment horizontal="left" vertical="top" wrapText="1"/>
    </xf>
    <xf numFmtId="0" fontId="10" fillId="0" borderId="0" xfId="1" applyFont="1" applyAlignment="1">
      <alignment vertical="top" wrapText="1"/>
    </xf>
    <xf numFmtId="0" fontId="8" fillId="0" borderId="0" xfId="1" applyAlignment="1">
      <alignment wrapText="1"/>
    </xf>
    <xf numFmtId="0" fontId="8" fillId="0" borderId="0" xfId="1"/>
    <xf numFmtId="0" fontId="8" fillId="0" borderId="0" xfId="8"/>
    <xf numFmtId="0" fontId="10" fillId="0" borderId="0" xfId="8" applyFont="1" applyAlignment="1">
      <alignment horizontal="left" vertical="top" wrapText="1"/>
    </xf>
    <xf numFmtId="0" fontId="10" fillId="0" borderId="0" xfId="8" applyFont="1" applyAlignment="1">
      <alignment horizontal="center" vertical="center" wrapText="1"/>
    </xf>
    <xf numFmtId="0" fontId="10" fillId="0" borderId="0" xfId="1" applyFont="1" applyAlignment="1">
      <alignment horizontal="center" vertical="center" wrapText="1"/>
    </xf>
    <xf numFmtId="0" fontId="12" fillId="0" borderId="0" xfId="1" applyFont="1" applyAlignment="1">
      <alignment vertical="top" wrapText="1"/>
    </xf>
    <xf numFmtId="0" fontId="10" fillId="0" borderId="0" xfId="8" applyFont="1" applyAlignment="1">
      <alignment horizontal="left" vertical="top"/>
    </xf>
    <xf numFmtId="0" fontId="10" fillId="0" borderId="0" xfId="8" applyFont="1" applyAlignment="1">
      <alignment horizontal="center" vertical="top" wrapText="1"/>
    </xf>
    <xf numFmtId="0" fontId="10" fillId="5" borderId="0" xfId="8" applyFont="1" applyFill="1" applyAlignment="1">
      <alignment vertical="top"/>
    </xf>
    <xf numFmtId="0" fontId="10" fillId="2" borderId="47" xfId="8" applyFont="1" applyFill="1" applyBorder="1" applyAlignment="1">
      <alignment vertical="top" wrapText="1"/>
    </xf>
    <xf numFmtId="0" fontId="10" fillId="0" borderId="43" xfId="1" applyFont="1" applyBorder="1" applyAlignment="1">
      <alignment horizontal="left" vertical="top" wrapText="1"/>
    </xf>
    <xf numFmtId="0" fontId="10" fillId="0" borderId="13" xfId="1" applyFont="1" applyBorder="1" applyAlignment="1">
      <alignment horizontal="left" vertical="top" wrapText="1"/>
    </xf>
    <xf numFmtId="0" fontId="18" fillId="0" borderId="54" xfId="0" applyFont="1" applyBorder="1" applyAlignment="1">
      <alignment horizontal="left" vertical="top" wrapText="1"/>
    </xf>
    <xf numFmtId="0" fontId="10" fillId="3" borderId="0" xfId="8" applyFont="1" applyFill="1" applyAlignment="1">
      <alignment vertical="top" wrapText="1"/>
    </xf>
    <xf numFmtId="0" fontId="10" fillId="3" borderId="0" xfId="8" applyFont="1" applyFill="1" applyAlignment="1">
      <alignment vertical="top"/>
    </xf>
    <xf numFmtId="0" fontId="12" fillId="3" borderId="34" xfId="1" applyFont="1" applyFill="1" applyBorder="1" applyAlignment="1">
      <alignment horizontal="left" vertical="top" wrapText="1"/>
    </xf>
    <xf numFmtId="0" fontId="10" fillId="0" borderId="0" xfId="1" applyFont="1" applyAlignment="1">
      <alignment vertical="top"/>
    </xf>
    <xf numFmtId="0" fontId="10" fillId="0" borderId="0" xfId="8" applyFont="1" applyAlignment="1">
      <alignment vertical="top"/>
    </xf>
    <xf numFmtId="0" fontId="10" fillId="0" borderId="36" xfId="1" applyFont="1" applyBorder="1" applyAlignment="1">
      <alignment horizontal="center" vertical="center" wrapText="1"/>
    </xf>
    <xf numFmtId="0" fontId="14" fillId="3" borderId="13" xfId="1" applyFont="1" applyFill="1" applyBorder="1" applyAlignment="1">
      <alignment horizontal="left" vertical="top" wrapText="1"/>
    </xf>
    <xf numFmtId="0" fontId="14" fillId="3" borderId="39" xfId="1" applyFont="1" applyFill="1" applyBorder="1" applyAlignment="1">
      <alignment horizontal="left" vertical="top" wrapText="1"/>
    </xf>
    <xf numFmtId="0" fontId="14" fillId="3" borderId="44" xfId="1" applyFont="1" applyFill="1" applyBorder="1" applyAlignment="1">
      <alignment horizontal="left" vertical="top" wrapText="1"/>
    </xf>
    <xf numFmtId="0" fontId="14" fillId="3" borderId="60" xfId="1" applyFont="1" applyFill="1" applyBorder="1" applyAlignment="1">
      <alignment horizontal="left" vertical="top" wrapText="1"/>
    </xf>
    <xf numFmtId="0" fontId="14" fillId="3" borderId="54" xfId="1" applyFont="1" applyFill="1" applyBorder="1" applyAlignment="1">
      <alignment horizontal="left" vertical="top" wrapText="1"/>
    </xf>
    <xf numFmtId="0" fontId="14" fillId="3" borderId="34" xfId="1" applyFont="1" applyFill="1" applyBorder="1" applyAlignment="1">
      <alignment horizontal="left" vertical="top" wrapText="1"/>
    </xf>
    <xf numFmtId="0" fontId="14" fillId="0" borderId="54" xfId="0" applyFont="1" applyBorder="1" applyAlignment="1">
      <alignment horizontal="left" vertical="top" wrapText="1"/>
    </xf>
    <xf numFmtId="0" fontId="10" fillId="0" borderId="0" xfId="1" applyFont="1" applyAlignment="1">
      <alignment horizontal="center" vertical="top" wrapText="1"/>
    </xf>
    <xf numFmtId="0" fontId="10" fillId="0" borderId="0" xfId="8" applyFont="1" applyAlignment="1">
      <alignment vertical="top" wrapText="1"/>
    </xf>
    <xf numFmtId="0" fontId="14" fillId="3" borderId="71" xfId="1" applyFont="1" applyFill="1" applyBorder="1" applyAlignment="1">
      <alignment horizontal="left" vertical="top" wrapText="1"/>
    </xf>
    <xf numFmtId="0" fontId="14" fillId="3" borderId="52" xfId="1" applyFont="1" applyFill="1" applyBorder="1" applyAlignment="1">
      <alignment horizontal="left" vertical="top" wrapText="1"/>
    </xf>
    <xf numFmtId="0" fontId="10" fillId="3" borderId="54" xfId="8" applyFont="1" applyFill="1" applyBorder="1" applyAlignment="1">
      <alignment horizontal="left" vertical="top" wrapText="1"/>
    </xf>
    <xf numFmtId="0" fontId="14" fillId="5" borderId="70" xfId="1" applyFont="1" applyFill="1" applyBorder="1" applyAlignment="1">
      <alignment horizontal="left" vertical="top" wrapText="1"/>
    </xf>
    <xf numFmtId="0" fontId="10" fillId="3" borderId="0" xfId="8" applyFont="1" applyFill="1" applyBorder="1" applyAlignment="1">
      <alignment vertical="top"/>
    </xf>
    <xf numFmtId="0" fontId="10" fillId="0" borderId="0" xfId="8" applyFont="1" applyBorder="1" applyAlignment="1">
      <alignment vertical="top"/>
    </xf>
    <xf numFmtId="0" fontId="10" fillId="0" borderId="71" xfId="1" applyFont="1" applyBorder="1" applyAlignment="1">
      <alignment horizontal="left" vertical="top" wrapText="1"/>
    </xf>
    <xf numFmtId="49" fontId="10" fillId="0" borderId="34" xfId="1" applyNumberFormat="1" applyFont="1" applyBorder="1" applyAlignment="1">
      <alignment horizontal="left" vertical="top" wrapText="1"/>
    </xf>
    <xf numFmtId="0" fontId="14" fillId="0" borderId="54" xfId="0" applyFont="1" applyBorder="1" applyAlignment="1">
      <alignment horizontal="left" vertical="top"/>
    </xf>
    <xf numFmtId="0" fontId="14" fillId="3" borderId="53" xfId="8" applyFont="1" applyFill="1" applyBorder="1" applyAlignment="1">
      <alignment horizontal="left" vertical="top" wrapText="1"/>
    </xf>
    <xf numFmtId="0" fontId="10" fillId="0" borderId="26" xfId="1" applyFont="1" applyBorder="1" applyAlignment="1">
      <alignment horizontal="left" vertical="top" wrapText="1"/>
    </xf>
    <xf numFmtId="0" fontId="10" fillId="0" borderId="1" xfId="1" applyFont="1" applyBorder="1" applyAlignment="1">
      <alignment horizontal="left" vertical="top" wrapText="1"/>
    </xf>
    <xf numFmtId="0" fontId="10" fillId="0" borderId="0" xfId="1" applyFont="1" applyAlignment="1">
      <alignment horizontal="left" vertical="top" wrapText="1"/>
    </xf>
    <xf numFmtId="0" fontId="10" fillId="3" borderId="70" xfId="8" applyFont="1" applyFill="1" applyBorder="1" applyAlignment="1">
      <alignment horizontal="left" vertical="top" wrapText="1"/>
    </xf>
    <xf numFmtId="0" fontId="10" fillId="0" borderId="36" xfId="8" applyFont="1" applyBorder="1" applyAlignment="1">
      <alignment horizontal="center" vertical="center" wrapText="1"/>
    </xf>
    <xf numFmtId="0" fontId="10" fillId="0" borderId="33" xfId="8" applyFont="1" applyBorder="1" applyAlignment="1">
      <alignment horizontal="center" vertical="center" wrapText="1"/>
    </xf>
    <xf numFmtId="0" fontId="22" fillId="3" borderId="0" xfId="0" applyFont="1" applyFill="1" applyAlignment="1">
      <alignment horizontal="center" vertical="center" wrapText="1"/>
    </xf>
    <xf numFmtId="0" fontId="10" fillId="0" borderId="66" xfId="1" applyFont="1" applyBorder="1" applyAlignment="1">
      <alignment horizontal="center" vertical="center" wrapText="1"/>
    </xf>
    <xf numFmtId="0" fontId="10" fillId="8" borderId="65" xfId="1" applyFont="1" applyFill="1" applyBorder="1" applyAlignment="1">
      <alignment vertical="top"/>
    </xf>
    <xf numFmtId="0" fontId="10" fillId="12" borderId="65" xfId="1" applyFont="1" applyFill="1" applyBorder="1" applyAlignment="1">
      <alignment vertical="top"/>
    </xf>
    <xf numFmtId="49" fontId="12" fillId="13" borderId="11" xfId="1" applyNumberFormat="1" applyFont="1" applyFill="1" applyBorder="1" applyAlignment="1">
      <alignment vertical="top"/>
    </xf>
    <xf numFmtId="0" fontId="15" fillId="0" borderId="12" xfId="0" applyFont="1" applyBorder="1" applyAlignment="1">
      <alignment horizontal="left" vertical="top"/>
    </xf>
    <xf numFmtId="0" fontId="14" fillId="0" borderId="0" xfId="0" applyFont="1" applyAlignment="1">
      <alignment horizontal="left" vertical="top" wrapText="1"/>
    </xf>
    <xf numFmtId="49" fontId="12" fillId="13" borderId="56" xfId="1" applyNumberFormat="1" applyFont="1" applyFill="1" applyBorder="1" applyAlignment="1">
      <alignment vertical="top"/>
    </xf>
    <xf numFmtId="0" fontId="10" fillId="13" borderId="47" xfId="1" applyFont="1" applyFill="1" applyBorder="1" applyAlignment="1">
      <alignment horizontal="left" vertical="top" wrapText="1"/>
    </xf>
    <xf numFmtId="49" fontId="15" fillId="3" borderId="25" xfId="1" applyNumberFormat="1" applyFont="1" applyFill="1" applyBorder="1" applyAlignment="1">
      <alignment horizontal="left" vertical="top" wrapText="1"/>
    </xf>
    <xf numFmtId="49" fontId="12" fillId="0" borderId="68" xfId="1" applyNumberFormat="1" applyFont="1" applyBorder="1" applyAlignment="1">
      <alignment horizontal="left" vertical="top" wrapText="1"/>
    </xf>
    <xf numFmtId="49" fontId="12" fillId="0" borderId="24" xfId="1" applyNumberFormat="1" applyFont="1" applyBorder="1" applyAlignment="1">
      <alignment horizontal="left" vertical="top" wrapText="1"/>
    </xf>
    <xf numFmtId="49" fontId="12" fillId="0" borderId="64" xfId="1" applyNumberFormat="1" applyFont="1" applyBorder="1" applyAlignment="1">
      <alignment horizontal="left" vertical="top" wrapText="1"/>
    </xf>
    <xf numFmtId="49" fontId="12" fillId="3" borderId="68" xfId="1" applyNumberFormat="1" applyFont="1" applyFill="1" applyBorder="1" applyAlignment="1">
      <alignment horizontal="left" vertical="top" wrapText="1"/>
    </xf>
    <xf numFmtId="0" fontId="10" fillId="13" borderId="41" xfId="1" applyFont="1" applyFill="1" applyBorder="1" applyAlignment="1">
      <alignment horizontal="left" vertical="top" wrapText="1"/>
    </xf>
    <xf numFmtId="0" fontId="10" fillId="12" borderId="56" xfId="1" applyFont="1" applyFill="1" applyBorder="1" applyAlignment="1">
      <alignment vertical="top"/>
    </xf>
    <xf numFmtId="49" fontId="12" fillId="12" borderId="1" xfId="1" applyNumberFormat="1" applyFont="1" applyFill="1" applyBorder="1" applyAlignment="1">
      <alignment horizontal="right" vertical="top"/>
    </xf>
    <xf numFmtId="49" fontId="12" fillId="12" borderId="46" xfId="1" applyNumberFormat="1" applyFont="1" applyFill="1" applyBorder="1" applyAlignment="1">
      <alignment horizontal="right" vertical="top"/>
    </xf>
    <xf numFmtId="49" fontId="12" fillId="12" borderId="47" xfId="1" applyNumberFormat="1" applyFont="1" applyFill="1" applyBorder="1" applyAlignment="1">
      <alignment horizontal="right" vertical="top"/>
    </xf>
    <xf numFmtId="0" fontId="10" fillId="12" borderId="49" xfId="1" applyFont="1" applyFill="1" applyBorder="1" applyAlignment="1">
      <alignment horizontal="center" vertical="top"/>
    </xf>
    <xf numFmtId="0" fontId="10" fillId="12" borderId="46" xfId="1" applyFont="1" applyFill="1" applyBorder="1" applyAlignment="1">
      <alignment horizontal="center" vertical="top"/>
    </xf>
    <xf numFmtId="0" fontId="10" fillId="12" borderId="47" xfId="1" applyFont="1" applyFill="1" applyBorder="1" applyAlignment="1">
      <alignment horizontal="left" vertical="top" wrapText="1"/>
    </xf>
    <xf numFmtId="0" fontId="10" fillId="8" borderId="56" xfId="1" applyFont="1" applyFill="1" applyBorder="1" applyAlignment="1">
      <alignment vertical="top"/>
    </xf>
    <xf numFmtId="0" fontId="10" fillId="8" borderId="41" xfId="1" applyFont="1" applyFill="1" applyBorder="1" applyAlignment="1">
      <alignment horizontal="left" vertical="top" wrapText="1"/>
    </xf>
    <xf numFmtId="0" fontId="10" fillId="8" borderId="65" xfId="1" applyFont="1" applyFill="1" applyBorder="1"/>
    <xf numFmtId="0" fontId="10" fillId="13" borderId="65" xfId="1" applyFont="1" applyFill="1" applyBorder="1" applyAlignment="1">
      <alignment vertical="top"/>
    </xf>
    <xf numFmtId="0" fontId="10" fillId="12" borderId="1" xfId="1" applyFont="1" applyFill="1" applyBorder="1" applyAlignment="1">
      <alignment vertical="top"/>
    </xf>
    <xf numFmtId="0" fontId="14" fillId="13" borderId="65" xfId="0" applyFont="1" applyFill="1" applyBorder="1" applyAlignment="1">
      <alignment vertical="top"/>
    </xf>
    <xf numFmtId="0" fontId="14" fillId="13" borderId="56" xfId="0" applyFont="1" applyFill="1" applyBorder="1" applyAlignment="1">
      <alignment vertical="top"/>
    </xf>
    <xf numFmtId="3" fontId="14" fillId="3" borderId="9" xfId="8" applyNumberFormat="1" applyFont="1" applyFill="1" applyBorder="1" applyAlignment="1">
      <alignment horizontal="left" vertical="top"/>
    </xf>
    <xf numFmtId="3" fontId="14" fillId="3" borderId="32" xfId="8" applyNumberFormat="1" applyFont="1" applyFill="1" applyBorder="1" applyAlignment="1">
      <alignment horizontal="left" vertical="top"/>
    </xf>
    <xf numFmtId="3" fontId="14" fillId="3" borderId="21" xfId="8" applyNumberFormat="1" applyFont="1" applyFill="1" applyBorder="1" applyAlignment="1">
      <alignment horizontal="left" vertical="top"/>
    </xf>
    <xf numFmtId="3" fontId="14" fillId="3" borderId="34" xfId="1" applyNumberFormat="1" applyFont="1" applyFill="1" applyBorder="1" applyAlignment="1">
      <alignment horizontal="left" vertical="top"/>
    </xf>
    <xf numFmtId="3" fontId="14" fillId="3" borderId="13" xfId="1" applyNumberFormat="1" applyFont="1" applyFill="1" applyBorder="1" applyAlignment="1">
      <alignment horizontal="left" vertical="top"/>
    </xf>
    <xf numFmtId="3" fontId="14" fillId="3" borderId="39" xfId="1" applyNumberFormat="1" applyFont="1" applyFill="1" applyBorder="1" applyAlignment="1">
      <alignment horizontal="left" vertical="top"/>
    </xf>
    <xf numFmtId="3" fontId="14" fillId="3" borderId="59" xfId="1" applyNumberFormat="1" applyFont="1" applyFill="1" applyBorder="1" applyAlignment="1">
      <alignment horizontal="left" vertical="top"/>
    </xf>
    <xf numFmtId="3" fontId="14" fillId="3" borderId="21" xfId="1" applyNumberFormat="1" applyFont="1" applyFill="1" applyBorder="1" applyAlignment="1">
      <alignment horizontal="left" vertical="top"/>
    </xf>
    <xf numFmtId="3" fontId="14" fillId="3" borderId="22" xfId="1" applyNumberFormat="1" applyFont="1" applyFill="1" applyBorder="1" applyAlignment="1">
      <alignment horizontal="left" vertical="top"/>
    </xf>
    <xf numFmtId="3" fontId="14" fillId="3" borderId="52" xfId="1" applyNumberFormat="1" applyFont="1" applyFill="1" applyBorder="1" applyAlignment="1">
      <alignment horizontal="left" vertical="top" wrapText="1"/>
    </xf>
    <xf numFmtId="3" fontId="14" fillId="3" borderId="39" xfId="1" applyNumberFormat="1" applyFont="1" applyFill="1" applyBorder="1" applyAlignment="1">
      <alignment horizontal="left" vertical="top" wrapText="1"/>
    </xf>
    <xf numFmtId="3" fontId="14" fillId="3" borderId="59" xfId="1" applyNumberFormat="1" applyFont="1" applyFill="1" applyBorder="1" applyAlignment="1">
      <alignment horizontal="left" vertical="top" wrapText="1"/>
    </xf>
    <xf numFmtId="3" fontId="14" fillId="3" borderId="34" xfId="1" applyNumberFormat="1" applyFont="1" applyFill="1" applyBorder="1" applyAlignment="1">
      <alignment horizontal="left" vertical="top" wrapText="1"/>
    </xf>
    <xf numFmtId="0" fontId="14" fillId="3" borderId="34" xfId="1" applyFont="1" applyFill="1" applyBorder="1" applyAlignment="1">
      <alignment horizontal="left" vertical="top"/>
    </xf>
    <xf numFmtId="3" fontId="10" fillId="0" borderId="71" xfId="1" applyNumberFormat="1" applyFont="1" applyBorder="1" applyAlignment="1">
      <alignment horizontal="left" vertical="top"/>
    </xf>
    <xf numFmtId="3" fontId="10" fillId="0" borderId="13" xfId="1" applyNumberFormat="1" applyFont="1" applyBorder="1" applyAlignment="1">
      <alignment horizontal="left" vertical="top"/>
    </xf>
    <xf numFmtId="3" fontId="10" fillId="0" borderId="22" xfId="1" applyNumberFormat="1" applyFont="1" applyBorder="1" applyAlignment="1">
      <alignment horizontal="left" vertical="top"/>
    </xf>
    <xf numFmtId="3" fontId="10" fillId="0" borderId="26" xfId="1" applyNumberFormat="1" applyFont="1" applyBorder="1" applyAlignment="1">
      <alignment horizontal="left" vertical="top"/>
    </xf>
    <xf numFmtId="3" fontId="10" fillId="0" borderId="70" xfId="1" applyNumberFormat="1" applyFont="1" applyBorder="1" applyAlignment="1">
      <alignment horizontal="left" vertical="top"/>
    </xf>
    <xf numFmtId="3" fontId="10" fillId="3" borderId="54" xfId="1" applyNumberFormat="1" applyFont="1" applyFill="1" applyBorder="1" applyAlignment="1">
      <alignment horizontal="left" vertical="top"/>
    </xf>
    <xf numFmtId="3" fontId="10" fillId="3" borderId="34" xfId="1" applyNumberFormat="1" applyFont="1" applyFill="1" applyBorder="1" applyAlignment="1">
      <alignment horizontal="left" vertical="top"/>
    </xf>
    <xf numFmtId="3" fontId="10" fillId="3" borderId="70" xfId="1" applyNumberFormat="1" applyFont="1" applyFill="1" applyBorder="1" applyAlignment="1">
      <alignment horizontal="left" vertical="top"/>
    </xf>
    <xf numFmtId="0" fontId="10" fillId="0" borderId="21" xfId="1" applyFont="1" applyBorder="1" applyAlignment="1">
      <alignment horizontal="center" vertical="center" textRotation="90" wrapText="1"/>
    </xf>
    <xf numFmtId="0" fontId="8" fillId="8" borderId="11" xfId="8" applyFill="1" applyBorder="1"/>
    <xf numFmtId="0" fontId="8" fillId="14" borderId="11" xfId="8" applyFill="1" applyBorder="1"/>
    <xf numFmtId="49" fontId="12" fillId="11" borderId="65" xfId="8" applyNumberFormat="1" applyFont="1" applyFill="1" applyBorder="1" applyAlignment="1">
      <alignment vertical="top" wrapText="1"/>
    </xf>
    <xf numFmtId="49" fontId="12" fillId="0" borderId="68" xfId="10" applyNumberFormat="1" applyFont="1" applyBorder="1" applyAlignment="1">
      <alignment horizontal="left" vertical="top"/>
    </xf>
    <xf numFmtId="49" fontId="12" fillId="11" borderId="56" xfId="8" applyNumberFormat="1" applyFont="1" applyFill="1" applyBorder="1" applyAlignment="1">
      <alignment vertical="top" wrapText="1"/>
    </xf>
    <xf numFmtId="0" fontId="14" fillId="0" borderId="54" xfId="8" applyFont="1" applyBorder="1" applyAlignment="1">
      <alignment horizontal="left" vertical="top" wrapText="1"/>
    </xf>
    <xf numFmtId="0" fontId="14" fillId="5" borderId="54" xfId="8" applyFont="1" applyFill="1" applyBorder="1" applyAlignment="1">
      <alignment horizontal="left" vertical="top" wrapText="1"/>
    </xf>
    <xf numFmtId="49" fontId="12" fillId="10" borderId="46" xfId="8" applyNumberFormat="1" applyFont="1" applyFill="1" applyBorder="1" applyAlignment="1">
      <alignment horizontal="left" vertical="top" wrapText="1"/>
    </xf>
    <xf numFmtId="49" fontId="12" fillId="10" borderId="11" xfId="1" applyNumberFormat="1" applyFont="1" applyFill="1" applyBorder="1" applyAlignment="1">
      <alignment vertical="top" wrapText="1"/>
    </xf>
    <xf numFmtId="49" fontId="12" fillId="11" borderId="11" xfId="1" applyNumberFormat="1" applyFont="1" applyFill="1" applyBorder="1" applyAlignment="1">
      <alignment vertical="top" wrapText="1"/>
    </xf>
    <xf numFmtId="49" fontId="12" fillId="11" borderId="0" xfId="1" applyNumberFormat="1" applyFont="1" applyFill="1" applyAlignment="1">
      <alignment vertical="top" wrapText="1"/>
    </xf>
    <xf numFmtId="3" fontId="10" fillId="3" borderId="34" xfId="0" applyNumberFormat="1" applyFont="1" applyFill="1" applyBorder="1" applyAlignment="1">
      <alignment horizontal="left" vertical="top" wrapText="1"/>
    </xf>
    <xf numFmtId="3" fontId="10" fillId="3" borderId="70" xfId="1" applyNumberFormat="1" applyFont="1" applyFill="1" applyBorder="1" applyAlignment="1">
      <alignment horizontal="left" vertical="top" wrapText="1"/>
    </xf>
    <xf numFmtId="49" fontId="12" fillId="11" borderId="1" xfId="1" applyNumberFormat="1" applyFont="1" applyFill="1" applyBorder="1" applyAlignment="1">
      <alignment vertical="top" wrapText="1"/>
    </xf>
    <xf numFmtId="49" fontId="12" fillId="3" borderId="71" xfId="1" applyNumberFormat="1" applyFont="1" applyFill="1" applyBorder="1" applyAlignment="1">
      <alignment horizontal="left" vertical="top" wrapText="1"/>
    </xf>
    <xf numFmtId="1" fontId="10" fillId="3" borderId="54" xfId="1" applyNumberFormat="1" applyFont="1" applyFill="1" applyBorder="1" applyAlignment="1">
      <alignment horizontal="left" vertical="top" wrapText="1"/>
    </xf>
    <xf numFmtId="1" fontId="10" fillId="3" borderId="34" xfId="1" applyNumberFormat="1" applyFont="1" applyFill="1" applyBorder="1" applyAlignment="1">
      <alignment horizontal="left" vertical="top" wrapText="1"/>
    </xf>
    <xf numFmtId="49" fontId="12" fillId="3" borderId="69" xfId="8" applyNumberFormat="1" applyFont="1" applyFill="1" applyBorder="1" applyAlignment="1">
      <alignment horizontal="left" vertical="top" wrapText="1"/>
    </xf>
    <xf numFmtId="0" fontId="10" fillId="5" borderId="70" xfId="8" applyFont="1" applyFill="1" applyBorder="1" applyAlignment="1">
      <alignment horizontal="left" vertical="top" wrapText="1"/>
    </xf>
    <xf numFmtId="0" fontId="10" fillId="0" borderId="70" xfId="8" applyFont="1" applyBorder="1" applyAlignment="1">
      <alignment horizontal="left" vertical="top"/>
    </xf>
    <xf numFmtId="1" fontId="10" fillId="3" borderId="70" xfId="1" applyNumberFormat="1" applyFont="1" applyFill="1" applyBorder="1" applyAlignment="1">
      <alignment horizontal="left" vertical="top" wrapText="1"/>
    </xf>
    <xf numFmtId="49" fontId="12" fillId="11" borderId="56" xfId="1" applyNumberFormat="1" applyFont="1" applyFill="1" applyBorder="1" applyAlignment="1">
      <alignment vertical="top" wrapText="1"/>
    </xf>
    <xf numFmtId="0" fontId="10" fillId="5" borderId="54" xfId="8" applyFont="1" applyFill="1" applyBorder="1" applyAlignment="1">
      <alignment horizontal="left" vertical="top" wrapText="1"/>
    </xf>
    <xf numFmtId="49" fontId="12" fillId="3" borderId="72" xfId="8" applyNumberFormat="1" applyFont="1" applyFill="1" applyBorder="1" applyAlignment="1">
      <alignment horizontal="left" vertical="top"/>
    </xf>
    <xf numFmtId="49" fontId="12" fillId="10" borderId="56" xfId="1" applyNumberFormat="1" applyFont="1" applyFill="1" applyBorder="1" applyAlignment="1">
      <alignment vertical="top" wrapText="1"/>
    </xf>
    <xf numFmtId="0" fontId="8" fillId="14" borderId="56" xfId="8" applyFill="1" applyBorder="1"/>
    <xf numFmtId="49" fontId="12" fillId="2" borderId="0" xfId="8" applyNumberFormat="1" applyFont="1" applyFill="1" applyAlignment="1">
      <alignment vertical="top"/>
    </xf>
    <xf numFmtId="49" fontId="12" fillId="3" borderId="68" xfId="8" applyNumberFormat="1" applyFont="1" applyFill="1" applyBorder="1" applyAlignment="1">
      <alignment horizontal="left" vertical="top" wrapText="1"/>
    </xf>
    <xf numFmtId="49" fontId="12" fillId="3" borderId="25" xfId="8" applyNumberFormat="1" applyFont="1" applyFill="1" applyBorder="1" applyAlignment="1">
      <alignment horizontal="left" vertical="top" wrapText="1"/>
    </xf>
    <xf numFmtId="49" fontId="12" fillId="3" borderId="72" xfId="8" applyNumberFormat="1" applyFont="1" applyFill="1" applyBorder="1" applyAlignment="1">
      <alignment horizontal="left" vertical="top" wrapText="1"/>
    </xf>
    <xf numFmtId="0" fontId="8" fillId="8" borderId="56" xfId="8" applyFill="1" applyBorder="1"/>
    <xf numFmtId="0" fontId="10" fillId="0" borderId="42" xfId="1" applyFont="1" applyBorder="1" applyAlignment="1">
      <alignment vertical="top"/>
    </xf>
    <xf numFmtId="0" fontId="10" fillId="0" borderId="70" xfId="1" applyFont="1" applyBorder="1" applyAlignment="1">
      <alignment horizontal="center" vertical="center"/>
    </xf>
    <xf numFmtId="1" fontId="10" fillId="5" borderId="54" xfId="1" applyNumberFormat="1" applyFont="1" applyFill="1" applyBorder="1" applyAlignment="1">
      <alignment horizontal="left" vertical="top" wrapText="1"/>
    </xf>
    <xf numFmtId="0" fontId="10" fillId="5" borderId="70" xfId="1" applyFont="1" applyFill="1" applyBorder="1" applyAlignment="1">
      <alignment horizontal="left" vertical="top" wrapText="1"/>
    </xf>
    <xf numFmtId="0" fontId="14" fillId="3" borderId="30" xfId="0" applyFont="1" applyFill="1" applyBorder="1" applyAlignment="1">
      <alignment horizontal="left" vertical="top" wrapText="1"/>
    </xf>
    <xf numFmtId="0" fontId="10" fillId="12" borderId="49" xfId="1" applyFont="1" applyFill="1" applyBorder="1" applyAlignment="1">
      <alignment horizontal="center" vertical="top" wrapText="1"/>
    </xf>
    <xf numFmtId="0" fontId="10" fillId="12" borderId="46" xfId="1" applyFont="1" applyFill="1" applyBorder="1" applyAlignment="1">
      <alignment horizontal="center" vertical="top" wrapText="1"/>
    </xf>
    <xf numFmtId="0" fontId="10" fillId="12" borderId="47" xfId="1" applyFont="1" applyFill="1" applyBorder="1" applyAlignment="1">
      <alignment horizontal="center" vertical="top" wrapText="1"/>
    </xf>
    <xf numFmtId="0" fontId="12" fillId="8" borderId="30" xfId="8" applyFont="1" applyFill="1" applyBorder="1" applyAlignment="1">
      <alignment horizontal="left" vertical="top"/>
    </xf>
    <xf numFmtId="0" fontId="12" fillId="8" borderId="46" xfId="8" applyFont="1" applyFill="1" applyBorder="1" applyAlignment="1">
      <alignment vertical="top" wrapText="1"/>
    </xf>
    <xf numFmtId="0" fontId="12" fillId="8" borderId="47" xfId="8" applyFont="1" applyFill="1" applyBorder="1" applyAlignment="1">
      <alignment vertical="top" wrapText="1"/>
    </xf>
    <xf numFmtId="0" fontId="10" fillId="8" borderId="11" xfId="8" applyFont="1" applyFill="1" applyBorder="1"/>
    <xf numFmtId="49" fontId="12" fillId="15" borderId="65" xfId="8" applyNumberFormat="1" applyFont="1" applyFill="1" applyBorder="1" applyAlignment="1">
      <alignment vertical="top"/>
    </xf>
    <xf numFmtId="49" fontId="12" fillId="15" borderId="46" xfId="8" applyNumberFormat="1" applyFont="1" applyFill="1" applyBorder="1" applyAlignment="1">
      <alignment vertical="top"/>
    </xf>
    <xf numFmtId="49" fontId="12" fillId="15" borderId="47" xfId="8" applyNumberFormat="1" applyFont="1" applyFill="1" applyBorder="1" applyAlignment="1">
      <alignment vertical="top"/>
    </xf>
    <xf numFmtId="0" fontId="10" fillId="0" borderId="0" xfId="8" applyFont="1"/>
    <xf numFmtId="0" fontId="10" fillId="8" borderId="11" xfId="8" applyFont="1" applyFill="1" applyBorder="1" applyAlignment="1">
      <alignment vertical="top"/>
    </xf>
    <xf numFmtId="0" fontId="12" fillId="16" borderId="42" xfId="8" applyFont="1" applyFill="1" applyBorder="1" applyAlignment="1">
      <alignment vertical="top"/>
    </xf>
    <xf numFmtId="0" fontId="12" fillId="16" borderId="46" xfId="8" applyFont="1" applyFill="1" applyBorder="1" applyAlignment="1">
      <alignment vertical="top"/>
    </xf>
    <xf numFmtId="0" fontId="12" fillId="16" borderId="47" xfId="8" applyFont="1" applyFill="1" applyBorder="1" applyAlignment="1">
      <alignment vertical="top"/>
    </xf>
    <xf numFmtId="0" fontId="10" fillId="11" borderId="65" xfId="8" applyFont="1" applyFill="1" applyBorder="1" applyAlignment="1">
      <alignment horizontal="center" vertical="top"/>
    </xf>
    <xf numFmtId="0" fontId="12" fillId="3" borderId="68" xfId="8" applyFont="1" applyFill="1" applyBorder="1" applyAlignment="1">
      <alignment horizontal="left" vertical="top" wrapText="1"/>
    </xf>
    <xf numFmtId="0" fontId="10" fillId="3" borderId="71" xfId="8" applyFont="1" applyFill="1" applyBorder="1" applyAlignment="1">
      <alignment horizontal="left" vertical="top" wrapText="1"/>
    </xf>
    <xf numFmtId="0" fontId="12" fillId="3" borderId="25" xfId="8" applyFont="1" applyFill="1" applyBorder="1" applyAlignment="1">
      <alignment horizontal="left" vertical="top" wrapText="1"/>
    </xf>
    <xf numFmtId="0" fontId="10" fillId="3" borderId="55" xfId="8" applyFont="1" applyFill="1" applyBorder="1" applyAlignment="1">
      <alignment horizontal="left" vertical="top" wrapText="1"/>
    </xf>
    <xf numFmtId="3" fontId="14" fillId="0" borderId="34" xfId="8" applyNumberFormat="1" applyFont="1" applyBorder="1" applyAlignment="1">
      <alignment horizontal="left" vertical="top"/>
    </xf>
    <xf numFmtId="4" fontId="12" fillId="0" borderId="72" xfId="8" applyNumberFormat="1" applyFont="1" applyBorder="1" applyAlignment="1">
      <alignment horizontal="left" vertical="top"/>
    </xf>
    <xf numFmtId="4" fontId="10" fillId="0" borderId="70" xfId="8" applyNumberFormat="1" applyFont="1" applyBorder="1" applyAlignment="1">
      <alignment horizontal="left" vertical="top"/>
    </xf>
    <xf numFmtId="3" fontId="10" fillId="0" borderId="34" xfId="8" applyNumberFormat="1" applyFont="1" applyBorder="1" applyAlignment="1">
      <alignment horizontal="left" vertical="top" wrapText="1"/>
    </xf>
    <xf numFmtId="3" fontId="10" fillId="0" borderId="0" xfId="8" applyNumberFormat="1" applyFont="1" applyAlignment="1">
      <alignment horizontal="center" vertical="center" wrapText="1"/>
    </xf>
    <xf numFmtId="0" fontId="10" fillId="11" borderId="11" xfId="8" applyFont="1" applyFill="1" applyBorder="1" applyAlignment="1">
      <alignment horizontal="center" vertical="top"/>
    </xf>
    <xf numFmtId="0" fontId="10" fillId="11" borderId="56" xfId="8" applyFont="1" applyFill="1" applyBorder="1" applyAlignment="1">
      <alignment horizontal="center" vertical="top"/>
    </xf>
    <xf numFmtId="49" fontId="12" fillId="11" borderId="46" xfId="8" applyNumberFormat="1" applyFont="1" applyFill="1" applyBorder="1" applyAlignment="1">
      <alignment horizontal="left" vertical="top"/>
    </xf>
    <xf numFmtId="0" fontId="10" fillId="16" borderId="0" xfId="8" applyFont="1" applyFill="1" applyAlignment="1">
      <alignment horizontal="center" vertical="top"/>
    </xf>
    <xf numFmtId="0" fontId="10" fillId="16" borderId="0" xfId="8" applyFont="1" applyFill="1" applyAlignment="1">
      <alignment horizontal="center" vertical="top" wrapText="1"/>
    </xf>
    <xf numFmtId="0" fontId="10" fillId="16" borderId="36" xfId="8" applyFont="1" applyFill="1" applyBorder="1" applyAlignment="1">
      <alignment horizontal="left" vertical="top" wrapText="1"/>
    </xf>
    <xf numFmtId="0" fontId="10" fillId="15" borderId="47" xfId="8" applyFont="1" applyFill="1" applyBorder="1" applyAlignment="1">
      <alignment horizontal="left" vertical="top" wrapText="1"/>
    </xf>
    <xf numFmtId="0" fontId="10" fillId="8" borderId="56" xfId="8" applyFont="1" applyFill="1" applyBorder="1" applyAlignment="1">
      <alignment vertical="top"/>
    </xf>
    <xf numFmtId="49" fontId="12" fillId="8" borderId="46" xfId="8" applyNumberFormat="1" applyFont="1" applyFill="1" applyBorder="1" applyAlignment="1">
      <alignment horizontal="center" vertical="top"/>
    </xf>
    <xf numFmtId="0" fontId="10" fillId="8" borderId="47" xfId="8" applyFont="1" applyFill="1" applyBorder="1" applyAlignment="1">
      <alignment horizontal="left" vertical="top" wrapText="1"/>
    </xf>
    <xf numFmtId="0" fontId="10" fillId="8" borderId="1" xfId="1" applyFont="1" applyFill="1" applyBorder="1" applyAlignment="1">
      <alignment vertical="top"/>
    </xf>
    <xf numFmtId="0" fontId="10" fillId="0" borderId="34" xfId="8" applyFont="1" applyBorder="1" applyAlignment="1">
      <alignment horizontal="left" vertical="top" wrapText="1"/>
    </xf>
    <xf numFmtId="0" fontId="10" fillId="0" borderId="70" xfId="1" applyFont="1" applyBorder="1" applyAlignment="1">
      <alignment horizontal="center" vertical="center" wrapText="1"/>
    </xf>
    <xf numFmtId="0" fontId="10" fillId="0" borderId="0" xfId="8" applyFont="1" applyAlignment="1">
      <alignment horizontal="center" vertical="top"/>
    </xf>
    <xf numFmtId="0" fontId="12" fillId="11" borderId="65" xfId="1" applyFont="1" applyFill="1" applyBorder="1" applyAlignment="1">
      <alignment vertical="top"/>
    </xf>
    <xf numFmtId="49" fontId="12" fillId="11" borderId="30" xfId="8" applyNumberFormat="1" applyFont="1" applyFill="1" applyBorder="1" applyAlignment="1">
      <alignment horizontal="left" vertical="top"/>
    </xf>
    <xf numFmtId="0" fontId="10" fillId="0" borderId="70" xfId="8" applyFont="1" applyBorder="1" applyAlignment="1">
      <alignment horizontal="left" vertical="top" wrapText="1"/>
    </xf>
    <xf numFmtId="0" fontId="10" fillId="3" borderId="0" xfId="1" applyFont="1" applyFill="1" applyAlignment="1">
      <alignment horizontal="center" vertical="top" wrapText="1"/>
    </xf>
    <xf numFmtId="0" fontId="22" fillId="3" borderId="0" xfId="0" applyFont="1" applyFill="1" applyAlignment="1">
      <alignment vertical="center"/>
    </xf>
    <xf numFmtId="49" fontId="12" fillId="3" borderId="55" xfId="1" applyNumberFormat="1" applyFont="1" applyFill="1" applyBorder="1" applyAlignment="1">
      <alignment horizontal="left" vertical="top" wrapText="1"/>
    </xf>
    <xf numFmtId="0" fontId="10" fillId="2" borderId="46" xfId="8" applyFont="1" applyFill="1" applyBorder="1" applyAlignment="1">
      <alignment horizontal="center" vertical="top" wrapText="1"/>
    </xf>
    <xf numFmtId="0" fontId="10" fillId="5" borderId="39" xfId="8" applyFont="1" applyFill="1" applyBorder="1" applyAlignment="1">
      <alignment horizontal="left" vertical="top" wrapText="1"/>
    </xf>
    <xf numFmtId="0" fontId="10" fillId="3" borderId="21" xfId="1" applyFont="1" applyFill="1" applyBorder="1" applyAlignment="1">
      <alignment horizontal="left" vertical="top" wrapText="1"/>
    </xf>
    <xf numFmtId="3" fontId="10" fillId="0" borderId="16" xfId="1" applyNumberFormat="1" applyFont="1" applyBorder="1" applyAlignment="1">
      <alignment horizontal="center" vertical="center" wrapText="1"/>
    </xf>
    <xf numFmtId="0" fontId="10" fillId="12" borderId="1" xfId="1" applyFont="1" applyFill="1" applyBorder="1" applyAlignment="1">
      <alignment horizontal="center" vertical="top" wrapText="1"/>
    </xf>
    <xf numFmtId="0" fontId="10" fillId="12" borderId="41" xfId="1" applyFont="1" applyFill="1" applyBorder="1" applyAlignment="1">
      <alignment horizontal="center" vertical="top" wrapText="1"/>
    </xf>
    <xf numFmtId="0" fontId="12" fillId="7" borderId="25" xfId="0" applyFont="1" applyFill="1" applyBorder="1" applyAlignment="1">
      <alignment horizontal="left" vertical="top" wrapText="1"/>
    </xf>
    <xf numFmtId="0" fontId="12" fillId="0" borderId="25" xfId="1" applyFont="1" applyBorder="1" applyAlignment="1">
      <alignment horizontal="left" vertical="top"/>
    </xf>
    <xf numFmtId="49" fontId="12" fillId="0" borderId="68" xfId="8" applyNumberFormat="1" applyFont="1" applyBorder="1" applyAlignment="1">
      <alignment horizontal="left" vertical="top"/>
    </xf>
    <xf numFmtId="49" fontId="12" fillId="3" borderId="51" xfId="8" applyNumberFormat="1" applyFont="1" applyFill="1" applyBorder="1" applyAlignment="1">
      <alignment horizontal="left" vertical="top"/>
    </xf>
    <xf numFmtId="3" fontId="10" fillId="3" borderId="70" xfId="8" applyNumberFormat="1" applyFont="1" applyFill="1" applyBorder="1" applyAlignment="1">
      <alignment horizontal="left" vertical="top"/>
    </xf>
    <xf numFmtId="0" fontId="10" fillId="0" borderId="43" xfId="8" applyFont="1" applyBorder="1" applyAlignment="1">
      <alignment horizontal="left" vertical="top" wrapText="1"/>
    </xf>
    <xf numFmtId="49" fontId="12" fillId="0" borderId="12" xfId="1" applyNumberFormat="1" applyFont="1" applyBorder="1" applyAlignment="1">
      <alignment horizontal="left" vertical="top" wrapText="1"/>
    </xf>
    <xf numFmtId="49" fontId="12" fillId="3" borderId="24" xfId="1" applyNumberFormat="1" applyFont="1" applyFill="1" applyBorder="1" applyAlignment="1">
      <alignment horizontal="left" vertical="top" wrapText="1"/>
    </xf>
    <xf numFmtId="3" fontId="10" fillId="0" borderId="54" xfId="1" applyNumberFormat="1" applyFont="1" applyBorder="1" applyAlignment="1">
      <alignment horizontal="left" vertical="center" wrapText="1"/>
    </xf>
    <xf numFmtId="0" fontId="14" fillId="0" borderId="34" xfId="0" applyFont="1" applyBorder="1" applyAlignment="1">
      <alignment horizontal="left" vertical="center" wrapText="1"/>
    </xf>
    <xf numFmtId="3" fontId="12" fillId="0" borderId="50" xfId="1" applyNumberFormat="1" applyFont="1" applyBorder="1" applyAlignment="1">
      <alignment horizontal="center" vertical="center" wrapText="1"/>
    </xf>
    <xf numFmtId="3" fontId="12" fillId="0" borderId="46" xfId="1" applyNumberFormat="1" applyFont="1" applyBorder="1" applyAlignment="1">
      <alignment horizontal="center" vertical="center" wrapText="1"/>
    </xf>
    <xf numFmtId="3" fontId="12" fillId="0" borderId="48" xfId="1" applyNumberFormat="1" applyFont="1" applyBorder="1" applyAlignment="1">
      <alignment horizontal="center" vertical="center" wrapText="1"/>
    </xf>
    <xf numFmtId="3" fontId="12" fillId="6" borderId="50" xfId="1" applyNumberFormat="1" applyFont="1" applyFill="1" applyBorder="1" applyAlignment="1">
      <alignment horizontal="center" vertical="center" wrapText="1"/>
    </xf>
    <xf numFmtId="3" fontId="12" fillId="6" borderId="6" xfId="1" applyNumberFormat="1" applyFont="1" applyFill="1" applyBorder="1" applyAlignment="1">
      <alignment horizontal="center" vertical="center" wrapText="1"/>
    </xf>
    <xf numFmtId="3" fontId="12" fillId="6" borderId="16" xfId="1" applyNumberFormat="1" applyFont="1" applyFill="1" applyBorder="1" applyAlignment="1">
      <alignment horizontal="center" vertical="center" wrapText="1"/>
    </xf>
    <xf numFmtId="3" fontId="12" fillId="6" borderId="43" xfId="1" applyNumberFormat="1" applyFont="1" applyFill="1" applyBorder="1" applyAlignment="1">
      <alignment horizontal="center" vertical="center" wrapText="1"/>
    </xf>
    <xf numFmtId="3" fontId="12" fillId="4" borderId="48" xfId="1" applyNumberFormat="1" applyFont="1" applyFill="1" applyBorder="1" applyAlignment="1">
      <alignment horizontal="center" vertical="center" wrapText="1"/>
    </xf>
    <xf numFmtId="3" fontId="12" fillId="4" borderId="46" xfId="1" applyNumberFormat="1" applyFont="1" applyFill="1" applyBorder="1" applyAlignment="1">
      <alignment horizontal="center" vertical="center" wrapText="1"/>
    </xf>
    <xf numFmtId="0" fontId="10" fillId="0" borderId="0" xfId="1" applyFont="1"/>
    <xf numFmtId="0" fontId="10" fillId="15" borderId="56" xfId="1" applyFont="1" applyFill="1" applyBorder="1" applyAlignment="1">
      <alignment vertical="top"/>
    </xf>
    <xf numFmtId="0" fontId="10" fillId="15" borderId="1" xfId="1" applyFont="1" applyFill="1" applyBorder="1" applyAlignment="1">
      <alignment vertical="top"/>
    </xf>
    <xf numFmtId="3" fontId="10" fillId="3" borderId="54" xfId="1" applyNumberFormat="1" applyFont="1" applyFill="1" applyBorder="1" applyAlignment="1">
      <alignment horizontal="left" vertical="top" wrapText="1"/>
    </xf>
    <xf numFmtId="1" fontId="10" fillId="0" borderId="54" xfId="1" applyNumberFormat="1" applyFont="1" applyBorder="1" applyAlignment="1">
      <alignment horizontal="left" vertical="top" wrapText="1"/>
    </xf>
    <xf numFmtId="1" fontId="12" fillId="0" borderId="50" xfId="1" applyNumberFormat="1" applyFont="1" applyBorder="1" applyAlignment="1">
      <alignment horizontal="center" vertical="center" wrapText="1"/>
    </xf>
    <xf numFmtId="1" fontId="12" fillId="0" borderId="46" xfId="1" applyNumberFormat="1" applyFont="1" applyBorder="1" applyAlignment="1">
      <alignment horizontal="center" vertical="center" wrapText="1"/>
    </xf>
    <xf numFmtId="1" fontId="12" fillId="0" borderId="48" xfId="1" applyNumberFormat="1" applyFont="1" applyBorder="1" applyAlignment="1">
      <alignment horizontal="center" vertical="center" wrapText="1"/>
    </xf>
    <xf numFmtId="1" fontId="12" fillId="6" borderId="50" xfId="1" applyNumberFormat="1" applyFont="1" applyFill="1" applyBorder="1" applyAlignment="1">
      <alignment horizontal="center" vertical="center" wrapText="1"/>
    </xf>
    <xf numFmtId="1" fontId="12" fillId="6" borderId="6" xfId="1" applyNumberFormat="1" applyFont="1" applyFill="1" applyBorder="1" applyAlignment="1">
      <alignment horizontal="center" vertical="center" wrapText="1"/>
    </xf>
    <xf numFmtId="1" fontId="10" fillId="0" borderId="16" xfId="1" applyNumberFormat="1" applyFont="1" applyBorder="1" applyAlignment="1">
      <alignment horizontal="center" vertical="center" wrapText="1"/>
    </xf>
    <xf numFmtId="1" fontId="12" fillId="6" borderId="16" xfId="1" applyNumberFormat="1" applyFont="1" applyFill="1" applyBorder="1" applyAlignment="1">
      <alignment horizontal="center" vertical="center" wrapText="1"/>
    </xf>
    <xf numFmtId="1" fontId="12" fillId="6" borderId="43" xfId="1" applyNumberFormat="1" applyFont="1" applyFill="1" applyBorder="1" applyAlignment="1">
      <alignment horizontal="center" vertical="center" wrapText="1"/>
    </xf>
    <xf numFmtId="1" fontId="12" fillId="4" borderId="48" xfId="1" applyNumberFormat="1" applyFont="1" applyFill="1" applyBorder="1" applyAlignment="1">
      <alignment horizontal="center" vertical="center" wrapText="1"/>
    </xf>
    <xf numFmtId="1" fontId="12" fillId="4" borderId="46" xfId="1" applyNumberFormat="1" applyFont="1" applyFill="1" applyBorder="1" applyAlignment="1">
      <alignment horizontal="center" vertical="center" wrapText="1"/>
    </xf>
    <xf numFmtId="0" fontId="10" fillId="2" borderId="31" xfId="8" applyFont="1" applyFill="1" applyBorder="1" applyAlignment="1">
      <alignment vertical="top" wrapText="1"/>
    </xf>
    <xf numFmtId="0" fontId="10" fillId="0" borderId="0" xfId="8" applyFont="1" applyBorder="1" applyAlignment="1">
      <alignment vertical="top" wrapText="1"/>
    </xf>
    <xf numFmtId="0" fontId="10" fillId="0" borderId="43" xfId="8" applyFont="1" applyBorder="1"/>
    <xf numFmtId="0" fontId="10" fillId="15" borderId="1" xfId="1" applyFont="1" applyFill="1" applyBorder="1" applyAlignment="1">
      <alignment horizontal="center" vertical="top" wrapText="1"/>
    </xf>
    <xf numFmtId="0" fontId="10" fillId="15" borderId="41" xfId="1" applyFont="1" applyFill="1" applyBorder="1" applyAlignment="1">
      <alignment horizontal="center" vertical="top" wrapText="1"/>
    </xf>
    <xf numFmtId="3" fontId="10" fillId="11" borderId="1" xfId="8" applyNumberFormat="1" applyFont="1" applyFill="1" applyBorder="1" applyAlignment="1">
      <alignment horizontal="center" vertical="center" wrapText="1"/>
    </xf>
    <xf numFmtId="0" fontId="10" fillId="11" borderId="1" xfId="8" applyFont="1" applyFill="1" applyBorder="1" applyAlignment="1">
      <alignment vertical="top" wrapText="1"/>
    </xf>
    <xf numFmtId="0" fontId="10" fillId="11" borderId="41" xfId="8" applyFont="1" applyFill="1" applyBorder="1" applyAlignment="1">
      <alignment vertical="top" wrapText="1"/>
    </xf>
    <xf numFmtId="0" fontId="12" fillId="11" borderId="30" xfId="8" applyFont="1" applyFill="1" applyBorder="1" applyAlignment="1">
      <alignment vertical="top"/>
    </xf>
    <xf numFmtId="0" fontId="12" fillId="11" borderId="30" xfId="8" applyFont="1" applyFill="1" applyBorder="1" applyAlignment="1">
      <alignment horizontal="left" vertical="top"/>
    </xf>
    <xf numFmtId="0" fontId="10" fillId="11" borderId="31" xfId="8" applyFont="1" applyFill="1" applyBorder="1" applyAlignment="1">
      <alignment vertical="top"/>
    </xf>
    <xf numFmtId="0" fontId="10" fillId="8" borderId="65" xfId="8" applyFont="1" applyFill="1" applyBorder="1"/>
    <xf numFmtId="0" fontId="10" fillId="8" borderId="65" xfId="8" applyFont="1" applyFill="1" applyBorder="1" applyAlignment="1">
      <alignment vertical="top"/>
    </xf>
    <xf numFmtId="0" fontId="10" fillId="11" borderId="0" xfId="8" applyFont="1" applyFill="1" applyBorder="1" applyAlignment="1">
      <alignment horizontal="left" vertical="top" wrapText="1"/>
    </xf>
    <xf numFmtId="3" fontId="10" fillId="11" borderId="0" xfId="8" applyNumberFormat="1" applyFont="1" applyFill="1" applyBorder="1" applyAlignment="1">
      <alignment horizontal="center" vertical="center" wrapText="1"/>
    </xf>
    <xf numFmtId="0" fontId="10" fillId="11" borderId="0" xfId="8" applyFont="1" applyFill="1" applyBorder="1" applyAlignment="1">
      <alignment vertical="top" wrapText="1"/>
    </xf>
    <xf numFmtId="0" fontId="10" fillId="11" borderId="0" xfId="8" applyFont="1" applyFill="1" applyBorder="1" applyAlignment="1">
      <alignment horizontal="center" vertical="top" wrapText="1"/>
    </xf>
    <xf numFmtId="0" fontId="14" fillId="0" borderId="35" xfId="1" applyFont="1" applyFill="1" applyBorder="1" applyAlignment="1">
      <alignment horizontal="left" vertical="top" wrapText="1" shrinkToFit="1"/>
    </xf>
    <xf numFmtId="0" fontId="10" fillId="8" borderId="1" xfId="8" applyFont="1" applyFill="1" applyBorder="1" applyAlignment="1">
      <alignment vertical="top"/>
    </xf>
    <xf numFmtId="0" fontId="10" fillId="8" borderId="1" xfId="8" applyFont="1" applyFill="1" applyBorder="1" applyAlignment="1">
      <alignment horizontal="center" vertical="top"/>
    </xf>
    <xf numFmtId="0" fontId="10" fillId="8" borderId="41" xfId="8" applyFont="1" applyFill="1" applyBorder="1" applyAlignment="1">
      <alignment vertical="top"/>
    </xf>
    <xf numFmtId="0" fontId="10" fillId="15" borderId="65" xfId="8" applyFont="1" applyFill="1" applyBorder="1" applyAlignment="1">
      <alignment vertical="top"/>
    </xf>
    <xf numFmtId="0" fontId="10" fillId="15" borderId="56" xfId="8" applyFont="1" applyFill="1" applyBorder="1" applyAlignment="1">
      <alignment vertical="top"/>
    </xf>
    <xf numFmtId="49" fontId="12" fillId="15" borderId="0" xfId="8" applyNumberFormat="1" applyFont="1" applyFill="1" applyBorder="1" applyAlignment="1">
      <alignment vertical="top" wrapText="1"/>
    </xf>
    <xf numFmtId="0" fontId="12" fillId="2" borderId="42" xfId="8" applyFont="1" applyFill="1" applyBorder="1" applyAlignment="1">
      <alignment vertical="top"/>
    </xf>
    <xf numFmtId="0" fontId="10" fillId="2" borderId="65" xfId="8" applyFont="1" applyFill="1" applyBorder="1" applyAlignment="1">
      <alignment vertical="top"/>
    </xf>
    <xf numFmtId="0" fontId="12" fillId="2" borderId="30" xfId="8" applyFont="1" applyFill="1" applyBorder="1" applyAlignment="1">
      <alignment vertical="top" wrapText="1"/>
    </xf>
    <xf numFmtId="0" fontId="12" fillId="2" borderId="30" xfId="8" applyFont="1" applyFill="1" applyBorder="1" applyAlignment="1">
      <alignment horizontal="left" vertical="top" wrapText="1"/>
    </xf>
    <xf numFmtId="49" fontId="12" fillId="2" borderId="1" xfId="1" applyNumberFormat="1" applyFont="1" applyFill="1" applyBorder="1" applyAlignment="1">
      <alignment horizontal="center" vertical="top" wrapText="1"/>
    </xf>
    <xf numFmtId="49" fontId="12" fillId="15" borderId="65" xfId="8" applyNumberFormat="1" applyFont="1" applyFill="1" applyBorder="1" applyAlignment="1">
      <alignment vertical="top" wrapText="1"/>
    </xf>
    <xf numFmtId="49" fontId="12" fillId="15" borderId="0" xfId="8" applyNumberFormat="1" applyFont="1" applyFill="1" applyBorder="1" applyAlignment="1">
      <alignment horizontal="left" vertical="top" wrapText="1"/>
    </xf>
    <xf numFmtId="0" fontId="10" fillId="15" borderId="36" xfId="8" applyFont="1" applyFill="1" applyBorder="1" applyAlignment="1">
      <alignment wrapText="1"/>
    </xf>
    <xf numFmtId="0" fontId="10" fillId="15" borderId="46" xfId="8" applyFont="1" applyFill="1" applyBorder="1" applyAlignment="1">
      <alignment horizontal="center" vertical="top" wrapText="1"/>
    </xf>
    <xf numFmtId="0" fontId="10" fillId="15" borderId="47" xfId="8" applyFont="1" applyFill="1" applyBorder="1" applyAlignment="1">
      <alignment vertical="top" wrapText="1"/>
    </xf>
    <xf numFmtId="0" fontId="10" fillId="2" borderId="11" xfId="8" applyFont="1" applyFill="1" applyBorder="1" applyAlignment="1">
      <alignment vertical="top"/>
    </xf>
    <xf numFmtId="0" fontId="10" fillId="2" borderId="56" xfId="8" applyFont="1" applyFill="1" applyBorder="1" applyAlignment="1">
      <alignment vertical="top"/>
    </xf>
    <xf numFmtId="0" fontId="12" fillId="15" borderId="65" xfId="8" applyFont="1" applyFill="1" applyBorder="1"/>
    <xf numFmtId="49" fontId="12" fillId="11" borderId="65" xfId="8" applyNumberFormat="1" applyFont="1" applyFill="1" applyBorder="1" applyAlignment="1">
      <alignment horizontal="center" vertical="top" wrapText="1"/>
    </xf>
    <xf numFmtId="0" fontId="10" fillId="3" borderId="45" xfId="8" applyFont="1" applyFill="1" applyBorder="1" applyAlignment="1">
      <alignment horizontal="left" vertical="top" wrapText="1"/>
    </xf>
    <xf numFmtId="0" fontId="10" fillId="3" borderId="57" xfId="8" applyFont="1" applyFill="1" applyBorder="1" applyAlignment="1">
      <alignment vertical="top" wrapText="1"/>
    </xf>
    <xf numFmtId="0" fontId="15" fillId="3" borderId="25" xfId="0" applyFont="1" applyFill="1" applyBorder="1" applyAlignment="1">
      <alignment horizontal="left" vertical="top" wrapText="1"/>
    </xf>
    <xf numFmtId="0" fontId="14" fillId="0" borderId="34" xfId="1" applyFont="1" applyFill="1" applyBorder="1" applyAlignment="1">
      <alignment horizontal="left" vertical="top" wrapText="1"/>
    </xf>
    <xf numFmtId="4" fontId="10" fillId="0" borderId="34" xfId="1" applyNumberFormat="1" applyFont="1" applyBorder="1" applyAlignment="1">
      <alignment horizontal="left" vertical="top" wrapText="1" shrinkToFit="1"/>
    </xf>
    <xf numFmtId="49" fontId="12" fillId="3" borderId="58" xfId="1" applyNumberFormat="1" applyFont="1" applyFill="1" applyBorder="1" applyAlignment="1">
      <alignment horizontal="left" vertical="top" wrapText="1"/>
    </xf>
    <xf numFmtId="3" fontId="10" fillId="3" borderId="45" xfId="8" applyNumberFormat="1" applyFont="1" applyFill="1" applyBorder="1" applyAlignment="1">
      <alignment horizontal="left" vertical="top" wrapText="1"/>
    </xf>
    <xf numFmtId="49" fontId="12" fillId="2" borderId="65" xfId="1" applyNumberFormat="1" applyFont="1" applyFill="1" applyBorder="1" applyAlignment="1">
      <alignment vertical="top" wrapText="1"/>
    </xf>
    <xf numFmtId="49" fontId="12" fillId="2" borderId="56" xfId="1" applyNumberFormat="1" applyFont="1" applyFill="1" applyBorder="1" applyAlignment="1">
      <alignment vertical="top" wrapText="1"/>
    </xf>
    <xf numFmtId="0" fontId="10" fillId="0" borderId="0" xfId="1" applyFont="1" applyBorder="1" applyAlignment="1">
      <alignment vertical="top"/>
    </xf>
    <xf numFmtId="0" fontId="10" fillId="0" borderId="1" xfId="1" applyFont="1" applyBorder="1" applyAlignment="1">
      <alignment vertical="top" wrapText="1"/>
    </xf>
    <xf numFmtId="49" fontId="12" fillId="11" borderId="65" xfId="1" applyNumberFormat="1" applyFont="1" applyFill="1" applyBorder="1" applyAlignment="1">
      <alignment vertical="top" wrapText="1"/>
    </xf>
    <xf numFmtId="0" fontId="12" fillId="8" borderId="30" xfId="1" applyFont="1" applyFill="1" applyBorder="1" applyAlignment="1">
      <alignment vertical="top"/>
    </xf>
    <xf numFmtId="0" fontId="12" fillId="8" borderId="31" xfId="1" applyFont="1" applyFill="1" applyBorder="1" applyAlignment="1">
      <alignment vertical="top"/>
    </xf>
    <xf numFmtId="0" fontId="12" fillId="8" borderId="1" xfId="1" applyFont="1" applyFill="1" applyBorder="1" applyAlignment="1">
      <alignment horizontal="left" vertical="top" wrapText="1"/>
    </xf>
    <xf numFmtId="0" fontId="10" fillId="8" borderId="1" xfId="1" applyFont="1" applyFill="1" applyBorder="1" applyAlignment="1">
      <alignment horizontal="left" vertical="top" wrapText="1"/>
    </xf>
    <xf numFmtId="0" fontId="12" fillId="8" borderId="41" xfId="1" applyFont="1" applyFill="1" applyBorder="1" applyAlignment="1">
      <alignment horizontal="left" vertical="top" wrapText="1"/>
    </xf>
    <xf numFmtId="0" fontId="10" fillId="15" borderId="65" xfId="1" applyFont="1" applyFill="1" applyBorder="1" applyAlignment="1">
      <alignment vertical="top"/>
    </xf>
    <xf numFmtId="0" fontId="12" fillId="8" borderId="42" xfId="1" applyFont="1" applyFill="1" applyBorder="1" applyAlignment="1">
      <alignment vertical="top"/>
    </xf>
    <xf numFmtId="49" fontId="12" fillId="3" borderId="68" xfId="1" applyNumberFormat="1" applyFont="1" applyFill="1" applyBorder="1" applyAlignment="1">
      <alignment horizontal="left" vertical="top"/>
    </xf>
    <xf numFmtId="0" fontId="14" fillId="3" borderId="34" xfId="0" applyFont="1" applyFill="1" applyBorder="1" applyAlignment="1">
      <alignment horizontal="left" vertical="top" wrapText="1"/>
    </xf>
    <xf numFmtId="3" fontId="10" fillId="0" borderId="0" xfId="1" applyNumberFormat="1" applyFont="1" applyAlignment="1">
      <alignment vertical="top"/>
    </xf>
    <xf numFmtId="0" fontId="10" fillId="8" borderId="1" xfId="1" applyFont="1" applyFill="1" applyBorder="1" applyAlignment="1">
      <alignment vertical="top"/>
    </xf>
    <xf numFmtId="0" fontId="10" fillId="8" borderId="41" xfId="1" applyFont="1" applyFill="1" applyBorder="1" applyAlignment="1">
      <alignment vertical="top"/>
    </xf>
    <xf numFmtId="0" fontId="10" fillId="0" borderId="70" xfId="1" applyFont="1" applyBorder="1" applyAlignment="1">
      <alignment horizontal="center" vertical="center" wrapText="1"/>
    </xf>
    <xf numFmtId="0" fontId="10" fillId="0" borderId="34" xfId="1" applyFont="1" applyBorder="1" applyAlignment="1">
      <alignment horizontal="left" vertical="top" wrapText="1"/>
    </xf>
    <xf numFmtId="0" fontId="10" fillId="11" borderId="56" xfId="1" applyFont="1" applyFill="1" applyBorder="1" applyAlignment="1">
      <alignment vertical="top" wrapText="1"/>
    </xf>
    <xf numFmtId="0" fontId="10" fillId="11" borderId="1" xfId="1" applyFont="1" applyFill="1" applyBorder="1" applyAlignment="1">
      <alignment vertical="top" wrapText="1"/>
    </xf>
    <xf numFmtId="0" fontId="10" fillId="0" borderId="54" xfId="1" applyFont="1" applyBorder="1" applyAlignment="1">
      <alignment horizontal="left" vertical="top" wrapText="1"/>
    </xf>
    <xf numFmtId="0" fontId="10" fillId="0" borderId="70" xfId="1" applyFont="1" applyBorder="1" applyAlignment="1">
      <alignment horizontal="left" vertical="top" wrapText="1"/>
    </xf>
    <xf numFmtId="0" fontId="10" fillId="5" borderId="54" xfId="1" applyFont="1" applyFill="1" applyBorder="1" applyAlignment="1">
      <alignment horizontal="left" vertical="top" wrapText="1"/>
    </xf>
    <xf numFmtId="0" fontId="10" fillId="5" borderId="34" xfId="1" applyFont="1" applyFill="1" applyBorder="1" applyAlignment="1">
      <alignment horizontal="left" vertical="top" wrapText="1"/>
    </xf>
    <xf numFmtId="3" fontId="10" fillId="0" borderId="34" xfId="1" applyNumberFormat="1" applyFont="1" applyBorder="1" applyAlignment="1">
      <alignment horizontal="left" vertical="top" wrapText="1"/>
    </xf>
    <xf numFmtId="0" fontId="10" fillId="11" borderId="41" xfId="1" applyFont="1" applyFill="1" applyBorder="1" applyAlignment="1">
      <alignment horizontal="left" vertical="top" wrapText="1"/>
    </xf>
    <xf numFmtId="3" fontId="10" fillId="5" borderId="34" xfId="1" applyNumberFormat="1" applyFont="1" applyFill="1" applyBorder="1" applyAlignment="1">
      <alignment horizontal="left" vertical="top" wrapText="1"/>
    </xf>
    <xf numFmtId="0" fontId="10" fillId="11" borderId="1" xfId="1" applyFont="1" applyFill="1" applyBorder="1" applyAlignment="1">
      <alignment horizontal="center" vertical="top" wrapText="1"/>
    </xf>
    <xf numFmtId="0" fontId="10" fillId="0" borderId="62" xfId="1" applyFont="1" applyBorder="1" applyAlignment="1">
      <alignment horizontal="left" vertical="top" wrapText="1"/>
    </xf>
    <xf numFmtId="49" fontId="10" fillId="5" borderId="34" xfId="1" applyNumberFormat="1" applyFont="1" applyFill="1" applyBorder="1" applyAlignment="1">
      <alignment horizontal="left" vertical="top" wrapText="1"/>
    </xf>
    <xf numFmtId="49" fontId="10" fillId="5" borderId="34" xfId="1" applyNumberFormat="1" applyFont="1" applyFill="1" applyBorder="1" applyAlignment="1">
      <alignment horizontal="left" vertical="top"/>
    </xf>
    <xf numFmtId="0" fontId="16" fillId="0" borderId="34" xfId="1" applyFont="1" applyBorder="1" applyAlignment="1">
      <alignment horizontal="left" vertical="top" wrapText="1"/>
    </xf>
    <xf numFmtId="2" fontId="10" fillId="5" borderId="34" xfId="1" applyNumberFormat="1" applyFont="1" applyFill="1" applyBorder="1" applyAlignment="1">
      <alignment horizontal="left" vertical="top"/>
    </xf>
    <xf numFmtId="49" fontId="12" fillId="11" borderId="65" xfId="1" applyNumberFormat="1" applyFont="1" applyFill="1" applyBorder="1" applyAlignment="1">
      <alignment vertical="top"/>
    </xf>
    <xf numFmtId="49" fontId="12" fillId="11" borderId="56" xfId="1" applyNumberFormat="1" applyFont="1" applyFill="1" applyBorder="1" applyAlignment="1">
      <alignment vertical="top"/>
    </xf>
    <xf numFmtId="0" fontId="10" fillId="11" borderId="41" xfId="1" applyFont="1" applyFill="1" applyBorder="1" applyAlignment="1">
      <alignment vertical="top" wrapText="1"/>
    </xf>
    <xf numFmtId="0" fontId="10" fillId="11" borderId="1" xfId="1" applyFont="1" applyFill="1" applyBorder="1" applyAlignment="1">
      <alignment vertical="top"/>
    </xf>
    <xf numFmtId="0" fontId="10" fillId="11" borderId="41" xfId="1" applyFont="1" applyFill="1" applyBorder="1" applyAlignment="1">
      <alignment vertical="top"/>
    </xf>
    <xf numFmtId="0" fontId="26" fillId="11" borderId="1" xfId="1" applyFont="1" applyFill="1" applyBorder="1" applyAlignment="1">
      <alignment horizontal="left" vertical="top" wrapText="1"/>
    </xf>
    <xf numFmtId="3" fontId="26" fillId="11" borderId="1" xfId="1" applyNumberFormat="1" applyFont="1" applyFill="1" applyBorder="1" applyAlignment="1">
      <alignment horizontal="center" vertical="center" wrapText="1"/>
    </xf>
    <xf numFmtId="3" fontId="26" fillId="11" borderId="1" xfId="1" applyNumberFormat="1" applyFont="1" applyFill="1" applyBorder="1" applyAlignment="1">
      <alignment horizontal="left" vertical="center" wrapText="1"/>
    </xf>
    <xf numFmtId="49" fontId="10" fillId="5" borderId="54" xfId="1" applyNumberFormat="1" applyFont="1" applyFill="1" applyBorder="1" applyAlignment="1">
      <alignment horizontal="left" vertical="top" wrapText="1"/>
    </xf>
    <xf numFmtId="2" fontId="10" fillId="5" borderId="54" xfId="1" applyNumberFormat="1" applyFont="1" applyFill="1" applyBorder="1" applyAlignment="1">
      <alignment horizontal="left" vertical="top"/>
    </xf>
    <xf numFmtId="49" fontId="10" fillId="5" borderId="54" xfId="1" applyNumberFormat="1" applyFont="1" applyFill="1" applyBorder="1" applyAlignment="1">
      <alignment horizontal="left" vertical="top"/>
    </xf>
    <xf numFmtId="49" fontId="12" fillId="17" borderId="56" xfId="1" applyNumberFormat="1" applyFont="1" applyFill="1" applyBorder="1" applyAlignment="1">
      <alignment vertical="top" wrapText="1"/>
    </xf>
    <xf numFmtId="49" fontId="12" fillId="17" borderId="65" xfId="1" applyNumberFormat="1" applyFont="1" applyFill="1" applyBorder="1" applyAlignment="1">
      <alignment vertical="top" wrapText="1"/>
    </xf>
    <xf numFmtId="0" fontId="10" fillId="8" borderId="65" xfId="1" applyFont="1" applyFill="1" applyBorder="1" applyAlignment="1">
      <alignment horizontal="center" vertical="center" textRotation="90"/>
    </xf>
    <xf numFmtId="0" fontId="10" fillId="17" borderId="65" xfId="1" applyFont="1" applyFill="1" applyBorder="1" applyAlignment="1">
      <alignment vertical="center" textRotation="90" shrinkToFit="1"/>
    </xf>
    <xf numFmtId="0" fontId="10" fillId="17" borderId="65" xfId="1" applyFont="1" applyFill="1" applyBorder="1" applyAlignment="1">
      <alignment vertical="top"/>
    </xf>
    <xf numFmtId="0" fontId="10" fillId="17" borderId="1" xfId="1" applyFont="1" applyFill="1" applyBorder="1" applyAlignment="1">
      <alignment vertical="top"/>
    </xf>
    <xf numFmtId="0" fontId="10" fillId="17" borderId="41" xfId="1" applyFont="1" applyFill="1" applyBorder="1" applyAlignment="1">
      <alignment vertical="top"/>
    </xf>
    <xf numFmtId="0" fontId="10" fillId="15" borderId="41" xfId="1" applyFont="1" applyFill="1" applyBorder="1" applyAlignment="1">
      <alignment vertical="top"/>
    </xf>
    <xf numFmtId="0" fontId="10" fillId="17" borderId="11" xfId="1" applyFont="1" applyFill="1" applyBorder="1" applyAlignment="1">
      <alignment vertical="top"/>
    </xf>
    <xf numFmtId="0" fontId="10" fillId="17" borderId="65" xfId="1" applyFont="1" applyFill="1" applyBorder="1" applyAlignment="1">
      <alignment horizontal="center" vertical="top"/>
    </xf>
    <xf numFmtId="0" fontId="10" fillId="17" borderId="1" xfId="1" applyFont="1" applyFill="1" applyBorder="1" applyAlignment="1">
      <alignment horizontal="center" vertical="top" wrapText="1"/>
    </xf>
    <xf numFmtId="0" fontId="10" fillId="17" borderId="41" xfId="1" applyFont="1" applyFill="1" applyBorder="1" applyAlignment="1">
      <alignment horizontal="left" vertical="top" wrapText="1"/>
    </xf>
    <xf numFmtId="0" fontId="10" fillId="15" borderId="41" xfId="1" applyFont="1" applyFill="1" applyBorder="1" applyAlignment="1">
      <alignment horizontal="left" vertical="top" wrapText="1"/>
    </xf>
    <xf numFmtId="0" fontId="10" fillId="15" borderId="65" xfId="1" applyFont="1" applyFill="1" applyBorder="1"/>
    <xf numFmtId="49" fontId="12" fillId="5" borderId="68" xfId="1" applyNumberFormat="1" applyFont="1" applyFill="1" applyBorder="1" applyAlignment="1">
      <alignment horizontal="left" vertical="top"/>
    </xf>
    <xf numFmtId="49" fontId="12" fillId="5" borderId="25" xfId="1" applyNumberFormat="1" applyFont="1" applyFill="1" applyBorder="1" applyAlignment="1">
      <alignment horizontal="left" vertical="top"/>
    </xf>
    <xf numFmtId="3" fontId="10" fillId="5" borderId="70" xfId="1" applyNumberFormat="1" applyFont="1" applyFill="1" applyBorder="1" applyAlignment="1">
      <alignment horizontal="left" vertical="top" wrapText="1"/>
    </xf>
    <xf numFmtId="3" fontId="10" fillId="5" borderId="54" xfId="1" applyNumberFormat="1" applyFont="1" applyFill="1" applyBorder="1" applyAlignment="1">
      <alignment horizontal="left" vertical="top" wrapText="1"/>
    </xf>
    <xf numFmtId="49" fontId="12" fillId="5" borderId="72" xfId="1" applyNumberFormat="1" applyFont="1" applyFill="1" applyBorder="1" applyAlignment="1">
      <alignment horizontal="left" vertical="top"/>
    </xf>
    <xf numFmtId="0" fontId="10" fillId="0" borderId="66" xfId="1" applyFont="1" applyBorder="1" applyAlignment="1">
      <alignment horizontal="left" vertical="top" wrapText="1"/>
    </xf>
    <xf numFmtId="49" fontId="12" fillId="5" borderId="12" xfId="1" applyNumberFormat="1" applyFont="1" applyFill="1" applyBorder="1" applyAlignment="1">
      <alignment horizontal="left" vertical="top"/>
    </xf>
    <xf numFmtId="0" fontId="10" fillId="0" borderId="60" xfId="1" applyFont="1" applyBorder="1" applyAlignment="1">
      <alignment horizontal="left" vertical="top" wrapText="1"/>
    </xf>
    <xf numFmtId="3" fontId="10" fillId="0" borderId="54" xfId="1" applyNumberFormat="1" applyFont="1" applyBorder="1" applyAlignment="1">
      <alignment horizontal="left" vertical="top"/>
    </xf>
    <xf numFmtId="0" fontId="10" fillId="0" borderId="34" xfId="1" applyFont="1" applyBorder="1" applyAlignment="1">
      <alignment horizontal="left" vertical="top" wrapText="1"/>
    </xf>
    <xf numFmtId="0" fontId="14" fillId="0" borderId="34" xfId="0" applyFont="1" applyBorder="1" applyAlignment="1">
      <alignment vertical="top" wrapText="1"/>
    </xf>
    <xf numFmtId="3" fontId="10" fillId="0" borderId="34" xfId="1" applyNumberFormat="1" applyFont="1" applyBorder="1" applyAlignment="1">
      <alignment vertical="top"/>
    </xf>
    <xf numFmtId="49" fontId="12" fillId="3" borderId="34" xfId="1" applyNumberFormat="1" applyFont="1" applyFill="1" applyBorder="1" applyAlignment="1">
      <alignment horizontal="left" vertical="top"/>
    </xf>
    <xf numFmtId="3" fontId="14" fillId="0" borderId="54" xfId="8" applyNumberFormat="1" applyFont="1" applyBorder="1" applyAlignment="1">
      <alignment horizontal="left" vertical="top" wrapText="1"/>
    </xf>
    <xf numFmtId="0" fontId="14" fillId="5" borderId="34" xfId="8" applyFont="1" applyFill="1" applyBorder="1" applyAlignment="1">
      <alignment horizontal="left" vertical="top" wrapText="1"/>
    </xf>
    <xf numFmtId="3" fontId="14" fillId="0" borderId="34" xfId="8" applyNumberFormat="1" applyFont="1" applyBorder="1" applyAlignment="1">
      <alignment horizontal="left" vertical="top" wrapText="1"/>
    </xf>
    <xf numFmtId="0" fontId="14" fillId="0" borderId="34" xfId="8" applyFont="1" applyBorder="1" applyAlignment="1">
      <alignment horizontal="left" vertical="top" wrapText="1"/>
    </xf>
    <xf numFmtId="49" fontId="10" fillId="3" borderId="9" xfId="1" applyNumberFormat="1" applyFont="1" applyFill="1" applyBorder="1" applyAlignment="1">
      <alignment horizontal="left" vertical="top" wrapText="1"/>
    </xf>
    <xf numFmtId="0" fontId="14" fillId="0" borderId="53" xfId="1" applyFont="1" applyBorder="1" applyAlignment="1">
      <alignment horizontal="left" vertical="top" wrapText="1"/>
    </xf>
    <xf numFmtId="4" fontId="10" fillId="0" borderId="21" xfId="1" applyNumberFormat="1" applyFont="1" applyBorder="1" applyAlignment="1">
      <alignment horizontal="left" vertical="top" wrapText="1"/>
    </xf>
    <xf numFmtId="0" fontId="10" fillId="11" borderId="65" xfId="8" applyFont="1" applyFill="1" applyBorder="1" applyAlignment="1">
      <alignment vertical="top"/>
    </xf>
    <xf numFmtId="0" fontId="14" fillId="0" borderId="1" xfId="0" applyFont="1" applyBorder="1" applyAlignment="1">
      <alignment horizontal="left" vertical="top"/>
    </xf>
    <xf numFmtId="0" fontId="10" fillId="0" borderId="34" xfId="1" applyFont="1" applyFill="1" applyBorder="1" applyAlignment="1">
      <alignment horizontal="left" vertical="top" wrapText="1"/>
    </xf>
    <xf numFmtId="0" fontId="10" fillId="0" borderId="0" xfId="1" applyFont="1" applyAlignment="1">
      <alignment vertical="top" wrapText="1"/>
    </xf>
    <xf numFmtId="0" fontId="10" fillId="0" borderId="0" xfId="1" applyFont="1" applyAlignment="1">
      <alignment vertical="top"/>
    </xf>
    <xf numFmtId="3" fontId="10" fillId="3" borderId="34" xfId="8" applyNumberFormat="1" applyFont="1" applyFill="1" applyBorder="1" applyAlignment="1">
      <alignment vertical="top"/>
    </xf>
    <xf numFmtId="3" fontId="14" fillId="3" borderId="54" xfId="1" applyNumberFormat="1" applyFont="1" applyFill="1" applyBorder="1" applyAlignment="1">
      <alignment horizontal="left" vertical="top" wrapText="1"/>
    </xf>
    <xf numFmtId="0" fontId="10" fillId="8" borderId="1" xfId="1" applyFont="1" applyFill="1" applyBorder="1" applyAlignment="1">
      <alignment horizontal="center" vertical="top"/>
    </xf>
    <xf numFmtId="3" fontId="10" fillId="0" borderId="34" xfId="1" applyNumberFormat="1" applyFont="1" applyBorder="1" applyAlignment="1">
      <alignment horizontal="left" vertical="center" wrapText="1"/>
    </xf>
    <xf numFmtId="0" fontId="10" fillId="13" borderId="46" xfId="1" applyFont="1" applyFill="1" applyBorder="1" applyAlignment="1">
      <alignment horizontal="center" vertical="top" wrapText="1"/>
    </xf>
    <xf numFmtId="0" fontId="10" fillId="2" borderId="46" xfId="1" applyFont="1" applyFill="1" applyBorder="1" applyAlignment="1">
      <alignment horizontal="center" vertical="top"/>
    </xf>
    <xf numFmtId="0" fontId="16" fillId="0" borderId="0" xfId="1" applyFont="1" applyAlignment="1">
      <alignment horizontal="left" vertical="top" wrapText="1"/>
    </xf>
    <xf numFmtId="0" fontId="10" fillId="0" borderId="65" xfId="1" applyFont="1" applyBorder="1" applyAlignment="1">
      <alignment vertical="top"/>
    </xf>
    <xf numFmtId="0" fontId="10" fillId="13" borderId="1" xfId="1" applyFont="1" applyFill="1" applyBorder="1" applyAlignment="1">
      <alignment horizontal="center" vertical="top" wrapText="1"/>
    </xf>
    <xf numFmtId="0" fontId="14" fillId="3" borderId="21" xfId="1" applyFont="1" applyFill="1" applyBorder="1" applyAlignment="1">
      <alignment horizontal="left" vertical="top" wrapText="1"/>
    </xf>
    <xf numFmtId="0" fontId="10" fillId="0" borderId="14" xfId="1" applyFont="1" applyBorder="1" applyAlignment="1">
      <alignment horizontal="left" vertical="top" wrapText="1"/>
    </xf>
    <xf numFmtId="0" fontId="14" fillId="0" borderId="34" xfId="0" applyFont="1" applyBorder="1" applyAlignment="1">
      <alignment horizontal="left" vertical="top" wrapText="1"/>
    </xf>
    <xf numFmtId="0" fontId="14" fillId="0" borderId="21" xfId="0" applyFont="1" applyBorder="1" applyAlignment="1">
      <alignment horizontal="left" vertical="top" wrapText="1"/>
    </xf>
    <xf numFmtId="0" fontId="10" fillId="0" borderId="0" xfId="8" applyFont="1" applyAlignment="1">
      <alignment horizontal="center" vertical="center"/>
    </xf>
    <xf numFmtId="0" fontId="10" fillId="0" borderId="70" xfId="1" applyFont="1" applyBorder="1" applyAlignment="1">
      <alignment horizontal="center" vertical="center" wrapText="1"/>
    </xf>
    <xf numFmtId="0" fontId="10" fillId="3" borderId="34" xfId="8" applyFont="1" applyFill="1" applyBorder="1" applyAlignment="1">
      <alignment horizontal="left" vertical="top"/>
    </xf>
    <xf numFmtId="0" fontId="10" fillId="0" borderId="34" xfId="8" applyFont="1" applyBorder="1" applyAlignment="1">
      <alignment horizontal="left" vertical="top" wrapText="1"/>
    </xf>
    <xf numFmtId="3" fontId="10" fillId="0" borderId="34" xfId="8" applyNumberFormat="1" applyFont="1" applyBorder="1" applyAlignment="1">
      <alignment horizontal="left" vertical="top"/>
    </xf>
    <xf numFmtId="0" fontId="14" fillId="3" borderId="54" xfId="0" applyFont="1" applyFill="1" applyBorder="1" applyAlignment="1">
      <alignment horizontal="left" vertical="top"/>
    </xf>
    <xf numFmtId="3" fontId="10" fillId="3" borderId="21" xfId="8" applyNumberFormat="1" applyFont="1" applyFill="1" applyBorder="1" applyAlignment="1">
      <alignment horizontal="left" vertical="top"/>
    </xf>
    <xf numFmtId="0" fontId="10" fillId="15" borderId="46" xfId="8" applyFont="1" applyFill="1" applyBorder="1" applyAlignment="1">
      <alignment horizontal="center" vertical="top"/>
    </xf>
    <xf numFmtId="0" fontId="10" fillId="8" borderId="46" xfId="8" applyFont="1" applyFill="1" applyBorder="1" applyAlignment="1">
      <alignment horizontal="center" vertical="top"/>
    </xf>
    <xf numFmtId="49" fontId="12" fillId="3" borderId="25" xfId="8" applyNumberFormat="1" applyFont="1" applyFill="1" applyBorder="1" applyAlignment="1">
      <alignment horizontal="left" vertical="top"/>
    </xf>
    <xf numFmtId="0" fontId="10" fillId="0" borderId="70" xfId="1" applyFont="1" applyFill="1" applyBorder="1" applyAlignment="1">
      <alignment horizontal="left" vertical="top" wrapText="1"/>
    </xf>
    <xf numFmtId="49" fontId="12" fillId="3" borderId="68" xfId="10" applyNumberFormat="1" applyFont="1" applyFill="1" applyBorder="1" applyAlignment="1">
      <alignment horizontal="left" vertical="top"/>
    </xf>
    <xf numFmtId="49" fontId="12" fillId="3" borderId="72" xfId="10" applyNumberFormat="1" applyFont="1" applyFill="1" applyBorder="1" applyAlignment="1">
      <alignment horizontal="left" vertical="top"/>
    </xf>
    <xf numFmtId="0" fontId="10" fillId="0" borderId="54" xfId="8" applyFont="1" applyBorder="1" applyAlignment="1">
      <alignment horizontal="left" vertical="top" wrapText="1"/>
    </xf>
    <xf numFmtId="0" fontId="10" fillId="0" borderId="70" xfId="8" applyFont="1" applyBorder="1" applyAlignment="1">
      <alignment horizontal="left" vertical="top" wrapText="1"/>
    </xf>
    <xf numFmtId="3" fontId="10" fillId="0" borderId="54" xfId="8" applyNumberFormat="1" applyFont="1" applyBorder="1" applyAlignment="1">
      <alignment horizontal="left" vertical="top"/>
    </xf>
    <xf numFmtId="3" fontId="10" fillId="0" borderId="70" xfId="8" applyNumberFormat="1" applyFont="1" applyBorder="1" applyAlignment="1">
      <alignment horizontal="left" vertical="top"/>
    </xf>
    <xf numFmtId="3" fontId="10" fillId="0" borderId="34" xfId="8" applyNumberFormat="1" applyFont="1" applyBorder="1" applyAlignment="1">
      <alignment horizontal="left" vertical="top" wrapText="1"/>
    </xf>
    <xf numFmtId="3" fontId="10" fillId="0" borderId="70" xfId="8" applyNumberFormat="1" applyFont="1" applyBorder="1" applyAlignment="1">
      <alignment horizontal="left" vertical="top" wrapText="1"/>
    </xf>
    <xf numFmtId="49" fontId="12" fillId="3" borderId="25" xfId="10" applyNumberFormat="1" applyFont="1" applyFill="1" applyBorder="1" applyAlignment="1">
      <alignment horizontal="left" vertical="top"/>
    </xf>
    <xf numFmtId="3" fontId="10" fillId="0" borderId="21" xfId="8" applyNumberFormat="1" applyFont="1" applyBorder="1" applyAlignment="1">
      <alignment horizontal="left" vertical="top"/>
    </xf>
    <xf numFmtId="0" fontId="18" fillId="0" borderId="34" xfId="0" applyFont="1" applyBorder="1" applyAlignment="1">
      <alignment horizontal="left" vertical="top" wrapText="1"/>
    </xf>
    <xf numFmtId="0" fontId="10" fillId="3" borderId="39" xfId="1" applyFont="1" applyFill="1" applyBorder="1" applyAlignment="1">
      <alignment horizontal="left" vertical="top" wrapText="1"/>
    </xf>
    <xf numFmtId="0" fontId="10" fillId="3" borderId="34" xfId="1" applyFont="1" applyFill="1" applyBorder="1" applyAlignment="1">
      <alignment horizontal="left" vertical="top" wrapText="1"/>
    </xf>
    <xf numFmtId="0" fontId="10" fillId="3" borderId="70" xfId="1" applyFont="1" applyFill="1" applyBorder="1" applyAlignment="1">
      <alignment horizontal="left" vertical="top" wrapText="1"/>
    </xf>
    <xf numFmtId="49" fontId="12" fillId="3" borderId="25" xfId="1" applyNumberFormat="1" applyFont="1" applyFill="1" applyBorder="1" applyAlignment="1">
      <alignment horizontal="left" vertical="top" wrapText="1"/>
    </xf>
    <xf numFmtId="49" fontId="12" fillId="3" borderId="25" xfId="1" applyNumberFormat="1" applyFont="1" applyFill="1" applyBorder="1" applyAlignment="1">
      <alignment horizontal="left" vertical="top"/>
    </xf>
    <xf numFmtId="3" fontId="10" fillId="3" borderId="34" xfId="1" applyNumberFormat="1" applyFont="1" applyFill="1" applyBorder="1" applyAlignment="1">
      <alignment horizontal="left" vertical="top" wrapText="1"/>
    </xf>
    <xf numFmtId="0" fontId="10" fillId="3" borderId="34" xfId="0" applyFont="1" applyFill="1" applyBorder="1" applyAlignment="1">
      <alignment horizontal="left" vertical="top" wrapText="1"/>
    </xf>
    <xf numFmtId="0" fontId="10" fillId="5" borderId="34" xfId="8" applyFont="1" applyFill="1" applyBorder="1" applyAlignment="1">
      <alignment horizontal="left" vertical="top" wrapText="1"/>
    </xf>
    <xf numFmtId="0" fontId="10" fillId="0" borderId="34" xfId="1" applyFont="1" applyFill="1" applyBorder="1" applyAlignment="1">
      <alignment horizontal="left" vertical="top" wrapText="1"/>
    </xf>
    <xf numFmtId="0" fontId="10" fillId="3" borderId="3" xfId="1" applyFont="1" applyFill="1" applyBorder="1" applyAlignment="1">
      <alignment horizontal="left" vertical="top" wrapText="1"/>
    </xf>
    <xf numFmtId="49" fontId="12" fillId="0" borderId="25" xfId="8" applyNumberFormat="1" applyFont="1" applyBorder="1" applyAlignment="1">
      <alignment horizontal="left" vertical="top"/>
    </xf>
    <xf numFmtId="49" fontId="12" fillId="11" borderId="65" xfId="8" applyNumberFormat="1" applyFont="1" applyFill="1" applyBorder="1" applyAlignment="1">
      <alignment horizontal="center" vertical="top"/>
    </xf>
    <xf numFmtId="3" fontId="10" fillId="0" borderId="34" xfId="1" applyNumberFormat="1" applyFont="1" applyBorder="1" applyAlignment="1">
      <alignment horizontal="left" vertical="top" wrapText="1"/>
    </xf>
    <xf numFmtId="0" fontId="10" fillId="0" borderId="34" xfId="1" applyFont="1" applyBorder="1" applyAlignment="1">
      <alignment horizontal="left" vertical="top" wrapText="1"/>
    </xf>
    <xf numFmtId="0" fontId="10" fillId="0" borderId="21" xfId="1" applyFont="1" applyBorder="1" applyAlignment="1">
      <alignment horizontal="left" vertical="top" wrapText="1"/>
    </xf>
    <xf numFmtId="49" fontId="12" fillId="0" borderId="25" xfId="1" applyNumberFormat="1" applyFont="1" applyBorder="1" applyAlignment="1">
      <alignment horizontal="left" vertical="top" wrapText="1"/>
    </xf>
    <xf numFmtId="49" fontId="12" fillId="3" borderId="2" xfId="1" applyNumberFormat="1" applyFont="1" applyFill="1" applyBorder="1" applyAlignment="1">
      <alignment horizontal="left" vertical="top" wrapText="1"/>
    </xf>
    <xf numFmtId="0" fontId="10" fillId="0" borderId="54" xfId="1" applyFont="1" applyBorder="1" applyAlignment="1">
      <alignment horizontal="left" vertical="top" wrapText="1"/>
    </xf>
    <xf numFmtId="0" fontId="10" fillId="5" borderId="54" xfId="1" applyFont="1" applyFill="1" applyBorder="1" applyAlignment="1">
      <alignment horizontal="left" vertical="top" wrapText="1"/>
    </xf>
    <xf numFmtId="3" fontId="10" fillId="0" borderId="54" xfId="1" applyNumberFormat="1" applyFont="1" applyBorder="1" applyAlignment="1">
      <alignment horizontal="left" vertical="top" wrapText="1"/>
    </xf>
    <xf numFmtId="0" fontId="14" fillId="0" borderId="34" xfId="1" applyFont="1" applyBorder="1" applyAlignment="1">
      <alignment horizontal="left" vertical="top" wrapText="1"/>
    </xf>
    <xf numFmtId="49" fontId="12" fillId="3" borderId="72" xfId="1" applyNumberFormat="1" applyFont="1" applyFill="1" applyBorder="1" applyAlignment="1">
      <alignment horizontal="left" vertical="top" wrapText="1"/>
    </xf>
    <xf numFmtId="0" fontId="10" fillId="0" borderId="70" xfId="1" applyFont="1" applyBorder="1" applyAlignment="1">
      <alignment horizontal="left" vertical="top" wrapText="1"/>
    </xf>
    <xf numFmtId="0" fontId="14" fillId="0" borderId="70" xfId="1" applyFont="1" applyBorder="1" applyAlignment="1">
      <alignment horizontal="left" vertical="top" wrapText="1"/>
    </xf>
    <xf numFmtId="1" fontId="14" fillId="5" borderId="70" xfId="1" applyNumberFormat="1" applyFont="1" applyFill="1" applyBorder="1" applyAlignment="1">
      <alignment horizontal="left" vertical="top" wrapText="1"/>
    </xf>
    <xf numFmtId="0" fontId="10" fillId="8" borderId="46" xfId="1" applyFont="1" applyFill="1" applyBorder="1" applyAlignment="1">
      <alignment vertical="top"/>
    </xf>
    <xf numFmtId="0" fontId="10" fillId="3" borderId="34" xfId="8" applyFont="1" applyFill="1" applyBorder="1" applyAlignment="1">
      <alignment horizontal="left" vertical="top" wrapText="1"/>
    </xf>
    <xf numFmtId="49" fontId="12" fillId="0" borderId="25" xfId="1" applyNumberFormat="1" applyFont="1" applyBorder="1" applyAlignment="1">
      <alignment horizontal="left" vertical="top"/>
    </xf>
    <xf numFmtId="3" fontId="10" fillId="3" borderId="34" xfId="8" applyNumberFormat="1" applyFont="1" applyFill="1" applyBorder="1" applyAlignment="1">
      <alignment horizontal="left" vertical="top"/>
    </xf>
    <xf numFmtId="3" fontId="10" fillId="3" borderId="34" xfId="8" applyNumberFormat="1" applyFont="1" applyFill="1" applyBorder="1" applyAlignment="1">
      <alignment horizontal="left" vertical="top" wrapText="1"/>
    </xf>
    <xf numFmtId="49" fontId="12" fillId="3" borderId="25" xfId="8" applyNumberFormat="1" applyFont="1" applyFill="1" applyBorder="1" applyAlignment="1">
      <alignment horizontal="left" vertical="top" wrapText="1"/>
    </xf>
    <xf numFmtId="0" fontId="10" fillId="0" borderId="54" xfId="8" applyFont="1" applyBorder="1" applyAlignment="1">
      <alignment horizontal="left" vertical="top"/>
    </xf>
    <xf numFmtId="0" fontId="10" fillId="3" borderId="21" xfId="8" applyFont="1" applyFill="1" applyBorder="1" applyAlignment="1">
      <alignment horizontal="left" vertical="top" wrapText="1"/>
    </xf>
    <xf numFmtId="0" fontId="10" fillId="3" borderId="3" xfId="8" applyFont="1" applyFill="1" applyBorder="1" applyAlignment="1">
      <alignment horizontal="left" vertical="top" wrapText="1"/>
    </xf>
    <xf numFmtId="0" fontId="10" fillId="3" borderId="70" xfId="8" applyFont="1" applyFill="1" applyBorder="1" applyAlignment="1">
      <alignment horizontal="left" vertical="top" wrapText="1"/>
    </xf>
    <xf numFmtId="0" fontId="10" fillId="0" borderId="35" xfId="1" applyFont="1" applyBorder="1" applyAlignment="1">
      <alignment horizontal="left" vertical="top" wrapText="1"/>
    </xf>
    <xf numFmtId="3" fontId="10" fillId="0" borderId="34" xfId="1" applyNumberFormat="1" applyFont="1" applyBorder="1" applyAlignment="1">
      <alignment horizontal="left" vertical="top"/>
    </xf>
    <xf numFmtId="0" fontId="10" fillId="3" borderId="54" xfId="1" applyFont="1" applyFill="1" applyBorder="1" applyAlignment="1">
      <alignment horizontal="left" vertical="top" wrapText="1"/>
    </xf>
    <xf numFmtId="49" fontId="12" fillId="5" borderId="68" xfId="1" applyNumberFormat="1" applyFont="1" applyFill="1" applyBorder="1" applyAlignment="1">
      <alignment horizontal="left" vertical="top"/>
    </xf>
    <xf numFmtId="49" fontId="12" fillId="5" borderId="25" xfId="1" applyNumberFormat="1" applyFont="1" applyFill="1" applyBorder="1" applyAlignment="1">
      <alignment horizontal="left" vertical="top"/>
    </xf>
    <xf numFmtId="0" fontId="33" fillId="0" borderId="42" xfId="0" applyFont="1" applyBorder="1" applyAlignment="1">
      <alignment horizontal="left" vertical="top"/>
    </xf>
    <xf numFmtId="0" fontId="29" fillId="0" borderId="3" xfId="0" applyFont="1" applyBorder="1" applyAlignment="1">
      <alignment horizontal="left" vertical="top"/>
    </xf>
    <xf numFmtId="0" fontId="29" fillId="0" borderId="3" xfId="0" applyFont="1" applyBorder="1" applyAlignment="1">
      <alignment horizontal="left" vertical="top" wrapText="1"/>
    </xf>
    <xf numFmtId="0" fontId="28" fillId="0" borderId="3" xfId="1" applyFont="1" applyBorder="1" applyAlignment="1">
      <alignment horizontal="left" vertical="top" wrapText="1"/>
    </xf>
    <xf numFmtId="1" fontId="29" fillId="0" borderId="39" xfId="1" applyNumberFormat="1" applyFont="1" applyBorder="1" applyAlignment="1">
      <alignment horizontal="left" vertical="top" wrapText="1"/>
    </xf>
    <xf numFmtId="1" fontId="28" fillId="5" borderId="54" xfId="1" applyNumberFormat="1" applyFont="1" applyFill="1" applyBorder="1" applyAlignment="1">
      <alignment horizontal="left" vertical="top" wrapText="1"/>
    </xf>
    <xf numFmtId="0" fontId="10" fillId="0" borderId="34" xfId="1" applyFont="1" applyBorder="1" applyAlignment="1">
      <alignment vertical="top" wrapText="1"/>
    </xf>
    <xf numFmtId="0" fontId="10" fillId="0" borderId="35" xfId="1" applyFont="1" applyBorder="1" applyAlignment="1">
      <alignment vertical="top" wrapText="1"/>
    </xf>
    <xf numFmtId="0" fontId="10" fillId="0" borderId="1" xfId="8" applyFont="1" applyBorder="1" applyAlignment="1">
      <alignment vertical="top" wrapText="1"/>
    </xf>
    <xf numFmtId="49" fontId="12" fillId="2" borderId="11" xfId="1" applyNumberFormat="1" applyFont="1" applyFill="1" applyBorder="1" applyAlignment="1">
      <alignment vertical="top" wrapText="1"/>
    </xf>
    <xf numFmtId="0" fontId="10" fillId="0" borderId="0" xfId="0" applyFont="1" applyAlignment="1">
      <alignment horizontal="left" vertical="top"/>
    </xf>
    <xf numFmtId="0" fontId="10" fillId="3" borderId="0" xfId="1" applyFont="1" applyFill="1" applyAlignment="1">
      <alignment horizontal="left" vertical="top" wrapText="1"/>
    </xf>
    <xf numFmtId="0" fontId="28" fillId="11" borderId="46" xfId="1" applyFont="1" applyFill="1" applyBorder="1" applyAlignment="1">
      <alignment horizontal="center" vertical="top" wrapText="1"/>
    </xf>
    <xf numFmtId="0" fontId="28" fillId="11" borderId="46" xfId="1" applyFont="1" applyFill="1" applyBorder="1" applyAlignment="1">
      <alignment horizontal="center" vertical="center" wrapText="1"/>
    </xf>
    <xf numFmtId="0" fontId="28" fillId="11" borderId="47" xfId="1" applyFont="1" applyFill="1" applyBorder="1" applyAlignment="1">
      <alignment horizontal="left" vertical="top" wrapText="1"/>
    </xf>
    <xf numFmtId="49" fontId="30" fillId="3" borderId="25" xfId="1" applyNumberFormat="1" applyFont="1" applyFill="1" applyBorder="1" applyAlignment="1">
      <alignment horizontal="left" vertical="top" wrapText="1"/>
    </xf>
    <xf numFmtId="49" fontId="30" fillId="15" borderId="1" xfId="1" applyNumberFormat="1" applyFont="1" applyFill="1" applyBorder="1" applyAlignment="1">
      <alignment horizontal="right" vertical="top" wrapText="1"/>
    </xf>
    <xf numFmtId="0" fontId="28" fillId="15" borderId="41" xfId="1" applyFont="1" applyFill="1" applyBorder="1" applyAlignment="1">
      <alignment horizontal="center" vertical="top" wrapText="1"/>
    </xf>
    <xf numFmtId="49" fontId="30" fillId="11" borderId="31" xfId="1" applyNumberFormat="1" applyFont="1" applyFill="1" applyBorder="1" applyAlignment="1">
      <alignment vertical="top"/>
    </xf>
    <xf numFmtId="0" fontId="28" fillId="0" borderId="54" xfId="8" applyFont="1" applyBorder="1" applyAlignment="1">
      <alignment horizontal="left" vertical="top" wrapText="1"/>
    </xf>
    <xf numFmtId="0" fontId="28" fillId="15" borderId="56" xfId="1" applyFont="1" applyFill="1" applyBorder="1" applyAlignment="1">
      <alignment horizontal="center" vertical="top" wrapText="1"/>
    </xf>
    <xf numFmtId="166" fontId="10" fillId="0" borderId="39" xfId="1" applyNumberFormat="1" applyFont="1" applyFill="1" applyBorder="1" applyAlignment="1">
      <alignment horizontal="left" vertical="top" wrapText="1"/>
    </xf>
    <xf numFmtId="0" fontId="28" fillId="15" borderId="1" xfId="1" applyFont="1" applyFill="1" applyBorder="1" applyAlignment="1">
      <alignment horizontal="center" vertical="top" wrapText="1"/>
    </xf>
    <xf numFmtId="49" fontId="30" fillId="11" borderId="30" xfId="1" applyNumberFormat="1" applyFont="1" applyFill="1" applyBorder="1" applyAlignment="1">
      <alignment vertical="top"/>
    </xf>
    <xf numFmtId="0" fontId="28" fillId="0" borderId="35" xfId="1" applyFont="1" applyBorder="1" applyAlignment="1">
      <alignment horizontal="left" vertical="top" wrapText="1"/>
    </xf>
    <xf numFmtId="3" fontId="27" fillId="5" borderId="34" xfId="1" applyNumberFormat="1" applyFont="1" applyFill="1" applyBorder="1" applyAlignment="1">
      <alignment horizontal="left" vertical="top" wrapText="1"/>
    </xf>
    <xf numFmtId="0" fontId="29" fillId="0" borderId="34" xfId="0" applyFont="1" applyBorder="1" applyAlignment="1">
      <alignment horizontal="left" vertical="top" wrapText="1"/>
    </xf>
    <xf numFmtId="3" fontId="27" fillId="5" borderId="54" xfId="1" applyNumberFormat="1" applyFont="1" applyFill="1" applyBorder="1" applyAlignment="1">
      <alignment horizontal="left" vertical="top" wrapText="1"/>
    </xf>
    <xf numFmtId="0" fontId="28" fillId="0" borderId="66" xfId="1" applyFont="1" applyBorder="1" applyAlignment="1">
      <alignment horizontal="center" vertical="center" wrapText="1"/>
    </xf>
    <xf numFmtId="0" fontId="30" fillId="8" borderId="65" xfId="1" applyFont="1" applyFill="1" applyBorder="1" applyAlignment="1">
      <alignment vertical="top"/>
    </xf>
    <xf numFmtId="0" fontId="28" fillId="8" borderId="1" xfId="1" applyFont="1" applyFill="1" applyBorder="1" applyAlignment="1">
      <alignment vertical="top"/>
    </xf>
    <xf numFmtId="0" fontId="30" fillId="8" borderId="1" xfId="1" applyFont="1" applyFill="1" applyBorder="1" applyAlignment="1">
      <alignment vertical="top" wrapText="1"/>
    </xf>
    <xf numFmtId="0" fontId="30" fillId="8" borderId="41" xfId="1" applyFont="1" applyFill="1" applyBorder="1" applyAlignment="1">
      <alignment vertical="top" wrapText="1"/>
    </xf>
    <xf numFmtId="0" fontId="28" fillId="8" borderId="11" xfId="1" applyFont="1" applyFill="1" applyBorder="1"/>
    <xf numFmtId="49" fontId="30" fillId="15" borderId="42" xfId="1" applyNumberFormat="1" applyFont="1" applyFill="1" applyBorder="1" applyAlignment="1">
      <alignment vertical="top"/>
    </xf>
    <xf numFmtId="49" fontId="30" fillId="15" borderId="46" xfId="1" applyNumberFormat="1" applyFont="1" applyFill="1" applyBorder="1" applyAlignment="1">
      <alignment vertical="top" wrapText="1"/>
    </xf>
    <xf numFmtId="49" fontId="30" fillId="15" borderId="47" xfId="1" applyNumberFormat="1" applyFont="1" applyFill="1" applyBorder="1" applyAlignment="1">
      <alignment vertical="top" wrapText="1"/>
    </xf>
    <xf numFmtId="0" fontId="28" fillId="8" borderId="11" xfId="1" applyFont="1" applyFill="1" applyBorder="1" applyAlignment="1">
      <alignment vertical="top"/>
    </xf>
    <xf numFmtId="0" fontId="28" fillId="15" borderId="0" xfId="1" applyFont="1" applyFill="1" applyAlignment="1">
      <alignment vertical="top"/>
    </xf>
    <xf numFmtId="0" fontId="28" fillId="0" borderId="60" xfId="1" applyFont="1" applyBorder="1" applyAlignment="1">
      <alignment horizontal="left" vertical="top" wrapText="1"/>
    </xf>
    <xf numFmtId="0" fontId="28" fillId="0" borderId="21" xfId="1" applyFont="1" applyBorder="1" applyAlignment="1">
      <alignment horizontal="left" vertical="top" wrapText="1"/>
    </xf>
    <xf numFmtId="3" fontId="28" fillId="0" borderId="34" xfId="1" applyNumberFormat="1" applyFont="1" applyBorder="1" applyAlignment="1">
      <alignment horizontal="left" vertical="top" wrapText="1"/>
    </xf>
    <xf numFmtId="0" fontId="28" fillId="0" borderId="55" xfId="1" applyFont="1" applyBorder="1" applyAlignment="1">
      <alignment horizontal="left" vertical="top" wrapText="1"/>
    </xf>
    <xf numFmtId="0" fontId="29" fillId="0" borderId="34" xfId="1" applyFont="1" applyBorder="1" applyAlignment="1">
      <alignment horizontal="left" vertical="top" wrapText="1"/>
    </xf>
    <xf numFmtId="0" fontId="28" fillId="0" borderId="70" xfId="1" applyFont="1" applyBorder="1" applyAlignment="1">
      <alignment horizontal="left" vertical="top" wrapText="1"/>
    </xf>
    <xf numFmtId="0" fontId="28" fillId="15" borderId="56" xfId="1" applyFont="1" applyFill="1" applyBorder="1" applyAlignment="1">
      <alignment vertical="top"/>
    </xf>
    <xf numFmtId="0" fontId="28" fillId="15" borderId="1" xfId="1" applyFont="1" applyFill="1" applyBorder="1" applyAlignment="1">
      <alignment horizontal="center" vertical="top"/>
    </xf>
    <xf numFmtId="49" fontId="30" fillId="15" borderId="46" xfId="1" applyNumberFormat="1" applyFont="1" applyFill="1" applyBorder="1" applyAlignment="1">
      <alignment horizontal="right" vertical="top" wrapText="1"/>
    </xf>
    <xf numFmtId="0" fontId="28" fillId="0" borderId="54" xfId="1" applyFont="1" applyBorder="1" applyAlignment="1">
      <alignment horizontal="left" vertical="top" wrapText="1"/>
    </xf>
    <xf numFmtId="0" fontId="28" fillId="0" borderId="34" xfId="1" applyFont="1" applyBorder="1" applyAlignment="1">
      <alignment horizontal="left" vertical="top" wrapText="1"/>
    </xf>
    <xf numFmtId="1" fontId="28" fillId="5" borderId="60" xfId="1" applyNumberFormat="1" applyFont="1" applyFill="1" applyBorder="1" applyAlignment="1">
      <alignment horizontal="left" vertical="top" wrapText="1"/>
    </xf>
    <xf numFmtId="1" fontId="29" fillId="5" borderId="60" xfId="1" applyNumberFormat="1" applyFont="1" applyFill="1" applyBorder="1" applyAlignment="1">
      <alignment horizontal="left" vertical="top" wrapText="1"/>
    </xf>
    <xf numFmtId="1" fontId="28" fillId="5" borderId="34" xfId="1" applyNumberFormat="1" applyFont="1" applyFill="1" applyBorder="1" applyAlignment="1">
      <alignment horizontal="left" vertical="top" wrapText="1"/>
    </xf>
    <xf numFmtId="1" fontId="28" fillId="5" borderId="39" xfId="1" applyNumberFormat="1" applyFont="1" applyFill="1" applyBorder="1" applyAlignment="1">
      <alignment horizontal="left" vertical="top" wrapText="1"/>
    </xf>
    <xf numFmtId="1" fontId="28" fillId="5" borderId="55" xfId="1" applyNumberFormat="1" applyFont="1" applyFill="1" applyBorder="1" applyAlignment="1">
      <alignment horizontal="left" vertical="top" wrapText="1"/>
    </xf>
    <xf numFmtId="1" fontId="29" fillId="5" borderId="55" xfId="1" applyNumberFormat="1" applyFont="1" applyFill="1" applyBorder="1" applyAlignment="1">
      <alignment horizontal="left" vertical="top" wrapText="1"/>
    </xf>
    <xf numFmtId="0" fontId="28" fillId="5" borderId="34" xfId="1" applyFont="1" applyFill="1" applyBorder="1" applyAlignment="1">
      <alignment horizontal="left" vertical="top" wrapText="1"/>
    </xf>
    <xf numFmtId="0" fontId="29" fillId="0" borderId="55" xfId="1" applyFont="1" applyBorder="1" applyAlignment="1">
      <alignment horizontal="left" vertical="top" wrapText="1"/>
    </xf>
    <xf numFmtId="3" fontId="29" fillId="5" borderId="34" xfId="1" applyNumberFormat="1" applyFont="1" applyFill="1" applyBorder="1" applyAlignment="1">
      <alignment horizontal="left" vertical="top" wrapText="1"/>
    </xf>
    <xf numFmtId="3" fontId="29" fillId="5" borderId="13" xfId="1" applyNumberFormat="1" applyFont="1" applyFill="1" applyBorder="1" applyAlignment="1">
      <alignment horizontal="left" vertical="top" wrapText="1"/>
    </xf>
    <xf numFmtId="0" fontId="29" fillId="0" borderId="14" xfId="1" applyFont="1" applyBorder="1" applyAlignment="1">
      <alignment horizontal="left" vertical="top" wrapText="1"/>
    </xf>
    <xf numFmtId="3" fontId="29" fillId="5" borderId="14" xfId="1" applyNumberFormat="1" applyFont="1" applyFill="1" applyBorder="1" applyAlignment="1">
      <alignment horizontal="left" vertical="top" wrapText="1"/>
    </xf>
    <xf numFmtId="0" fontId="29" fillId="0" borderId="27" xfId="1" applyFont="1" applyBorder="1" applyAlignment="1">
      <alignment horizontal="left" vertical="top" wrapText="1"/>
    </xf>
    <xf numFmtId="3" fontId="29" fillId="5" borderId="70" xfId="1" applyNumberFormat="1" applyFont="1" applyFill="1" applyBorder="1" applyAlignment="1">
      <alignment horizontal="left" vertical="top" wrapText="1"/>
    </xf>
    <xf numFmtId="3" fontId="29" fillId="5" borderId="27" xfId="1" applyNumberFormat="1" applyFont="1" applyFill="1" applyBorder="1" applyAlignment="1">
      <alignment horizontal="left" vertical="top" wrapText="1"/>
    </xf>
    <xf numFmtId="3" fontId="28" fillId="5" borderId="34" xfId="1" applyNumberFormat="1" applyFont="1" applyFill="1" applyBorder="1" applyAlignment="1">
      <alignment horizontal="left" vertical="top" wrapText="1"/>
    </xf>
    <xf numFmtId="1" fontId="29" fillId="5" borderId="34" xfId="1" applyNumberFormat="1" applyFont="1" applyFill="1" applyBorder="1" applyAlignment="1">
      <alignment horizontal="left" vertical="top" wrapText="1"/>
    </xf>
    <xf numFmtId="3" fontId="29" fillId="5" borderId="9" xfId="1" applyNumberFormat="1" applyFont="1" applyFill="1" applyBorder="1" applyAlignment="1">
      <alignment horizontal="left" vertical="top" wrapText="1"/>
    </xf>
    <xf numFmtId="3" fontId="28" fillId="0" borderId="39" xfId="1" applyNumberFormat="1" applyFont="1" applyBorder="1" applyAlignment="1">
      <alignment horizontal="left" vertical="top" wrapText="1"/>
    </xf>
    <xf numFmtId="1" fontId="29" fillId="5" borderId="39" xfId="1" applyNumberFormat="1" applyFont="1" applyFill="1" applyBorder="1" applyAlignment="1">
      <alignment horizontal="left" vertical="top" wrapText="1"/>
    </xf>
    <xf numFmtId="165" fontId="29" fillId="5" borderId="34" xfId="1" applyNumberFormat="1" applyFont="1" applyFill="1" applyBorder="1" applyAlignment="1">
      <alignment horizontal="left" vertical="top" wrapText="1"/>
    </xf>
    <xf numFmtId="1" fontId="29" fillId="5" borderId="70" xfId="1" applyNumberFormat="1" applyFont="1" applyFill="1" applyBorder="1" applyAlignment="1">
      <alignment horizontal="left" vertical="top" wrapText="1"/>
    </xf>
    <xf numFmtId="0" fontId="29" fillId="15" borderId="1" xfId="0" applyFont="1" applyFill="1" applyBorder="1" applyAlignment="1">
      <alignment vertical="top" wrapText="1"/>
    </xf>
    <xf numFmtId="49" fontId="30" fillId="15" borderId="30" xfId="1" applyNumberFormat="1" applyFont="1" applyFill="1" applyBorder="1" applyAlignment="1">
      <alignment horizontal="right" vertical="top" wrapText="1"/>
    </xf>
    <xf numFmtId="0" fontId="30" fillId="15" borderId="0" xfId="1" applyFont="1" applyFill="1" applyAlignment="1">
      <alignment vertical="top"/>
    </xf>
    <xf numFmtId="49" fontId="30" fillId="15" borderId="46" xfId="1" applyNumberFormat="1" applyFont="1" applyFill="1" applyBorder="1" applyAlignment="1">
      <alignment vertical="top"/>
    </xf>
    <xf numFmtId="49" fontId="30" fillId="15" borderId="30" xfId="1" applyNumberFormat="1" applyFont="1" applyFill="1" applyBorder="1" applyAlignment="1">
      <alignment vertical="top" wrapText="1"/>
    </xf>
    <xf numFmtId="0" fontId="29" fillId="15" borderId="30" xfId="0" applyFont="1" applyFill="1" applyBorder="1" applyAlignment="1">
      <alignment vertical="top" wrapText="1"/>
    </xf>
    <xf numFmtId="0" fontId="29" fillId="15" borderId="31" xfId="0" applyFont="1" applyFill="1" applyBorder="1" applyAlignment="1">
      <alignment vertical="top" wrapText="1"/>
    </xf>
    <xf numFmtId="2" fontId="30" fillId="2" borderId="42" xfId="1" applyNumberFormat="1" applyFont="1" applyFill="1" applyBorder="1" applyAlignment="1">
      <alignment horizontal="center" vertical="top" wrapText="1"/>
    </xf>
    <xf numFmtId="2" fontId="29" fillId="9" borderId="65" xfId="0" applyNumberFormat="1" applyFont="1" applyFill="1" applyBorder="1" applyAlignment="1">
      <alignment horizontal="center" vertical="top"/>
    </xf>
    <xf numFmtId="0" fontId="29" fillId="5" borderId="54" xfId="1" applyFont="1" applyFill="1" applyBorder="1" applyAlignment="1">
      <alignment horizontal="left" vertical="top" wrapText="1"/>
    </xf>
    <xf numFmtId="0" fontId="29" fillId="5" borderId="34" xfId="1" applyFont="1" applyFill="1" applyBorder="1" applyAlignment="1">
      <alignment horizontal="left" vertical="top" wrapText="1"/>
    </xf>
    <xf numFmtId="0" fontId="28" fillId="0" borderId="39" xfId="1" applyFont="1" applyBorder="1" applyAlignment="1">
      <alignment horizontal="left" vertical="top" wrapText="1"/>
    </xf>
    <xf numFmtId="0" fontId="29" fillId="5" borderId="9" xfId="1" applyFont="1" applyFill="1" applyBorder="1" applyAlignment="1">
      <alignment horizontal="left" vertical="top" wrapText="1"/>
    </xf>
    <xf numFmtId="0" fontId="28" fillId="0" borderId="34" xfId="0" applyFont="1" applyBorder="1" applyAlignment="1">
      <alignment horizontal="left" vertical="top" wrapText="1"/>
    </xf>
    <xf numFmtId="0" fontId="28" fillId="0" borderId="39" xfId="0" applyFont="1" applyBorder="1" applyAlignment="1">
      <alignment horizontal="left" vertical="top" wrapText="1"/>
    </xf>
    <xf numFmtId="49" fontId="28" fillId="3" borderId="34" xfId="1" applyNumberFormat="1" applyFont="1" applyFill="1" applyBorder="1" applyAlignment="1">
      <alignment horizontal="left" vertical="top" wrapText="1"/>
    </xf>
    <xf numFmtId="0" fontId="28" fillId="0" borderId="21" xfId="0" applyFont="1" applyBorder="1" applyAlignment="1">
      <alignment horizontal="left" vertical="top" wrapText="1"/>
    </xf>
    <xf numFmtId="0" fontId="28" fillId="0" borderId="13" xfId="1" applyFont="1" applyBorder="1" applyAlignment="1">
      <alignment horizontal="left" vertical="top" wrapText="1"/>
    </xf>
    <xf numFmtId="0" fontId="28" fillId="0" borderId="26" xfId="1" applyFont="1" applyBorder="1" applyAlignment="1">
      <alignment horizontal="left" vertical="top" wrapText="1"/>
    </xf>
    <xf numFmtId="49" fontId="28" fillId="0" borderId="45" xfId="1" applyNumberFormat="1" applyFont="1" applyBorder="1" applyAlignment="1">
      <alignment horizontal="left" vertical="top" wrapText="1"/>
    </xf>
    <xf numFmtId="49" fontId="28" fillId="0" borderId="45" xfId="1" applyNumberFormat="1" applyFont="1" applyBorder="1" applyAlignment="1">
      <alignment horizontal="left" vertical="top"/>
    </xf>
    <xf numFmtId="0" fontId="28" fillId="0" borderId="45" xfId="1" applyFont="1" applyBorder="1" applyAlignment="1">
      <alignment horizontal="left" vertical="top" wrapText="1"/>
    </xf>
    <xf numFmtId="0" fontId="28" fillId="0" borderId="46" xfId="1" applyFont="1" applyBorder="1" applyAlignment="1">
      <alignment horizontal="left" vertical="top" wrapText="1"/>
    </xf>
    <xf numFmtId="0" fontId="29" fillId="5" borderId="3" xfId="1" applyFont="1" applyFill="1" applyBorder="1" applyAlignment="1">
      <alignment horizontal="left" vertical="top" wrapText="1"/>
    </xf>
    <xf numFmtId="0" fontId="29" fillId="0" borderId="3" xfId="1" applyFont="1" applyBorder="1" applyAlignment="1">
      <alignment horizontal="left" vertical="top" wrapText="1"/>
    </xf>
    <xf numFmtId="1" fontId="29" fillId="5" borderId="3" xfId="1" applyNumberFormat="1" applyFont="1" applyFill="1" applyBorder="1" applyAlignment="1">
      <alignment horizontal="left" vertical="top" wrapText="1"/>
    </xf>
    <xf numFmtId="1" fontId="29" fillId="5" borderId="29" xfId="1" applyNumberFormat="1" applyFont="1" applyFill="1" applyBorder="1" applyAlignment="1">
      <alignment horizontal="left" vertical="top" wrapText="1"/>
    </xf>
    <xf numFmtId="1" fontId="29" fillId="5" borderId="54" xfId="1" applyNumberFormat="1" applyFont="1" applyFill="1" applyBorder="1" applyAlignment="1">
      <alignment horizontal="left" vertical="top" wrapText="1"/>
    </xf>
    <xf numFmtId="1" fontId="29" fillId="5" borderId="30" xfId="1" applyNumberFormat="1" applyFont="1" applyFill="1" applyBorder="1" applyAlignment="1">
      <alignment horizontal="left" vertical="top" wrapText="1"/>
    </xf>
    <xf numFmtId="0" fontId="29" fillId="0" borderId="70" xfId="1" applyFont="1" applyBorder="1" applyAlignment="1">
      <alignment horizontal="left" vertical="top" wrapText="1"/>
    </xf>
    <xf numFmtId="1" fontId="29" fillId="5" borderId="36" xfId="1" applyNumberFormat="1" applyFont="1" applyFill="1" applyBorder="1" applyAlignment="1">
      <alignment horizontal="left" vertical="top" wrapText="1"/>
    </xf>
    <xf numFmtId="1" fontId="29" fillId="5" borderId="13" xfId="1" applyNumberFormat="1" applyFont="1" applyFill="1" applyBorder="1" applyAlignment="1">
      <alignment horizontal="left" vertical="top" wrapText="1"/>
    </xf>
    <xf numFmtId="0" fontId="28" fillId="0" borderId="69" xfId="1" applyFont="1" applyBorder="1" applyAlignment="1">
      <alignment horizontal="left" vertical="top" wrapText="1"/>
    </xf>
    <xf numFmtId="0" fontId="28" fillId="15" borderId="36" xfId="1" applyFont="1" applyFill="1" applyBorder="1" applyAlignment="1">
      <alignment vertical="top"/>
    </xf>
    <xf numFmtId="2" fontId="33" fillId="9" borderId="65" xfId="0" applyNumberFormat="1" applyFont="1" applyFill="1" applyBorder="1" applyAlignment="1">
      <alignment horizontal="center" vertical="top"/>
    </xf>
    <xf numFmtId="0" fontId="28" fillId="0" borderId="71" xfId="1" applyFont="1" applyBorder="1" applyAlignment="1">
      <alignment horizontal="left" vertical="top" wrapText="1"/>
    </xf>
    <xf numFmtId="0" fontId="28" fillId="3" borderId="55" xfId="1" applyFont="1" applyFill="1" applyBorder="1" applyAlignment="1">
      <alignment horizontal="left" vertical="top" wrapText="1"/>
    </xf>
    <xf numFmtId="0" fontId="28" fillId="3" borderId="60" xfId="1" applyFont="1" applyFill="1" applyBorder="1" applyAlignment="1">
      <alignment horizontal="left" vertical="top" wrapText="1"/>
    </xf>
    <xf numFmtId="0" fontId="29" fillId="5" borderId="21" xfId="1" applyFont="1" applyFill="1" applyBorder="1" applyAlignment="1">
      <alignment horizontal="left" vertical="top" wrapText="1"/>
    </xf>
    <xf numFmtId="0" fontId="29" fillId="5" borderId="59" xfId="1" applyFont="1" applyFill="1" applyBorder="1" applyAlignment="1">
      <alignment horizontal="left" vertical="top" wrapText="1"/>
    </xf>
    <xf numFmtId="0" fontId="29" fillId="0" borderId="60" xfId="1" applyFont="1" applyBorder="1" applyAlignment="1">
      <alignment horizontal="left" vertical="top" wrapText="1"/>
    </xf>
    <xf numFmtId="1" fontId="29" fillId="5" borderId="59" xfId="1" applyNumberFormat="1" applyFont="1" applyFill="1" applyBorder="1" applyAlignment="1">
      <alignment horizontal="left" vertical="top" wrapText="1"/>
    </xf>
    <xf numFmtId="0" fontId="29" fillId="5" borderId="13" xfId="1" applyFont="1" applyFill="1" applyBorder="1" applyAlignment="1">
      <alignment horizontal="left" vertical="top" wrapText="1"/>
    </xf>
    <xf numFmtId="3" fontId="28" fillId="5" borderId="13" xfId="1" applyNumberFormat="1" applyFont="1" applyFill="1" applyBorder="1" applyAlignment="1">
      <alignment horizontal="left" vertical="top" wrapText="1"/>
    </xf>
    <xf numFmtId="1" fontId="29" fillId="0" borderId="34" xfId="1" applyNumberFormat="1" applyFont="1" applyBorder="1" applyAlignment="1">
      <alignment horizontal="left" vertical="top" wrapText="1"/>
    </xf>
    <xf numFmtId="1" fontId="28" fillId="0" borderId="34" xfId="1" applyNumberFormat="1" applyFont="1" applyBorder="1" applyAlignment="1">
      <alignment horizontal="left" vertical="top" wrapText="1"/>
    </xf>
    <xf numFmtId="0" fontId="28" fillId="0" borderId="51" xfId="1" applyFont="1" applyBorder="1" applyAlignment="1">
      <alignment horizontal="left" vertical="top" wrapText="1"/>
    </xf>
    <xf numFmtId="1" fontId="28" fillId="5" borderId="21" xfId="1" applyNumberFormat="1" applyFont="1" applyFill="1" applyBorder="1" applyAlignment="1">
      <alignment horizontal="left" vertical="top" wrapText="1"/>
    </xf>
    <xf numFmtId="1" fontId="28" fillId="5" borderId="22" xfId="1" applyNumberFormat="1" applyFont="1" applyFill="1" applyBorder="1" applyAlignment="1">
      <alignment horizontal="left" vertical="top" wrapText="1"/>
    </xf>
    <xf numFmtId="2" fontId="29" fillId="9" borderId="56" xfId="0" applyNumberFormat="1" applyFont="1" applyFill="1" applyBorder="1" applyAlignment="1">
      <alignment horizontal="center" vertical="top"/>
    </xf>
    <xf numFmtId="0" fontId="29" fillId="4" borderId="46" xfId="0" applyFont="1" applyFill="1" applyBorder="1" applyAlignment="1">
      <alignment vertical="top"/>
    </xf>
    <xf numFmtId="0" fontId="33" fillId="0" borderId="68" xfId="0" applyFont="1" applyBorder="1" applyAlignment="1">
      <alignment horizontal="left" vertical="top"/>
    </xf>
    <xf numFmtId="0" fontId="29" fillId="0" borderId="54" xfId="0" applyFont="1" applyBorder="1" applyAlignment="1">
      <alignment horizontal="left" vertical="top"/>
    </xf>
    <xf numFmtId="0" fontId="29" fillId="0" borderId="54" xfId="0" applyFont="1" applyBorder="1" applyAlignment="1">
      <alignment horizontal="left" vertical="top" wrapText="1"/>
    </xf>
    <xf numFmtId="0" fontId="33" fillId="0" borderId="25" xfId="0" applyFont="1" applyBorder="1" applyAlignment="1">
      <alignment horizontal="left" vertical="top"/>
    </xf>
    <xf numFmtId="0" fontId="29" fillId="0" borderId="34" xfId="0" applyFont="1" applyBorder="1" applyAlignment="1">
      <alignment horizontal="left" vertical="top"/>
    </xf>
    <xf numFmtId="0" fontId="33" fillId="0" borderId="72" xfId="0" applyFont="1" applyBorder="1" applyAlignment="1">
      <alignment horizontal="left" vertical="top"/>
    </xf>
    <xf numFmtId="0" fontId="29" fillId="0" borderId="70" xfId="0" applyFont="1" applyBorder="1" applyAlignment="1">
      <alignment horizontal="left" vertical="top" wrapText="1"/>
    </xf>
    <xf numFmtId="0" fontId="29" fillId="0" borderId="70" xfId="0" applyFont="1" applyBorder="1" applyAlignment="1">
      <alignment horizontal="left" vertical="top"/>
    </xf>
    <xf numFmtId="0" fontId="33" fillId="11" borderId="42" xfId="0" applyFont="1" applyFill="1" applyBorder="1" applyAlignment="1">
      <alignment vertical="top"/>
    </xf>
    <xf numFmtId="0" fontId="29" fillId="11" borderId="65" xfId="0" applyFont="1" applyFill="1" applyBorder="1" applyAlignment="1">
      <alignment vertical="top"/>
    </xf>
    <xf numFmtId="0" fontId="29" fillId="0" borderId="52" xfId="0" applyFont="1" applyBorder="1" applyAlignment="1">
      <alignment horizontal="left" vertical="top"/>
    </xf>
    <xf numFmtId="0" fontId="29" fillId="0" borderId="40" xfId="0" applyFont="1" applyBorder="1" applyAlignment="1">
      <alignment horizontal="left" vertical="top"/>
    </xf>
    <xf numFmtId="0" fontId="28" fillId="0" borderId="40" xfId="1" applyFont="1" applyBorder="1" applyAlignment="1">
      <alignment horizontal="left" vertical="top" wrapText="1"/>
    </xf>
    <xf numFmtId="0" fontId="29" fillId="0" borderId="40" xfId="0" applyFont="1" applyBorder="1" applyAlignment="1">
      <alignment horizontal="left" vertical="top" wrapText="1"/>
    </xf>
    <xf numFmtId="0" fontId="29" fillId="11" borderId="56" xfId="0" applyFont="1" applyFill="1" applyBorder="1" applyAlignment="1">
      <alignment vertical="top"/>
    </xf>
    <xf numFmtId="0" fontId="28" fillId="11" borderId="46" xfId="1" applyFont="1" applyFill="1" applyBorder="1" applyAlignment="1">
      <alignment horizontal="left" vertical="top" wrapText="1"/>
    </xf>
    <xf numFmtId="0" fontId="29" fillId="11" borderId="46" xfId="0" applyFont="1" applyFill="1" applyBorder="1" applyAlignment="1">
      <alignment horizontal="left" vertical="top" wrapText="1"/>
    </xf>
    <xf numFmtId="0" fontId="33" fillId="0" borderId="56" xfId="0" applyFont="1" applyBorder="1" applyAlignment="1">
      <alignment horizontal="left" vertical="top"/>
    </xf>
    <xf numFmtId="0" fontId="29" fillId="0" borderId="18" xfId="0" applyFont="1" applyBorder="1" applyAlignment="1">
      <alignment horizontal="left" vertical="top" wrapText="1"/>
    </xf>
    <xf numFmtId="0" fontId="28" fillId="11" borderId="65" xfId="1" applyFont="1" applyFill="1" applyBorder="1" applyAlignment="1">
      <alignment horizontal="center" vertical="top"/>
    </xf>
    <xf numFmtId="1" fontId="29" fillId="5" borderId="9" xfId="1" applyNumberFormat="1" applyFont="1" applyFill="1" applyBorder="1" applyAlignment="1">
      <alignment horizontal="left" vertical="top" wrapText="1"/>
    </xf>
    <xf numFmtId="3" fontId="29" fillId="5" borderId="21" xfId="1" applyNumberFormat="1" applyFont="1" applyFill="1" applyBorder="1" applyAlignment="1">
      <alignment horizontal="left" vertical="top" wrapText="1"/>
    </xf>
    <xf numFmtId="0" fontId="28" fillId="5" borderId="39" xfId="1" applyFont="1" applyFill="1" applyBorder="1" applyAlignment="1">
      <alignment horizontal="left" vertical="top" wrapText="1"/>
    </xf>
    <xf numFmtId="3" fontId="28" fillId="0" borderId="59" xfId="1" applyNumberFormat="1" applyFont="1" applyBorder="1" applyAlignment="1">
      <alignment horizontal="left" vertical="top" wrapText="1"/>
    </xf>
    <xf numFmtId="3" fontId="28" fillId="5" borderId="39" xfId="1" applyNumberFormat="1" applyFont="1" applyFill="1" applyBorder="1" applyAlignment="1">
      <alignment horizontal="left" vertical="top" wrapText="1"/>
    </xf>
    <xf numFmtId="49" fontId="29" fillId="3" borderId="34" xfId="1" applyNumberFormat="1" applyFont="1" applyFill="1" applyBorder="1" applyAlignment="1">
      <alignment horizontal="left" vertical="top" wrapText="1"/>
    </xf>
    <xf numFmtId="0" fontId="28" fillId="0" borderId="13" xfId="0" applyFont="1" applyBorder="1" applyAlignment="1">
      <alignment horizontal="left" vertical="top" wrapText="1"/>
    </xf>
    <xf numFmtId="0" fontId="28" fillId="0" borderId="70" xfId="0" applyFont="1" applyBorder="1" applyAlignment="1">
      <alignment horizontal="left" vertical="top" wrapText="1"/>
    </xf>
    <xf numFmtId="1" fontId="29" fillId="0" borderId="70" xfId="1" applyNumberFormat="1" applyFont="1" applyBorder="1" applyAlignment="1">
      <alignment horizontal="left" vertical="top" wrapText="1"/>
    </xf>
    <xf numFmtId="0" fontId="29" fillId="0" borderId="54" xfId="1" applyFont="1" applyBorder="1" applyAlignment="1">
      <alignment horizontal="left" vertical="top" wrapText="1"/>
    </xf>
    <xf numFmtId="1" fontId="29" fillId="0" borderId="54" xfId="1" applyNumberFormat="1" applyFont="1" applyBorder="1" applyAlignment="1">
      <alignment horizontal="left" vertical="top" wrapText="1"/>
    </xf>
    <xf numFmtId="1" fontId="29" fillId="5" borderId="21" xfId="1" applyNumberFormat="1" applyFont="1" applyFill="1" applyBorder="1" applyAlignment="1">
      <alignment horizontal="left" vertical="top" wrapText="1"/>
    </xf>
    <xf numFmtId="0" fontId="28" fillId="0" borderId="18" xfId="1" applyFont="1" applyBorder="1" applyAlignment="1">
      <alignment horizontal="left" vertical="top" wrapText="1"/>
    </xf>
    <xf numFmtId="0" fontId="30" fillId="11" borderId="65" xfId="1" applyFont="1" applyFill="1" applyBorder="1" applyAlignment="1">
      <alignment horizontal="left" vertical="top"/>
    </xf>
    <xf numFmtId="0" fontId="33" fillId="11" borderId="0" xfId="0" applyFont="1" applyFill="1" applyAlignment="1">
      <alignment horizontal="left"/>
    </xf>
    <xf numFmtId="0" fontId="33" fillId="11" borderId="30" xfId="0" applyFont="1" applyFill="1" applyBorder="1"/>
    <xf numFmtId="0" fontId="29" fillId="0" borderId="34" xfId="8" applyFont="1" applyBorder="1" applyAlignment="1">
      <alignment horizontal="left" vertical="top" wrapText="1"/>
    </xf>
    <xf numFmtId="0" fontId="28" fillId="0" borderId="34" xfId="8" applyFont="1" applyBorder="1" applyAlignment="1">
      <alignment horizontal="left" vertical="top" wrapText="1"/>
    </xf>
    <xf numFmtId="3" fontId="28" fillId="0" borderId="34" xfId="8" applyNumberFormat="1" applyFont="1" applyBorder="1" applyAlignment="1">
      <alignment horizontal="left" vertical="top" wrapText="1"/>
    </xf>
    <xf numFmtId="0" fontId="28" fillId="0" borderId="70" xfId="8" applyFont="1" applyBorder="1" applyAlignment="1">
      <alignment horizontal="left" vertical="top" wrapText="1"/>
    </xf>
    <xf numFmtId="3" fontId="28" fillId="0" borderId="70" xfId="8" applyNumberFormat="1" applyFont="1" applyBorder="1" applyAlignment="1">
      <alignment horizontal="left" vertical="top" wrapText="1"/>
    </xf>
    <xf numFmtId="0" fontId="28" fillId="15" borderId="1" xfId="1" applyFont="1" applyFill="1" applyBorder="1" applyAlignment="1">
      <alignment vertical="top"/>
    </xf>
    <xf numFmtId="0" fontId="28" fillId="8" borderId="56" xfId="1" applyFont="1" applyFill="1" applyBorder="1" applyAlignment="1">
      <alignment vertical="top"/>
    </xf>
    <xf numFmtId="0" fontId="28" fillId="8" borderId="46" xfId="1" applyFont="1" applyFill="1" applyBorder="1" applyAlignment="1">
      <alignment vertical="top"/>
    </xf>
    <xf numFmtId="0" fontId="28" fillId="0" borderId="0" xfId="1" applyFont="1" applyAlignment="1">
      <alignment vertical="top"/>
    </xf>
    <xf numFmtId="0" fontId="28" fillId="0" borderId="0" xfId="1" applyFont="1" applyAlignment="1">
      <alignment vertical="top" wrapText="1"/>
    </xf>
    <xf numFmtId="0" fontId="28" fillId="0" borderId="0" xfId="1" applyFont="1" applyAlignment="1">
      <alignment horizontal="center" vertical="center" wrapText="1"/>
    </xf>
    <xf numFmtId="0" fontId="28" fillId="0" borderId="0" xfId="1" applyFont="1"/>
    <xf numFmtId="0" fontId="28" fillId="0" borderId="0" xfId="1" applyFont="1" applyAlignment="1">
      <alignment horizontal="center" vertical="center"/>
    </xf>
    <xf numFmtId="0" fontId="28" fillId="0" borderId="0" xfId="1" applyFont="1" applyAlignment="1">
      <alignment vertical="center"/>
    </xf>
    <xf numFmtId="3" fontId="30" fillId="0" borderId="50" xfId="1" applyNumberFormat="1" applyFont="1" applyBorder="1" applyAlignment="1">
      <alignment horizontal="center" vertical="center" wrapText="1"/>
    </xf>
    <xf numFmtId="3" fontId="30" fillId="0" borderId="46" xfId="1" applyNumberFormat="1" applyFont="1" applyBorder="1" applyAlignment="1">
      <alignment horizontal="center" vertical="center" wrapText="1"/>
    </xf>
    <xf numFmtId="3" fontId="30" fillId="0" borderId="48" xfId="1" applyNumberFormat="1" applyFont="1" applyBorder="1" applyAlignment="1">
      <alignment horizontal="center" vertical="center" wrapText="1"/>
    </xf>
    <xf numFmtId="3" fontId="30" fillId="6" borderId="50" xfId="1" applyNumberFormat="1" applyFont="1" applyFill="1" applyBorder="1" applyAlignment="1">
      <alignment horizontal="center" vertical="center" wrapText="1"/>
    </xf>
    <xf numFmtId="3" fontId="30" fillId="6" borderId="6" xfId="1" applyNumberFormat="1" applyFont="1" applyFill="1" applyBorder="1" applyAlignment="1">
      <alignment horizontal="center" vertical="center" wrapText="1"/>
    </xf>
    <xf numFmtId="3" fontId="28" fillId="0" borderId="16" xfId="1" applyNumberFormat="1" applyFont="1" applyBorder="1" applyAlignment="1">
      <alignment horizontal="center" vertical="center" wrapText="1"/>
    </xf>
    <xf numFmtId="3" fontId="30" fillId="6" borderId="16" xfId="1" applyNumberFormat="1" applyFont="1" applyFill="1" applyBorder="1" applyAlignment="1">
      <alignment horizontal="center" vertical="center" wrapText="1"/>
    </xf>
    <xf numFmtId="3" fontId="30" fillId="6" borderId="43" xfId="1" applyNumberFormat="1" applyFont="1" applyFill="1" applyBorder="1" applyAlignment="1">
      <alignment horizontal="center" vertical="center" wrapText="1"/>
    </xf>
    <xf numFmtId="3" fontId="30" fillId="4" borderId="48" xfId="1" applyNumberFormat="1" applyFont="1" applyFill="1" applyBorder="1" applyAlignment="1">
      <alignment horizontal="center" vertical="center" wrapText="1"/>
    </xf>
    <xf numFmtId="3" fontId="30" fillId="4" borderId="46" xfId="1" applyNumberFormat="1" applyFont="1" applyFill="1" applyBorder="1" applyAlignment="1">
      <alignment horizontal="center" vertical="center" wrapText="1"/>
    </xf>
    <xf numFmtId="0" fontId="30" fillId="11" borderId="65" xfId="1" applyFont="1" applyFill="1" applyBorder="1" applyAlignment="1">
      <alignment horizontal="left" vertical="top" wrapText="1"/>
    </xf>
    <xf numFmtId="0" fontId="30" fillId="11" borderId="1" xfId="1" applyFont="1" applyFill="1" applyBorder="1" applyAlignment="1">
      <alignment horizontal="left" vertical="top" wrapText="1"/>
    </xf>
    <xf numFmtId="0" fontId="30" fillId="11" borderId="41" xfId="1" applyFont="1" applyFill="1" applyBorder="1" applyAlignment="1">
      <alignment horizontal="left" vertical="top" wrapText="1"/>
    </xf>
    <xf numFmtId="0" fontId="28" fillId="0" borderId="34" xfId="1" applyFont="1" applyBorder="1" applyAlignment="1">
      <alignment vertical="top" wrapText="1"/>
    </xf>
    <xf numFmtId="49" fontId="30" fillId="11" borderId="11" xfId="1" applyNumberFormat="1" applyFont="1" applyFill="1" applyBorder="1" applyAlignment="1">
      <alignment horizontal="center" vertical="top" wrapText="1"/>
    </xf>
    <xf numFmtId="49" fontId="30" fillId="3" borderId="61" xfId="1" applyNumberFormat="1" applyFont="1" applyFill="1" applyBorder="1" applyAlignment="1">
      <alignment horizontal="left" vertical="top" wrapText="1"/>
    </xf>
    <xf numFmtId="49" fontId="30" fillId="3" borderId="64" xfId="1" applyNumberFormat="1" applyFont="1" applyFill="1" applyBorder="1" applyAlignment="1">
      <alignment horizontal="left" vertical="top" wrapText="1"/>
    </xf>
    <xf numFmtId="49" fontId="30" fillId="11" borderId="65" xfId="1" applyNumberFormat="1" applyFont="1" applyFill="1" applyBorder="1" applyAlignment="1">
      <alignment horizontal="left" vertical="top"/>
    </xf>
    <xf numFmtId="49" fontId="30" fillId="11" borderId="56" xfId="1" applyNumberFormat="1" applyFont="1" applyFill="1" applyBorder="1" applyAlignment="1">
      <alignment horizontal="left" vertical="top"/>
    </xf>
    <xf numFmtId="49" fontId="30" fillId="11" borderId="1" xfId="1" applyNumberFormat="1" applyFont="1" applyFill="1" applyBorder="1" applyAlignment="1">
      <alignment horizontal="left" vertical="top"/>
    </xf>
    <xf numFmtId="49" fontId="30" fillId="11" borderId="41" xfId="1" applyNumberFormat="1" applyFont="1" applyFill="1" applyBorder="1" applyAlignment="1">
      <alignment horizontal="left" vertical="top"/>
    </xf>
    <xf numFmtId="49" fontId="30" fillId="3" borderId="72" xfId="1" applyNumberFormat="1" applyFont="1" applyFill="1" applyBorder="1" applyAlignment="1">
      <alignment horizontal="left" vertical="top" wrapText="1"/>
    </xf>
    <xf numFmtId="0" fontId="28" fillId="11" borderId="1" xfId="1" applyFont="1" applyFill="1" applyBorder="1" applyAlignment="1">
      <alignment horizontal="center" vertical="top" wrapText="1"/>
    </xf>
    <xf numFmtId="0" fontId="28" fillId="11" borderId="1" xfId="1" applyFont="1" applyFill="1" applyBorder="1" applyAlignment="1">
      <alignment horizontal="center" vertical="center" wrapText="1"/>
    </xf>
    <xf numFmtId="0" fontId="28" fillId="11" borderId="41" xfId="1" applyFont="1" applyFill="1" applyBorder="1" applyAlignment="1">
      <alignment horizontal="left" vertical="top" wrapText="1"/>
    </xf>
    <xf numFmtId="0" fontId="29" fillId="15" borderId="49" xfId="0" applyFont="1" applyFill="1" applyBorder="1" applyAlignment="1">
      <alignment vertical="top"/>
    </xf>
    <xf numFmtId="49" fontId="30" fillId="3" borderId="68" xfId="1" applyNumberFormat="1" applyFont="1" applyFill="1" applyBorder="1" applyAlignment="1">
      <alignment horizontal="left" vertical="top" wrapText="1"/>
    </xf>
    <xf numFmtId="49" fontId="30" fillId="3" borderId="8" xfId="1" applyNumberFormat="1" applyFont="1" applyFill="1" applyBorder="1" applyAlignment="1">
      <alignment horizontal="left" vertical="top" wrapText="1"/>
    </xf>
    <xf numFmtId="0" fontId="30" fillId="0" borderId="25" xfId="1" applyFont="1" applyBorder="1" applyAlignment="1">
      <alignment horizontal="left" vertical="top"/>
    </xf>
    <xf numFmtId="49" fontId="30" fillId="0" borderId="49" xfId="1" applyNumberFormat="1" applyFont="1" applyBorder="1" applyAlignment="1">
      <alignment horizontal="left" vertical="top"/>
    </xf>
    <xf numFmtId="0" fontId="28" fillId="11" borderId="0" xfId="1" applyFont="1" applyFill="1" applyAlignment="1">
      <alignment horizontal="center" vertical="center" wrapText="1"/>
    </xf>
    <xf numFmtId="0" fontId="28" fillId="11" borderId="36" xfId="1" applyFont="1" applyFill="1" applyBorder="1" applyAlignment="1">
      <alignment horizontal="left" vertical="top" wrapText="1"/>
    </xf>
    <xf numFmtId="49" fontId="30" fillId="3" borderId="2" xfId="1" applyNumberFormat="1" applyFont="1" applyFill="1" applyBorder="1" applyAlignment="1">
      <alignment horizontal="left" vertical="top" wrapText="1"/>
    </xf>
    <xf numFmtId="49" fontId="30" fillId="11" borderId="42" xfId="1" applyNumberFormat="1" applyFont="1" applyFill="1" applyBorder="1" applyAlignment="1">
      <alignment horizontal="center" vertical="top" wrapText="1"/>
    </xf>
    <xf numFmtId="49" fontId="30" fillId="3" borderId="38" xfId="1" applyNumberFormat="1" applyFont="1" applyFill="1" applyBorder="1" applyAlignment="1">
      <alignment horizontal="left" vertical="top" wrapText="1"/>
    </xf>
    <xf numFmtId="49" fontId="30" fillId="11" borderId="65" xfId="1" applyNumberFormat="1" applyFont="1" applyFill="1" applyBorder="1" applyAlignment="1">
      <alignment horizontal="center" vertical="top" wrapText="1"/>
    </xf>
    <xf numFmtId="49" fontId="30" fillId="11" borderId="56" xfId="1" applyNumberFormat="1" applyFont="1" applyFill="1" applyBorder="1" applyAlignment="1">
      <alignment horizontal="center" vertical="top" wrapText="1"/>
    </xf>
    <xf numFmtId="49" fontId="30" fillId="11" borderId="65" xfId="1" applyNumberFormat="1" applyFont="1" applyFill="1" applyBorder="1" applyAlignment="1">
      <alignment horizontal="left" vertical="top" wrapText="1"/>
    </xf>
    <xf numFmtId="49" fontId="33" fillId="3" borderId="25" xfId="1" applyNumberFormat="1" applyFont="1" applyFill="1" applyBorder="1" applyAlignment="1">
      <alignment horizontal="left" vertical="top" wrapText="1"/>
    </xf>
    <xf numFmtId="49" fontId="33" fillId="3" borderId="38" xfId="1" applyNumberFormat="1" applyFont="1" applyFill="1" applyBorder="1" applyAlignment="1">
      <alignment horizontal="left" vertical="top" wrapText="1"/>
    </xf>
    <xf numFmtId="49" fontId="33" fillId="3" borderId="12" xfId="1" applyNumberFormat="1" applyFont="1" applyFill="1" applyBorder="1" applyAlignment="1">
      <alignment horizontal="left" vertical="top" wrapText="1"/>
    </xf>
    <xf numFmtId="49" fontId="33" fillId="3" borderId="72" xfId="1" applyNumberFormat="1" applyFont="1" applyFill="1" applyBorder="1" applyAlignment="1">
      <alignment horizontal="left" vertical="top" wrapText="1"/>
    </xf>
    <xf numFmtId="0" fontId="33" fillId="11" borderId="47" xfId="0" applyFont="1" applyFill="1" applyBorder="1"/>
    <xf numFmtId="49" fontId="33" fillId="3" borderId="68" xfId="1" applyNumberFormat="1" applyFont="1" applyFill="1" applyBorder="1" applyAlignment="1">
      <alignment horizontal="left" vertical="top" wrapText="1"/>
    </xf>
    <xf numFmtId="49" fontId="33" fillId="3" borderId="8" xfId="1" applyNumberFormat="1" applyFont="1" applyFill="1" applyBorder="1" applyAlignment="1">
      <alignment horizontal="left" vertical="top" wrapText="1"/>
    </xf>
    <xf numFmtId="0" fontId="30" fillId="0" borderId="38" xfId="1" applyFont="1" applyBorder="1" applyAlignment="1">
      <alignment horizontal="left" vertical="top"/>
    </xf>
    <xf numFmtId="49" fontId="30" fillId="0" borderId="25" xfId="8" applyNumberFormat="1" applyFont="1" applyBorder="1" applyAlignment="1">
      <alignment horizontal="left" vertical="top"/>
    </xf>
    <xf numFmtId="49" fontId="30" fillId="0" borderId="38" xfId="8" applyNumberFormat="1" applyFont="1" applyBorder="1" applyAlignment="1">
      <alignment horizontal="left" vertical="top"/>
    </xf>
    <xf numFmtId="49" fontId="30" fillId="0" borderId="8" xfId="8" applyNumberFormat="1" applyFont="1" applyBorder="1" applyAlignment="1">
      <alignment horizontal="left" vertical="top"/>
    </xf>
    <xf numFmtId="49" fontId="30" fillId="0" borderId="72" xfId="8" applyNumberFormat="1" applyFont="1" applyBorder="1" applyAlignment="1">
      <alignment horizontal="left" vertical="top"/>
    </xf>
    <xf numFmtId="49" fontId="12" fillId="3" borderId="12" xfId="1" applyNumberFormat="1" applyFont="1" applyFill="1" applyBorder="1" applyAlignment="1">
      <alignment horizontal="left" vertical="top" wrapText="1"/>
    </xf>
    <xf numFmtId="0" fontId="10" fillId="7" borderId="34" xfId="0" applyFont="1" applyFill="1" applyBorder="1" applyAlignment="1">
      <alignment horizontal="left" vertical="top" wrapText="1"/>
    </xf>
    <xf numFmtId="0" fontId="14" fillId="3" borderId="3" xfId="8" applyFont="1" applyFill="1" applyBorder="1" applyAlignment="1">
      <alignment horizontal="left" vertical="top" wrapText="1"/>
    </xf>
    <xf numFmtId="0" fontId="14" fillId="0" borderId="34" xfId="0" applyFont="1" applyBorder="1" applyAlignment="1">
      <alignment horizontal="left" vertical="top" wrapText="1"/>
    </xf>
    <xf numFmtId="0" fontId="10" fillId="0" borderId="34" xfId="8" applyFont="1" applyBorder="1" applyAlignment="1">
      <alignment horizontal="left" vertical="top" wrapText="1"/>
    </xf>
    <xf numFmtId="0" fontId="10" fillId="0" borderId="34" xfId="0" applyFont="1" applyBorder="1" applyAlignment="1">
      <alignment horizontal="left" vertical="top" wrapText="1"/>
    </xf>
    <xf numFmtId="3" fontId="10" fillId="0" borderId="34" xfId="8" applyNumberFormat="1" applyFont="1" applyBorder="1" applyAlignment="1">
      <alignment horizontal="left" vertical="top"/>
    </xf>
    <xf numFmtId="0" fontId="10" fillId="0" borderId="54" xfId="1" applyFont="1" applyBorder="1" applyAlignment="1">
      <alignment horizontal="left" vertical="top" wrapText="1"/>
    </xf>
    <xf numFmtId="0" fontId="10" fillId="0" borderId="66" xfId="8" applyFont="1" applyBorder="1" applyAlignment="1">
      <alignment horizontal="left" vertical="top" wrapText="1"/>
    </xf>
    <xf numFmtId="0" fontId="10" fillId="0" borderId="34" xfId="1" applyFont="1" applyBorder="1" applyAlignment="1">
      <alignment horizontal="left" vertical="top" wrapText="1"/>
    </xf>
    <xf numFmtId="0" fontId="10" fillId="0" borderId="34" xfId="8" applyFont="1" applyBorder="1" applyAlignment="1">
      <alignment horizontal="left" vertical="top"/>
    </xf>
    <xf numFmtId="49" fontId="12" fillId="3" borderId="25" xfId="1" applyNumberFormat="1" applyFont="1" applyFill="1" applyBorder="1" applyAlignment="1">
      <alignment horizontal="left" vertical="top" wrapText="1"/>
    </xf>
    <xf numFmtId="0" fontId="10" fillId="3" borderId="34" xfId="1" applyFont="1" applyFill="1" applyBorder="1" applyAlignment="1">
      <alignment horizontal="left" vertical="top" wrapText="1"/>
    </xf>
    <xf numFmtId="49" fontId="12" fillId="3" borderId="25" xfId="1" applyNumberFormat="1" applyFont="1" applyFill="1" applyBorder="1" applyAlignment="1">
      <alignment horizontal="left" vertical="top"/>
    </xf>
    <xf numFmtId="0" fontId="10" fillId="0" borderId="54" xfId="8" applyFont="1" applyBorder="1" applyAlignment="1">
      <alignment horizontal="left" vertical="top" wrapText="1"/>
    </xf>
    <xf numFmtId="3" fontId="10" fillId="0" borderId="54" xfId="8" applyNumberFormat="1" applyFont="1" applyBorder="1" applyAlignment="1">
      <alignment horizontal="left" vertical="top"/>
    </xf>
    <xf numFmtId="0" fontId="10" fillId="0" borderId="21" xfId="8" applyFont="1" applyBorder="1" applyAlignment="1">
      <alignment horizontal="left" vertical="top" wrapText="1"/>
    </xf>
    <xf numFmtId="0" fontId="15" fillId="7" borderId="25" xfId="0" applyFont="1" applyFill="1" applyBorder="1" applyAlignment="1">
      <alignment horizontal="left" vertical="top" wrapText="1"/>
    </xf>
    <xf numFmtId="0" fontId="14" fillId="7" borderId="34" xfId="0" applyFont="1" applyFill="1" applyBorder="1" applyAlignment="1">
      <alignment horizontal="left" vertical="top" wrapText="1"/>
    </xf>
    <xf numFmtId="3" fontId="10" fillId="0" borderId="21" xfId="1" applyNumberFormat="1" applyFont="1" applyBorder="1" applyAlignment="1">
      <alignment horizontal="left" vertical="top" wrapText="1"/>
    </xf>
    <xf numFmtId="3" fontId="10" fillId="0" borderId="54" xfId="1" applyNumberFormat="1" applyFont="1" applyBorder="1" applyAlignment="1">
      <alignment horizontal="left" vertical="top" wrapText="1"/>
    </xf>
    <xf numFmtId="3" fontId="10" fillId="0" borderId="34" xfId="1" applyNumberFormat="1" applyFont="1" applyBorder="1" applyAlignment="1">
      <alignment horizontal="left" vertical="top" wrapText="1"/>
    </xf>
    <xf numFmtId="0" fontId="10" fillId="0" borderId="66" xfId="1" applyFont="1" applyBorder="1" applyAlignment="1">
      <alignment horizontal="left" vertical="top" wrapText="1" shrinkToFit="1"/>
    </xf>
    <xf numFmtId="0" fontId="10" fillId="5" borderId="54" xfId="1" applyFont="1" applyFill="1" applyBorder="1" applyAlignment="1">
      <alignment horizontal="left" vertical="top" wrapText="1"/>
    </xf>
    <xf numFmtId="0" fontId="10" fillId="5" borderId="34" xfId="1" applyFont="1" applyFill="1" applyBorder="1" applyAlignment="1">
      <alignment horizontal="left" vertical="top" wrapText="1"/>
    </xf>
    <xf numFmtId="3" fontId="10" fillId="5" borderId="34" xfId="1" applyNumberFormat="1" applyFont="1" applyFill="1" applyBorder="1" applyAlignment="1">
      <alignment horizontal="left" vertical="top" wrapText="1"/>
    </xf>
    <xf numFmtId="1" fontId="10" fillId="5" borderId="34" xfId="1" applyNumberFormat="1" applyFont="1" applyFill="1" applyBorder="1" applyAlignment="1">
      <alignment horizontal="left" vertical="top" wrapText="1"/>
    </xf>
    <xf numFmtId="3" fontId="10" fillId="0" borderId="34" xfId="1" applyNumberFormat="1" applyFont="1" applyBorder="1" applyAlignment="1">
      <alignment horizontal="left" vertical="top"/>
    </xf>
    <xf numFmtId="0" fontId="10" fillId="0" borderId="34" xfId="1" applyFont="1" applyBorder="1" applyAlignment="1">
      <alignment horizontal="left" vertical="top"/>
    </xf>
    <xf numFmtId="0" fontId="10" fillId="3" borderId="54" xfId="1" applyFont="1" applyFill="1" applyBorder="1" applyAlignment="1">
      <alignment horizontal="left" vertical="top" wrapText="1"/>
    </xf>
    <xf numFmtId="1" fontId="29" fillId="5" borderId="63" xfId="1" applyNumberFormat="1" applyFont="1" applyFill="1" applyBorder="1" applyAlignment="1">
      <alignment horizontal="left" vertical="top" wrapText="1"/>
    </xf>
    <xf numFmtId="49" fontId="30" fillId="3" borderId="25" xfId="1" applyNumberFormat="1" applyFont="1" applyFill="1" applyBorder="1" applyAlignment="1">
      <alignment vertical="top" wrapText="1"/>
    </xf>
    <xf numFmtId="0" fontId="28" fillId="5" borderId="34" xfId="1" applyFont="1" applyFill="1" applyBorder="1" applyAlignment="1">
      <alignment vertical="top" wrapText="1"/>
    </xf>
    <xf numFmtId="0" fontId="28" fillId="0" borderId="34" xfId="0" applyFont="1" applyBorder="1" applyAlignment="1">
      <alignment horizontal="left" vertical="top"/>
    </xf>
    <xf numFmtId="0" fontId="28" fillId="0" borderId="34" xfId="0" applyFont="1" applyBorder="1" applyAlignment="1">
      <alignment vertical="top" wrapText="1"/>
    </xf>
    <xf numFmtId="0" fontId="28" fillId="0" borderId="70" xfId="0" applyFont="1" applyBorder="1" applyAlignment="1">
      <alignment vertical="top" wrapText="1"/>
    </xf>
    <xf numFmtId="0" fontId="28" fillId="0" borderId="54" xfId="1" applyFont="1" applyBorder="1" applyAlignment="1">
      <alignment vertical="top" wrapText="1"/>
    </xf>
    <xf numFmtId="2" fontId="29" fillId="0" borderId="34" xfId="1" applyNumberFormat="1" applyFont="1" applyBorder="1" applyAlignment="1">
      <alignment vertical="top" wrapText="1"/>
    </xf>
    <xf numFmtId="1" fontId="29" fillId="5" borderId="34" xfId="1" applyNumberFormat="1" applyFont="1" applyFill="1" applyBorder="1" applyAlignment="1">
      <alignment vertical="top" wrapText="1"/>
    </xf>
    <xf numFmtId="0" fontId="29" fillId="0" borderId="9" xfId="1" applyFont="1" applyBorder="1" applyAlignment="1">
      <alignment vertical="top" wrapText="1"/>
    </xf>
    <xf numFmtId="3" fontId="32" fillId="5" borderId="9" xfId="1" applyNumberFormat="1" applyFont="1" applyFill="1" applyBorder="1" applyAlignment="1">
      <alignment vertical="top" wrapText="1"/>
    </xf>
    <xf numFmtId="3" fontId="29" fillId="5" borderId="9" xfId="1" applyNumberFormat="1" applyFont="1" applyFill="1" applyBorder="1" applyAlignment="1">
      <alignment vertical="top" wrapText="1"/>
    </xf>
    <xf numFmtId="0" fontId="29" fillId="0" borderId="39" xfId="1" applyFont="1" applyBorder="1" applyAlignment="1">
      <alignment vertical="top" wrapText="1"/>
    </xf>
    <xf numFmtId="1" fontId="29" fillId="5" borderId="39" xfId="1" applyNumberFormat="1" applyFont="1" applyFill="1" applyBorder="1" applyAlignment="1">
      <alignment vertical="top" wrapText="1"/>
    </xf>
    <xf numFmtId="2" fontId="28" fillId="0" borderId="34" xfId="1" applyNumberFormat="1" applyFont="1" applyBorder="1" applyAlignment="1">
      <alignment vertical="top" wrapText="1"/>
    </xf>
    <xf numFmtId="2" fontId="29" fillId="0" borderId="39" xfId="1" applyNumberFormat="1" applyFont="1" applyBorder="1" applyAlignment="1">
      <alignment vertical="top" wrapText="1"/>
    </xf>
    <xf numFmtId="165" fontId="29" fillId="5" borderId="34" xfId="1" applyNumberFormat="1" applyFont="1" applyFill="1" applyBorder="1" applyAlignment="1">
      <alignment vertical="top" wrapText="1"/>
    </xf>
    <xf numFmtId="49" fontId="30" fillId="3" borderId="72" xfId="1" applyNumberFormat="1" applyFont="1" applyFill="1" applyBorder="1" applyAlignment="1">
      <alignment vertical="top" wrapText="1"/>
    </xf>
    <xf numFmtId="2" fontId="28" fillId="0" borderId="70" xfId="1" applyNumberFormat="1" applyFont="1" applyBorder="1" applyAlignment="1">
      <alignment vertical="top" wrapText="1"/>
    </xf>
    <xf numFmtId="2" fontId="29" fillId="0" borderId="70" xfId="1" applyNumberFormat="1" applyFont="1" applyBorder="1" applyAlignment="1">
      <alignment vertical="top" wrapText="1"/>
    </xf>
    <xf numFmtId="1" fontId="29" fillId="5" borderId="70" xfId="1" applyNumberFormat="1" applyFont="1" applyFill="1" applyBorder="1" applyAlignment="1">
      <alignment vertical="top" wrapText="1"/>
    </xf>
    <xf numFmtId="165" fontId="29" fillId="5" borderId="70" xfId="1" applyNumberFormat="1" applyFont="1" applyFill="1" applyBorder="1" applyAlignment="1">
      <alignment vertical="top" wrapText="1"/>
    </xf>
    <xf numFmtId="165" fontId="28" fillId="5" borderId="54" xfId="1" applyNumberFormat="1" applyFont="1" applyFill="1" applyBorder="1" applyAlignment="1">
      <alignment horizontal="left" vertical="top" wrapText="1"/>
    </xf>
    <xf numFmtId="165" fontId="28" fillId="5" borderId="34" xfId="1" applyNumberFormat="1" applyFont="1" applyFill="1" applyBorder="1" applyAlignment="1">
      <alignment horizontal="left" vertical="top" wrapText="1"/>
    </xf>
    <xf numFmtId="0" fontId="28" fillId="7" borderId="34" xfId="0" applyFont="1" applyFill="1" applyBorder="1" applyAlignment="1">
      <alignment horizontal="left" vertical="top" wrapText="1"/>
    </xf>
    <xf numFmtId="1" fontId="28" fillId="0" borderId="55" xfId="1" applyNumberFormat="1" applyFont="1" applyBorder="1" applyAlignment="1">
      <alignment horizontal="left" vertical="top" wrapText="1"/>
    </xf>
    <xf numFmtId="1" fontId="28" fillId="0" borderId="51" xfId="1" applyNumberFormat="1" applyFont="1" applyBorder="1" applyAlignment="1">
      <alignment horizontal="left" vertical="top" wrapText="1"/>
    </xf>
    <xf numFmtId="1" fontId="28" fillId="0" borderId="0" xfId="1" applyNumberFormat="1" applyFont="1" applyAlignment="1">
      <alignment horizontal="left" vertical="top" wrapText="1"/>
    </xf>
    <xf numFmtId="0" fontId="28" fillId="0" borderId="57" xfId="1" applyFont="1" applyBorder="1" applyAlignment="1">
      <alignment horizontal="left" vertical="top" wrapText="1"/>
    </xf>
    <xf numFmtId="1" fontId="28" fillId="5" borderId="52" xfId="1" applyNumberFormat="1" applyFont="1" applyFill="1" applyBorder="1" applyAlignment="1">
      <alignment horizontal="left" vertical="top" wrapText="1"/>
    </xf>
    <xf numFmtId="165" fontId="28" fillId="5" borderId="13" xfId="1" applyNumberFormat="1" applyFont="1" applyFill="1" applyBorder="1" applyAlignment="1">
      <alignment horizontal="left" vertical="top" wrapText="1"/>
    </xf>
    <xf numFmtId="1" fontId="28" fillId="5" borderId="13" xfId="1" applyNumberFormat="1" applyFont="1" applyFill="1" applyBorder="1" applyAlignment="1">
      <alignment horizontal="left" vertical="top" wrapText="1"/>
    </xf>
    <xf numFmtId="165" fontId="29" fillId="5" borderId="13" xfId="1" applyNumberFormat="1" applyFont="1" applyFill="1" applyBorder="1" applyAlignment="1">
      <alignment horizontal="left" vertical="top" wrapText="1"/>
    </xf>
    <xf numFmtId="165" fontId="29" fillId="5" borderId="14" xfId="1" applyNumberFormat="1" applyFont="1" applyFill="1" applyBorder="1" applyAlignment="1">
      <alignment horizontal="left" vertical="top" wrapText="1"/>
    </xf>
    <xf numFmtId="2" fontId="29" fillId="5" borderId="34" xfId="1" applyNumberFormat="1" applyFont="1" applyFill="1" applyBorder="1" applyAlignment="1">
      <alignment horizontal="left" vertical="top" wrapText="1"/>
    </xf>
    <xf numFmtId="2" fontId="28" fillId="5" borderId="34" xfId="1" applyNumberFormat="1" applyFont="1" applyFill="1" applyBorder="1" applyAlignment="1">
      <alignment horizontal="left" vertical="top" wrapText="1"/>
    </xf>
    <xf numFmtId="2" fontId="29" fillId="5" borderId="13" xfId="1" applyNumberFormat="1" applyFont="1" applyFill="1" applyBorder="1" applyAlignment="1">
      <alignment horizontal="left" vertical="top" wrapText="1"/>
    </xf>
    <xf numFmtId="49" fontId="30" fillId="3" borderId="55" xfId="1" applyNumberFormat="1" applyFont="1" applyFill="1" applyBorder="1" applyAlignment="1">
      <alignment horizontal="left" vertical="top" wrapText="1"/>
    </xf>
    <xf numFmtId="49" fontId="30" fillId="3" borderId="53" xfId="1" applyNumberFormat="1" applyFont="1" applyFill="1" applyBorder="1" applyAlignment="1">
      <alignment horizontal="left" vertical="top" wrapText="1"/>
    </xf>
    <xf numFmtId="49" fontId="30" fillId="3" borderId="44" xfId="1" applyNumberFormat="1" applyFont="1" applyFill="1" applyBorder="1" applyAlignment="1">
      <alignment horizontal="left" vertical="top" wrapText="1"/>
    </xf>
    <xf numFmtId="0" fontId="34" fillId="0" borderId="13" xfId="0" applyFont="1" applyBorder="1" applyAlignment="1">
      <alignment horizontal="left" vertical="top" wrapText="1"/>
    </xf>
    <xf numFmtId="0" fontId="18" fillId="0" borderId="34" xfId="0" applyFont="1" applyBorder="1" applyAlignment="1">
      <alignment vertical="top"/>
    </xf>
    <xf numFmtId="49" fontId="30" fillId="0" borderId="68" xfId="1" applyNumberFormat="1" applyFont="1" applyBorder="1" applyAlignment="1">
      <alignment vertical="top"/>
    </xf>
    <xf numFmtId="49" fontId="28" fillId="0" borderId="54" xfId="1" applyNumberFormat="1" applyFont="1" applyBorder="1" applyAlignment="1">
      <alignment vertical="top"/>
    </xf>
    <xf numFmtId="0" fontId="28" fillId="0" borderId="71" xfId="1" applyFont="1" applyBorder="1" applyAlignment="1">
      <alignment vertical="top" wrapText="1"/>
    </xf>
    <xf numFmtId="0" fontId="10" fillId="0" borderId="54" xfId="1" applyFont="1" applyBorder="1" applyAlignment="1">
      <alignment vertical="top" wrapText="1"/>
    </xf>
    <xf numFmtId="49" fontId="30" fillId="0" borderId="25" xfId="1" applyNumberFormat="1" applyFont="1" applyBorder="1" applyAlignment="1">
      <alignment vertical="top"/>
    </xf>
    <xf numFmtId="49" fontId="28" fillId="0" borderId="34" xfId="1" applyNumberFormat="1" applyFont="1" applyBorder="1" applyAlignment="1">
      <alignment vertical="top" wrapText="1"/>
    </xf>
    <xf numFmtId="49" fontId="28" fillId="0" borderId="34" xfId="1" applyNumberFormat="1" applyFont="1" applyBorder="1" applyAlignment="1">
      <alignment vertical="top"/>
    </xf>
    <xf numFmtId="0" fontId="28" fillId="0" borderId="55" xfId="1" applyFont="1" applyBorder="1" applyAlignment="1">
      <alignment vertical="top" wrapText="1"/>
    </xf>
    <xf numFmtId="49" fontId="30" fillId="0" borderId="38" xfId="1" applyNumberFormat="1" applyFont="1" applyBorder="1" applyAlignment="1">
      <alignment vertical="top"/>
    </xf>
    <xf numFmtId="49" fontId="28" fillId="0" borderId="39" xfId="1" applyNumberFormat="1" applyFont="1" applyBorder="1" applyAlignment="1">
      <alignment vertical="top" wrapText="1"/>
    </xf>
    <xf numFmtId="49" fontId="28" fillId="0" borderId="39" xfId="1" applyNumberFormat="1" applyFont="1" applyBorder="1" applyAlignment="1">
      <alignment vertical="top"/>
    </xf>
    <xf numFmtId="0" fontId="28" fillId="0" borderId="60" xfId="1" applyFont="1" applyBorder="1" applyAlignment="1">
      <alignment vertical="top" wrapText="1"/>
    </xf>
    <xf numFmtId="0" fontId="28" fillId="0" borderId="39" xfId="1" applyFont="1" applyBorder="1" applyAlignment="1">
      <alignment vertical="top" wrapText="1"/>
    </xf>
    <xf numFmtId="49" fontId="30" fillId="0" borderId="72" xfId="1" applyNumberFormat="1" applyFont="1" applyBorder="1" applyAlignment="1">
      <alignment vertical="top"/>
    </xf>
    <xf numFmtId="49" fontId="28" fillId="0" borderId="69" xfId="1" applyNumberFormat="1" applyFont="1" applyBorder="1" applyAlignment="1">
      <alignment vertical="top" wrapText="1"/>
    </xf>
    <xf numFmtId="49" fontId="28" fillId="0" borderId="69" xfId="1" applyNumberFormat="1" applyFont="1" applyBorder="1" applyAlignment="1">
      <alignment vertical="top"/>
    </xf>
    <xf numFmtId="0" fontId="28" fillId="0" borderId="69" xfId="1" applyFont="1" applyBorder="1" applyAlignment="1">
      <alignment vertical="top" wrapText="1"/>
    </xf>
    <xf numFmtId="0" fontId="29" fillId="0" borderId="36" xfId="0" applyFont="1" applyBorder="1" applyAlignment="1">
      <alignment vertical="top" wrapText="1"/>
    </xf>
    <xf numFmtId="0" fontId="34" fillId="0" borderId="34" xfId="0" applyFont="1" applyBorder="1" applyAlignment="1">
      <alignment horizontal="left" vertical="top"/>
    </xf>
    <xf numFmtId="0" fontId="28" fillId="15" borderId="0" xfId="1" applyFont="1" applyFill="1" applyBorder="1" applyAlignment="1">
      <alignment vertical="top"/>
    </xf>
    <xf numFmtId="0" fontId="28" fillId="0" borderId="0" xfId="1" applyFont="1" applyBorder="1" applyAlignment="1">
      <alignment vertical="top"/>
    </xf>
    <xf numFmtId="2" fontId="29" fillId="9" borderId="11" xfId="0" applyNumberFormat="1" applyFont="1" applyFill="1" applyBorder="1" applyAlignment="1">
      <alignment horizontal="center" vertical="top"/>
    </xf>
    <xf numFmtId="0" fontId="28" fillId="8" borderId="36" xfId="1" applyFont="1" applyFill="1" applyBorder="1" applyAlignment="1">
      <alignment vertical="top"/>
    </xf>
    <xf numFmtId="0" fontId="14" fillId="3" borderId="21" xfId="0" applyFont="1" applyFill="1" applyBorder="1" applyAlignment="1">
      <alignment horizontal="left" vertical="top" wrapText="1"/>
    </xf>
    <xf numFmtId="0" fontId="18" fillId="0" borderId="0" xfId="0" applyFont="1" applyBorder="1"/>
    <xf numFmtId="49" fontId="10" fillId="3" borderId="21" xfId="1" applyNumberFormat="1" applyFont="1" applyFill="1" applyBorder="1" applyAlignment="1">
      <alignment horizontal="left" vertical="top" wrapText="1"/>
    </xf>
    <xf numFmtId="0" fontId="10" fillId="0" borderId="21" xfId="1" applyFont="1" applyBorder="1" applyAlignment="1">
      <alignment horizontal="left" vertical="top"/>
    </xf>
    <xf numFmtId="0" fontId="12" fillId="0" borderId="46" xfId="1" applyFont="1" applyBorder="1" applyAlignment="1">
      <alignment horizontal="center" vertical="center" wrapText="1"/>
    </xf>
    <xf numFmtId="0" fontId="12" fillId="0" borderId="50" xfId="1" applyFont="1" applyBorder="1" applyAlignment="1">
      <alignment horizontal="center" vertical="center" wrapText="1"/>
    </xf>
    <xf numFmtId="0" fontId="12" fillId="0" borderId="48" xfId="1" applyFont="1" applyBorder="1" applyAlignment="1">
      <alignment horizontal="center" vertical="center" wrapText="1"/>
    </xf>
    <xf numFmtId="0" fontId="36" fillId="0" borderId="0" xfId="0" applyFont="1"/>
    <xf numFmtId="1" fontId="12" fillId="18" borderId="50" xfId="1" applyNumberFormat="1" applyFont="1" applyFill="1" applyBorder="1" applyAlignment="1">
      <alignment horizontal="center" vertical="center"/>
    </xf>
    <xf numFmtId="1" fontId="36" fillId="0" borderId="0" xfId="0" applyNumberFormat="1" applyFont="1"/>
    <xf numFmtId="1" fontId="10" fillId="0" borderId="16" xfId="1" applyNumberFormat="1" applyFont="1" applyBorder="1" applyAlignment="1">
      <alignment horizontal="center" vertical="center"/>
    </xf>
    <xf numFmtId="1" fontId="10" fillId="0" borderId="43" xfId="1" applyNumberFormat="1" applyFont="1" applyBorder="1" applyAlignment="1">
      <alignment horizontal="center" vertical="center"/>
    </xf>
    <xf numFmtId="1" fontId="12" fillId="6" borderId="16" xfId="1" applyNumberFormat="1" applyFont="1" applyFill="1" applyBorder="1" applyAlignment="1">
      <alignment horizontal="center" vertical="center"/>
    </xf>
    <xf numFmtId="1" fontId="12" fillId="4" borderId="48" xfId="1" applyNumberFormat="1" applyFont="1" applyFill="1" applyBorder="1" applyAlignment="1">
      <alignment horizontal="center" vertical="center"/>
    </xf>
    <xf numFmtId="1" fontId="12" fillId="4" borderId="46" xfId="1" applyNumberFormat="1" applyFont="1" applyFill="1" applyBorder="1" applyAlignment="1">
      <alignment horizontal="center" vertical="center"/>
    </xf>
    <xf numFmtId="0" fontId="14" fillId="0" borderId="0" xfId="0" applyFont="1"/>
    <xf numFmtId="0" fontId="15" fillId="0" borderId="49" xfId="0" applyFont="1" applyBorder="1"/>
    <xf numFmtId="0" fontId="36" fillId="0" borderId="46" xfId="0" applyFont="1" applyBorder="1"/>
    <xf numFmtId="1" fontId="36" fillId="0" borderId="46" xfId="0" applyNumberFormat="1" applyFont="1" applyBorder="1"/>
    <xf numFmtId="1" fontId="36" fillId="0" borderId="47" xfId="0" applyNumberFormat="1" applyFont="1" applyBorder="1"/>
    <xf numFmtId="1" fontId="12" fillId="0" borderId="47" xfId="1" applyNumberFormat="1" applyFont="1" applyBorder="1" applyAlignment="1">
      <alignment horizontal="center" vertical="center" wrapText="1"/>
    </xf>
    <xf numFmtId="1" fontId="12" fillId="6" borderId="50" xfId="1" applyNumberFormat="1" applyFont="1" applyFill="1" applyBorder="1" applyAlignment="1">
      <alignment horizontal="center" vertical="center"/>
    </xf>
    <xf numFmtId="1" fontId="14" fillId="0" borderId="14" xfId="0" applyNumberFormat="1" applyFont="1" applyBorder="1" applyAlignment="1">
      <alignment horizontal="center"/>
    </xf>
    <xf numFmtId="1" fontId="14" fillId="0" borderId="76" xfId="0" applyNumberFormat="1" applyFont="1" applyBorder="1" applyAlignment="1">
      <alignment horizontal="center"/>
    </xf>
    <xf numFmtId="1" fontId="14" fillId="0" borderId="15" xfId="0" applyNumberFormat="1" applyFont="1" applyBorder="1" applyAlignment="1">
      <alignment horizontal="center"/>
    </xf>
    <xf numFmtId="1" fontId="15" fillId="4" borderId="46" xfId="0" applyNumberFormat="1" applyFont="1" applyFill="1" applyBorder="1" applyAlignment="1">
      <alignment horizontal="center"/>
    </xf>
    <xf numFmtId="1" fontId="15" fillId="4" borderId="48" xfId="0" applyNumberFormat="1" applyFont="1" applyFill="1" applyBorder="1" applyAlignment="1">
      <alignment horizontal="center"/>
    </xf>
    <xf numFmtId="1" fontId="15" fillId="4" borderId="47" xfId="0" applyNumberFormat="1" applyFont="1" applyFill="1" applyBorder="1" applyAlignment="1">
      <alignment horizontal="center"/>
    </xf>
    <xf numFmtId="1" fontId="14" fillId="0" borderId="0" xfId="0" applyNumberFormat="1" applyFont="1"/>
    <xf numFmtId="0" fontId="14" fillId="0" borderId="46" xfId="0" applyFont="1" applyBorder="1"/>
    <xf numFmtId="1" fontId="14" fillId="0" borderId="46" xfId="0" applyNumberFormat="1" applyFont="1" applyBorder="1"/>
    <xf numFmtId="1" fontId="14" fillId="0" borderId="47" xfId="0" applyNumberFormat="1" applyFont="1" applyBorder="1"/>
    <xf numFmtId="1" fontId="10" fillId="0" borderId="34" xfId="1" applyNumberFormat="1" applyFont="1" applyBorder="1" applyAlignment="1">
      <alignment horizontal="center" vertical="center"/>
    </xf>
    <xf numFmtId="1" fontId="12" fillId="6" borderId="34" xfId="1" applyNumberFormat="1" applyFont="1" applyFill="1" applyBorder="1" applyAlignment="1">
      <alignment horizontal="center" vertical="center"/>
    </xf>
    <xf numFmtId="1" fontId="12" fillId="6" borderId="39" xfId="1" applyNumberFormat="1" applyFont="1" applyFill="1" applyBorder="1" applyAlignment="1">
      <alignment horizontal="center" vertical="center"/>
    </xf>
    <xf numFmtId="1" fontId="10" fillId="0" borderId="21" xfId="1" applyNumberFormat="1" applyFont="1" applyBorder="1" applyAlignment="1">
      <alignment horizontal="center" vertical="center"/>
    </xf>
    <xf numFmtId="1" fontId="12" fillId="0" borderId="34" xfId="1" applyNumberFormat="1" applyFont="1" applyFill="1" applyBorder="1" applyAlignment="1">
      <alignment horizontal="center" vertical="center"/>
    </xf>
    <xf numFmtId="1" fontId="15" fillId="0" borderId="34" xfId="0" applyNumberFormat="1" applyFont="1" applyFill="1" applyBorder="1" applyAlignment="1">
      <alignment horizontal="center"/>
    </xf>
    <xf numFmtId="1" fontId="12" fillId="0" borderId="21" xfId="1" applyNumberFormat="1" applyFont="1" applyFill="1" applyBorder="1" applyAlignment="1">
      <alignment horizontal="center" vertical="center"/>
    </xf>
    <xf numFmtId="1" fontId="15" fillId="0" borderId="21" xfId="0" applyNumberFormat="1" applyFont="1" applyFill="1" applyBorder="1" applyAlignment="1">
      <alignment horizontal="center"/>
    </xf>
    <xf numFmtId="1" fontId="12" fillId="4" borderId="49" xfId="1" applyNumberFormat="1" applyFont="1" applyFill="1" applyBorder="1" applyAlignment="1">
      <alignment horizontal="center" vertical="center"/>
    </xf>
    <xf numFmtId="49" fontId="30" fillId="3" borderId="38" xfId="1" applyNumberFormat="1" applyFont="1" applyFill="1" applyBorder="1" applyAlignment="1">
      <alignment horizontal="left" vertical="top"/>
    </xf>
    <xf numFmtId="0" fontId="28" fillId="0" borderId="9" xfId="1" applyFont="1" applyBorder="1" applyAlignment="1">
      <alignment horizontal="left" vertical="top" wrapText="1"/>
    </xf>
    <xf numFmtId="0" fontId="28" fillId="0" borderId="60" xfId="1" applyFont="1" applyBorder="1" applyAlignment="1">
      <alignment horizontal="left" vertical="top" wrapText="1"/>
    </xf>
    <xf numFmtId="0" fontId="29" fillId="0" borderId="34" xfId="1" applyFont="1" applyBorder="1" applyAlignment="1">
      <alignment horizontal="left" vertical="top" wrapText="1"/>
    </xf>
    <xf numFmtId="0" fontId="28" fillId="0" borderId="21" xfId="1" applyFont="1" applyBorder="1" applyAlignment="1">
      <alignment horizontal="left" vertical="top" wrapText="1"/>
    </xf>
    <xf numFmtId="0" fontId="28" fillId="0" borderId="34" xfId="1" applyFont="1" applyBorder="1" applyAlignment="1">
      <alignment horizontal="left" vertical="top" wrapText="1"/>
    </xf>
    <xf numFmtId="49" fontId="30" fillId="11" borderId="65" xfId="1" applyNumberFormat="1" applyFont="1" applyFill="1" applyBorder="1" applyAlignment="1">
      <alignment horizontal="center" vertical="top" wrapText="1"/>
    </xf>
    <xf numFmtId="0" fontId="28" fillId="0" borderId="70" xfId="1" applyFont="1" applyBorder="1" applyAlignment="1">
      <alignment horizontal="left" vertical="top" wrapText="1"/>
    </xf>
    <xf numFmtId="0" fontId="12" fillId="0" borderId="12" xfId="1" applyFont="1" applyBorder="1" applyAlignment="1">
      <alignment horizontal="left" vertical="top"/>
    </xf>
    <xf numFmtId="0" fontId="28" fillId="0" borderId="14" xfId="1" applyFont="1" applyBorder="1" applyAlignment="1">
      <alignment horizontal="left" vertical="top" wrapText="1"/>
    </xf>
    <xf numFmtId="1" fontId="29" fillId="5" borderId="34" xfId="1" applyNumberFormat="1" applyFont="1" applyFill="1" applyBorder="1" applyAlignment="1">
      <alignment horizontal="left" vertical="top" wrapText="1"/>
    </xf>
    <xf numFmtId="0" fontId="29" fillId="0" borderId="34" xfId="0" applyFont="1" applyBorder="1" applyAlignment="1">
      <alignment horizontal="left" vertical="top" wrapText="1"/>
    </xf>
    <xf numFmtId="0" fontId="28" fillId="0" borderId="34" xfId="1" applyFont="1" applyBorder="1" applyAlignment="1">
      <alignment horizontal="left" vertical="top" wrapText="1"/>
    </xf>
    <xf numFmtId="0" fontId="29" fillId="5" borderId="34" xfId="1" applyFont="1" applyFill="1" applyBorder="1" applyAlignment="1">
      <alignment horizontal="left" vertical="top" wrapText="1"/>
    </xf>
    <xf numFmtId="0" fontId="29" fillId="0" borderId="34" xfId="1" applyFont="1" applyBorder="1" applyAlignment="1">
      <alignment horizontal="left" vertical="top" wrapText="1"/>
    </xf>
    <xf numFmtId="0" fontId="28" fillId="0" borderId="54" xfId="1" applyFont="1" applyBorder="1" applyAlignment="1">
      <alignment horizontal="left" vertical="top" wrapText="1"/>
    </xf>
    <xf numFmtId="0" fontId="28" fillId="0" borderId="21" xfId="1" applyFont="1" applyBorder="1" applyAlignment="1">
      <alignment horizontal="left" vertical="top" wrapText="1"/>
    </xf>
    <xf numFmtId="0" fontId="28" fillId="0" borderId="60" xfId="1" applyFont="1" applyBorder="1" applyAlignment="1">
      <alignment horizontal="left" vertical="top" wrapText="1"/>
    </xf>
    <xf numFmtId="49" fontId="30" fillId="3" borderId="38" xfId="1" applyNumberFormat="1" applyFont="1" applyFill="1" applyBorder="1" applyAlignment="1">
      <alignment horizontal="left" vertical="top" wrapText="1"/>
    </xf>
    <xf numFmtId="165" fontId="29" fillId="5" borderId="39" xfId="1" applyNumberFormat="1" applyFont="1" applyFill="1" applyBorder="1" applyAlignment="1">
      <alignment horizontal="left" vertical="top" wrapText="1"/>
    </xf>
    <xf numFmtId="49" fontId="30" fillId="3" borderId="25" xfId="1" applyNumberFormat="1" applyFont="1" applyFill="1" applyBorder="1" applyAlignment="1">
      <alignment horizontal="left" vertical="top" wrapText="1"/>
    </xf>
    <xf numFmtId="49" fontId="30" fillId="3" borderId="8" xfId="1" applyNumberFormat="1" applyFont="1" applyFill="1" applyBorder="1" applyAlignment="1">
      <alignment horizontal="left" vertical="top" wrapText="1"/>
    </xf>
    <xf numFmtId="0" fontId="29" fillId="0" borderId="55" xfId="1" applyFont="1" applyBorder="1" applyAlignment="1">
      <alignment horizontal="left" vertical="top" wrapText="1"/>
    </xf>
    <xf numFmtId="165" fontId="29" fillId="5" borderId="9" xfId="1" applyNumberFormat="1" applyFont="1" applyFill="1" applyBorder="1" applyAlignment="1">
      <alignment horizontal="left" vertical="top" wrapText="1"/>
    </xf>
    <xf numFmtId="49" fontId="30" fillId="11" borderId="65" xfId="1" applyNumberFormat="1" applyFont="1" applyFill="1" applyBorder="1" applyAlignment="1">
      <alignment horizontal="center" vertical="top" wrapText="1"/>
    </xf>
    <xf numFmtId="1" fontId="28" fillId="5" borderId="54" xfId="1" applyNumberFormat="1" applyFont="1" applyFill="1" applyBorder="1" applyAlignment="1">
      <alignment horizontal="left" vertical="top" wrapText="1"/>
    </xf>
    <xf numFmtId="1" fontId="28" fillId="5" borderId="34" xfId="1" applyNumberFormat="1" applyFont="1" applyFill="1" applyBorder="1" applyAlignment="1">
      <alignment horizontal="left" vertical="top" wrapText="1"/>
    </xf>
    <xf numFmtId="49" fontId="30" fillId="3" borderId="68" xfId="1" applyNumberFormat="1" applyFont="1" applyFill="1" applyBorder="1" applyAlignment="1">
      <alignment horizontal="left" vertical="top" wrapText="1"/>
    </xf>
    <xf numFmtId="0" fontId="29" fillId="5" borderId="54" xfId="1" applyFont="1" applyFill="1" applyBorder="1" applyAlignment="1">
      <alignment horizontal="left" vertical="top" wrapText="1"/>
    </xf>
    <xf numFmtId="0" fontId="29" fillId="0" borderId="51" xfId="1" applyFont="1" applyBorder="1" applyAlignment="1">
      <alignment horizontal="left" vertical="top" wrapText="1"/>
    </xf>
    <xf numFmtId="49" fontId="30" fillId="3" borderId="65" xfId="1" applyNumberFormat="1" applyFont="1" applyFill="1" applyBorder="1" applyAlignment="1">
      <alignment horizontal="left" vertical="top" wrapText="1"/>
    </xf>
    <xf numFmtId="0" fontId="28" fillId="15" borderId="11" xfId="1" applyFont="1" applyFill="1" applyBorder="1" applyAlignment="1">
      <alignment vertical="top"/>
    </xf>
    <xf numFmtId="0" fontId="28" fillId="0" borderId="0" xfId="1" applyFont="1" applyBorder="1" applyAlignment="1">
      <alignment horizontal="left" vertical="top"/>
    </xf>
    <xf numFmtId="2" fontId="29" fillId="5" borderId="0" xfId="1" applyNumberFormat="1" applyFont="1" applyFill="1" applyBorder="1" applyAlignment="1">
      <alignment horizontal="left" vertical="top" wrapText="1"/>
    </xf>
    <xf numFmtId="3" fontId="10" fillId="0" borderId="34" xfId="1" applyNumberFormat="1" applyFont="1" applyFill="1" applyBorder="1" applyAlignment="1">
      <alignment horizontal="left" vertical="top" wrapText="1"/>
    </xf>
    <xf numFmtId="49" fontId="30" fillId="0" borderId="25" xfId="1" applyNumberFormat="1" applyFont="1" applyFill="1" applyBorder="1" applyAlignment="1">
      <alignment horizontal="left" vertical="top"/>
    </xf>
    <xf numFmtId="0" fontId="28" fillId="0" borderId="34" xfId="0" applyFont="1" applyFill="1" applyBorder="1" applyAlignment="1">
      <alignment horizontal="left" vertical="top" wrapText="1"/>
    </xf>
    <xf numFmtId="0" fontId="28" fillId="0" borderId="34" xfId="1" applyFont="1" applyFill="1" applyBorder="1" applyAlignment="1">
      <alignment horizontal="left" vertical="top" wrapText="1"/>
    </xf>
    <xf numFmtId="49" fontId="30" fillId="0" borderId="72" xfId="1" applyNumberFormat="1" applyFont="1" applyFill="1" applyBorder="1" applyAlignment="1">
      <alignment horizontal="left" vertical="top"/>
    </xf>
    <xf numFmtId="0" fontId="28" fillId="0" borderId="70" xfId="0" applyFont="1" applyFill="1" applyBorder="1" applyAlignment="1">
      <alignment horizontal="left" vertical="top" wrapText="1"/>
    </xf>
    <xf numFmtId="3" fontId="28" fillId="0" borderId="34" xfId="1" applyNumberFormat="1" applyFont="1" applyFill="1" applyBorder="1" applyAlignment="1">
      <alignment horizontal="left" vertical="top" wrapText="1"/>
    </xf>
    <xf numFmtId="0" fontId="28" fillId="0" borderId="70" xfId="1" applyFont="1" applyFill="1" applyBorder="1" applyAlignment="1">
      <alignment horizontal="left" vertical="top"/>
    </xf>
    <xf numFmtId="3" fontId="28" fillId="0" borderId="70" xfId="1" applyNumberFormat="1" applyFont="1" applyFill="1" applyBorder="1" applyAlignment="1">
      <alignment horizontal="left" vertical="top" wrapText="1"/>
    </xf>
    <xf numFmtId="0" fontId="10" fillId="0" borderId="34" xfId="0" applyFont="1" applyFill="1" applyBorder="1" applyAlignment="1">
      <alignment horizontal="left" vertical="top" wrapText="1"/>
    </xf>
    <xf numFmtId="49" fontId="12" fillId="3" borderId="12" xfId="1" applyNumberFormat="1" applyFont="1" applyFill="1" applyBorder="1" applyAlignment="1">
      <alignment horizontal="left" vertical="top" wrapText="1"/>
    </xf>
    <xf numFmtId="0" fontId="10" fillId="0" borderId="34" xfId="8" applyFont="1" applyBorder="1" applyAlignment="1">
      <alignment horizontal="left" vertical="top" wrapText="1"/>
    </xf>
    <xf numFmtId="49" fontId="12" fillId="3" borderId="25" xfId="8" applyNumberFormat="1" applyFont="1" applyFill="1" applyBorder="1" applyAlignment="1">
      <alignment horizontal="left" vertical="top"/>
    </xf>
    <xf numFmtId="0" fontId="10" fillId="0" borderId="34" xfId="1" applyFont="1" applyBorder="1" applyAlignment="1">
      <alignment horizontal="left" vertical="top" wrapText="1"/>
    </xf>
    <xf numFmtId="0" fontId="10" fillId="5" borderId="34" xfId="8" applyFont="1" applyFill="1" applyBorder="1" applyAlignment="1">
      <alignment horizontal="left" vertical="top" wrapText="1"/>
    </xf>
    <xf numFmtId="49" fontId="12" fillId="3" borderId="25" xfId="1" applyNumberFormat="1" applyFont="1" applyFill="1" applyBorder="1" applyAlignment="1">
      <alignment horizontal="left" vertical="top" wrapText="1"/>
    </xf>
    <xf numFmtId="0" fontId="10" fillId="0" borderId="54" xfId="8" applyFont="1" applyBorder="1" applyAlignment="1">
      <alignment horizontal="left" vertical="top" wrapText="1"/>
    </xf>
    <xf numFmtId="0" fontId="14" fillId="0" borderId="34" xfId="1" applyFont="1" applyBorder="1" applyAlignment="1">
      <alignment horizontal="left" vertical="top" wrapText="1"/>
    </xf>
    <xf numFmtId="0" fontId="14" fillId="0" borderId="21" xfId="1" applyFont="1" applyBorder="1" applyAlignment="1">
      <alignment horizontal="left" vertical="top" wrapText="1"/>
    </xf>
    <xf numFmtId="49" fontId="10" fillId="3" borderId="34" xfId="1" applyNumberFormat="1" applyFont="1" applyFill="1" applyBorder="1" applyAlignment="1">
      <alignment horizontal="left" vertical="top" wrapText="1"/>
    </xf>
    <xf numFmtId="49" fontId="12" fillId="3" borderId="8" xfId="1" applyNumberFormat="1" applyFont="1" applyFill="1" applyBorder="1" applyAlignment="1">
      <alignment horizontal="left" vertical="top" wrapText="1"/>
    </xf>
    <xf numFmtId="49" fontId="12" fillId="0" borderId="25" xfId="1" applyNumberFormat="1" applyFont="1" applyBorder="1" applyAlignment="1">
      <alignment horizontal="left" vertical="top"/>
    </xf>
    <xf numFmtId="0" fontId="10" fillId="3" borderId="34" xfId="8" applyFont="1" applyFill="1" applyBorder="1" applyAlignment="1">
      <alignment horizontal="left" vertical="top" wrapText="1"/>
    </xf>
    <xf numFmtId="0" fontId="10" fillId="0" borderId="35" xfId="8" applyFont="1" applyBorder="1" applyAlignment="1">
      <alignment vertical="top" wrapText="1"/>
    </xf>
    <xf numFmtId="49" fontId="12" fillId="3" borderId="25" xfId="8" applyNumberFormat="1" applyFont="1" applyFill="1" applyBorder="1" applyAlignment="1">
      <alignment horizontal="left" vertical="top" wrapText="1"/>
    </xf>
    <xf numFmtId="4" fontId="10" fillId="0" borderId="34" xfId="1" applyNumberFormat="1" applyFont="1" applyBorder="1" applyAlignment="1">
      <alignment horizontal="left" vertical="top" wrapText="1"/>
    </xf>
    <xf numFmtId="0" fontId="15" fillId="0" borderId="25" xfId="0" applyFont="1" applyBorder="1" applyAlignment="1">
      <alignment horizontal="left" vertical="top" wrapText="1"/>
    </xf>
    <xf numFmtId="0" fontId="14" fillId="0" borderId="34" xfId="0" applyFont="1" applyBorder="1" applyAlignment="1">
      <alignment horizontal="left" vertical="top" wrapText="1"/>
    </xf>
    <xf numFmtId="0" fontId="10" fillId="0" borderId="54" xfId="1" applyFont="1" applyBorder="1" applyAlignment="1">
      <alignment horizontal="left" vertical="top" wrapText="1"/>
    </xf>
    <xf numFmtId="0" fontId="10" fillId="3" borderId="34" xfId="1" applyFont="1" applyFill="1" applyBorder="1" applyAlignment="1">
      <alignment horizontal="left" vertical="top" wrapText="1"/>
    </xf>
    <xf numFmtId="49" fontId="12" fillId="3" borderId="25" xfId="1" applyNumberFormat="1" applyFont="1" applyFill="1" applyBorder="1" applyAlignment="1">
      <alignment horizontal="left" vertical="top"/>
    </xf>
    <xf numFmtId="0" fontId="10" fillId="0" borderId="34" xfId="1" applyFont="1" applyBorder="1" applyAlignment="1">
      <alignment horizontal="left" vertical="top" wrapText="1"/>
    </xf>
    <xf numFmtId="3" fontId="10" fillId="0" borderId="34" xfId="1" applyNumberFormat="1" applyFont="1" applyBorder="1" applyAlignment="1">
      <alignment horizontal="left" vertical="top" wrapText="1"/>
    </xf>
    <xf numFmtId="0" fontId="10" fillId="5" borderId="34" xfId="1" applyFont="1" applyFill="1" applyBorder="1" applyAlignment="1">
      <alignment horizontal="left" vertical="top" wrapText="1"/>
    </xf>
    <xf numFmtId="0" fontId="10" fillId="5" borderId="54" xfId="1" applyFont="1" applyFill="1" applyBorder="1" applyAlignment="1">
      <alignment horizontal="left" vertical="top" wrapText="1"/>
    </xf>
    <xf numFmtId="3" fontId="10" fillId="0" borderId="54" xfId="1" applyNumberFormat="1" applyFont="1" applyBorder="1" applyAlignment="1">
      <alignment horizontal="left" vertical="top" wrapText="1"/>
    </xf>
    <xf numFmtId="0" fontId="10" fillId="3" borderId="54" xfId="1" applyFont="1" applyFill="1" applyBorder="1" applyAlignment="1">
      <alignment horizontal="left" vertical="top" wrapText="1"/>
    </xf>
    <xf numFmtId="166" fontId="10" fillId="0" borderId="0" xfId="8" applyNumberFormat="1" applyFont="1" applyAlignment="1">
      <alignment vertical="top" wrapText="1"/>
    </xf>
    <xf numFmtId="166" fontId="12" fillId="11" borderId="30" xfId="8" applyNumberFormat="1" applyFont="1" applyFill="1" applyBorder="1" applyAlignment="1">
      <alignment vertical="top"/>
    </xf>
    <xf numFmtId="166" fontId="10" fillId="3" borderId="54" xfId="8" applyNumberFormat="1" applyFont="1" applyFill="1" applyBorder="1" applyAlignment="1">
      <alignment horizontal="left" vertical="top" wrapText="1"/>
    </xf>
    <xf numFmtId="166" fontId="10" fillId="0" borderId="54" xfId="8" applyNumberFormat="1" applyFont="1" applyBorder="1" applyAlignment="1">
      <alignment horizontal="left" vertical="top" wrapText="1"/>
    </xf>
    <xf numFmtId="166" fontId="10" fillId="3" borderId="34" xfId="8" applyNumberFormat="1" applyFont="1" applyFill="1" applyBorder="1" applyAlignment="1">
      <alignment horizontal="left" vertical="top" wrapText="1"/>
    </xf>
    <xf numFmtId="166" fontId="10" fillId="0" borderId="34" xfId="8" applyNumberFormat="1" applyFont="1" applyBorder="1" applyAlignment="1">
      <alignment horizontal="left" vertical="top" wrapText="1"/>
    </xf>
    <xf numFmtId="166" fontId="10" fillId="0" borderId="34" xfId="8" applyNumberFormat="1" applyFont="1" applyFill="1" applyBorder="1" applyAlignment="1">
      <alignment horizontal="left" vertical="top" wrapText="1"/>
    </xf>
    <xf numFmtId="166" fontId="10" fillId="3" borderId="34" xfId="8" applyNumberFormat="1" applyFont="1" applyFill="1" applyBorder="1" applyAlignment="1">
      <alignment horizontal="left" vertical="top"/>
    </xf>
    <xf numFmtId="166" fontId="10" fillId="0" borderId="34" xfId="8" applyNumberFormat="1" applyFont="1" applyBorder="1" applyAlignment="1">
      <alignment horizontal="left" vertical="top"/>
    </xf>
    <xf numFmtId="166" fontId="10" fillId="0" borderId="34" xfId="1" applyNumberFormat="1" applyFont="1" applyBorder="1" applyAlignment="1">
      <alignment horizontal="left" vertical="top" wrapText="1"/>
    </xf>
    <xf numFmtId="166" fontId="10" fillId="0" borderId="53" xfId="1" applyNumberFormat="1" applyFont="1" applyBorder="1" applyAlignment="1">
      <alignment horizontal="left" vertical="top" wrapText="1"/>
    </xf>
    <xf numFmtId="166" fontId="10" fillId="0" borderId="9" xfId="1" applyNumberFormat="1" applyFont="1" applyBorder="1" applyAlignment="1">
      <alignment horizontal="left" vertical="top" wrapText="1"/>
    </xf>
    <xf numFmtId="166" fontId="10" fillId="0" borderId="21" xfId="1" applyNumberFormat="1" applyFont="1" applyBorder="1" applyAlignment="1">
      <alignment horizontal="left" vertical="top" wrapText="1"/>
    </xf>
    <xf numFmtId="166" fontId="15" fillId="11" borderId="20" xfId="8" applyNumberFormat="1" applyFont="1" applyFill="1" applyBorder="1" applyAlignment="1">
      <alignment horizontal="left" vertical="top" wrapText="1"/>
    </xf>
    <xf numFmtId="166" fontId="10" fillId="3" borderId="45" xfId="8" applyNumberFormat="1" applyFont="1" applyFill="1" applyBorder="1" applyAlignment="1">
      <alignment horizontal="left" vertical="top" wrapText="1"/>
    </xf>
    <xf numFmtId="166" fontId="12" fillId="11" borderId="48" xfId="8" applyNumberFormat="1" applyFont="1" applyFill="1" applyBorder="1" applyAlignment="1">
      <alignment horizontal="left" vertical="top" wrapText="1"/>
    </xf>
    <xf numFmtId="166" fontId="10" fillId="5" borderId="34" xfId="8" applyNumberFormat="1" applyFont="1" applyFill="1" applyBorder="1" applyAlignment="1">
      <alignment horizontal="left" vertical="top" wrapText="1"/>
    </xf>
    <xf numFmtId="166" fontId="10" fillId="5" borderId="70" xfId="8" applyNumberFormat="1" applyFont="1" applyFill="1" applyBorder="1" applyAlignment="1">
      <alignment horizontal="left" vertical="top" wrapText="1"/>
    </xf>
    <xf numFmtId="166" fontId="10" fillId="0" borderId="70" xfId="8" applyNumberFormat="1" applyFont="1" applyBorder="1" applyAlignment="1">
      <alignment horizontal="left" vertical="top" wrapText="1"/>
    </xf>
    <xf numFmtId="166" fontId="12" fillId="11" borderId="20" xfId="8" applyNumberFormat="1" applyFont="1" applyFill="1" applyBorder="1" applyAlignment="1">
      <alignment horizontal="left" vertical="top" wrapText="1"/>
    </xf>
    <xf numFmtId="166" fontId="12" fillId="2" borderId="48" xfId="8" applyNumberFormat="1" applyFont="1" applyFill="1" applyBorder="1" applyAlignment="1">
      <alignment horizontal="left" vertical="top" wrapText="1"/>
    </xf>
    <xf numFmtId="166" fontId="12" fillId="15" borderId="49" xfId="8" applyNumberFormat="1" applyFont="1" applyFill="1" applyBorder="1" applyAlignment="1">
      <alignment horizontal="left" vertical="top" wrapText="1"/>
    </xf>
    <xf numFmtId="166" fontId="12" fillId="15" borderId="48" xfId="8" applyNumberFormat="1" applyFont="1" applyFill="1" applyBorder="1" applyAlignment="1">
      <alignment horizontal="left" vertical="top" wrapText="1"/>
    </xf>
    <xf numFmtId="166" fontId="12" fillId="15" borderId="47" xfId="8" applyNumberFormat="1" applyFont="1" applyFill="1" applyBorder="1" applyAlignment="1">
      <alignment horizontal="left" vertical="top" wrapText="1"/>
    </xf>
    <xf numFmtId="166" fontId="12" fillId="15" borderId="0" xfId="8" applyNumberFormat="1" applyFont="1" applyFill="1" applyBorder="1" applyAlignment="1">
      <alignment vertical="top" wrapText="1"/>
    </xf>
    <xf numFmtId="166" fontId="12" fillId="2" borderId="30" xfId="8" applyNumberFormat="1" applyFont="1" applyFill="1" applyBorder="1" applyAlignment="1">
      <alignment vertical="top" wrapText="1"/>
    </xf>
    <xf numFmtId="166" fontId="12" fillId="11" borderId="48" xfId="1" applyNumberFormat="1" applyFont="1" applyFill="1" applyBorder="1" applyAlignment="1">
      <alignment horizontal="left" vertical="top" wrapText="1"/>
    </xf>
    <xf numFmtId="166" fontId="12" fillId="2" borderId="20" xfId="1" applyNumberFormat="1" applyFont="1" applyFill="1" applyBorder="1" applyAlignment="1">
      <alignment horizontal="left" vertical="top" wrapText="1"/>
    </xf>
    <xf numFmtId="166" fontId="12" fillId="15" borderId="20" xfId="1" applyNumberFormat="1" applyFont="1" applyFill="1" applyBorder="1" applyAlignment="1">
      <alignment horizontal="left" vertical="top" wrapText="1"/>
    </xf>
    <xf numFmtId="166" fontId="12" fillId="8" borderId="20" xfId="8" applyNumberFormat="1" applyFont="1" applyFill="1" applyBorder="1" applyAlignment="1">
      <alignment horizontal="left" vertical="top" wrapText="1"/>
    </xf>
    <xf numFmtId="166" fontId="10" fillId="0" borderId="0" xfId="8" applyNumberFormat="1" applyFont="1" applyAlignment="1">
      <alignment vertical="top"/>
    </xf>
    <xf numFmtId="0" fontId="10" fillId="0" borderId="35" xfId="1" applyFont="1" applyBorder="1" applyAlignment="1">
      <alignment horizontal="left" vertical="top" wrapText="1"/>
    </xf>
    <xf numFmtId="0" fontId="10" fillId="0" borderId="34" xfId="1" applyFont="1" applyBorder="1" applyAlignment="1">
      <alignment horizontal="left" vertical="top" wrapText="1"/>
    </xf>
    <xf numFmtId="0" fontId="10" fillId="3" borderId="34" xfId="8" applyFont="1" applyFill="1" applyBorder="1" applyAlignment="1">
      <alignment horizontal="left" vertical="top" wrapText="1"/>
    </xf>
    <xf numFmtId="0" fontId="10" fillId="0" borderId="35" xfId="1" applyFont="1" applyBorder="1" applyAlignment="1">
      <alignment vertical="top" wrapText="1" shrinkToFit="1"/>
    </xf>
    <xf numFmtId="0" fontId="10" fillId="0" borderId="37" xfId="1" applyFont="1" applyBorder="1" applyAlignment="1">
      <alignment vertical="top" wrapText="1" shrinkToFit="1"/>
    </xf>
    <xf numFmtId="0" fontId="10" fillId="0" borderId="34" xfId="8" applyFont="1" applyBorder="1" applyAlignment="1">
      <alignment horizontal="left" vertical="top" wrapText="1"/>
    </xf>
    <xf numFmtId="0" fontId="10" fillId="0" borderId="35" xfId="8" applyFont="1" applyBorder="1" applyAlignment="1">
      <alignment horizontal="left" vertical="top" wrapText="1"/>
    </xf>
    <xf numFmtId="3" fontId="10" fillId="0" borderId="34" xfId="8" applyNumberFormat="1" applyFont="1" applyBorder="1" applyAlignment="1">
      <alignment horizontal="left" vertical="top"/>
    </xf>
    <xf numFmtId="0" fontId="10" fillId="3" borderId="34" xfId="8" applyFont="1" applyFill="1" applyBorder="1" applyAlignment="1">
      <alignment horizontal="left" vertical="top"/>
    </xf>
    <xf numFmtId="49" fontId="12" fillId="3" borderId="25" xfId="8" applyNumberFormat="1" applyFont="1" applyFill="1" applyBorder="1" applyAlignment="1">
      <alignment horizontal="left" vertical="top"/>
    </xf>
    <xf numFmtId="1" fontId="29" fillId="5" borderId="21" xfId="1" applyNumberFormat="1" applyFont="1" applyFill="1" applyBorder="1" applyAlignment="1">
      <alignment horizontal="left" vertical="top" wrapText="1"/>
    </xf>
    <xf numFmtId="1" fontId="29" fillId="5" borderId="34" xfId="1" applyNumberFormat="1" applyFont="1" applyFill="1" applyBorder="1" applyAlignment="1">
      <alignment horizontal="left" vertical="top" wrapText="1"/>
    </xf>
    <xf numFmtId="1" fontId="29" fillId="5" borderId="22" xfId="1" applyNumberFormat="1" applyFont="1" applyFill="1" applyBorder="1" applyAlignment="1">
      <alignment horizontal="left" vertical="top" wrapText="1"/>
    </xf>
    <xf numFmtId="1" fontId="28" fillId="5" borderId="34" xfId="1" applyNumberFormat="1" applyFont="1" applyFill="1" applyBorder="1" applyAlignment="1">
      <alignment horizontal="left" vertical="top" wrapText="1"/>
    </xf>
    <xf numFmtId="0" fontId="10" fillId="0" borderId="62" xfId="8" applyFont="1" applyBorder="1" applyAlignment="1">
      <alignment horizontal="left" vertical="top" wrapText="1"/>
    </xf>
    <xf numFmtId="49" fontId="12" fillId="0" borderId="25" xfId="8" applyNumberFormat="1" applyFont="1" applyBorder="1" applyAlignment="1">
      <alignment horizontal="left" vertical="top"/>
    </xf>
    <xf numFmtId="0" fontId="10" fillId="5" borderId="34" xfId="8" applyFont="1" applyFill="1" applyBorder="1" applyAlignment="1">
      <alignment horizontal="left" vertical="top" wrapText="1"/>
    </xf>
    <xf numFmtId="0" fontId="10" fillId="0" borderId="70" xfId="8" applyFont="1" applyBorder="1" applyAlignment="1">
      <alignment horizontal="left" vertical="top" wrapText="1"/>
    </xf>
    <xf numFmtId="166" fontId="10" fillId="0" borderId="34" xfId="1" applyNumberFormat="1" applyFont="1" applyBorder="1" applyAlignment="1">
      <alignment horizontal="left" vertical="top" wrapText="1"/>
    </xf>
    <xf numFmtId="0" fontId="10" fillId="3" borderId="34" xfId="8" applyFont="1" applyFill="1" applyBorder="1" applyAlignment="1">
      <alignment horizontal="left" vertical="top" wrapText="1"/>
    </xf>
    <xf numFmtId="3" fontId="10" fillId="3" borderId="54" xfId="8" applyNumberFormat="1" applyFont="1" applyFill="1" applyBorder="1" applyAlignment="1">
      <alignment horizontal="left" vertical="top"/>
    </xf>
    <xf numFmtId="0" fontId="10" fillId="3" borderId="54" xfId="8" applyFont="1" applyFill="1" applyBorder="1" applyAlignment="1">
      <alignment horizontal="left" vertical="top" wrapText="1"/>
    </xf>
    <xf numFmtId="3" fontId="10" fillId="3" borderId="34" xfId="8" applyNumberFormat="1" applyFont="1" applyFill="1" applyBorder="1" applyAlignment="1">
      <alignment horizontal="left" vertical="top"/>
    </xf>
    <xf numFmtId="166" fontId="10" fillId="3" borderId="34" xfId="8" applyNumberFormat="1" applyFont="1" applyFill="1" applyBorder="1" applyAlignment="1">
      <alignment horizontal="left" vertical="top" wrapText="1"/>
    </xf>
    <xf numFmtId="166" fontId="10" fillId="0" borderId="0" xfId="8" applyNumberFormat="1" applyFont="1" applyAlignment="1">
      <alignment horizontal="center" vertical="center"/>
    </xf>
    <xf numFmtId="166" fontId="12" fillId="8" borderId="46" xfId="8" applyNumberFormat="1" applyFont="1" applyFill="1" applyBorder="1" applyAlignment="1">
      <alignment vertical="top" wrapText="1"/>
    </xf>
    <xf numFmtId="166" fontId="12" fillId="15" borderId="46" xfId="8" applyNumberFormat="1" applyFont="1" applyFill="1" applyBorder="1" applyAlignment="1">
      <alignment vertical="top"/>
    </xf>
    <xf numFmtId="166" fontId="12" fillId="16" borderId="46" xfId="8" applyNumberFormat="1" applyFont="1" applyFill="1" applyBorder="1" applyAlignment="1">
      <alignment vertical="top"/>
    </xf>
    <xf numFmtId="166" fontId="14" fillId="0" borderId="54" xfId="0" applyNumberFormat="1" applyFont="1" applyBorder="1" applyAlignment="1">
      <alignment horizontal="left" vertical="top"/>
    </xf>
    <xf numFmtId="166" fontId="10" fillId="3" borderId="21" xfId="8" applyNumberFormat="1" applyFont="1" applyFill="1" applyBorder="1" applyAlignment="1">
      <alignment horizontal="left" vertical="top" wrapText="1"/>
    </xf>
    <xf numFmtId="166" fontId="12" fillId="11" borderId="49" xfId="8" applyNumberFormat="1" applyFont="1" applyFill="1" applyBorder="1" applyAlignment="1">
      <alignment horizontal="left" vertical="center"/>
    </xf>
    <xf numFmtId="166" fontId="12" fillId="11" borderId="48" xfId="8" applyNumberFormat="1" applyFont="1" applyFill="1" applyBorder="1" applyAlignment="1">
      <alignment horizontal="left" vertical="center"/>
    </xf>
    <xf numFmtId="166" fontId="12" fillId="11" borderId="47" xfId="8" applyNumberFormat="1" applyFont="1" applyFill="1" applyBorder="1" applyAlignment="1">
      <alignment horizontal="left" vertical="center"/>
    </xf>
    <xf numFmtId="166" fontId="14" fillId="3" borderId="34" xfId="0" applyNumberFormat="1" applyFont="1" applyFill="1" applyBorder="1" applyAlignment="1">
      <alignment horizontal="left" vertical="top"/>
    </xf>
    <xf numFmtId="166" fontId="10" fillId="0" borderId="70" xfId="8" applyNumberFormat="1" applyFont="1" applyBorder="1" applyAlignment="1">
      <alignment horizontal="left" vertical="top"/>
    </xf>
    <xf numFmtId="166" fontId="12" fillId="11" borderId="48" xfId="8" applyNumberFormat="1" applyFont="1" applyFill="1" applyBorder="1" applyAlignment="1">
      <alignment horizontal="left" vertical="top"/>
    </xf>
    <xf numFmtId="166" fontId="12" fillId="16" borderId="20" xfId="8" applyNumberFormat="1" applyFont="1" applyFill="1" applyBorder="1" applyAlignment="1">
      <alignment horizontal="left" vertical="center"/>
    </xf>
    <xf numFmtId="166" fontId="12" fillId="15" borderId="48" xfId="8" applyNumberFormat="1" applyFont="1" applyFill="1" applyBorder="1" applyAlignment="1">
      <alignment horizontal="left" vertical="center"/>
    </xf>
    <xf numFmtId="166" fontId="12" fillId="8" borderId="48" xfId="8" applyNumberFormat="1" applyFont="1" applyFill="1" applyBorder="1" applyAlignment="1">
      <alignment horizontal="left" vertical="center"/>
    </xf>
    <xf numFmtId="166" fontId="14" fillId="3" borderId="34" xfId="1" applyNumberFormat="1" applyFont="1" applyFill="1" applyBorder="1" applyAlignment="1">
      <alignment horizontal="left" vertical="top" wrapText="1"/>
    </xf>
    <xf numFmtId="166" fontId="14" fillId="0" borderId="21" xfId="0" applyNumberFormat="1" applyFont="1" applyBorder="1" applyAlignment="1">
      <alignment horizontal="left" vertical="top" wrapText="1"/>
    </xf>
    <xf numFmtId="166" fontId="12" fillId="13" borderId="48" xfId="1" applyNumberFormat="1" applyFont="1" applyFill="1" applyBorder="1" applyAlignment="1">
      <alignment horizontal="left" vertical="top"/>
    </xf>
    <xf numFmtId="166" fontId="12" fillId="2" borderId="48" xfId="1" applyNumberFormat="1" applyFont="1" applyFill="1" applyBorder="1" applyAlignment="1">
      <alignment horizontal="left" vertical="top"/>
    </xf>
    <xf numFmtId="166" fontId="14" fillId="3" borderId="14" xfId="1" applyNumberFormat="1" applyFont="1" applyFill="1" applyBorder="1" applyAlignment="1">
      <alignment horizontal="left" vertical="top" wrapText="1"/>
    </xf>
    <xf numFmtId="166" fontId="10" fillId="0" borderId="54" xfId="1" applyNumberFormat="1" applyFont="1" applyBorder="1" applyAlignment="1">
      <alignment horizontal="left" vertical="top" wrapText="1"/>
    </xf>
    <xf numFmtId="166" fontId="10" fillId="0" borderId="6" xfId="1" applyNumberFormat="1" applyFont="1" applyBorder="1" applyAlignment="1">
      <alignment horizontal="left" vertical="top" wrapText="1"/>
    </xf>
    <xf numFmtId="166" fontId="10" fillId="7" borderId="54" xfId="0" applyNumberFormat="1" applyFont="1" applyFill="1" applyBorder="1" applyAlignment="1">
      <alignment horizontal="left" vertical="top" wrapText="1"/>
    </xf>
    <xf numFmtId="166" fontId="10" fillId="0" borderId="14" xfId="1" applyNumberFormat="1" applyFont="1" applyBorder="1" applyAlignment="1">
      <alignment horizontal="left" vertical="top" wrapText="1"/>
    </xf>
    <xf numFmtId="166" fontId="10" fillId="7" borderId="34" xfId="0" applyNumberFormat="1" applyFont="1" applyFill="1" applyBorder="1" applyAlignment="1">
      <alignment horizontal="left" vertical="top" wrapText="1"/>
    </xf>
    <xf numFmtId="166" fontId="10" fillId="0" borderId="44" xfId="1" applyNumberFormat="1" applyFont="1" applyBorder="1" applyAlignment="1">
      <alignment horizontal="left" vertical="top" wrapText="1"/>
    </xf>
    <xf numFmtId="166" fontId="10" fillId="0" borderId="70" xfId="1" applyNumberFormat="1" applyFont="1" applyBorder="1" applyAlignment="1">
      <alignment horizontal="left" vertical="top" wrapText="1"/>
    </xf>
    <xf numFmtId="166" fontId="10" fillId="0" borderId="27" xfId="1" applyNumberFormat="1" applyFont="1" applyBorder="1" applyAlignment="1">
      <alignment horizontal="left" vertical="top" wrapText="1"/>
    </xf>
    <xf numFmtId="166" fontId="12" fillId="13" borderId="20" xfId="1" applyNumberFormat="1" applyFont="1" applyFill="1" applyBorder="1" applyAlignment="1">
      <alignment horizontal="left" vertical="top"/>
    </xf>
    <xf numFmtId="166" fontId="10" fillId="3" borderId="3" xfId="1" applyNumberFormat="1" applyFont="1" applyFill="1" applyBorder="1" applyAlignment="1">
      <alignment horizontal="left" vertical="top" wrapText="1"/>
    </xf>
    <xf numFmtId="166" fontId="10" fillId="7" borderId="21" xfId="0" applyNumberFormat="1" applyFont="1" applyFill="1" applyBorder="1" applyAlignment="1">
      <alignment horizontal="left" vertical="top" wrapText="1"/>
    </xf>
    <xf numFmtId="166" fontId="10" fillId="7" borderId="70" xfId="0" applyNumberFormat="1" applyFont="1" applyFill="1" applyBorder="1" applyAlignment="1">
      <alignment horizontal="left" vertical="top" wrapText="1"/>
    </xf>
    <xf numFmtId="166" fontId="12" fillId="12" borderId="20" xfId="1" applyNumberFormat="1" applyFont="1" applyFill="1" applyBorder="1" applyAlignment="1">
      <alignment horizontal="left" vertical="top"/>
    </xf>
    <xf numFmtId="166" fontId="12" fillId="8" borderId="20" xfId="1" applyNumberFormat="1" applyFont="1" applyFill="1" applyBorder="1" applyAlignment="1">
      <alignment horizontal="left" vertical="top"/>
    </xf>
    <xf numFmtId="166" fontId="10" fillId="0" borderId="0" xfId="1" applyNumberFormat="1" applyFont="1" applyAlignment="1">
      <alignment horizontal="center" vertical="center"/>
    </xf>
    <xf numFmtId="166" fontId="28" fillId="0" borderId="0" xfId="1" applyNumberFormat="1" applyFont="1" applyAlignment="1">
      <alignment horizontal="center" vertical="center" wrapText="1"/>
    </xf>
    <xf numFmtId="166" fontId="30" fillId="8" borderId="1" xfId="1" applyNumberFormat="1" applyFont="1" applyFill="1" applyBorder="1" applyAlignment="1">
      <alignment vertical="top" wrapText="1"/>
    </xf>
    <xf numFmtId="166" fontId="30" fillId="15" borderId="46" xfId="1" applyNumberFormat="1" applyFont="1" applyFill="1" applyBorder="1" applyAlignment="1">
      <alignment vertical="top" wrapText="1"/>
    </xf>
    <xf numFmtId="166" fontId="30" fillId="11" borderId="30" xfId="1" applyNumberFormat="1" applyFont="1" applyFill="1" applyBorder="1" applyAlignment="1">
      <alignment vertical="top"/>
    </xf>
    <xf numFmtId="166" fontId="28" fillId="0" borderId="34" xfId="1" applyNumberFormat="1" applyFont="1" applyBorder="1" applyAlignment="1">
      <alignment horizontal="left" vertical="top" wrapText="1"/>
    </xf>
    <xf numFmtId="166" fontId="28" fillId="0" borderId="14" xfId="1" applyNumberFormat="1" applyFont="1" applyBorder="1" applyAlignment="1">
      <alignment horizontal="left" vertical="top"/>
    </xf>
    <xf numFmtId="166" fontId="28" fillId="0" borderId="34" xfId="1" applyNumberFormat="1" applyFont="1" applyBorder="1" applyAlignment="1">
      <alignment horizontal="left" vertical="top"/>
    </xf>
    <xf numFmtId="166" fontId="28" fillId="0" borderId="70" xfId="1" applyNumberFormat="1" applyFont="1" applyBorder="1" applyAlignment="1">
      <alignment horizontal="left" vertical="top" wrapText="1"/>
    </xf>
    <xf numFmtId="166" fontId="28" fillId="0" borderId="27" xfId="1" applyNumberFormat="1" applyFont="1" applyBorder="1" applyAlignment="1">
      <alignment horizontal="left" vertical="top"/>
    </xf>
    <xf numFmtId="166" fontId="28" fillId="0" borderId="70" xfId="1" applyNumberFormat="1" applyFont="1" applyBorder="1" applyAlignment="1">
      <alignment horizontal="left" vertical="top"/>
    </xf>
    <xf numFmtId="166" fontId="30" fillId="11" borderId="20" xfId="1" applyNumberFormat="1" applyFont="1" applyFill="1" applyBorder="1" applyAlignment="1">
      <alignment horizontal="left" vertical="top"/>
    </xf>
    <xf numFmtId="166" fontId="30" fillId="2" borderId="48" xfId="1" applyNumberFormat="1" applyFont="1" applyFill="1" applyBorder="1" applyAlignment="1">
      <alignment horizontal="left" vertical="top" wrapText="1"/>
    </xf>
    <xf numFmtId="166" fontId="30" fillId="15" borderId="20" xfId="1" applyNumberFormat="1" applyFont="1" applyFill="1" applyBorder="1" applyAlignment="1">
      <alignment horizontal="left" vertical="top" wrapText="1"/>
    </xf>
    <xf numFmtId="166" fontId="28" fillId="0" borderId="54" xfId="8" applyNumberFormat="1" applyFont="1" applyBorder="1" applyAlignment="1">
      <alignment horizontal="left" vertical="top"/>
    </xf>
    <xf numFmtId="166" fontId="28" fillId="0" borderId="70" xfId="8" applyNumberFormat="1" applyFont="1" applyBorder="1" applyAlignment="1">
      <alignment horizontal="left" vertical="top"/>
    </xf>
    <xf numFmtId="166" fontId="28" fillId="0" borderId="54" xfId="1" applyNumberFormat="1" applyFont="1" applyBorder="1" applyAlignment="1">
      <alignment horizontal="left" vertical="top" wrapText="1"/>
    </xf>
    <xf numFmtId="166" fontId="30" fillId="11" borderId="48" xfId="1" applyNumberFormat="1" applyFont="1" applyFill="1" applyBorder="1" applyAlignment="1">
      <alignment horizontal="left" vertical="top"/>
    </xf>
    <xf numFmtId="166" fontId="30" fillId="2" borderId="48" xfId="1" applyNumberFormat="1" applyFont="1" applyFill="1" applyBorder="1" applyAlignment="1">
      <alignment horizontal="left" vertical="center" wrapText="1"/>
    </xf>
    <xf numFmtId="166" fontId="29" fillId="0" borderId="34" xfId="1" applyNumberFormat="1" applyFont="1" applyBorder="1" applyAlignment="1">
      <alignment horizontal="left" vertical="top" wrapText="1"/>
    </xf>
    <xf numFmtId="166" fontId="29" fillId="0" borderId="70" xfId="1" applyNumberFormat="1" applyFont="1" applyBorder="1" applyAlignment="1">
      <alignment horizontal="left" vertical="top" wrapText="1"/>
    </xf>
    <xf numFmtId="166" fontId="30" fillId="11" borderId="48" xfId="1" applyNumberFormat="1" applyFont="1" applyFill="1" applyBorder="1" applyAlignment="1">
      <alignment horizontal="left" vertical="center"/>
    </xf>
    <xf numFmtId="166" fontId="27" fillId="0" borderId="54" xfId="1" applyNumberFormat="1" applyFont="1" applyBorder="1" applyAlignment="1">
      <alignment horizontal="left" vertical="top" wrapText="1"/>
    </xf>
    <xf numFmtId="166" fontId="27" fillId="5" borderId="54" xfId="1" applyNumberFormat="1" applyFont="1" applyFill="1" applyBorder="1" applyAlignment="1">
      <alignment horizontal="left" vertical="top" wrapText="1"/>
    </xf>
    <xf numFmtId="166" fontId="27" fillId="0" borderId="34" xfId="1" applyNumberFormat="1" applyFont="1" applyBorder="1" applyAlignment="1">
      <alignment horizontal="left" vertical="top" wrapText="1"/>
    </xf>
    <xf numFmtId="166" fontId="27" fillId="5" borderId="34" xfId="1" applyNumberFormat="1" applyFont="1" applyFill="1" applyBorder="1" applyAlignment="1">
      <alignment horizontal="left" vertical="top" wrapText="1"/>
    </xf>
    <xf numFmtId="166" fontId="29" fillId="0" borderId="54" xfId="1" applyNumberFormat="1" applyFont="1" applyBorder="1" applyAlignment="1">
      <alignment vertical="top" wrapText="1"/>
    </xf>
    <xf numFmtId="166" fontId="28" fillId="0" borderId="34" xfId="1" applyNumberFormat="1" applyFont="1" applyBorder="1" applyAlignment="1">
      <alignment vertical="top" wrapText="1"/>
    </xf>
    <xf numFmtId="166" fontId="28" fillId="0" borderId="21" xfId="1" applyNumberFormat="1" applyFont="1" applyBorder="1" applyAlignment="1">
      <alignment vertical="top" wrapText="1"/>
    </xf>
    <xf numFmtId="166" fontId="28" fillId="0" borderId="9" xfId="1" applyNumberFormat="1" applyFont="1" applyBorder="1" applyAlignment="1">
      <alignment vertical="top" wrapText="1"/>
    </xf>
    <xf numFmtId="166" fontId="28" fillId="0" borderId="13" xfId="1" applyNumberFormat="1" applyFont="1" applyBorder="1" applyAlignment="1">
      <alignment vertical="top" wrapText="1"/>
    </xf>
    <xf numFmtId="166" fontId="28" fillId="0" borderId="39" xfId="1" applyNumberFormat="1" applyFont="1" applyBorder="1" applyAlignment="1">
      <alignment vertical="top" wrapText="1"/>
    </xf>
    <xf numFmtId="166" fontId="28" fillId="0" borderId="34" xfId="1" applyNumberFormat="1" applyFont="1" applyBorder="1" applyAlignment="1">
      <alignment vertical="top"/>
    </xf>
    <xf numFmtId="166" fontId="28" fillId="0" borderId="70" xfId="1" applyNumberFormat="1" applyFont="1" applyBorder="1" applyAlignment="1">
      <alignment vertical="top" wrapText="1"/>
    </xf>
    <xf numFmtId="166" fontId="28" fillId="0" borderId="26" xfId="1" applyNumberFormat="1" applyFont="1" applyBorder="1" applyAlignment="1">
      <alignment vertical="top" wrapText="1"/>
    </xf>
    <xf numFmtId="166" fontId="30" fillId="11" borderId="20" xfId="1" applyNumberFormat="1" applyFont="1" applyFill="1" applyBorder="1" applyAlignment="1">
      <alignment horizontal="left" vertical="center"/>
    </xf>
    <xf numFmtId="166" fontId="30" fillId="15" borderId="49" xfId="1" applyNumberFormat="1" applyFont="1" applyFill="1" applyBorder="1" applyAlignment="1">
      <alignment horizontal="left" vertical="center" wrapText="1"/>
    </xf>
    <xf numFmtId="166" fontId="30" fillId="15" borderId="48" xfId="1" applyNumberFormat="1" applyFont="1" applyFill="1" applyBorder="1" applyAlignment="1">
      <alignment horizontal="left" vertical="center" wrapText="1"/>
    </xf>
    <xf numFmtId="166" fontId="29" fillId="15" borderId="30" xfId="0" applyNumberFormat="1" applyFont="1" applyFill="1" applyBorder="1" applyAlignment="1">
      <alignment vertical="top" wrapText="1"/>
    </xf>
    <xf numFmtId="166" fontId="28" fillId="0" borderId="6" xfId="1" applyNumberFormat="1" applyFont="1" applyBorder="1" applyAlignment="1">
      <alignment horizontal="left" vertical="top" wrapText="1"/>
    </xf>
    <xf numFmtId="166" fontId="28" fillId="0" borderId="39" xfId="1" applyNumberFormat="1" applyFont="1" applyBorder="1" applyAlignment="1">
      <alignment horizontal="left" vertical="top" wrapText="1"/>
    </xf>
    <xf numFmtId="166" fontId="28" fillId="0" borderId="43" xfId="1" applyNumberFormat="1" applyFont="1" applyBorder="1" applyAlignment="1">
      <alignment horizontal="left" vertical="top" wrapText="1"/>
    </xf>
    <xf numFmtId="166" fontId="28" fillId="3" borderId="34" xfId="1" applyNumberFormat="1" applyFont="1" applyFill="1" applyBorder="1" applyAlignment="1">
      <alignment horizontal="left" vertical="top" wrapText="1"/>
    </xf>
    <xf numFmtId="166" fontId="28" fillId="3" borderId="14" xfId="1" applyNumberFormat="1" applyFont="1" applyFill="1" applyBorder="1" applyAlignment="1">
      <alignment horizontal="left" vertical="top" wrapText="1"/>
    </xf>
    <xf numFmtId="166" fontId="28" fillId="3" borderId="21" xfId="1" applyNumberFormat="1" applyFont="1" applyFill="1" applyBorder="1" applyAlignment="1">
      <alignment horizontal="left" vertical="top" wrapText="1"/>
    </xf>
    <xf numFmtId="166" fontId="28" fillId="3" borderId="44" xfId="1" applyNumberFormat="1" applyFont="1" applyFill="1" applyBorder="1" applyAlignment="1">
      <alignment horizontal="left" vertical="top" wrapText="1"/>
    </xf>
    <xf numFmtId="166" fontId="28" fillId="0" borderId="45" xfId="1" applyNumberFormat="1" applyFont="1" applyBorder="1" applyAlignment="1">
      <alignment horizontal="left" vertical="top"/>
    </xf>
    <xf numFmtId="166" fontId="30" fillId="11" borderId="0" xfId="1" applyNumberFormat="1" applyFont="1" applyFill="1" applyAlignment="1">
      <alignment horizontal="left" vertical="center"/>
    </xf>
    <xf numFmtId="166" fontId="28" fillId="0" borderId="71" xfId="1" applyNumberFormat="1" applyFont="1" applyBorder="1" applyAlignment="1">
      <alignment horizontal="left" vertical="top" wrapText="1"/>
    </xf>
    <xf numFmtId="166" fontId="29" fillId="0" borderId="30" xfId="1" applyNumberFormat="1" applyFont="1" applyBorder="1" applyAlignment="1">
      <alignment horizontal="left" vertical="top" wrapText="1"/>
    </xf>
    <xf numFmtId="166" fontId="29" fillId="0" borderId="13" xfId="1" applyNumberFormat="1" applyFont="1" applyBorder="1" applyAlignment="1">
      <alignment horizontal="left" vertical="top" wrapText="1"/>
    </xf>
    <xf numFmtId="166" fontId="29" fillId="0" borderId="21" xfId="1" applyNumberFormat="1" applyFont="1" applyBorder="1" applyAlignment="1">
      <alignment horizontal="left" vertical="top" wrapText="1"/>
    </xf>
    <xf numFmtId="166" fontId="29" fillId="0" borderId="0" xfId="1" applyNumberFormat="1" applyFont="1" applyBorder="1" applyAlignment="1">
      <alignment horizontal="left" vertical="top" wrapText="1"/>
    </xf>
    <xf numFmtId="166" fontId="29" fillId="0" borderId="27" xfId="1" applyNumberFormat="1" applyFont="1" applyBorder="1" applyAlignment="1">
      <alignment horizontal="left" vertical="top" wrapText="1"/>
    </xf>
    <xf numFmtId="166" fontId="30" fillId="11" borderId="1" xfId="1" applyNumberFormat="1" applyFont="1" applyFill="1" applyBorder="1" applyAlignment="1">
      <alignment horizontal="left" vertical="center"/>
    </xf>
    <xf numFmtId="166" fontId="28" fillId="0" borderId="55" xfId="1" applyNumberFormat="1" applyFont="1" applyBorder="1" applyAlignment="1">
      <alignment horizontal="left" vertical="top" wrapText="1"/>
    </xf>
    <xf numFmtId="166" fontId="28" fillId="0" borderId="51" xfId="1" applyNumberFormat="1" applyFont="1" applyBorder="1" applyAlignment="1">
      <alignment horizontal="left" vertical="top" wrapText="1"/>
    </xf>
    <xf numFmtId="166" fontId="28" fillId="0" borderId="21" xfId="1" applyNumberFormat="1" applyFont="1" applyBorder="1" applyAlignment="1">
      <alignment horizontal="left" vertical="top" wrapText="1"/>
    </xf>
    <xf numFmtId="166" fontId="28" fillId="0" borderId="69" xfId="1" applyNumberFormat="1" applyFont="1" applyBorder="1" applyAlignment="1">
      <alignment horizontal="left" vertical="top" wrapText="1"/>
    </xf>
    <xf numFmtId="166" fontId="30" fillId="11" borderId="73" xfId="1" applyNumberFormat="1" applyFont="1" applyFill="1" applyBorder="1" applyAlignment="1">
      <alignment horizontal="left" vertical="center"/>
    </xf>
    <xf numFmtId="166" fontId="30" fillId="11" borderId="18" xfId="1" applyNumberFormat="1" applyFont="1" applyFill="1" applyBorder="1" applyAlignment="1">
      <alignment horizontal="left" vertical="center"/>
    </xf>
    <xf numFmtId="166" fontId="28" fillId="0" borderId="60" xfId="1" applyNumberFormat="1" applyFont="1" applyBorder="1" applyAlignment="1">
      <alignment horizontal="left" vertical="top" wrapText="1"/>
    </xf>
    <xf numFmtId="166" fontId="29" fillId="0" borderId="55" xfId="1" applyNumberFormat="1" applyFont="1" applyBorder="1" applyAlignment="1">
      <alignment horizontal="left" vertical="top" wrapText="1"/>
    </xf>
    <xf numFmtId="166" fontId="29" fillId="0" borderId="51" xfId="1" applyNumberFormat="1" applyFont="1" applyBorder="1" applyAlignment="1">
      <alignment horizontal="left" vertical="top" wrapText="1"/>
    </xf>
    <xf numFmtId="166" fontId="29" fillId="0" borderId="71" xfId="1" applyNumberFormat="1" applyFont="1" applyBorder="1" applyAlignment="1">
      <alignment horizontal="left" vertical="top" wrapText="1"/>
    </xf>
    <xf numFmtId="166" fontId="29" fillId="0" borderId="54" xfId="1" applyNumberFormat="1" applyFont="1" applyBorder="1" applyAlignment="1">
      <alignment horizontal="left" vertical="top" wrapText="1"/>
    </xf>
    <xf numFmtId="166" fontId="28" fillId="0" borderId="54" xfId="1" applyNumberFormat="1" applyFont="1" applyBorder="1" applyAlignment="1">
      <alignment vertical="top"/>
    </xf>
    <xf numFmtId="166" fontId="28" fillId="0" borderId="39" xfId="1" applyNumberFormat="1" applyFont="1" applyBorder="1" applyAlignment="1">
      <alignment vertical="top"/>
    </xf>
    <xf numFmtId="166" fontId="28" fillId="0" borderId="69" xfId="1" applyNumberFormat="1" applyFont="1" applyBorder="1" applyAlignment="1">
      <alignment vertical="top"/>
    </xf>
    <xf numFmtId="166" fontId="28" fillId="0" borderId="52" xfId="1" applyNumberFormat="1" applyFont="1" applyBorder="1" applyAlignment="1">
      <alignment horizontal="left" vertical="top" wrapText="1"/>
    </xf>
    <xf numFmtId="166" fontId="28" fillId="0" borderId="40" xfId="1" applyNumberFormat="1" applyFont="1" applyBorder="1" applyAlignment="1">
      <alignment horizontal="left" vertical="top" wrapText="1"/>
    </xf>
    <xf numFmtId="166" fontId="30" fillId="11" borderId="46" xfId="1" applyNumberFormat="1" applyFont="1" applyFill="1" applyBorder="1" applyAlignment="1">
      <alignment horizontal="left" vertical="center" wrapText="1"/>
    </xf>
    <xf numFmtId="166" fontId="30" fillId="11" borderId="48" xfId="1" applyNumberFormat="1" applyFont="1" applyFill="1" applyBorder="1" applyAlignment="1">
      <alignment horizontal="left" vertical="center" wrapText="1"/>
    </xf>
    <xf numFmtId="166" fontId="33" fillId="11" borderId="20" xfId="1" applyNumberFormat="1" applyFont="1" applyFill="1" applyBorder="1" applyAlignment="1">
      <alignment horizontal="left" vertical="center" wrapText="1"/>
    </xf>
    <xf numFmtId="166" fontId="33" fillId="11" borderId="30" xfId="0" applyNumberFormat="1" applyFont="1" applyFill="1" applyBorder="1"/>
    <xf numFmtId="166" fontId="29" fillId="5" borderId="54" xfId="1" applyNumberFormat="1" applyFont="1" applyFill="1" applyBorder="1" applyAlignment="1">
      <alignment horizontal="left" vertical="top" wrapText="1"/>
    </xf>
    <xf numFmtId="166" fontId="29" fillId="5" borderId="34" xfId="1" applyNumberFormat="1" applyFont="1" applyFill="1" applyBorder="1" applyAlignment="1">
      <alignment horizontal="left" vertical="top" wrapText="1"/>
    </xf>
    <xf numFmtId="166" fontId="28" fillId="0" borderId="34" xfId="8" applyNumberFormat="1" applyFont="1" applyBorder="1" applyAlignment="1">
      <alignment horizontal="left" vertical="top"/>
    </xf>
    <xf numFmtId="166" fontId="33" fillId="9" borderId="23" xfId="1" applyNumberFormat="1" applyFont="1" applyFill="1" applyBorder="1" applyAlignment="1">
      <alignment horizontal="left" vertical="center" wrapText="1"/>
    </xf>
    <xf numFmtId="166" fontId="30" fillId="15" borderId="49" xfId="1" applyNumberFormat="1" applyFont="1" applyFill="1" applyBorder="1" applyAlignment="1">
      <alignment horizontal="left" vertical="center"/>
    </xf>
    <xf numFmtId="166" fontId="30" fillId="15" borderId="48" xfId="1" applyNumberFormat="1" applyFont="1" applyFill="1" applyBorder="1" applyAlignment="1">
      <alignment horizontal="left" vertical="center"/>
    </xf>
    <xf numFmtId="166" fontId="30" fillId="15" borderId="47" xfId="1" applyNumberFormat="1" applyFont="1" applyFill="1" applyBorder="1" applyAlignment="1">
      <alignment horizontal="left" vertical="center"/>
    </xf>
    <xf numFmtId="166" fontId="30" fillId="8" borderId="48" xfId="1" applyNumberFormat="1" applyFont="1" applyFill="1" applyBorder="1" applyAlignment="1">
      <alignment horizontal="left" vertical="top" wrapText="1"/>
    </xf>
    <xf numFmtId="166" fontId="28" fillId="0" borderId="0" xfId="1" applyNumberFormat="1" applyFont="1" applyAlignment="1">
      <alignment horizontal="center" vertical="center"/>
    </xf>
    <xf numFmtId="166" fontId="14" fillId="0" borderId="54" xfId="8" applyNumberFormat="1" applyFont="1" applyBorder="1" applyAlignment="1">
      <alignment horizontal="left" vertical="top" wrapText="1"/>
    </xf>
    <xf numFmtId="166" fontId="14" fillId="5" borderId="34" xfId="8" applyNumberFormat="1" applyFont="1" applyFill="1" applyBorder="1" applyAlignment="1">
      <alignment horizontal="left" vertical="top" wrapText="1"/>
    </xf>
    <xf numFmtId="166" fontId="10" fillId="5" borderId="54" xfId="8" applyNumberFormat="1" applyFont="1" applyFill="1" applyBorder="1" applyAlignment="1">
      <alignment horizontal="left" vertical="top" wrapText="1"/>
    </xf>
    <xf numFmtId="166" fontId="10" fillId="0" borderId="21" xfId="8" applyNumberFormat="1" applyFont="1" applyBorder="1" applyAlignment="1">
      <alignment horizontal="left" vertical="top" wrapText="1"/>
    </xf>
    <xf numFmtId="166" fontId="12" fillId="11" borderId="41" xfId="8" applyNumberFormat="1" applyFont="1" applyFill="1" applyBorder="1" applyAlignment="1">
      <alignment horizontal="left" vertical="top"/>
    </xf>
    <xf numFmtId="166" fontId="12" fillId="10" borderId="48" xfId="8" applyNumberFormat="1" applyFont="1" applyFill="1" applyBorder="1" applyAlignment="1">
      <alignment horizontal="left" vertical="top" wrapText="1"/>
    </xf>
    <xf numFmtId="166" fontId="10" fillId="0" borderId="34" xfId="1" applyNumberFormat="1" applyFont="1" applyFill="1" applyBorder="1" applyAlignment="1">
      <alignment horizontal="left" vertical="top" wrapText="1"/>
    </xf>
    <xf numFmtId="166" fontId="10" fillId="0" borderId="34" xfId="0" applyNumberFormat="1" applyFont="1" applyFill="1" applyBorder="1" applyAlignment="1">
      <alignment horizontal="left" vertical="top" wrapText="1"/>
    </xf>
    <xf numFmtId="166" fontId="10" fillId="0" borderId="70" xfId="1" applyNumberFormat="1" applyFont="1" applyFill="1" applyBorder="1" applyAlignment="1">
      <alignment horizontal="left" vertical="top" wrapText="1"/>
    </xf>
    <xf numFmtId="166" fontId="12" fillId="11" borderId="20" xfId="1" applyNumberFormat="1" applyFont="1" applyFill="1" applyBorder="1" applyAlignment="1">
      <alignment horizontal="left" vertical="top"/>
    </xf>
    <xf numFmtId="166" fontId="12" fillId="10" borderId="48" xfId="1" applyNumberFormat="1" applyFont="1" applyFill="1" applyBorder="1" applyAlignment="1">
      <alignment horizontal="left" vertical="top" wrapText="1"/>
    </xf>
    <xf numFmtId="166" fontId="12" fillId="10" borderId="49" xfId="1" applyNumberFormat="1" applyFont="1" applyFill="1" applyBorder="1" applyAlignment="1">
      <alignment horizontal="left" vertical="top" wrapText="1"/>
    </xf>
    <xf numFmtId="166" fontId="10" fillId="3" borderId="54" xfId="1" applyNumberFormat="1" applyFont="1" applyFill="1" applyBorder="1" applyAlignment="1">
      <alignment horizontal="left" vertical="top" wrapText="1"/>
    </xf>
    <xf numFmtId="166" fontId="10" fillId="3" borderId="34" xfId="1" applyNumberFormat="1" applyFont="1" applyFill="1" applyBorder="1" applyAlignment="1">
      <alignment horizontal="left" vertical="top" wrapText="1"/>
    </xf>
    <xf numFmtId="166" fontId="12" fillId="11" borderId="46" xfId="8" applyNumberFormat="1" applyFont="1" applyFill="1" applyBorder="1" applyAlignment="1">
      <alignment horizontal="left" vertical="top" wrapText="1"/>
    </xf>
    <xf numFmtId="166" fontId="15" fillId="10" borderId="48" xfId="8" applyNumberFormat="1" applyFont="1" applyFill="1" applyBorder="1" applyAlignment="1">
      <alignment horizontal="left" vertical="top" wrapText="1"/>
    </xf>
    <xf numFmtId="166" fontId="15" fillId="10" borderId="0" xfId="8" applyNumberFormat="1" applyFont="1" applyFill="1" applyAlignment="1">
      <alignment horizontal="left" vertical="top" wrapText="1"/>
    </xf>
    <xf numFmtId="166" fontId="12" fillId="14" borderId="48" xfId="8" applyNumberFormat="1" applyFont="1" applyFill="1" applyBorder="1" applyAlignment="1">
      <alignment horizontal="left" vertical="top" wrapText="1"/>
    </xf>
    <xf numFmtId="166" fontId="12" fillId="14" borderId="46" xfId="8" applyNumberFormat="1" applyFont="1" applyFill="1" applyBorder="1" applyAlignment="1">
      <alignment horizontal="left" vertical="top" wrapText="1"/>
    </xf>
    <xf numFmtId="166" fontId="12" fillId="11" borderId="49" xfId="8" applyNumberFormat="1" applyFont="1" applyFill="1" applyBorder="1" applyAlignment="1">
      <alignment horizontal="left" vertical="top"/>
    </xf>
    <xf numFmtId="166" fontId="12" fillId="11" borderId="47" xfId="8" applyNumberFormat="1" applyFont="1" applyFill="1" applyBorder="1" applyAlignment="1">
      <alignment horizontal="left" vertical="top"/>
    </xf>
    <xf numFmtId="166" fontId="12" fillId="10" borderId="49" xfId="8" applyNumberFormat="1" applyFont="1" applyFill="1" applyBorder="1" applyAlignment="1">
      <alignment horizontal="left" vertical="top"/>
    </xf>
    <xf numFmtId="166" fontId="12" fillId="10" borderId="48" xfId="8" applyNumberFormat="1" applyFont="1" applyFill="1" applyBorder="1" applyAlignment="1">
      <alignment horizontal="left" vertical="top"/>
    </xf>
    <xf numFmtId="166" fontId="12" fillId="14" borderId="75" xfId="8" applyNumberFormat="1" applyFont="1" applyFill="1" applyBorder="1" applyAlignment="1">
      <alignment horizontal="left" vertical="top"/>
    </xf>
    <xf numFmtId="166" fontId="12" fillId="14" borderId="48" xfId="8" applyNumberFormat="1" applyFont="1" applyFill="1" applyBorder="1" applyAlignment="1">
      <alignment horizontal="left" vertical="top"/>
    </xf>
    <xf numFmtId="166" fontId="12" fillId="8" borderId="46" xfId="8" applyNumberFormat="1" applyFont="1" applyFill="1" applyBorder="1" applyAlignment="1">
      <alignment horizontal="left" vertical="top"/>
    </xf>
    <xf numFmtId="166" fontId="12" fillId="8" borderId="48" xfId="8" applyNumberFormat="1" applyFont="1" applyFill="1" applyBorder="1" applyAlignment="1">
      <alignment horizontal="left" vertical="top"/>
    </xf>
    <xf numFmtId="166" fontId="12" fillId="8" borderId="47" xfId="8" applyNumberFormat="1" applyFont="1" applyFill="1" applyBorder="1" applyAlignment="1">
      <alignment horizontal="left" vertical="top"/>
    </xf>
    <xf numFmtId="165" fontId="10" fillId="5" borderId="54" xfId="1" applyNumberFormat="1" applyFont="1" applyFill="1" applyBorder="1" applyAlignment="1">
      <alignment horizontal="left" vertical="top" wrapText="1"/>
    </xf>
    <xf numFmtId="165" fontId="10" fillId="0" borderId="34" xfId="1" applyNumberFormat="1" applyFont="1" applyBorder="1" applyAlignment="1">
      <alignment horizontal="left" vertical="top" wrapText="1"/>
    </xf>
    <xf numFmtId="165" fontId="10" fillId="0" borderId="34" xfId="8" applyNumberFormat="1" applyFont="1" applyBorder="1" applyAlignment="1">
      <alignment horizontal="left" vertical="top" wrapText="1"/>
    </xf>
    <xf numFmtId="165" fontId="10" fillId="5" borderId="43" xfId="8" applyNumberFormat="1" applyFont="1" applyFill="1" applyBorder="1" applyAlignment="1">
      <alignment horizontal="left" vertical="top" wrapText="1"/>
    </xf>
    <xf numFmtId="165" fontId="10" fillId="5" borderId="34" xfId="8" applyNumberFormat="1" applyFont="1" applyFill="1" applyBorder="1" applyAlignment="1">
      <alignment horizontal="left" vertical="top" wrapText="1"/>
    </xf>
    <xf numFmtId="165" fontId="10" fillId="0" borderId="34" xfId="0" applyNumberFormat="1" applyFont="1" applyBorder="1" applyAlignment="1">
      <alignment horizontal="left" vertical="top" wrapText="1"/>
    </xf>
    <xf numFmtId="165" fontId="10" fillId="0" borderId="34" xfId="1" applyNumberFormat="1" applyFont="1" applyBorder="1" applyAlignment="1">
      <alignment horizontal="left" vertical="top"/>
    </xf>
    <xf numFmtId="165" fontId="10" fillId="0" borderId="21" xfId="1" applyNumberFormat="1" applyFont="1" applyBorder="1" applyAlignment="1">
      <alignment horizontal="left" vertical="top"/>
    </xf>
    <xf numFmtId="165" fontId="12" fillId="13" borderId="56" xfId="1" applyNumberFormat="1" applyFont="1" applyFill="1" applyBorder="1" applyAlignment="1">
      <alignment horizontal="left" vertical="top" wrapText="1"/>
    </xf>
    <xf numFmtId="165" fontId="12" fillId="13" borderId="20" xfId="1" applyNumberFormat="1" applyFont="1" applyFill="1" applyBorder="1" applyAlignment="1">
      <alignment horizontal="left" vertical="top" wrapText="1"/>
    </xf>
    <xf numFmtId="165" fontId="12" fillId="13" borderId="41" xfId="1" applyNumberFormat="1" applyFont="1" applyFill="1" applyBorder="1" applyAlignment="1">
      <alignment horizontal="left" vertical="top" wrapText="1"/>
    </xf>
    <xf numFmtId="165" fontId="10" fillId="0" borderId="54" xfId="1" applyNumberFormat="1" applyFont="1" applyBorder="1" applyAlignment="1">
      <alignment horizontal="left" vertical="top" wrapText="1"/>
    </xf>
    <xf numFmtId="165" fontId="10" fillId="0" borderId="21" xfId="1" applyNumberFormat="1" applyFont="1" applyBorder="1" applyAlignment="1">
      <alignment horizontal="left" vertical="top" wrapText="1"/>
    </xf>
    <xf numFmtId="165" fontId="14" fillId="0" borderId="34" xfId="1" applyNumberFormat="1" applyFont="1" applyBorder="1" applyAlignment="1">
      <alignment horizontal="left" vertical="top" wrapText="1"/>
    </xf>
    <xf numFmtId="165" fontId="14" fillId="0" borderId="70" xfId="1" applyNumberFormat="1" applyFont="1" applyBorder="1" applyAlignment="1">
      <alignment horizontal="left" vertical="top" wrapText="1"/>
    </xf>
    <xf numFmtId="165" fontId="10" fillId="5" borderId="34" xfId="1" applyNumberFormat="1" applyFont="1" applyFill="1" applyBorder="1" applyAlignment="1">
      <alignment horizontal="left" vertical="top" wrapText="1"/>
    </xf>
    <xf numFmtId="165" fontId="10" fillId="0" borderId="70" xfId="1" applyNumberFormat="1" applyFont="1" applyBorder="1" applyAlignment="1">
      <alignment horizontal="left" vertical="top" wrapText="1"/>
    </xf>
    <xf numFmtId="165" fontId="12" fillId="2" borderId="20" xfId="1" applyNumberFormat="1" applyFont="1" applyFill="1" applyBorder="1" applyAlignment="1">
      <alignment horizontal="left" vertical="top" wrapText="1"/>
    </xf>
    <xf numFmtId="165" fontId="12" fillId="12" borderId="48" xfId="1" applyNumberFormat="1" applyFont="1" applyFill="1" applyBorder="1" applyAlignment="1">
      <alignment horizontal="left" vertical="top" wrapText="1"/>
    </xf>
    <xf numFmtId="165" fontId="12" fillId="12" borderId="1" xfId="1" applyNumberFormat="1" applyFont="1" applyFill="1" applyBorder="1" applyAlignment="1">
      <alignment horizontal="left" vertical="top" wrapText="1"/>
    </xf>
    <xf numFmtId="165" fontId="14" fillId="0" borderId="34" xfId="0" applyNumberFormat="1" applyFont="1" applyBorder="1" applyAlignment="1">
      <alignment horizontal="left" vertical="top" wrapText="1"/>
    </xf>
    <xf numFmtId="165" fontId="10" fillId="3" borderId="34" xfId="1" applyNumberFormat="1" applyFont="1" applyFill="1" applyBorder="1" applyAlignment="1">
      <alignment horizontal="left" vertical="top" wrapText="1"/>
    </xf>
    <xf numFmtId="165" fontId="10" fillId="3" borderId="70" xfId="1" applyNumberFormat="1" applyFont="1" applyFill="1" applyBorder="1" applyAlignment="1">
      <alignment horizontal="left" vertical="top" wrapText="1"/>
    </xf>
    <xf numFmtId="165" fontId="12" fillId="13" borderId="48" xfId="1" applyNumberFormat="1" applyFont="1" applyFill="1" applyBorder="1" applyAlignment="1">
      <alignment horizontal="left" vertical="top"/>
    </xf>
    <xf numFmtId="165" fontId="12" fillId="2" borderId="48" xfId="1" applyNumberFormat="1" applyFont="1" applyFill="1" applyBorder="1" applyAlignment="1">
      <alignment horizontal="left" vertical="top" wrapText="1"/>
    </xf>
    <xf numFmtId="165" fontId="12" fillId="8" borderId="48" xfId="1" applyNumberFormat="1" applyFont="1" applyFill="1" applyBorder="1" applyAlignment="1">
      <alignment horizontal="left" vertical="top"/>
    </xf>
    <xf numFmtId="165" fontId="12" fillId="8" borderId="46" xfId="1" applyNumberFormat="1" applyFont="1" applyFill="1" applyBorder="1" applyAlignment="1">
      <alignment horizontal="left" vertical="top"/>
    </xf>
    <xf numFmtId="165" fontId="22" fillId="3" borderId="0" xfId="0" applyNumberFormat="1" applyFont="1" applyFill="1" applyAlignment="1">
      <alignment horizontal="right" vertical="center"/>
    </xf>
    <xf numFmtId="165" fontId="10" fillId="3" borderId="0" xfId="1" applyNumberFormat="1" applyFont="1" applyFill="1" applyAlignment="1">
      <alignment horizontal="center" vertical="center"/>
    </xf>
    <xf numFmtId="165" fontId="10" fillId="0" borderId="0" xfId="1" applyNumberFormat="1" applyFont="1" applyAlignment="1">
      <alignment horizontal="center" vertical="center"/>
    </xf>
    <xf numFmtId="166" fontId="10" fillId="0" borderId="0" xfId="1" applyNumberFormat="1" applyFont="1" applyAlignment="1">
      <alignment horizontal="center" vertical="center" wrapText="1"/>
    </xf>
    <xf numFmtId="166" fontId="12" fillId="8" borderId="30" xfId="1" applyNumberFormat="1" applyFont="1" applyFill="1" applyBorder="1" applyAlignment="1">
      <alignment vertical="top"/>
    </xf>
    <xf numFmtId="166" fontId="10" fillId="5" borderId="34" xfId="1" applyNumberFormat="1" applyFont="1" applyFill="1" applyBorder="1" applyAlignment="1">
      <alignment horizontal="left" vertical="top" wrapText="1"/>
    </xf>
    <xf numFmtId="166" fontId="14" fillId="0" borderId="34" xfId="1" applyNumberFormat="1" applyFont="1" applyBorder="1" applyAlignment="1">
      <alignment horizontal="left" vertical="top" wrapText="1"/>
    </xf>
    <xf numFmtId="166" fontId="10" fillId="3" borderId="21" xfId="1" applyNumberFormat="1" applyFont="1" applyFill="1" applyBorder="1" applyAlignment="1">
      <alignment horizontal="left" vertical="top" wrapText="1"/>
    </xf>
    <xf numFmtId="166" fontId="12" fillId="11" borderId="41" xfId="1" applyNumberFormat="1" applyFont="1" applyFill="1" applyBorder="1" applyAlignment="1">
      <alignment horizontal="left" vertical="top" wrapText="1"/>
    </xf>
    <xf numFmtId="166" fontId="14" fillId="0" borderId="34" xfId="0" applyNumberFormat="1" applyFont="1" applyBorder="1" applyAlignment="1">
      <alignment horizontal="left" vertical="top" wrapText="1"/>
    </xf>
    <xf numFmtId="166" fontId="14" fillId="7" borderId="34" xfId="0" applyNumberFormat="1" applyFont="1" applyFill="1" applyBorder="1" applyAlignment="1">
      <alignment horizontal="left" vertical="top" wrapText="1"/>
    </xf>
    <xf numFmtId="166" fontId="14" fillId="7" borderId="21" xfId="0" applyNumberFormat="1" applyFont="1" applyFill="1" applyBorder="1" applyAlignment="1">
      <alignment horizontal="left" vertical="top" wrapText="1"/>
    </xf>
    <xf numFmtId="166" fontId="12" fillId="8" borderId="20" xfId="1" applyNumberFormat="1" applyFont="1" applyFill="1" applyBorder="1" applyAlignment="1">
      <alignment horizontal="left" vertical="top" wrapText="1"/>
    </xf>
    <xf numFmtId="166" fontId="12" fillId="8" borderId="41" xfId="1" applyNumberFormat="1" applyFont="1" applyFill="1" applyBorder="1" applyAlignment="1">
      <alignment horizontal="left" vertical="top" wrapText="1"/>
    </xf>
    <xf numFmtId="166" fontId="10" fillId="0" borderId="0" xfId="1" applyNumberFormat="1" applyFont="1" applyBorder="1" applyAlignment="1">
      <alignment horizontal="center" vertical="center"/>
    </xf>
    <xf numFmtId="166" fontId="10" fillId="0" borderId="0" xfId="1" applyNumberFormat="1" applyFont="1" applyAlignment="1">
      <alignment vertical="top"/>
    </xf>
    <xf numFmtId="166" fontId="10" fillId="0" borderId="54" xfId="1" applyNumberFormat="1" applyFont="1" applyFill="1" applyBorder="1" applyAlignment="1">
      <alignment horizontal="left" vertical="top"/>
    </xf>
    <xf numFmtId="166" fontId="10" fillId="5" borderId="54" xfId="1" applyNumberFormat="1" applyFont="1" applyFill="1" applyBorder="1" applyAlignment="1">
      <alignment horizontal="left" vertical="top"/>
    </xf>
    <xf numFmtId="166" fontId="10" fillId="0" borderId="34" xfId="1" applyNumberFormat="1" applyFont="1" applyFill="1" applyBorder="1" applyAlignment="1">
      <alignment horizontal="left" vertical="top"/>
    </xf>
    <xf numFmtId="166" fontId="10" fillId="5" borderId="34" xfId="1" applyNumberFormat="1" applyFont="1" applyFill="1" applyBorder="1" applyAlignment="1">
      <alignment horizontal="left" vertical="top"/>
    </xf>
    <xf numFmtId="166" fontId="12" fillId="17" borderId="20" xfId="1" applyNumberFormat="1" applyFont="1" applyFill="1" applyBorder="1" applyAlignment="1">
      <alignment horizontal="left" vertical="top" wrapText="1"/>
    </xf>
    <xf numFmtId="166" fontId="10" fillId="0" borderId="54" xfId="1" applyNumberFormat="1" applyFont="1" applyFill="1" applyBorder="1" applyAlignment="1">
      <alignment horizontal="left" vertical="top" wrapText="1"/>
    </xf>
    <xf numFmtId="166" fontId="12" fillId="11" borderId="1" xfId="1" applyNumberFormat="1" applyFont="1" applyFill="1" applyBorder="1" applyAlignment="1">
      <alignment horizontal="left" vertical="top" wrapText="1"/>
    </xf>
    <xf numFmtId="166" fontId="12" fillId="11" borderId="47" xfId="1" applyNumberFormat="1" applyFont="1" applyFill="1" applyBorder="1" applyAlignment="1">
      <alignment horizontal="left" vertical="top" wrapText="1"/>
    </xf>
    <xf numFmtId="166" fontId="10" fillId="0" borderId="34" xfId="1" applyNumberFormat="1" applyFont="1" applyFill="1" applyBorder="1" applyAlignment="1">
      <alignment horizontal="left" vertical="top" wrapText="1"/>
    </xf>
    <xf numFmtId="166" fontId="10" fillId="0" borderId="34" xfId="1" applyNumberFormat="1" applyFont="1" applyFill="1" applyBorder="1" applyAlignment="1">
      <alignment horizontal="left" vertical="top"/>
    </xf>
    <xf numFmtId="166" fontId="10" fillId="0" borderId="70" xfId="1" applyNumberFormat="1" applyFont="1" applyFill="1" applyBorder="1" applyAlignment="1">
      <alignment horizontal="left" vertical="top"/>
    </xf>
    <xf numFmtId="0" fontId="10" fillId="0" borderId="34" xfId="1" applyFont="1" applyFill="1" applyBorder="1" applyAlignment="1">
      <alignment horizontal="left" vertical="top" wrapText="1"/>
    </xf>
    <xf numFmtId="0" fontId="10" fillId="0" borderId="70" xfId="1" applyFont="1" applyFill="1" applyBorder="1" applyAlignment="1">
      <alignment horizontal="left" vertical="top" wrapText="1"/>
    </xf>
    <xf numFmtId="0" fontId="28" fillId="0" borderId="70" xfId="1" applyFont="1" applyBorder="1" applyAlignment="1">
      <alignment horizontal="center" vertical="center" wrapText="1"/>
    </xf>
    <xf numFmtId="0" fontId="10" fillId="0" borderId="34" xfId="8" applyFont="1" applyFill="1" applyBorder="1" applyAlignment="1">
      <alignment horizontal="left" vertical="top" wrapText="1"/>
    </xf>
    <xf numFmtId="3" fontId="10" fillId="0" borderId="34" xfId="8" applyNumberFormat="1" applyFont="1" applyFill="1" applyBorder="1" applyAlignment="1">
      <alignment horizontal="left" vertical="top"/>
    </xf>
    <xf numFmtId="0" fontId="10" fillId="0" borderId="33" xfId="8" applyFont="1" applyFill="1" applyBorder="1" applyAlignment="1">
      <alignment horizontal="left" vertical="top" wrapText="1"/>
    </xf>
    <xf numFmtId="49" fontId="12" fillId="0" borderId="25" xfId="8" applyNumberFormat="1" applyFont="1" applyFill="1" applyBorder="1" applyAlignment="1">
      <alignment horizontal="left" vertical="top"/>
    </xf>
    <xf numFmtId="0" fontId="28" fillId="0" borderId="3" xfId="1" applyFont="1" applyFill="1" applyBorder="1" applyAlignment="1">
      <alignment vertical="top" wrapText="1"/>
    </xf>
    <xf numFmtId="166" fontId="28" fillId="0" borderId="3" xfId="1" applyNumberFormat="1" applyFont="1" applyFill="1" applyBorder="1" applyAlignment="1">
      <alignment horizontal="left" vertical="top" wrapText="1"/>
    </xf>
    <xf numFmtId="166" fontId="28" fillId="0" borderId="30" xfId="1" applyNumberFormat="1" applyFont="1" applyFill="1" applyBorder="1" applyAlignment="1">
      <alignment horizontal="left" vertical="top" wrapText="1"/>
    </xf>
    <xf numFmtId="0" fontId="28" fillId="0" borderId="34" xfId="1" applyFont="1" applyFill="1" applyBorder="1" applyAlignment="1">
      <alignment vertical="top" wrapText="1"/>
    </xf>
    <xf numFmtId="166" fontId="28" fillId="0" borderId="34" xfId="1" applyNumberFormat="1" applyFont="1" applyFill="1" applyBorder="1" applyAlignment="1">
      <alignment horizontal="left" vertical="top" wrapText="1"/>
    </xf>
    <xf numFmtId="166" fontId="29" fillId="0" borderId="34" xfId="0" applyNumberFormat="1" applyFont="1" applyFill="1" applyBorder="1" applyAlignment="1">
      <alignment horizontal="left" vertical="top" wrapText="1"/>
    </xf>
    <xf numFmtId="0" fontId="28" fillId="0" borderId="21" xfId="1" applyFont="1" applyFill="1" applyBorder="1" applyAlignment="1">
      <alignment vertical="top" wrapText="1"/>
    </xf>
    <xf numFmtId="166" fontId="28" fillId="0" borderId="21" xfId="1" applyNumberFormat="1" applyFont="1" applyFill="1" applyBorder="1" applyAlignment="1">
      <alignment horizontal="left" vertical="top" wrapText="1"/>
    </xf>
    <xf numFmtId="166" fontId="28" fillId="0" borderId="44" xfId="1" applyNumberFormat="1" applyFont="1" applyFill="1" applyBorder="1" applyAlignment="1">
      <alignment horizontal="left" vertical="top" wrapText="1"/>
    </xf>
    <xf numFmtId="0" fontId="28" fillId="0" borderId="53" xfId="1" applyFont="1" applyFill="1" applyBorder="1" applyAlignment="1">
      <alignment horizontal="left" vertical="top" wrapText="1"/>
    </xf>
    <xf numFmtId="0" fontId="28" fillId="0" borderId="21" xfId="1" applyFont="1" applyFill="1" applyBorder="1" applyAlignment="1">
      <alignment horizontal="left" vertical="top" wrapText="1"/>
    </xf>
    <xf numFmtId="166" fontId="28" fillId="0" borderId="14" xfId="1" applyNumberFormat="1" applyFont="1" applyFill="1" applyBorder="1" applyAlignment="1">
      <alignment horizontal="left" vertical="top"/>
    </xf>
    <xf numFmtId="166" fontId="28" fillId="0" borderId="34" xfId="1" applyNumberFormat="1" applyFont="1" applyFill="1" applyBorder="1" applyAlignment="1">
      <alignment horizontal="left" vertical="top"/>
    </xf>
    <xf numFmtId="0" fontId="28" fillId="0" borderId="55" xfId="1" applyFont="1" applyFill="1" applyBorder="1" applyAlignment="1">
      <alignment horizontal="left" vertical="top" wrapText="1"/>
    </xf>
    <xf numFmtId="3" fontId="27" fillId="0" borderId="34" xfId="1" applyNumberFormat="1" applyFont="1" applyFill="1" applyBorder="1" applyAlignment="1">
      <alignment vertical="top" wrapText="1"/>
    </xf>
    <xf numFmtId="0" fontId="28" fillId="0" borderId="70" xfId="1" applyFont="1" applyFill="1" applyBorder="1" applyAlignment="1">
      <alignment horizontal="left" vertical="top" wrapText="1"/>
    </xf>
    <xf numFmtId="166" fontId="28" fillId="0" borderId="70" xfId="1" applyNumberFormat="1" applyFont="1" applyFill="1" applyBorder="1" applyAlignment="1">
      <alignment horizontal="left" vertical="top"/>
    </xf>
    <xf numFmtId="49" fontId="30" fillId="0" borderId="25" xfId="1" applyNumberFormat="1" applyFont="1" applyFill="1" applyBorder="1" applyAlignment="1">
      <alignment horizontal="left" vertical="top" wrapText="1"/>
    </xf>
    <xf numFmtId="0" fontId="29" fillId="0" borderId="34" xfId="1" applyFont="1" applyFill="1" applyBorder="1" applyAlignment="1">
      <alignment horizontal="left" vertical="top" wrapText="1"/>
    </xf>
    <xf numFmtId="2" fontId="29" fillId="0" borderId="34" xfId="1" applyNumberFormat="1" applyFont="1" applyFill="1" applyBorder="1" applyAlignment="1">
      <alignment horizontal="left" vertical="top" wrapText="1"/>
    </xf>
    <xf numFmtId="49" fontId="30" fillId="0" borderId="72" xfId="1" applyNumberFormat="1" applyFont="1" applyFill="1" applyBorder="1" applyAlignment="1">
      <alignment horizontal="left" vertical="top" wrapText="1"/>
    </xf>
    <xf numFmtId="0" fontId="29" fillId="0" borderId="70" xfId="1" applyFont="1" applyFill="1" applyBorder="1" applyAlignment="1">
      <alignment horizontal="left" vertical="top" wrapText="1"/>
    </xf>
    <xf numFmtId="166" fontId="28" fillId="0" borderId="70" xfId="1" applyNumberFormat="1" applyFont="1" applyFill="1" applyBorder="1" applyAlignment="1">
      <alignment horizontal="left" vertical="top" wrapText="1"/>
    </xf>
    <xf numFmtId="0" fontId="29" fillId="0" borderId="69" xfId="1" applyFont="1" applyFill="1" applyBorder="1" applyAlignment="1">
      <alignment horizontal="left" vertical="top" wrapText="1"/>
    </xf>
    <xf numFmtId="1" fontId="29" fillId="0" borderId="70" xfId="1" applyNumberFormat="1" applyFont="1" applyFill="1" applyBorder="1" applyAlignment="1">
      <alignment horizontal="left" vertical="top" wrapText="1"/>
    </xf>
    <xf numFmtId="1" fontId="29" fillId="0" borderId="26" xfId="1" applyNumberFormat="1" applyFont="1" applyFill="1" applyBorder="1" applyAlignment="1">
      <alignment horizontal="left" vertical="top" wrapText="1"/>
    </xf>
    <xf numFmtId="0" fontId="10" fillId="0" borderId="70" xfId="8" applyFont="1" applyFill="1" applyBorder="1" applyAlignment="1">
      <alignment horizontal="left" vertical="top" wrapText="1"/>
    </xf>
    <xf numFmtId="0" fontId="12" fillId="0" borderId="72" xfId="1" applyFont="1" applyFill="1" applyBorder="1" applyAlignment="1">
      <alignment horizontal="left" vertical="top"/>
    </xf>
    <xf numFmtId="0" fontId="35" fillId="0" borderId="70" xfId="0" applyFont="1" applyFill="1" applyBorder="1" applyAlignment="1">
      <alignment horizontal="left" vertical="top" wrapText="1"/>
    </xf>
    <xf numFmtId="0" fontId="10" fillId="0" borderId="70" xfId="1" applyFont="1" applyFill="1" applyBorder="1" applyAlignment="1">
      <alignment horizontal="left" vertical="top"/>
    </xf>
    <xf numFmtId="165" fontId="10" fillId="0" borderId="70" xfId="1" applyNumberFormat="1" applyFont="1" applyFill="1" applyBorder="1" applyAlignment="1">
      <alignment horizontal="left" vertical="top"/>
    </xf>
    <xf numFmtId="0" fontId="14" fillId="0" borderId="70" xfId="0" applyFont="1" applyFill="1" applyBorder="1" applyAlignment="1">
      <alignment horizontal="left" vertical="top" wrapText="1"/>
    </xf>
    <xf numFmtId="0" fontId="35" fillId="0" borderId="66" xfId="0" applyFont="1" applyFill="1" applyBorder="1" applyAlignment="1">
      <alignment horizontal="left" vertical="top" wrapText="1" shrinkToFit="1"/>
    </xf>
    <xf numFmtId="49" fontId="12" fillId="0" borderId="25" xfId="1" applyNumberFormat="1" applyFont="1" applyFill="1" applyBorder="1" applyAlignment="1">
      <alignment horizontal="left" vertical="top" wrapText="1"/>
    </xf>
    <xf numFmtId="49" fontId="10" fillId="0" borderId="34" xfId="1" applyNumberFormat="1" applyFont="1" applyFill="1" applyBorder="1" applyAlignment="1">
      <alignment horizontal="left" vertical="top" wrapText="1"/>
    </xf>
    <xf numFmtId="4" fontId="10" fillId="0" borderId="34" xfId="1" applyNumberFormat="1" applyFont="1" applyFill="1" applyBorder="1" applyAlignment="1">
      <alignment horizontal="left" vertical="top" wrapText="1"/>
    </xf>
    <xf numFmtId="0" fontId="14" fillId="0" borderId="70" xfId="1" applyFont="1" applyFill="1" applyBorder="1" applyAlignment="1">
      <alignment horizontal="left" vertical="top" wrapText="1"/>
    </xf>
    <xf numFmtId="49" fontId="12" fillId="0" borderId="72" xfId="1" applyNumberFormat="1" applyFont="1" applyFill="1" applyBorder="1" applyAlignment="1">
      <alignment horizontal="left" vertical="top" wrapText="1"/>
    </xf>
    <xf numFmtId="3" fontId="10" fillId="0" borderId="70" xfId="1" applyNumberFormat="1" applyFont="1" applyFill="1" applyBorder="1" applyAlignment="1">
      <alignment horizontal="left" vertical="top" wrapText="1"/>
    </xf>
    <xf numFmtId="0" fontId="15" fillId="0" borderId="72" xfId="0" applyFont="1" applyFill="1" applyBorder="1" applyAlignment="1">
      <alignment horizontal="left" vertical="top" wrapText="1"/>
    </xf>
    <xf numFmtId="166" fontId="14" fillId="0" borderId="70" xfId="0" applyNumberFormat="1" applyFont="1" applyFill="1" applyBorder="1" applyAlignment="1">
      <alignment horizontal="left" vertical="top" wrapText="1"/>
    </xf>
    <xf numFmtId="0" fontId="10" fillId="0" borderId="54" xfId="1" applyFont="1" applyFill="1" applyBorder="1" applyAlignment="1">
      <alignment horizontal="left" vertical="top" wrapText="1"/>
    </xf>
    <xf numFmtId="3" fontId="10" fillId="0" borderId="54" xfId="1" applyNumberFormat="1" applyFont="1" applyFill="1" applyBorder="1" applyAlignment="1">
      <alignment horizontal="left" vertical="top" wrapText="1"/>
    </xf>
    <xf numFmtId="0" fontId="12" fillId="4" borderId="49" xfId="1" applyFont="1" applyFill="1" applyBorder="1" applyAlignment="1">
      <alignment horizontal="right" vertical="top"/>
    </xf>
    <xf numFmtId="0" fontId="12" fillId="4" borderId="46" xfId="1" applyFont="1" applyFill="1" applyBorder="1" applyAlignment="1">
      <alignment horizontal="right" vertical="top"/>
    </xf>
    <xf numFmtId="0" fontId="12" fillId="4" borderId="47" xfId="1" applyFont="1" applyFill="1" applyBorder="1" applyAlignment="1">
      <alignment horizontal="right" vertical="top"/>
    </xf>
    <xf numFmtId="0" fontId="12" fillId="0" borderId="24" xfId="1" applyFont="1" applyBorder="1" applyAlignment="1">
      <alignment horizontal="left" vertical="top" wrapText="1"/>
    </xf>
    <xf numFmtId="0" fontId="12" fillId="0" borderId="14" xfId="1" applyFont="1" applyBorder="1" applyAlignment="1">
      <alignment horizontal="left" vertical="top" wrapText="1"/>
    </xf>
    <xf numFmtId="0" fontId="12" fillId="0" borderId="15" xfId="1" applyFont="1" applyBorder="1" applyAlignment="1">
      <alignment horizontal="left" vertical="top" wrapText="1"/>
    </xf>
    <xf numFmtId="0" fontId="10" fillId="5" borderId="24" xfId="1" applyFont="1" applyFill="1" applyBorder="1" applyAlignment="1">
      <alignment horizontal="left" vertical="top" wrapText="1"/>
    </xf>
    <xf numFmtId="0" fontId="10" fillId="5" borderId="14" xfId="1" applyFont="1" applyFill="1" applyBorder="1" applyAlignment="1">
      <alignment horizontal="left" vertical="top" wrapText="1"/>
    </xf>
    <xf numFmtId="0" fontId="10" fillId="5" borderId="15" xfId="1" applyFont="1" applyFill="1" applyBorder="1" applyAlignment="1">
      <alignment horizontal="left" vertical="top" wrapText="1"/>
    </xf>
    <xf numFmtId="0" fontId="10" fillId="0" borderId="24" xfId="1" applyFont="1" applyBorder="1" applyAlignment="1">
      <alignment horizontal="left" wrapText="1"/>
    </xf>
    <xf numFmtId="0" fontId="10" fillId="0" borderId="14" xfId="1" applyFont="1" applyBorder="1" applyAlignment="1">
      <alignment horizontal="left" wrapText="1"/>
    </xf>
    <xf numFmtId="0" fontId="10" fillId="0" borderId="15" xfId="1" applyFont="1" applyBorder="1" applyAlignment="1">
      <alignment horizontal="left" wrapText="1"/>
    </xf>
    <xf numFmtId="0" fontId="10" fillId="0" borderId="64" xfId="1" applyFont="1" applyBorder="1" applyAlignment="1">
      <alignment horizontal="left"/>
    </xf>
    <xf numFmtId="0" fontId="10" fillId="0" borderId="27" xfId="1" applyFont="1" applyBorder="1" applyAlignment="1">
      <alignment horizontal="left"/>
    </xf>
    <xf numFmtId="0" fontId="10" fillId="0" borderId="28" xfId="1" applyFont="1" applyBorder="1" applyAlignment="1">
      <alignment horizontal="left"/>
    </xf>
    <xf numFmtId="0" fontId="12" fillId="6" borderId="24" xfId="1" applyFont="1" applyFill="1" applyBorder="1" applyAlignment="1">
      <alignment horizontal="right" vertical="top" wrapText="1"/>
    </xf>
    <xf numFmtId="0" fontId="12" fillId="6" borderId="14" xfId="1" applyFont="1" applyFill="1" applyBorder="1" applyAlignment="1">
      <alignment horizontal="right" vertical="top" wrapText="1"/>
    </xf>
    <xf numFmtId="0" fontId="12" fillId="6" borderId="15" xfId="1" applyFont="1" applyFill="1" applyBorder="1" applyAlignment="1">
      <alignment horizontal="right" vertical="top" wrapText="1"/>
    </xf>
    <xf numFmtId="0" fontId="12" fillId="0" borderId="49" xfId="1" applyFont="1" applyBorder="1" applyAlignment="1">
      <alignment horizontal="center" vertical="center" wrapText="1"/>
    </xf>
    <xf numFmtId="0" fontId="12" fillId="0" borderId="46" xfId="1" applyFont="1" applyBorder="1" applyAlignment="1">
      <alignment horizontal="center" vertical="center" wrapText="1"/>
    </xf>
    <xf numFmtId="0" fontId="12" fillId="0" borderId="47" xfId="1" applyFont="1" applyBorder="1" applyAlignment="1">
      <alignment horizontal="center" vertical="center" wrapText="1"/>
    </xf>
    <xf numFmtId="0" fontId="12" fillId="6" borderId="5" xfId="1" applyFont="1" applyFill="1" applyBorder="1" applyAlignment="1">
      <alignment horizontal="right" vertical="top" wrapText="1"/>
    </xf>
    <xf numFmtId="0" fontId="12" fillId="6" borderId="6" xfId="1" applyFont="1" applyFill="1" applyBorder="1" applyAlignment="1">
      <alignment horizontal="right" vertical="top" wrapText="1"/>
    </xf>
    <xf numFmtId="0" fontId="12" fillId="6" borderId="7" xfId="1" applyFont="1" applyFill="1" applyBorder="1" applyAlignment="1">
      <alignment horizontal="right" vertical="top" wrapText="1"/>
    </xf>
    <xf numFmtId="0" fontId="10" fillId="0" borderId="24" xfId="1" applyFont="1" applyBorder="1" applyAlignment="1">
      <alignment horizontal="left" vertical="top" wrapText="1"/>
    </xf>
    <xf numFmtId="0" fontId="10" fillId="0" borderId="14" xfId="1" applyFont="1" applyBorder="1" applyAlignment="1">
      <alignment horizontal="left" vertical="top" wrapText="1"/>
    </xf>
    <xf numFmtId="0" fontId="10" fillId="0" borderId="15" xfId="1" applyFont="1" applyBorder="1" applyAlignment="1">
      <alignment horizontal="left" vertical="top" wrapText="1"/>
    </xf>
    <xf numFmtId="0" fontId="10" fillId="0" borderId="24" xfId="1" applyFont="1" applyBorder="1" applyAlignment="1">
      <alignment horizontal="left" vertical="top"/>
    </xf>
    <xf numFmtId="0" fontId="10" fillId="0" borderId="14" xfId="1" applyFont="1" applyBorder="1" applyAlignment="1">
      <alignment horizontal="left" vertical="top"/>
    </xf>
    <xf numFmtId="0" fontId="10" fillId="0" borderId="15" xfId="1" applyFont="1" applyBorder="1" applyAlignment="1">
      <alignment horizontal="left" vertical="top"/>
    </xf>
    <xf numFmtId="0" fontId="9" fillId="0" borderId="0" xfId="1" applyFont="1" applyAlignment="1">
      <alignment horizontal="center" vertical="top" wrapText="1"/>
    </xf>
    <xf numFmtId="0" fontId="11" fillId="0" borderId="0" xfId="1" applyFont="1" applyAlignment="1">
      <alignment horizontal="center" vertical="top" wrapText="1"/>
    </xf>
    <xf numFmtId="0" fontId="9" fillId="0" borderId="0" xfId="1" applyFont="1" applyAlignment="1">
      <alignment horizontal="center" vertical="top"/>
    </xf>
    <xf numFmtId="0" fontId="12" fillId="18" borderId="5" xfId="1" applyFont="1" applyFill="1" applyBorder="1" applyAlignment="1">
      <alignment horizontal="right" vertical="top" wrapText="1"/>
    </xf>
    <xf numFmtId="0" fontId="12" fillId="18" borderId="6" xfId="1" applyFont="1" applyFill="1" applyBorder="1" applyAlignment="1">
      <alignment horizontal="right" vertical="top" wrapText="1"/>
    </xf>
    <xf numFmtId="0" fontId="12" fillId="18" borderId="7" xfId="1" applyFont="1" applyFill="1" applyBorder="1" applyAlignment="1">
      <alignment horizontal="right" vertical="top" wrapText="1"/>
    </xf>
    <xf numFmtId="0" fontId="9" fillId="0" borderId="36" xfId="1" applyFont="1" applyBorder="1" applyAlignment="1">
      <alignment horizontal="center" vertical="top" wrapText="1"/>
    </xf>
    <xf numFmtId="0" fontId="11" fillId="0" borderId="36" xfId="1" applyFont="1" applyBorder="1" applyAlignment="1">
      <alignment horizontal="center" vertical="top" wrapText="1"/>
    </xf>
    <xf numFmtId="0" fontId="9" fillId="0" borderId="36" xfId="1" applyFont="1" applyBorder="1" applyAlignment="1">
      <alignment horizontal="center" vertical="top"/>
    </xf>
    <xf numFmtId="0" fontId="10" fillId="0" borderId="0" xfId="1" applyFont="1" applyAlignment="1">
      <alignment horizontal="center" vertical="top"/>
    </xf>
    <xf numFmtId="0" fontId="10" fillId="0" borderId="36" xfId="1" applyFont="1" applyBorder="1" applyAlignment="1">
      <alignment horizontal="center" vertical="top"/>
    </xf>
    <xf numFmtId="0" fontId="10" fillId="0" borderId="2" xfId="1" applyFont="1" applyBorder="1" applyAlignment="1">
      <alignment horizontal="center" vertical="center" textRotation="90"/>
    </xf>
    <xf numFmtId="0" fontId="10" fillId="0" borderId="8" xfId="1" applyFont="1" applyBorder="1" applyAlignment="1">
      <alignment horizontal="center" vertical="center" textRotation="90"/>
    </xf>
    <xf numFmtId="0" fontId="10" fillId="0" borderId="17" xfId="1" applyFont="1" applyBorder="1" applyAlignment="1">
      <alignment horizontal="center" vertical="center" textRotation="90"/>
    </xf>
    <xf numFmtId="0" fontId="10" fillId="0" borderId="30" xfId="1" applyFont="1" applyBorder="1" applyAlignment="1">
      <alignment vertical="center" textRotation="90"/>
    </xf>
    <xf numFmtId="0" fontId="10" fillId="0" borderId="0" xfId="1" applyFont="1" applyAlignment="1">
      <alignment vertical="center" textRotation="90"/>
    </xf>
    <xf numFmtId="0" fontId="10" fillId="0" borderId="1" xfId="1" applyFont="1" applyBorder="1" applyAlignment="1">
      <alignment vertical="center" textRotation="90"/>
    </xf>
    <xf numFmtId="0" fontId="10" fillId="0" borderId="3" xfId="1" applyFont="1" applyBorder="1" applyAlignment="1">
      <alignment horizontal="center" vertical="center" textRotation="90" shrinkToFit="1"/>
    </xf>
    <xf numFmtId="0" fontId="10" fillId="0" borderId="9" xfId="1" applyFont="1" applyBorder="1" applyAlignment="1">
      <alignment horizontal="center" vertical="center" textRotation="90" shrinkToFit="1"/>
    </xf>
    <xf numFmtId="0" fontId="10" fillId="0" borderId="18" xfId="1" applyFont="1" applyBorder="1" applyAlignment="1">
      <alignment horizontal="center" vertical="center" textRotation="90" shrinkToFit="1"/>
    </xf>
    <xf numFmtId="0" fontId="10" fillId="0" borderId="3" xfId="1" applyFont="1" applyBorder="1" applyAlignment="1">
      <alignment horizontal="center" vertical="center" shrinkToFit="1"/>
    </xf>
    <xf numFmtId="0" fontId="10" fillId="0" borderId="9" xfId="1" applyFont="1" applyBorder="1" applyAlignment="1">
      <alignment horizontal="center" vertical="center" shrinkToFit="1"/>
    </xf>
    <xf numFmtId="0" fontId="10" fillId="0" borderId="18" xfId="1" applyFont="1" applyBorder="1" applyAlignment="1">
      <alignment horizontal="center" vertical="center" shrinkToFit="1"/>
    </xf>
    <xf numFmtId="49" fontId="12" fillId="0" borderId="12" xfId="1" applyNumberFormat="1" applyFont="1" applyBorder="1" applyAlignment="1">
      <alignment horizontal="left" vertical="top"/>
    </xf>
    <xf numFmtId="0" fontId="14" fillId="0" borderId="8" xfId="0" applyFont="1" applyBorder="1" applyAlignment="1">
      <alignment horizontal="left" vertical="top"/>
    </xf>
    <xf numFmtId="0" fontId="14" fillId="0" borderId="38" xfId="0" applyFont="1" applyBorder="1" applyAlignment="1">
      <alignment horizontal="left" vertical="top"/>
    </xf>
    <xf numFmtId="0" fontId="14" fillId="3" borderId="21" xfId="1" applyFont="1" applyFill="1" applyBorder="1" applyAlignment="1">
      <alignment horizontal="left" vertical="top" wrapText="1"/>
    </xf>
    <xf numFmtId="0" fontId="14" fillId="0" borderId="9" xfId="0" applyFont="1" applyBorder="1" applyAlignment="1">
      <alignment horizontal="left" vertical="top" wrapText="1"/>
    </xf>
    <xf numFmtId="0" fontId="14" fillId="0" borderId="39" xfId="0" applyFont="1" applyBorder="1" applyAlignment="1">
      <alignment horizontal="left" vertical="top" wrapText="1"/>
    </xf>
    <xf numFmtId="0" fontId="12" fillId="8" borderId="65" xfId="1" applyFont="1" applyFill="1" applyBorder="1" applyAlignment="1">
      <alignment horizontal="left" vertical="top" wrapText="1"/>
    </xf>
    <xf numFmtId="0" fontId="12" fillId="8" borderId="0" xfId="1" applyFont="1" applyFill="1" applyAlignment="1">
      <alignment horizontal="left" vertical="top" wrapText="1"/>
    </xf>
    <xf numFmtId="0" fontId="12" fillId="8" borderId="36" xfId="1" applyFont="1" applyFill="1" applyBorder="1" applyAlignment="1">
      <alignment horizontal="left" vertical="top" wrapText="1"/>
    </xf>
    <xf numFmtId="0" fontId="10" fillId="0" borderId="30" xfId="1" applyFont="1" applyBorder="1" applyAlignment="1">
      <alignment horizontal="center" vertical="center" textRotation="90" shrinkToFit="1"/>
    </xf>
    <xf numFmtId="0" fontId="10" fillId="0" borderId="0" xfId="1" applyFont="1" applyAlignment="1">
      <alignment horizontal="center" vertical="center" textRotation="90" shrinkToFit="1"/>
    </xf>
    <xf numFmtId="0" fontId="10" fillId="0" borderId="1" xfId="1" applyFont="1" applyBorder="1" applyAlignment="1">
      <alignment horizontal="center" vertical="center" textRotation="90" shrinkToFit="1"/>
    </xf>
    <xf numFmtId="166" fontId="10" fillId="0" borderId="29" xfId="1" applyNumberFormat="1" applyFont="1" applyBorder="1" applyAlignment="1">
      <alignment horizontal="center" vertical="center" textRotation="90" shrinkToFit="1"/>
    </xf>
    <xf numFmtId="166" fontId="10" fillId="0" borderId="32" xfId="1" applyNumberFormat="1" applyFont="1" applyBorder="1" applyAlignment="1">
      <alignment horizontal="center" vertical="center" textRotation="90" shrinkToFit="1"/>
    </xf>
    <xf numFmtId="166" fontId="10" fillId="0" borderId="40" xfId="1" applyNumberFormat="1" applyFont="1" applyBorder="1" applyAlignment="1">
      <alignment horizontal="center" vertical="center" textRotation="90" shrinkToFit="1"/>
    </xf>
    <xf numFmtId="166" fontId="10" fillId="0" borderId="3" xfId="1" applyNumberFormat="1" applyFont="1" applyBorder="1" applyAlignment="1">
      <alignment horizontal="center" vertical="center" textRotation="90" shrinkToFit="1"/>
    </xf>
    <xf numFmtId="166" fontId="10" fillId="0" borderId="9" xfId="1" applyNumberFormat="1" applyFont="1" applyBorder="1" applyAlignment="1">
      <alignment horizontal="center" vertical="center" textRotation="90" shrinkToFit="1"/>
    </xf>
    <xf numFmtId="166" fontId="10" fillId="0" borderId="18" xfId="1" applyNumberFormat="1" applyFont="1" applyBorder="1" applyAlignment="1">
      <alignment horizontal="center" vertical="center" textRotation="90" shrinkToFit="1"/>
    </xf>
    <xf numFmtId="0" fontId="12" fillId="0" borderId="52" xfId="1" applyFont="1" applyBorder="1" applyAlignment="1">
      <alignment horizontal="center" vertical="center"/>
    </xf>
    <xf numFmtId="0" fontId="12" fillId="0" borderId="6" xfId="1" applyFont="1" applyBorder="1" applyAlignment="1">
      <alignment horizontal="center" vertical="center"/>
    </xf>
    <xf numFmtId="0" fontId="12" fillId="0" borderId="71" xfId="1" applyFont="1" applyBorder="1" applyAlignment="1">
      <alignment horizontal="center" vertical="center"/>
    </xf>
    <xf numFmtId="0" fontId="10" fillId="0" borderId="3" xfId="1" applyFont="1" applyBorder="1" applyAlignment="1">
      <alignment horizontal="center" vertical="center" textRotation="90" wrapText="1"/>
    </xf>
    <xf numFmtId="0" fontId="10" fillId="0" borderId="9" xfId="1" applyFont="1" applyBorder="1" applyAlignment="1">
      <alignment horizontal="center" vertical="center" textRotation="90" wrapText="1"/>
    </xf>
    <xf numFmtId="0" fontId="10" fillId="0" borderId="18" xfId="1" applyFont="1" applyBorder="1" applyAlignment="1">
      <alignment horizontal="center" vertical="center" textRotation="90" wrapText="1"/>
    </xf>
    <xf numFmtId="0" fontId="10" fillId="0" borderId="29" xfId="1" applyFont="1" applyBorder="1" applyAlignment="1">
      <alignment horizontal="center" vertical="center" wrapText="1"/>
    </xf>
    <xf numFmtId="0" fontId="10" fillId="0" borderId="31" xfId="1" applyFont="1" applyBorder="1" applyAlignment="1">
      <alignment horizontal="center" vertical="center" wrapText="1"/>
    </xf>
    <xf numFmtId="0" fontId="10" fillId="0" borderId="32" xfId="1" applyFont="1" applyBorder="1" applyAlignment="1">
      <alignment horizontal="center" vertical="center" wrapText="1"/>
    </xf>
    <xf numFmtId="0" fontId="10" fillId="0" borderId="36" xfId="1" applyFont="1" applyBorder="1" applyAlignment="1">
      <alignment horizontal="center" vertical="center" wrapText="1"/>
    </xf>
    <xf numFmtId="0" fontId="10" fillId="0" borderId="51" xfId="1" applyFont="1" applyBorder="1" applyAlignment="1">
      <alignment horizontal="center" vertical="center" wrapText="1"/>
    </xf>
    <xf numFmtId="0" fontId="10" fillId="0" borderId="73" xfId="1" applyFont="1" applyBorder="1" applyAlignment="1">
      <alignment horizontal="center" vertical="center" wrapText="1"/>
    </xf>
    <xf numFmtId="0" fontId="10" fillId="0" borderId="22" xfId="1" applyFont="1" applyBorder="1" applyAlignment="1">
      <alignment horizontal="center" vertical="center" textRotation="90"/>
    </xf>
    <xf numFmtId="0" fontId="10" fillId="0" borderId="40" xfId="1" applyFont="1" applyBorder="1" applyAlignment="1">
      <alignment horizontal="center" vertical="center" textRotation="90"/>
    </xf>
    <xf numFmtId="0" fontId="10" fillId="0" borderId="21" xfId="1" applyFont="1" applyBorder="1" applyAlignment="1">
      <alignment horizontal="center" vertical="center" textRotation="90"/>
    </xf>
    <xf numFmtId="0" fontId="10" fillId="0" borderId="18" xfId="1" applyFont="1" applyBorder="1" applyAlignment="1">
      <alignment horizontal="center" vertical="center" textRotation="90"/>
    </xf>
    <xf numFmtId="0" fontId="18" fillId="0" borderId="3" xfId="0" applyFont="1" applyBorder="1" applyAlignment="1">
      <alignment horizontal="left" vertical="top"/>
    </xf>
    <xf numFmtId="0" fontId="18" fillId="0" borderId="9" xfId="0" applyFont="1" applyBorder="1" applyAlignment="1">
      <alignment horizontal="left" vertical="top"/>
    </xf>
    <xf numFmtId="0" fontId="18" fillId="0" borderId="39" xfId="0" applyFont="1" applyBorder="1" applyAlignment="1">
      <alignment horizontal="left" vertical="top"/>
    </xf>
    <xf numFmtId="166" fontId="14" fillId="3" borderId="3" xfId="1" applyNumberFormat="1" applyFont="1" applyFill="1" applyBorder="1" applyAlignment="1">
      <alignment horizontal="left" vertical="top" wrapText="1"/>
    </xf>
    <xf numFmtId="166" fontId="14" fillId="3" borderId="9" xfId="1" applyNumberFormat="1" applyFont="1" applyFill="1" applyBorder="1" applyAlignment="1">
      <alignment horizontal="left" vertical="top" wrapText="1"/>
    </xf>
    <xf numFmtId="166" fontId="14" fillId="3" borderId="30" xfId="1" applyNumberFormat="1" applyFont="1" applyFill="1" applyBorder="1" applyAlignment="1">
      <alignment horizontal="left" vertical="top" wrapText="1"/>
    </xf>
    <xf numFmtId="166" fontId="14" fillId="3" borderId="0" xfId="1" applyNumberFormat="1" applyFont="1" applyFill="1" applyAlignment="1">
      <alignment horizontal="left" vertical="top" wrapText="1"/>
    </xf>
    <xf numFmtId="49" fontId="12" fillId="12" borderId="42" xfId="1" applyNumberFormat="1" applyFont="1" applyFill="1" applyBorder="1" applyAlignment="1">
      <alignment horizontal="left" vertical="top" wrapText="1"/>
    </xf>
    <xf numFmtId="49" fontId="12" fillId="12" borderId="30" xfId="1" applyNumberFormat="1" applyFont="1" applyFill="1" applyBorder="1" applyAlignment="1">
      <alignment horizontal="left" vertical="top" wrapText="1"/>
    </xf>
    <xf numFmtId="49" fontId="12" fillId="12" borderId="31" xfId="1" applyNumberFormat="1" applyFont="1" applyFill="1" applyBorder="1" applyAlignment="1">
      <alignment horizontal="left" vertical="top" wrapText="1"/>
    </xf>
    <xf numFmtId="0" fontId="12" fillId="2" borderId="42" xfId="1" applyFont="1" applyFill="1" applyBorder="1" applyAlignment="1">
      <alignment horizontal="left" vertical="top"/>
    </xf>
    <xf numFmtId="0" fontId="12" fillId="2" borderId="30" xfId="1" applyFont="1" applyFill="1" applyBorder="1" applyAlignment="1">
      <alignment horizontal="left" vertical="top"/>
    </xf>
    <xf numFmtId="0" fontId="12" fillId="2" borderId="31" xfId="1" applyFont="1" applyFill="1" applyBorder="1" applyAlignment="1">
      <alignment horizontal="left" vertical="top"/>
    </xf>
    <xf numFmtId="49" fontId="12" fillId="13" borderId="42" xfId="1" applyNumberFormat="1" applyFont="1" applyFill="1" applyBorder="1" applyAlignment="1">
      <alignment horizontal="left" vertical="top"/>
    </xf>
    <xf numFmtId="49" fontId="12" fillId="13" borderId="30" xfId="1" applyNumberFormat="1" applyFont="1" applyFill="1" applyBorder="1" applyAlignment="1">
      <alignment horizontal="left" vertical="top"/>
    </xf>
    <xf numFmtId="49" fontId="12" fillId="13" borderId="31" xfId="1" applyNumberFormat="1" applyFont="1" applyFill="1" applyBorder="1" applyAlignment="1">
      <alignment horizontal="left" vertical="top"/>
    </xf>
    <xf numFmtId="49" fontId="12" fillId="0" borderId="2" xfId="1" applyNumberFormat="1" applyFont="1" applyBorder="1" applyAlignment="1">
      <alignment horizontal="left" vertical="top"/>
    </xf>
    <xf numFmtId="49" fontId="12" fillId="0" borderId="8" xfId="1" applyNumberFormat="1" applyFont="1" applyBorder="1" applyAlignment="1">
      <alignment horizontal="left" vertical="top"/>
    </xf>
    <xf numFmtId="49" fontId="12" fillId="0" borderId="38" xfId="1" applyNumberFormat="1" applyFont="1" applyBorder="1" applyAlignment="1">
      <alignment horizontal="left" vertical="top"/>
    </xf>
    <xf numFmtId="0" fontId="14" fillId="3" borderId="3" xfId="8" applyFont="1" applyFill="1" applyBorder="1" applyAlignment="1">
      <alignment horizontal="left" vertical="top" wrapText="1"/>
    </xf>
    <xf numFmtId="0" fontId="14" fillId="3" borderId="54" xfId="8" applyFont="1" applyFill="1" applyBorder="1" applyAlignment="1">
      <alignment horizontal="left" vertical="top" wrapText="1"/>
    </xf>
    <xf numFmtId="0" fontId="14" fillId="0" borderId="34" xfId="0" applyFont="1" applyBorder="1" applyAlignment="1">
      <alignment horizontal="left" vertical="top" wrapText="1"/>
    </xf>
    <xf numFmtId="0" fontId="14" fillId="0" borderId="21" xfId="0" applyFont="1" applyBorder="1" applyAlignment="1">
      <alignment horizontal="left" vertical="top" wrapText="1"/>
    </xf>
    <xf numFmtId="166" fontId="14" fillId="3" borderId="54" xfId="8" applyNumberFormat="1" applyFont="1" applyFill="1" applyBorder="1" applyAlignment="1">
      <alignment horizontal="left" vertical="top" wrapText="1"/>
    </xf>
    <xf numFmtId="166" fontId="14" fillId="0" borderId="34" xfId="0" applyNumberFormat="1" applyFont="1" applyBorder="1" applyAlignment="1">
      <alignment horizontal="left" vertical="top" wrapText="1"/>
    </xf>
    <xf numFmtId="166" fontId="14" fillId="0" borderId="21" xfId="0" applyNumberFormat="1" applyFont="1" applyBorder="1" applyAlignment="1">
      <alignment horizontal="left" vertical="top" wrapText="1"/>
    </xf>
    <xf numFmtId="0" fontId="14" fillId="0" borderId="3" xfId="1" applyFont="1" applyBorder="1" applyAlignment="1">
      <alignment horizontal="left" vertical="top" wrapText="1"/>
    </xf>
    <xf numFmtId="0" fontId="14" fillId="0" borderId="9" xfId="1" applyFont="1" applyBorder="1" applyAlignment="1">
      <alignment horizontal="left" vertical="top" wrapText="1"/>
    </xf>
    <xf numFmtId="0" fontId="14" fillId="0" borderId="18" xfId="1" applyFont="1" applyBorder="1" applyAlignment="1">
      <alignment horizontal="left" vertical="top" wrapText="1"/>
    </xf>
    <xf numFmtId="0" fontId="14" fillId="3" borderId="3" xfId="1" applyFont="1" applyFill="1" applyBorder="1" applyAlignment="1">
      <alignment horizontal="left" vertical="top" wrapText="1"/>
    </xf>
    <xf numFmtId="0" fontId="10" fillId="0" borderId="4" xfId="1" applyFont="1" applyBorder="1" applyAlignment="1">
      <alignment horizontal="left" vertical="top" wrapText="1"/>
    </xf>
    <xf numFmtId="0" fontId="10" fillId="0" borderId="10" xfId="1" applyFont="1" applyBorder="1" applyAlignment="1">
      <alignment horizontal="left" vertical="top" wrapText="1"/>
    </xf>
    <xf numFmtId="0" fontId="10" fillId="0" borderId="19" xfId="1" applyFont="1" applyBorder="1" applyAlignment="1">
      <alignment horizontal="left" vertical="top" wrapText="1"/>
    </xf>
    <xf numFmtId="3" fontId="14" fillId="3" borderId="21" xfId="1" applyNumberFormat="1" applyFont="1" applyFill="1" applyBorder="1" applyAlignment="1">
      <alignment horizontal="left" vertical="top" wrapText="1"/>
    </xf>
    <xf numFmtId="3" fontId="10" fillId="3" borderId="3" xfId="1" applyNumberFormat="1" applyFont="1" applyFill="1" applyBorder="1" applyAlignment="1">
      <alignment horizontal="left" vertical="top" wrapText="1"/>
    </xf>
    <xf numFmtId="3" fontId="10" fillId="3" borderId="9" xfId="1" applyNumberFormat="1" applyFont="1" applyFill="1" applyBorder="1" applyAlignment="1">
      <alignment horizontal="left" vertical="top" wrapText="1"/>
    </xf>
    <xf numFmtId="49" fontId="12" fillId="13" borderId="46" xfId="1" applyNumberFormat="1" applyFont="1" applyFill="1" applyBorder="1" applyAlignment="1">
      <alignment horizontal="right" vertical="top"/>
    </xf>
    <xf numFmtId="49" fontId="12" fillId="13" borderId="47" xfId="1" applyNumberFormat="1" applyFont="1" applyFill="1" applyBorder="1" applyAlignment="1">
      <alignment horizontal="right" vertical="top"/>
    </xf>
    <xf numFmtId="0" fontId="10" fillId="13" borderId="49" xfId="1" applyFont="1" applyFill="1" applyBorder="1" applyAlignment="1">
      <alignment horizontal="center" vertical="top" wrapText="1"/>
    </xf>
    <xf numFmtId="0" fontId="10" fillId="13" borderId="46" xfId="1" applyFont="1" applyFill="1" applyBorder="1" applyAlignment="1">
      <alignment horizontal="center" vertical="top" wrapText="1"/>
    </xf>
    <xf numFmtId="166" fontId="14" fillId="3" borderId="21" xfId="1" applyNumberFormat="1" applyFont="1" applyFill="1" applyBorder="1" applyAlignment="1">
      <alignment horizontal="left" vertical="top" wrapText="1"/>
    </xf>
    <xf numFmtId="166" fontId="14" fillId="0" borderId="9" xfId="0" applyNumberFormat="1" applyFont="1" applyBorder="1" applyAlignment="1">
      <alignment horizontal="left" vertical="top" wrapText="1"/>
    </xf>
    <xf numFmtId="166" fontId="14" fillId="0" borderId="39" xfId="0" applyNumberFormat="1" applyFont="1" applyBorder="1" applyAlignment="1">
      <alignment horizontal="left" vertical="top" wrapText="1"/>
    </xf>
    <xf numFmtId="166" fontId="14" fillId="3" borderId="44" xfId="1" applyNumberFormat="1" applyFont="1" applyFill="1" applyBorder="1" applyAlignment="1">
      <alignment horizontal="left" vertical="top" wrapText="1"/>
    </xf>
    <xf numFmtId="166" fontId="14" fillId="0" borderId="0" xfId="0" applyNumberFormat="1" applyFont="1" applyAlignment="1">
      <alignment horizontal="left" vertical="top" wrapText="1"/>
    </xf>
    <xf numFmtId="0" fontId="10" fillId="0" borderId="31" xfId="1" applyFont="1" applyBorder="1" applyAlignment="1">
      <alignment horizontal="left" vertical="top" wrapText="1"/>
    </xf>
    <xf numFmtId="0" fontId="10" fillId="0" borderId="36" xfId="1" applyFont="1" applyBorder="1" applyAlignment="1">
      <alignment horizontal="left" vertical="top" wrapText="1"/>
    </xf>
    <xf numFmtId="49" fontId="12" fillId="2" borderId="46" xfId="1" applyNumberFormat="1" applyFont="1" applyFill="1" applyBorder="1" applyAlignment="1">
      <alignment horizontal="right" vertical="top"/>
    </xf>
    <xf numFmtId="49" fontId="12" fillId="2" borderId="47" xfId="1" applyNumberFormat="1" applyFont="1" applyFill="1" applyBorder="1" applyAlignment="1">
      <alignment horizontal="right" vertical="top"/>
    </xf>
    <xf numFmtId="0" fontId="10" fillId="2" borderId="49" xfId="1" applyFont="1" applyFill="1" applyBorder="1" applyAlignment="1">
      <alignment horizontal="center" vertical="top"/>
    </xf>
    <xf numFmtId="0" fontId="10" fillId="2" borderId="46" xfId="1" applyFont="1" applyFill="1" applyBorder="1" applyAlignment="1">
      <alignment horizontal="center" vertical="top"/>
    </xf>
    <xf numFmtId="0" fontId="12" fillId="2" borderId="46" xfId="1" applyFont="1" applyFill="1" applyBorder="1" applyAlignment="1">
      <alignment horizontal="left" vertical="top"/>
    </xf>
    <xf numFmtId="0" fontId="12" fillId="2" borderId="47" xfId="1" applyFont="1" applyFill="1" applyBorder="1" applyAlignment="1">
      <alignment horizontal="left" vertical="top"/>
    </xf>
    <xf numFmtId="49" fontId="15" fillId="3" borderId="2" xfId="1" applyNumberFormat="1" applyFont="1" applyFill="1" applyBorder="1" applyAlignment="1">
      <alignment horizontal="left" vertical="top" wrapText="1"/>
    </xf>
    <xf numFmtId="49" fontId="15" fillId="3" borderId="8" xfId="1" applyNumberFormat="1" applyFont="1" applyFill="1" applyBorder="1" applyAlignment="1">
      <alignment horizontal="left" vertical="top" wrapText="1"/>
    </xf>
    <xf numFmtId="0" fontId="14" fillId="3" borderId="9" xfId="1" applyFont="1" applyFill="1" applyBorder="1" applyAlignment="1">
      <alignment horizontal="left" vertical="top" wrapText="1"/>
    </xf>
    <xf numFmtId="0" fontId="18" fillId="0" borderId="3" xfId="0" applyFont="1" applyBorder="1" applyAlignment="1">
      <alignment vertical="top" wrapText="1"/>
    </xf>
    <xf numFmtId="0" fontId="18" fillId="0" borderId="9" xfId="0" applyFont="1" applyBorder="1" applyAlignment="1">
      <alignment vertical="top" wrapText="1"/>
    </xf>
    <xf numFmtId="0" fontId="18" fillId="0" borderId="39" xfId="0" applyFont="1" applyBorder="1" applyAlignment="1">
      <alignment vertical="top" wrapText="1"/>
    </xf>
    <xf numFmtId="0" fontId="10" fillId="3" borderId="31" xfId="1" applyFont="1" applyFill="1" applyBorder="1" applyAlignment="1">
      <alignment horizontal="left" vertical="top" wrapText="1"/>
    </xf>
    <xf numFmtId="0" fontId="10" fillId="3" borderId="36" xfId="1" applyFont="1" applyFill="1" applyBorder="1" applyAlignment="1">
      <alignment horizontal="left" vertical="top" wrapText="1"/>
    </xf>
    <xf numFmtId="0" fontId="10" fillId="3" borderId="41" xfId="1" applyFont="1" applyFill="1" applyBorder="1" applyAlignment="1">
      <alignment horizontal="left" vertical="top" wrapText="1"/>
    </xf>
    <xf numFmtId="0" fontId="18" fillId="0" borderId="21" xfId="0" applyFont="1" applyBorder="1" applyAlignment="1">
      <alignment horizontal="left" vertical="top" wrapText="1"/>
    </xf>
    <xf numFmtId="0" fontId="18" fillId="0" borderId="18" xfId="0" applyFont="1" applyBorder="1" applyAlignment="1">
      <alignment horizontal="left" vertical="top" wrapText="1"/>
    </xf>
    <xf numFmtId="3" fontId="10" fillId="0" borderId="34" xfId="1" applyNumberFormat="1" applyFont="1" applyBorder="1" applyAlignment="1">
      <alignment horizontal="left" vertical="center" wrapText="1"/>
    </xf>
    <xf numFmtId="0" fontId="14" fillId="0" borderId="70" xfId="0" applyFont="1" applyBorder="1" applyAlignment="1">
      <alignment horizontal="left" vertical="center" wrapText="1"/>
    </xf>
    <xf numFmtId="49" fontId="12" fillId="13" borderId="1" xfId="1" applyNumberFormat="1" applyFont="1" applyFill="1" applyBorder="1" applyAlignment="1">
      <alignment horizontal="right" vertical="top"/>
    </xf>
    <xf numFmtId="49" fontId="12" fillId="13" borderId="41" xfId="1" applyNumberFormat="1" applyFont="1" applyFill="1" applyBorder="1" applyAlignment="1">
      <alignment horizontal="right" vertical="top"/>
    </xf>
    <xf numFmtId="0" fontId="10" fillId="13" borderId="56" xfId="1" applyFont="1" applyFill="1" applyBorder="1" applyAlignment="1">
      <alignment horizontal="center" vertical="top" wrapText="1"/>
    </xf>
    <xf numFmtId="0" fontId="10" fillId="13" borderId="1" xfId="1" applyFont="1" applyFill="1" applyBorder="1" applyAlignment="1">
      <alignment horizontal="center" vertical="top" wrapText="1"/>
    </xf>
    <xf numFmtId="0" fontId="10" fillId="13" borderId="1" xfId="0" applyFont="1" applyFill="1" applyBorder="1" applyAlignment="1">
      <alignment horizontal="right"/>
    </xf>
    <xf numFmtId="0" fontId="10" fillId="13" borderId="41" xfId="0" applyFont="1" applyFill="1" applyBorder="1" applyAlignment="1">
      <alignment horizontal="right"/>
    </xf>
    <xf numFmtId="0" fontId="10" fillId="13" borderId="56" xfId="1" applyFont="1" applyFill="1" applyBorder="1" applyAlignment="1">
      <alignment horizontal="left" vertical="top" wrapText="1"/>
    </xf>
    <xf numFmtId="0" fontId="10" fillId="13" borderId="1" xfId="0" applyFont="1" applyFill="1" applyBorder="1" applyAlignment="1">
      <alignment horizontal="left" vertical="top" wrapText="1"/>
    </xf>
    <xf numFmtId="0" fontId="10" fillId="13" borderId="41" xfId="0" applyFont="1" applyFill="1" applyBorder="1" applyAlignment="1">
      <alignment horizontal="left" vertical="top" wrapText="1"/>
    </xf>
    <xf numFmtId="0" fontId="12" fillId="13" borderId="42" xfId="1" applyFont="1" applyFill="1" applyBorder="1" applyAlignment="1">
      <alignment horizontal="left" vertical="top"/>
    </xf>
    <xf numFmtId="0" fontId="12" fillId="13" borderId="30" xfId="1" applyFont="1" applyFill="1" applyBorder="1" applyAlignment="1">
      <alignment horizontal="left" vertical="top"/>
    </xf>
    <xf numFmtId="0" fontId="12" fillId="13" borderId="31" xfId="1" applyFont="1" applyFill="1" applyBorder="1" applyAlignment="1">
      <alignment horizontal="left" vertical="top"/>
    </xf>
    <xf numFmtId="0" fontId="14" fillId="0" borderId="10" xfId="0" applyFont="1" applyBorder="1" applyAlignment="1">
      <alignment horizontal="left" vertical="top" wrapText="1"/>
    </xf>
    <xf numFmtId="0" fontId="14" fillId="0" borderId="19" xfId="0" applyFont="1" applyBorder="1" applyAlignment="1">
      <alignment horizontal="left" vertical="top" wrapText="1"/>
    </xf>
    <xf numFmtId="49" fontId="12" fillId="3" borderId="12" xfId="1" applyNumberFormat="1" applyFont="1" applyFill="1" applyBorder="1" applyAlignment="1">
      <alignment horizontal="left" vertical="top" wrapText="1"/>
    </xf>
    <xf numFmtId="0" fontId="14" fillId="0" borderId="8" xfId="0" applyFont="1" applyBorder="1" applyAlignment="1">
      <alignment horizontal="left" vertical="top" wrapText="1"/>
    </xf>
    <xf numFmtId="0" fontId="10" fillId="7" borderId="34" xfId="0" applyFont="1" applyFill="1" applyBorder="1" applyAlignment="1">
      <alignment horizontal="left" vertical="top" wrapText="1"/>
    </xf>
    <xf numFmtId="0" fontId="10" fillId="0" borderId="21" xfId="0" applyFont="1" applyBorder="1" applyAlignment="1">
      <alignment horizontal="left" vertical="top" wrapText="1"/>
    </xf>
    <xf numFmtId="3" fontId="10" fillId="3" borderId="21" xfId="1" applyNumberFormat="1" applyFont="1" applyFill="1" applyBorder="1" applyAlignment="1">
      <alignment horizontal="left" vertical="top"/>
    </xf>
    <xf numFmtId="3" fontId="10" fillId="3" borderId="39" xfId="1" applyNumberFormat="1" applyFont="1" applyFill="1" applyBorder="1" applyAlignment="1">
      <alignment horizontal="left" vertical="top"/>
    </xf>
    <xf numFmtId="3" fontId="10" fillId="3" borderId="21" xfId="1" applyNumberFormat="1" applyFont="1" applyFill="1" applyBorder="1" applyAlignment="1">
      <alignment horizontal="left" vertical="top" wrapText="1"/>
    </xf>
    <xf numFmtId="3" fontId="10" fillId="3" borderId="39" xfId="1" applyNumberFormat="1" applyFont="1" applyFill="1" applyBorder="1" applyAlignment="1">
      <alignment horizontal="left" vertical="top" wrapText="1"/>
    </xf>
    <xf numFmtId="0" fontId="15" fillId="0" borderId="12" xfId="0" applyFont="1" applyBorder="1" applyAlignment="1">
      <alignment horizontal="left" vertical="top" wrapText="1"/>
    </xf>
    <xf numFmtId="0" fontId="14" fillId="0" borderId="38" xfId="0" applyFont="1" applyBorder="1" applyAlignment="1">
      <alignment horizontal="left" vertical="top" wrapText="1"/>
    </xf>
    <xf numFmtId="0" fontId="14" fillId="0" borderId="17" xfId="0" applyFont="1" applyBorder="1" applyAlignment="1">
      <alignment horizontal="left" vertical="top" wrapText="1"/>
    </xf>
    <xf numFmtId="0" fontId="14" fillId="0" borderId="18" xfId="0" applyFont="1" applyBorder="1" applyAlignment="1">
      <alignment horizontal="left" vertical="top" wrapText="1"/>
    </xf>
    <xf numFmtId="49" fontId="12" fillId="2" borderId="1" xfId="1" applyNumberFormat="1" applyFont="1" applyFill="1" applyBorder="1" applyAlignment="1">
      <alignment horizontal="right" vertical="top"/>
    </xf>
    <xf numFmtId="49" fontId="12" fillId="8" borderId="1" xfId="1" applyNumberFormat="1" applyFont="1" applyFill="1" applyBorder="1" applyAlignment="1">
      <alignment horizontal="right" vertical="top"/>
    </xf>
    <xf numFmtId="0" fontId="10" fillId="8" borderId="1" xfId="1" applyFont="1" applyFill="1" applyBorder="1" applyAlignment="1">
      <alignment vertical="top"/>
    </xf>
    <xf numFmtId="0" fontId="10" fillId="8" borderId="41" xfId="1" applyFont="1" applyFill="1" applyBorder="1" applyAlignment="1">
      <alignment vertical="top"/>
    </xf>
    <xf numFmtId="0" fontId="10" fillId="8" borderId="56" xfId="1" applyFont="1" applyFill="1" applyBorder="1" applyAlignment="1">
      <alignment horizontal="center" vertical="top"/>
    </xf>
    <xf numFmtId="0" fontId="10" fillId="8" borderId="1" xfId="1" applyFont="1" applyFill="1" applyBorder="1" applyAlignment="1">
      <alignment horizontal="center" vertical="top"/>
    </xf>
    <xf numFmtId="0" fontId="16" fillId="0" borderId="0" xfId="1" applyFont="1" applyAlignment="1">
      <alignment horizontal="left" vertical="top" wrapText="1"/>
    </xf>
    <xf numFmtId="49" fontId="12" fillId="2" borderId="42" xfId="1" applyNumberFormat="1" applyFont="1" applyFill="1" applyBorder="1" applyAlignment="1">
      <alignment horizontal="center" vertical="top" wrapText="1"/>
    </xf>
    <xf numFmtId="0" fontId="10" fillId="0" borderId="65" xfId="1" applyFont="1" applyBorder="1" applyAlignment="1">
      <alignment vertical="top"/>
    </xf>
    <xf numFmtId="0" fontId="10" fillId="0" borderId="56" xfId="1" applyFont="1" applyBorder="1" applyAlignment="1">
      <alignment vertical="top"/>
    </xf>
    <xf numFmtId="166" fontId="14" fillId="3" borderId="54" xfId="1" applyNumberFormat="1" applyFont="1" applyFill="1" applyBorder="1" applyAlignment="1">
      <alignment horizontal="left" vertical="top" wrapText="1"/>
    </xf>
    <xf numFmtId="0" fontId="14" fillId="3" borderId="3" xfId="1" applyFont="1" applyFill="1" applyBorder="1" applyAlignment="1">
      <alignment horizontal="left" vertical="top"/>
    </xf>
    <xf numFmtId="0" fontId="14" fillId="3" borderId="9" xfId="1" applyFont="1" applyFill="1" applyBorder="1" applyAlignment="1">
      <alignment horizontal="left" vertical="top"/>
    </xf>
    <xf numFmtId="0" fontId="10" fillId="0" borderId="64" xfId="1" applyFont="1" applyBorder="1" applyAlignment="1">
      <alignment horizontal="left" wrapText="1"/>
    </xf>
    <xf numFmtId="0" fontId="10" fillId="0" borderId="27" xfId="1" applyFont="1" applyBorder="1" applyAlignment="1">
      <alignment horizontal="left" wrapText="1"/>
    </xf>
    <xf numFmtId="0" fontId="10" fillId="0" borderId="28" xfId="1" applyFont="1" applyBorder="1" applyAlignment="1">
      <alignment horizontal="left" wrapText="1"/>
    </xf>
    <xf numFmtId="0" fontId="12" fillId="4" borderId="49" xfId="1" applyFont="1" applyFill="1" applyBorder="1" applyAlignment="1">
      <alignment horizontal="right" vertical="top" wrapText="1"/>
    </xf>
    <xf numFmtId="0" fontId="12" fillId="4" borderId="46" xfId="1" applyFont="1" applyFill="1" applyBorder="1" applyAlignment="1">
      <alignment horizontal="right" vertical="top" wrapText="1"/>
    </xf>
    <xf numFmtId="0" fontId="12" fillId="4" borderId="47" xfId="1" applyFont="1" applyFill="1" applyBorder="1" applyAlignment="1">
      <alignment horizontal="right" vertical="top" wrapText="1"/>
    </xf>
    <xf numFmtId="0" fontId="10" fillId="0" borderId="0" xfId="1" applyFont="1" applyAlignment="1">
      <alignment horizontal="center" vertical="top" wrapText="1"/>
    </xf>
    <xf numFmtId="0" fontId="12" fillId="0" borderId="0" xfId="8" applyFont="1" applyAlignment="1">
      <alignment horizontal="center" vertical="top" wrapText="1"/>
    </xf>
    <xf numFmtId="0" fontId="12" fillId="0" borderId="36" xfId="8" applyFont="1" applyBorder="1" applyAlignment="1">
      <alignment horizontal="center" vertical="top" wrapText="1"/>
    </xf>
    <xf numFmtId="0" fontId="10" fillId="0" borderId="0" xfId="8" applyFont="1" applyAlignment="1">
      <alignment horizontal="center" vertical="top"/>
    </xf>
    <xf numFmtId="0" fontId="10" fillId="0" borderId="36" xfId="8" applyFont="1" applyBorder="1" applyAlignment="1">
      <alignment horizontal="center" vertical="top"/>
    </xf>
    <xf numFmtId="0" fontId="10" fillId="0" borderId="0" xfId="8" applyFont="1" applyAlignment="1">
      <alignment horizontal="center" vertical="center"/>
    </xf>
    <xf numFmtId="0" fontId="10" fillId="0" borderId="3" xfId="8" applyFont="1" applyBorder="1" applyAlignment="1">
      <alignment horizontal="center" vertical="center" textRotation="90" shrinkToFit="1"/>
    </xf>
    <xf numFmtId="0" fontId="10" fillId="0" borderId="9" xfId="8" applyFont="1" applyBorder="1" applyAlignment="1">
      <alignment horizontal="center" vertical="center" textRotation="90" shrinkToFit="1"/>
    </xf>
    <xf numFmtId="0" fontId="10" fillId="0" borderId="18" xfId="8" applyFont="1" applyBorder="1" applyAlignment="1">
      <alignment horizontal="center" vertical="center" textRotation="90" shrinkToFit="1"/>
    </xf>
    <xf numFmtId="0" fontId="10" fillId="0" borderId="3" xfId="8" applyFont="1" applyBorder="1" applyAlignment="1">
      <alignment horizontal="center" vertical="center" shrinkToFit="1"/>
    </xf>
    <xf numFmtId="0" fontId="10" fillId="0" borderId="9" xfId="8" applyFont="1" applyBorder="1" applyAlignment="1">
      <alignment horizontal="center" vertical="center" shrinkToFit="1"/>
    </xf>
    <xf numFmtId="0" fontId="10" fillId="0" borderId="18" xfId="8" applyFont="1" applyBorder="1" applyAlignment="1">
      <alignment horizontal="center" vertical="center" shrinkToFit="1"/>
    </xf>
    <xf numFmtId="0" fontId="10" fillId="0" borderId="54" xfId="8" applyFont="1" applyBorder="1" applyAlignment="1">
      <alignment horizontal="center" vertical="center" textRotation="90" shrinkToFit="1"/>
    </xf>
    <xf numFmtId="0" fontId="10" fillId="0" borderId="34" xfId="8" applyFont="1" applyBorder="1" applyAlignment="1">
      <alignment horizontal="center" vertical="center" textRotation="90" shrinkToFit="1"/>
    </xf>
    <xf numFmtId="0" fontId="10" fillId="0" borderId="70" xfId="8" applyFont="1" applyBorder="1" applyAlignment="1">
      <alignment horizontal="center" vertical="center" textRotation="90" shrinkToFit="1"/>
    </xf>
    <xf numFmtId="166" fontId="10" fillId="0" borderId="54" xfId="1" applyNumberFormat="1" applyFont="1" applyBorder="1" applyAlignment="1">
      <alignment horizontal="center" vertical="center" textRotation="90" shrinkToFit="1"/>
    </xf>
    <xf numFmtId="166" fontId="10" fillId="0" borderId="34" xfId="1" applyNumberFormat="1" applyFont="1" applyBorder="1" applyAlignment="1">
      <alignment horizontal="center" vertical="center" textRotation="90" shrinkToFit="1"/>
    </xf>
    <xf numFmtId="166" fontId="10" fillId="0" borderId="70" xfId="1" applyNumberFormat="1" applyFont="1" applyBorder="1" applyAlignment="1">
      <alignment horizontal="center" vertical="center" textRotation="90" shrinkToFit="1"/>
    </xf>
    <xf numFmtId="0" fontId="12" fillId="0" borderId="54" xfId="1" applyFont="1" applyBorder="1" applyAlignment="1">
      <alignment horizontal="center" vertical="center"/>
    </xf>
    <xf numFmtId="0" fontId="10" fillId="0" borderId="54" xfId="1" applyFont="1" applyBorder="1" applyAlignment="1">
      <alignment horizontal="center" vertical="center" wrapText="1"/>
    </xf>
    <xf numFmtId="0" fontId="10" fillId="0" borderId="62" xfId="1" applyFont="1" applyBorder="1" applyAlignment="1">
      <alignment horizontal="center" vertical="center" wrapText="1"/>
    </xf>
    <xf numFmtId="0" fontId="10" fillId="0" borderId="34" xfId="1" applyFont="1" applyBorder="1" applyAlignment="1">
      <alignment horizontal="center" vertical="center" wrapText="1"/>
    </xf>
    <xf numFmtId="0" fontId="10" fillId="0" borderId="35" xfId="1" applyFont="1" applyBorder="1" applyAlignment="1">
      <alignment horizontal="center" vertical="center" wrapText="1"/>
    </xf>
    <xf numFmtId="0" fontId="10" fillId="0" borderId="70" xfId="1" applyFont="1" applyBorder="1" applyAlignment="1">
      <alignment horizontal="center" vertical="center" wrapText="1"/>
    </xf>
    <xf numFmtId="0" fontId="10" fillId="0" borderId="34" xfId="1" applyFont="1" applyBorder="1" applyAlignment="1">
      <alignment horizontal="center" vertical="center" textRotation="90"/>
    </xf>
    <xf numFmtId="0" fontId="10" fillId="0" borderId="70" xfId="1" applyFont="1" applyBorder="1" applyAlignment="1">
      <alignment horizontal="center" vertical="center" textRotation="90"/>
    </xf>
    <xf numFmtId="0" fontId="10" fillId="0" borderId="54" xfId="1" applyFont="1" applyBorder="1" applyAlignment="1">
      <alignment horizontal="center" vertical="center" textRotation="90"/>
    </xf>
    <xf numFmtId="49" fontId="12" fillId="3" borderId="25" xfId="8" applyNumberFormat="1" applyFont="1" applyFill="1" applyBorder="1" applyAlignment="1">
      <alignment horizontal="left" vertical="top"/>
    </xf>
    <xf numFmtId="0" fontId="10" fillId="0" borderId="34" xfId="8" applyFont="1" applyBorder="1" applyAlignment="1">
      <alignment horizontal="left" vertical="top" wrapText="1"/>
    </xf>
    <xf numFmtId="3" fontId="10" fillId="0" borderId="34" xfId="8" applyNumberFormat="1" applyFont="1" applyBorder="1" applyAlignment="1">
      <alignment horizontal="left" vertical="top"/>
    </xf>
    <xf numFmtId="0" fontId="10" fillId="0" borderId="35" xfId="8" applyFont="1" applyBorder="1" applyAlignment="1">
      <alignment horizontal="left" vertical="top" wrapText="1"/>
    </xf>
    <xf numFmtId="0" fontId="12" fillId="11" borderId="46" xfId="8" applyFont="1" applyFill="1" applyBorder="1" applyAlignment="1">
      <alignment horizontal="right" vertical="center"/>
    </xf>
    <xf numFmtId="0" fontId="12" fillId="11" borderId="47" xfId="8" applyFont="1" applyFill="1" applyBorder="1" applyAlignment="1">
      <alignment horizontal="right" vertical="center"/>
    </xf>
    <xf numFmtId="0" fontId="10" fillId="11" borderId="49" xfId="8" applyFont="1" applyFill="1" applyBorder="1" applyAlignment="1">
      <alignment horizontal="center" vertical="top" wrapText="1"/>
    </xf>
    <xf numFmtId="0" fontId="10" fillId="11" borderId="46" xfId="8" applyFont="1" applyFill="1" applyBorder="1" applyAlignment="1">
      <alignment horizontal="center" vertical="top" wrapText="1"/>
    </xf>
    <xf numFmtId="0" fontId="10" fillId="11" borderId="47" xfId="8" applyFont="1" applyFill="1" applyBorder="1" applyAlignment="1">
      <alignment horizontal="center" vertical="top" wrapText="1"/>
    </xf>
    <xf numFmtId="0" fontId="14" fillId="3" borderId="54" xfId="0" applyFont="1" applyFill="1" applyBorder="1" applyAlignment="1">
      <alignment horizontal="left" vertical="top"/>
    </xf>
    <xf numFmtId="0" fontId="14" fillId="3" borderId="34" xfId="0" applyFont="1" applyFill="1" applyBorder="1" applyAlignment="1">
      <alignment horizontal="left" vertical="top"/>
    </xf>
    <xf numFmtId="0" fontId="14" fillId="3" borderId="21" xfId="0" applyFont="1" applyFill="1" applyBorder="1" applyAlignment="1">
      <alignment horizontal="left" vertical="top"/>
    </xf>
    <xf numFmtId="0" fontId="14" fillId="0" borderId="62" xfId="0" applyFont="1" applyBorder="1" applyAlignment="1">
      <alignment horizontal="left" vertical="top" wrapText="1"/>
    </xf>
    <xf numFmtId="0" fontId="14" fillId="0" borderId="35" xfId="0" applyFont="1" applyBorder="1" applyAlignment="1">
      <alignment horizontal="left" vertical="top" wrapText="1"/>
    </xf>
    <xf numFmtId="0" fontId="14" fillId="0" borderId="3" xfId="0" applyFont="1" applyBorder="1" applyAlignment="1">
      <alignment horizontal="left" vertical="top"/>
    </xf>
    <xf numFmtId="0" fontId="14" fillId="0" borderId="9" xfId="0" applyFont="1" applyBorder="1" applyAlignment="1">
      <alignment horizontal="left" vertical="top"/>
    </xf>
    <xf numFmtId="0" fontId="14" fillId="0" borderId="39" xfId="0" applyFont="1" applyBorder="1" applyAlignment="1">
      <alignment horizontal="left" vertical="top"/>
    </xf>
    <xf numFmtId="0" fontId="12" fillId="11" borderId="42" xfId="8" applyFont="1" applyFill="1" applyBorder="1" applyAlignment="1">
      <alignment horizontal="left" vertical="top" wrapText="1"/>
    </xf>
    <xf numFmtId="0" fontId="12" fillId="11" borderId="30" xfId="8" applyFont="1" applyFill="1" applyBorder="1" applyAlignment="1">
      <alignment horizontal="left" vertical="top" wrapText="1"/>
    </xf>
    <xf numFmtId="0" fontId="12" fillId="11" borderId="31" xfId="8" applyFont="1" applyFill="1" applyBorder="1" applyAlignment="1">
      <alignment horizontal="left" vertical="top" wrapText="1"/>
    </xf>
    <xf numFmtId="49" fontId="12" fillId="3" borderId="8" xfId="8" applyNumberFormat="1" applyFont="1" applyFill="1" applyBorder="1" applyAlignment="1">
      <alignment horizontal="left" vertical="top"/>
    </xf>
    <xf numFmtId="49" fontId="12" fillId="3" borderId="38" xfId="8" applyNumberFormat="1" applyFont="1" applyFill="1" applyBorder="1" applyAlignment="1">
      <alignment horizontal="left" vertical="top"/>
    </xf>
    <xf numFmtId="0" fontId="10" fillId="3" borderId="34" xfId="8" applyFont="1" applyFill="1" applyBorder="1" applyAlignment="1">
      <alignment horizontal="left" vertical="top"/>
    </xf>
    <xf numFmtId="3" fontId="10" fillId="3" borderId="3" xfId="8" applyNumberFormat="1" applyFont="1" applyFill="1" applyBorder="1" applyAlignment="1">
      <alignment horizontal="left" vertical="top"/>
    </xf>
    <xf numFmtId="3" fontId="10" fillId="3" borderId="9" xfId="8" applyNumberFormat="1" applyFont="1" applyFill="1" applyBorder="1" applyAlignment="1">
      <alignment horizontal="left" vertical="top"/>
    </xf>
    <xf numFmtId="3" fontId="10" fillId="3" borderId="39" xfId="8" applyNumberFormat="1" applyFont="1" applyFill="1" applyBorder="1" applyAlignment="1">
      <alignment horizontal="left" vertical="top"/>
    </xf>
    <xf numFmtId="0" fontId="12" fillId="11" borderId="56" xfId="8" applyFont="1" applyFill="1" applyBorder="1" applyAlignment="1">
      <alignment horizontal="right" vertical="center"/>
    </xf>
    <xf numFmtId="0" fontId="12" fillId="11" borderId="1" xfId="8" applyFont="1" applyFill="1" applyBorder="1" applyAlignment="1">
      <alignment horizontal="right" vertical="center"/>
    </xf>
    <xf numFmtId="0" fontId="12" fillId="11" borderId="41" xfId="8" applyFont="1" applyFill="1" applyBorder="1" applyAlignment="1">
      <alignment horizontal="right" vertical="center"/>
    </xf>
    <xf numFmtId="0" fontId="24" fillId="11" borderId="49" xfId="8" applyFont="1" applyFill="1" applyBorder="1" applyAlignment="1">
      <alignment horizontal="center" vertical="top" wrapText="1"/>
    </xf>
    <xf numFmtId="0" fontId="24" fillId="11" borderId="46" xfId="8" applyFont="1" applyFill="1" applyBorder="1" applyAlignment="1">
      <alignment horizontal="center" vertical="top" wrapText="1"/>
    </xf>
    <xf numFmtId="0" fontId="24" fillId="11" borderId="47" xfId="8" applyFont="1" applyFill="1" applyBorder="1" applyAlignment="1">
      <alignment horizontal="center" vertical="top" wrapText="1"/>
    </xf>
    <xf numFmtId="49" fontId="12" fillId="16" borderId="1" xfId="8" applyNumberFormat="1" applyFont="1" applyFill="1" applyBorder="1" applyAlignment="1">
      <alignment horizontal="right" vertical="top"/>
    </xf>
    <xf numFmtId="49" fontId="12" fillId="16" borderId="41" xfId="8" applyNumberFormat="1" applyFont="1" applyFill="1" applyBorder="1" applyAlignment="1">
      <alignment horizontal="right" vertical="top"/>
    </xf>
    <xf numFmtId="0" fontId="10" fillId="16" borderId="56" xfId="8" applyFont="1" applyFill="1" applyBorder="1" applyAlignment="1">
      <alignment horizontal="center" vertical="top" wrapText="1"/>
    </xf>
    <xf numFmtId="0" fontId="10" fillId="16" borderId="1" xfId="8" applyFont="1" applyFill="1" applyBorder="1" applyAlignment="1">
      <alignment horizontal="center" vertical="top" wrapText="1"/>
    </xf>
    <xf numFmtId="0" fontId="12" fillId="0" borderId="25" xfId="8" applyFont="1" applyBorder="1" applyAlignment="1">
      <alignment horizontal="left" vertical="top"/>
    </xf>
    <xf numFmtId="3" fontId="10" fillId="3" borderId="18" xfId="8" applyNumberFormat="1" applyFont="1" applyFill="1" applyBorder="1" applyAlignment="1">
      <alignment horizontal="left" vertical="top"/>
    </xf>
    <xf numFmtId="0" fontId="10" fillId="0" borderId="34" xfId="0" applyFont="1" applyBorder="1" applyAlignment="1">
      <alignment horizontal="left" vertical="top" wrapText="1"/>
    </xf>
    <xf numFmtId="0" fontId="10" fillId="0" borderId="33" xfId="8" applyFont="1" applyBorder="1" applyAlignment="1">
      <alignment horizontal="left" vertical="top" wrapText="1"/>
    </xf>
    <xf numFmtId="0" fontId="10" fillId="0" borderId="10" xfId="8" applyFont="1" applyBorder="1" applyAlignment="1">
      <alignment horizontal="left" vertical="top" wrapText="1"/>
    </xf>
    <xf numFmtId="0" fontId="10" fillId="0" borderId="19" xfId="8" applyFont="1" applyBorder="1" applyAlignment="1">
      <alignment horizontal="left" vertical="top" wrapText="1"/>
    </xf>
    <xf numFmtId="49" fontId="12" fillId="0" borderId="12" xfId="8" applyNumberFormat="1" applyFont="1" applyFill="1" applyBorder="1" applyAlignment="1">
      <alignment horizontal="left" vertical="top"/>
    </xf>
    <xf numFmtId="49" fontId="12" fillId="0" borderId="38" xfId="8" applyNumberFormat="1" applyFont="1" applyFill="1" applyBorder="1" applyAlignment="1">
      <alignment horizontal="left" vertical="top"/>
    </xf>
    <xf numFmtId="49" fontId="12" fillId="16" borderId="65" xfId="8" applyNumberFormat="1" applyFont="1" applyFill="1" applyBorder="1" applyAlignment="1">
      <alignment horizontal="center" vertical="top"/>
    </xf>
    <xf numFmtId="0" fontId="10" fillId="16" borderId="65" xfId="8" applyFont="1" applyFill="1" applyBorder="1" applyAlignment="1">
      <alignment horizontal="center" vertical="top"/>
    </xf>
    <xf numFmtId="0" fontId="10" fillId="16" borderId="11" xfId="8" applyFont="1" applyFill="1" applyBorder="1" applyAlignment="1">
      <alignment horizontal="center" vertical="top"/>
    </xf>
    <xf numFmtId="49" fontId="12" fillId="11" borderId="65" xfId="8" applyNumberFormat="1" applyFont="1" applyFill="1" applyBorder="1" applyAlignment="1">
      <alignment horizontal="left" vertical="top"/>
    </xf>
    <xf numFmtId="49" fontId="12" fillId="11" borderId="0" xfId="8" applyNumberFormat="1" applyFont="1" applyFill="1" applyAlignment="1">
      <alignment horizontal="left" vertical="top"/>
    </xf>
    <xf numFmtId="49" fontId="12" fillId="11" borderId="36" xfId="8" applyNumberFormat="1" applyFont="1" applyFill="1" applyBorder="1" applyAlignment="1">
      <alignment horizontal="left" vertical="top"/>
    </xf>
    <xf numFmtId="49" fontId="12" fillId="15" borderId="46" xfId="8" applyNumberFormat="1" applyFont="1" applyFill="1" applyBorder="1" applyAlignment="1">
      <alignment horizontal="right" vertical="top"/>
    </xf>
    <xf numFmtId="49" fontId="12" fillId="15" borderId="47" xfId="8" applyNumberFormat="1" applyFont="1" applyFill="1" applyBorder="1" applyAlignment="1">
      <alignment horizontal="right" vertical="top"/>
    </xf>
    <xf numFmtId="0" fontId="10" fillId="15" borderId="49" xfId="8" applyFont="1" applyFill="1" applyBorder="1" applyAlignment="1">
      <alignment horizontal="center" vertical="top"/>
    </xf>
    <xf numFmtId="0" fontId="10" fillId="15" borderId="46" xfId="8" applyFont="1" applyFill="1" applyBorder="1" applyAlignment="1">
      <alignment horizontal="center" vertical="top"/>
    </xf>
    <xf numFmtId="49" fontId="12" fillId="8" borderId="46" xfId="8" applyNumberFormat="1" applyFont="1" applyFill="1" applyBorder="1" applyAlignment="1">
      <alignment horizontal="right" vertical="top"/>
    </xf>
    <xf numFmtId="49" fontId="12" fillId="8" borderId="47" xfId="8" applyNumberFormat="1" applyFont="1" applyFill="1" applyBorder="1" applyAlignment="1">
      <alignment horizontal="right" vertical="top"/>
    </xf>
    <xf numFmtId="0" fontId="10" fillId="8" borderId="49" xfId="8" applyFont="1" applyFill="1" applyBorder="1" applyAlignment="1">
      <alignment horizontal="center" vertical="top"/>
    </xf>
    <xf numFmtId="0" fontId="10" fillId="8" borderId="46" xfId="8" applyFont="1" applyFill="1" applyBorder="1" applyAlignment="1">
      <alignment horizontal="center" vertical="top"/>
    </xf>
    <xf numFmtId="0" fontId="10" fillId="0" borderId="30" xfId="8" applyFont="1" applyBorder="1" applyAlignment="1">
      <alignment vertical="top" wrapText="1"/>
    </xf>
    <xf numFmtId="49" fontId="12" fillId="15" borderId="65" xfId="8" applyNumberFormat="1" applyFont="1" applyFill="1" applyBorder="1" applyAlignment="1">
      <alignment horizontal="center" vertical="top" wrapText="1"/>
    </xf>
    <xf numFmtId="0" fontId="10" fillId="15" borderId="11" xfId="8" applyFont="1" applyFill="1" applyBorder="1" applyAlignment="1">
      <alignment horizontal="center" vertical="top"/>
    </xf>
    <xf numFmtId="0" fontId="10" fillId="15" borderId="56" xfId="8" applyFont="1" applyFill="1" applyBorder="1" applyAlignment="1">
      <alignment horizontal="center" vertical="top"/>
    </xf>
    <xf numFmtId="0" fontId="10" fillId="0" borderId="21" xfId="8" applyFont="1" applyFill="1" applyBorder="1" applyAlignment="1">
      <alignment horizontal="left" vertical="top" wrapText="1"/>
    </xf>
    <xf numFmtId="0" fontId="10" fillId="0" borderId="39" xfId="8" applyFont="1" applyFill="1" applyBorder="1" applyAlignment="1">
      <alignment horizontal="left" vertical="top" wrapText="1"/>
    </xf>
    <xf numFmtId="3" fontId="10" fillId="0" borderId="21" xfId="8" applyNumberFormat="1" applyFont="1" applyFill="1" applyBorder="1" applyAlignment="1">
      <alignment horizontal="left" vertical="top"/>
    </xf>
    <xf numFmtId="3" fontId="10" fillId="0" borderId="39" xfId="8" applyNumberFormat="1" applyFont="1" applyFill="1" applyBorder="1" applyAlignment="1">
      <alignment horizontal="left" vertical="top"/>
    </xf>
    <xf numFmtId="3" fontId="10" fillId="0" borderId="21" xfId="8" applyNumberFormat="1" applyFont="1" applyBorder="1" applyAlignment="1">
      <alignment horizontal="left" vertical="top"/>
    </xf>
    <xf numFmtId="3" fontId="10" fillId="0" borderId="9" xfId="8" applyNumberFormat="1" applyFont="1" applyBorder="1" applyAlignment="1">
      <alignment horizontal="left" vertical="top"/>
    </xf>
    <xf numFmtId="3" fontId="10" fillId="0" borderId="39" xfId="8" applyNumberFormat="1" applyFont="1" applyBorder="1" applyAlignment="1">
      <alignment horizontal="left" vertical="top"/>
    </xf>
    <xf numFmtId="0" fontId="10" fillId="0" borderId="37" xfId="8" applyFont="1" applyBorder="1" applyAlignment="1">
      <alignment horizontal="left" vertical="top" wrapText="1"/>
    </xf>
    <xf numFmtId="3" fontId="10" fillId="0" borderId="21" xfId="8" applyNumberFormat="1" applyFont="1" applyBorder="1" applyAlignment="1">
      <alignment horizontal="left" vertical="top" wrapText="1"/>
    </xf>
    <xf numFmtId="3" fontId="10" fillId="0" borderId="9" xfId="8" applyNumberFormat="1" applyFont="1" applyBorder="1" applyAlignment="1">
      <alignment horizontal="left" vertical="top" wrapText="1"/>
    </xf>
    <xf numFmtId="3" fontId="10" fillId="0" borderId="18" xfId="8" applyNumberFormat="1" applyFont="1" applyBorder="1" applyAlignment="1">
      <alignment horizontal="left" vertical="top" wrapText="1"/>
    </xf>
    <xf numFmtId="3" fontId="10" fillId="3" borderId="21" xfId="8" applyNumberFormat="1" applyFont="1" applyFill="1" applyBorder="1" applyAlignment="1">
      <alignment horizontal="left" vertical="top"/>
    </xf>
    <xf numFmtId="0" fontId="10" fillId="0" borderId="21" xfId="8" applyFont="1" applyBorder="1" applyAlignment="1">
      <alignment horizontal="left" vertical="top"/>
    </xf>
    <xf numFmtId="0" fontId="10" fillId="0" borderId="39" xfId="8" applyFont="1" applyBorder="1" applyAlignment="1">
      <alignment horizontal="left" vertical="top"/>
    </xf>
    <xf numFmtId="0" fontId="28" fillId="0" borderId="30" xfId="1" applyFont="1" applyBorder="1" applyAlignment="1">
      <alignment horizontal="center" vertical="top" wrapText="1"/>
    </xf>
    <xf numFmtId="0" fontId="28" fillId="0" borderId="31" xfId="1" applyFont="1" applyBorder="1" applyAlignment="1">
      <alignment horizontal="center" vertical="top" wrapText="1"/>
    </xf>
    <xf numFmtId="0" fontId="30" fillId="0" borderId="0" xfId="1" applyFont="1" applyAlignment="1">
      <alignment horizontal="center" vertical="top" wrapText="1"/>
    </xf>
    <xf numFmtId="0" fontId="28" fillId="0" borderId="0" xfId="1" applyFont="1" applyAlignment="1">
      <alignment horizontal="center" vertical="top" wrapText="1"/>
    </xf>
    <xf numFmtId="0" fontId="28" fillId="0" borderId="0" xfId="1" applyFont="1" applyAlignment="1">
      <alignment horizontal="center" vertical="center" wrapText="1"/>
    </xf>
    <xf numFmtId="0" fontId="28" fillId="0" borderId="2" xfId="1" applyFont="1" applyBorder="1" applyAlignment="1">
      <alignment horizontal="center" vertical="center" textRotation="90"/>
    </xf>
    <xf numFmtId="0" fontId="28" fillId="0" borderId="8" xfId="1" applyFont="1" applyBorder="1" applyAlignment="1">
      <alignment horizontal="center" vertical="center" textRotation="90"/>
    </xf>
    <xf numFmtId="0" fontId="28" fillId="0" borderId="17" xfId="1" applyFont="1" applyBorder="1" applyAlignment="1">
      <alignment horizontal="center" vertical="center" textRotation="90"/>
    </xf>
    <xf numFmtId="0" fontId="28" fillId="0" borderId="30" xfId="1" applyFont="1" applyBorder="1" applyAlignment="1">
      <alignment vertical="center" textRotation="90"/>
    </xf>
    <xf numFmtId="0" fontId="28" fillId="0" borderId="1" xfId="1" applyFont="1" applyBorder="1" applyAlignment="1">
      <alignment vertical="center" textRotation="90"/>
    </xf>
    <xf numFmtId="0" fontId="28" fillId="0" borderId="3" xfId="1" applyFont="1" applyBorder="1" applyAlignment="1">
      <alignment horizontal="center" vertical="center" textRotation="90" shrinkToFit="1"/>
    </xf>
    <xf numFmtId="0" fontId="28" fillId="0" borderId="9" xfId="1" applyFont="1" applyBorder="1" applyAlignment="1">
      <alignment horizontal="center" vertical="center" textRotation="90" shrinkToFit="1"/>
    </xf>
    <xf numFmtId="0" fontId="28" fillId="0" borderId="18" xfId="1" applyFont="1" applyBorder="1" applyAlignment="1">
      <alignment horizontal="center" vertical="center" textRotation="90" shrinkToFit="1"/>
    </xf>
    <xf numFmtId="0" fontId="28" fillId="0" borderId="3" xfId="1" applyFont="1" applyBorder="1" applyAlignment="1">
      <alignment horizontal="center" vertical="center" textRotation="90" wrapText="1" shrinkToFit="1"/>
    </xf>
    <xf numFmtId="0" fontId="28" fillId="0" borderId="9" xfId="1" applyFont="1" applyBorder="1" applyAlignment="1">
      <alignment horizontal="center" vertical="center" textRotation="90" wrapText="1" shrinkToFit="1"/>
    </xf>
    <xf numFmtId="0" fontId="28" fillId="0" borderId="18" xfId="1" applyFont="1" applyBorder="1" applyAlignment="1">
      <alignment horizontal="center" vertical="center" textRotation="90" wrapText="1" shrinkToFit="1"/>
    </xf>
    <xf numFmtId="0" fontId="28" fillId="0" borderId="29" xfId="1" applyFont="1" applyBorder="1" applyAlignment="1">
      <alignment horizontal="center" vertical="center" wrapText="1"/>
    </xf>
    <xf numFmtId="0" fontId="28" fillId="0" borderId="31" xfId="1" applyFont="1" applyBorder="1" applyAlignment="1">
      <alignment horizontal="center" vertical="center" wrapText="1"/>
    </xf>
    <xf numFmtId="0" fontId="28" fillId="0" borderId="32" xfId="1" applyFont="1" applyBorder="1" applyAlignment="1">
      <alignment horizontal="center" vertical="center" wrapText="1"/>
    </xf>
    <xf numFmtId="0" fontId="28" fillId="0" borderId="36" xfId="1" applyFont="1" applyBorder="1" applyAlignment="1">
      <alignment horizontal="center" vertical="center" wrapText="1"/>
    </xf>
    <xf numFmtId="0" fontId="28" fillId="0" borderId="34" xfId="1" applyFont="1" applyBorder="1" applyAlignment="1">
      <alignment horizontal="center" vertical="center" wrapText="1"/>
    </xf>
    <xf numFmtId="0" fontId="28" fillId="0" borderId="70" xfId="1" applyFont="1" applyBorder="1" applyAlignment="1">
      <alignment horizontal="center" vertical="center" wrapText="1"/>
    </xf>
    <xf numFmtId="0" fontId="28" fillId="0" borderId="34" xfId="1" applyFont="1" applyBorder="1" applyAlignment="1">
      <alignment horizontal="center" vertical="center" textRotation="90"/>
    </xf>
    <xf numFmtId="0" fontId="28" fillId="0" borderId="70" xfId="1" applyFont="1" applyBorder="1" applyAlignment="1">
      <alignment horizontal="center" vertical="center" textRotation="90"/>
    </xf>
    <xf numFmtId="0" fontId="30" fillId="0" borderId="54" xfId="1" applyFont="1" applyBorder="1" applyAlignment="1">
      <alignment horizontal="center" vertical="center"/>
    </xf>
    <xf numFmtId="0" fontId="28" fillId="0" borderId="54" xfId="1" applyFont="1" applyBorder="1" applyAlignment="1">
      <alignment horizontal="center" vertical="center" textRotation="90"/>
    </xf>
    <xf numFmtId="49" fontId="30" fillId="2" borderId="42" xfId="1" applyNumberFormat="1" applyFont="1" applyFill="1" applyBorder="1" applyAlignment="1">
      <alignment horizontal="center" vertical="top" wrapText="1"/>
    </xf>
    <xf numFmtId="0" fontId="28" fillId="0" borderId="65" xfId="1" applyFont="1" applyBorder="1" applyAlignment="1">
      <alignment horizontal="center" vertical="top"/>
    </xf>
    <xf numFmtId="0" fontId="28" fillId="0" borderId="56" xfId="1" applyFont="1" applyBorder="1" applyAlignment="1">
      <alignment horizontal="center" vertical="top"/>
    </xf>
    <xf numFmtId="49" fontId="30" fillId="2" borderId="46" xfId="1" applyNumberFormat="1" applyFont="1" applyFill="1" applyBorder="1" applyAlignment="1">
      <alignment horizontal="left" vertical="top" wrapText="1"/>
    </xf>
    <xf numFmtId="49" fontId="30" fillId="2" borderId="47" xfId="1" applyNumberFormat="1" applyFont="1" applyFill="1" applyBorder="1" applyAlignment="1">
      <alignment horizontal="left" vertical="top" wrapText="1"/>
    </xf>
    <xf numFmtId="49" fontId="30" fillId="11" borderId="42" xfId="1" applyNumberFormat="1" applyFont="1" applyFill="1" applyBorder="1" applyAlignment="1">
      <alignment horizontal="left" vertical="top"/>
    </xf>
    <xf numFmtId="49" fontId="30" fillId="11" borderId="30" xfId="1" applyNumberFormat="1" applyFont="1" applyFill="1" applyBorder="1" applyAlignment="1">
      <alignment horizontal="left" vertical="top"/>
    </xf>
    <xf numFmtId="49" fontId="30" fillId="3" borderId="2" xfId="1" applyNumberFormat="1" applyFont="1" applyFill="1" applyBorder="1" applyAlignment="1">
      <alignment horizontal="left" vertical="top"/>
    </xf>
    <xf numFmtId="49" fontId="30" fillId="3" borderId="38" xfId="1" applyNumberFormat="1" applyFont="1" applyFill="1" applyBorder="1" applyAlignment="1">
      <alignment horizontal="left" vertical="top"/>
    </xf>
    <xf numFmtId="0" fontId="28" fillId="3" borderId="3" xfId="1" applyFont="1" applyFill="1" applyBorder="1" applyAlignment="1">
      <alignment horizontal="left" vertical="top" wrapText="1"/>
    </xf>
    <xf numFmtId="0" fontId="28" fillId="0" borderId="9" xfId="1" applyFont="1" applyBorder="1" applyAlignment="1">
      <alignment horizontal="left" vertical="top" wrapText="1"/>
    </xf>
    <xf numFmtId="49" fontId="30" fillId="11" borderId="1" xfId="1" applyNumberFormat="1" applyFont="1" applyFill="1" applyBorder="1" applyAlignment="1">
      <alignment horizontal="right" vertical="top"/>
    </xf>
    <xf numFmtId="49" fontId="30" fillId="11" borderId="41" xfId="1" applyNumberFormat="1" applyFont="1" applyFill="1" applyBorder="1" applyAlignment="1">
      <alignment horizontal="right" vertical="top"/>
    </xf>
    <xf numFmtId="0" fontId="28" fillId="11" borderId="56" xfId="1" applyFont="1" applyFill="1" applyBorder="1" applyAlignment="1">
      <alignment horizontal="center" vertical="top" wrapText="1"/>
    </xf>
    <xf numFmtId="0" fontId="28" fillId="11" borderId="1" xfId="1" applyFont="1" applyFill="1" applyBorder="1" applyAlignment="1">
      <alignment horizontal="center" vertical="top" wrapText="1"/>
    </xf>
    <xf numFmtId="0" fontId="28" fillId="11" borderId="41" xfId="1" applyFont="1" applyFill="1" applyBorder="1" applyAlignment="1">
      <alignment horizontal="center" vertical="top" wrapText="1"/>
    </xf>
    <xf numFmtId="49" fontId="30" fillId="2" borderId="46" xfId="1" applyNumberFormat="1" applyFont="1" applyFill="1" applyBorder="1" applyAlignment="1">
      <alignment horizontal="right" vertical="top" wrapText="1"/>
    </xf>
    <xf numFmtId="49" fontId="30" fillId="2" borderId="47" xfId="1" applyNumberFormat="1" applyFont="1" applyFill="1" applyBorder="1" applyAlignment="1">
      <alignment horizontal="right" vertical="top" wrapText="1"/>
    </xf>
    <xf numFmtId="0" fontId="28" fillId="2" borderId="49" xfId="1" applyFont="1" applyFill="1" applyBorder="1" applyAlignment="1">
      <alignment horizontal="center" vertical="top" wrapText="1"/>
    </xf>
    <xf numFmtId="0" fontId="28" fillId="2" borderId="46" xfId="1" applyFont="1" applyFill="1" applyBorder="1" applyAlignment="1">
      <alignment horizontal="center" vertical="top" wrapText="1"/>
    </xf>
    <xf numFmtId="0" fontId="28" fillId="2" borderId="47" xfId="1" applyFont="1" applyFill="1" applyBorder="1" applyAlignment="1">
      <alignment horizontal="center" vertical="top" wrapText="1"/>
    </xf>
    <xf numFmtId="0" fontId="29" fillId="0" borderId="51" xfId="1" applyFont="1" applyFill="1" applyBorder="1" applyAlignment="1">
      <alignment horizontal="left" vertical="top" wrapText="1"/>
    </xf>
    <xf numFmtId="0" fontId="28" fillId="0" borderId="60" xfId="1" applyFont="1" applyFill="1" applyBorder="1" applyAlignment="1">
      <alignment horizontal="left" vertical="top" wrapText="1"/>
    </xf>
    <xf numFmtId="0" fontId="29" fillId="0" borderId="21" xfId="1" applyFont="1" applyBorder="1" applyAlignment="1">
      <alignment horizontal="left" vertical="top" wrapText="1"/>
    </xf>
    <xf numFmtId="0" fontId="29" fillId="0" borderId="39" xfId="1" applyFont="1" applyBorder="1" applyAlignment="1">
      <alignment horizontal="left" vertical="top" wrapText="1"/>
    </xf>
    <xf numFmtId="0" fontId="29" fillId="0" borderId="34" xfId="1" applyFont="1" applyBorder="1" applyAlignment="1">
      <alignment horizontal="left" vertical="top" wrapText="1"/>
    </xf>
    <xf numFmtId="49" fontId="30" fillId="3" borderId="12" xfId="1" applyNumberFormat="1" applyFont="1" applyFill="1" applyBorder="1" applyAlignment="1">
      <alignment horizontal="left" vertical="top"/>
    </xf>
    <xf numFmtId="49" fontId="30" fillId="3" borderId="17" xfId="1" applyNumberFormat="1" applyFont="1" applyFill="1" applyBorder="1" applyAlignment="1">
      <alignment horizontal="left" vertical="top"/>
    </xf>
    <xf numFmtId="0" fontId="28" fillId="0" borderId="21" xfId="1" applyFont="1" applyBorder="1" applyAlignment="1">
      <alignment horizontal="left" vertical="top" wrapText="1"/>
    </xf>
    <xf numFmtId="0" fontId="28" fillId="0" borderId="18" xfId="1" applyFont="1" applyBorder="1" applyAlignment="1">
      <alignment horizontal="left" vertical="top" wrapText="1"/>
    </xf>
    <xf numFmtId="0" fontId="29" fillId="0" borderId="51" xfId="0" applyFont="1" applyBorder="1" applyAlignment="1">
      <alignment horizontal="left" vertical="top" wrapText="1"/>
    </xf>
    <xf numFmtId="0" fontId="29" fillId="0" borderId="73" xfId="0" applyFont="1" applyBorder="1" applyAlignment="1">
      <alignment horizontal="left" vertical="top" wrapText="1"/>
    </xf>
    <xf numFmtId="0" fontId="29" fillId="0" borderId="18" xfId="1" applyFont="1" applyBorder="1" applyAlignment="1">
      <alignment horizontal="left" vertical="top" wrapText="1"/>
    </xf>
    <xf numFmtId="0" fontId="28" fillId="0" borderId="39" xfId="1" applyFont="1" applyBorder="1" applyAlignment="1">
      <alignment horizontal="left" vertical="top" wrapText="1"/>
    </xf>
    <xf numFmtId="0" fontId="28" fillId="0" borderId="21" xfId="1" applyFont="1" applyFill="1" applyBorder="1" applyAlignment="1">
      <alignment horizontal="left" vertical="top" wrapText="1"/>
    </xf>
    <xf numFmtId="0" fontId="29" fillId="0" borderId="39" xfId="0" applyFont="1" applyFill="1" applyBorder="1" applyAlignment="1">
      <alignment horizontal="left" vertical="top" wrapText="1"/>
    </xf>
    <xf numFmtId="166" fontId="28" fillId="0" borderId="21" xfId="1" applyNumberFormat="1" applyFont="1" applyFill="1" applyBorder="1" applyAlignment="1">
      <alignment horizontal="left" vertical="top" wrapText="1"/>
    </xf>
    <xf numFmtId="166" fontId="29" fillId="0" borderId="39" xfId="0" applyNumberFormat="1" applyFont="1" applyFill="1" applyBorder="1" applyAlignment="1">
      <alignment horizontal="left" vertical="top" wrapText="1"/>
    </xf>
    <xf numFmtId="166" fontId="28" fillId="0" borderId="44" xfId="1" applyNumberFormat="1" applyFont="1" applyFill="1" applyBorder="1" applyAlignment="1">
      <alignment horizontal="left" vertical="top" wrapText="1"/>
    </xf>
    <xf numFmtId="166" fontId="29" fillId="0" borderId="43" xfId="0" applyNumberFormat="1" applyFont="1" applyFill="1" applyBorder="1" applyAlignment="1">
      <alignment horizontal="left" vertical="top" wrapText="1"/>
    </xf>
    <xf numFmtId="0" fontId="28" fillId="0" borderId="63" xfId="1" applyFont="1" applyFill="1" applyBorder="1" applyAlignment="1">
      <alignment horizontal="left" vertical="top" wrapText="1"/>
    </xf>
    <xf numFmtId="166" fontId="28" fillId="0" borderId="34" xfId="1" applyNumberFormat="1" applyFont="1" applyFill="1" applyBorder="1" applyAlignment="1">
      <alignment horizontal="left" vertical="top" wrapText="1"/>
    </xf>
    <xf numFmtId="166" fontId="29" fillId="0" borderId="34" xfId="0" applyNumberFormat="1" applyFont="1" applyFill="1" applyBorder="1" applyAlignment="1">
      <alignment horizontal="left" vertical="top" wrapText="1"/>
    </xf>
    <xf numFmtId="0" fontId="28" fillId="0" borderId="31" xfId="1" applyFont="1" applyBorder="1" applyAlignment="1">
      <alignment horizontal="left" vertical="top" wrapText="1" shrinkToFit="1"/>
    </xf>
    <xf numFmtId="0" fontId="28" fillId="0" borderId="36" xfId="1" applyFont="1" applyBorder="1" applyAlignment="1">
      <alignment horizontal="left" vertical="top" wrapText="1" shrinkToFit="1"/>
    </xf>
    <xf numFmtId="0" fontId="28" fillId="0" borderId="41" xfId="1" applyFont="1" applyBorder="1" applyAlignment="1">
      <alignment horizontal="left" vertical="top" wrapText="1" shrinkToFit="1"/>
    </xf>
    <xf numFmtId="0" fontId="28" fillId="0" borderId="34" xfId="1" applyFont="1" applyBorder="1" applyAlignment="1">
      <alignment horizontal="left" vertical="top" wrapText="1"/>
    </xf>
    <xf numFmtId="0" fontId="28" fillId="0" borderId="3" xfId="1" applyFont="1" applyBorder="1" applyAlignment="1">
      <alignment horizontal="left" vertical="top" wrapText="1"/>
    </xf>
    <xf numFmtId="0" fontId="28" fillId="0" borderId="54" xfId="1" applyFont="1" applyBorder="1" applyAlignment="1">
      <alignment horizontal="left" vertical="top" wrapText="1"/>
    </xf>
    <xf numFmtId="0" fontId="29" fillId="0" borderId="70" xfId="1" applyFont="1" applyBorder="1" applyAlignment="1">
      <alignment horizontal="left" vertical="top" wrapText="1"/>
    </xf>
    <xf numFmtId="49" fontId="30" fillId="15" borderId="1" xfId="1" applyNumberFormat="1" applyFont="1" applyFill="1" applyBorder="1" applyAlignment="1">
      <alignment horizontal="right" vertical="top" wrapText="1"/>
    </xf>
    <xf numFmtId="49" fontId="30" fillId="15" borderId="41" xfId="1" applyNumberFormat="1" applyFont="1" applyFill="1" applyBorder="1" applyAlignment="1">
      <alignment horizontal="right" vertical="top" wrapText="1"/>
    </xf>
    <xf numFmtId="49" fontId="30" fillId="2" borderId="65" xfId="1" applyNumberFormat="1" applyFont="1" applyFill="1" applyBorder="1" applyAlignment="1">
      <alignment horizontal="center" vertical="top" wrapText="1"/>
    </xf>
    <xf numFmtId="0" fontId="30" fillId="2" borderId="1" xfId="1" applyFont="1" applyFill="1" applyBorder="1" applyAlignment="1">
      <alignment horizontal="left" vertical="top" wrapText="1"/>
    </xf>
    <xf numFmtId="0" fontId="30" fillId="2" borderId="41" xfId="1" applyFont="1" applyFill="1" applyBorder="1" applyAlignment="1">
      <alignment horizontal="left" vertical="top" wrapText="1"/>
    </xf>
    <xf numFmtId="0" fontId="30" fillId="11" borderId="42" xfId="1" applyFont="1" applyFill="1" applyBorder="1" applyAlignment="1">
      <alignment horizontal="left" vertical="top" wrapText="1"/>
    </xf>
    <xf numFmtId="0" fontId="30" fillId="11" borderId="30" xfId="1" applyFont="1" applyFill="1" applyBorder="1" applyAlignment="1">
      <alignment horizontal="left" vertical="top" wrapText="1"/>
    </xf>
    <xf numFmtId="0" fontId="30" fillId="11" borderId="31" xfId="1" applyFont="1" applyFill="1" applyBorder="1" applyAlignment="1">
      <alignment horizontal="left" vertical="top" wrapText="1"/>
    </xf>
    <xf numFmtId="49" fontId="30" fillId="0" borderId="68" xfId="8" applyNumberFormat="1" applyFont="1" applyBorder="1" applyAlignment="1">
      <alignment horizontal="left" vertical="top"/>
    </xf>
    <xf numFmtId="0" fontId="29" fillId="0" borderId="72" xfId="0" applyFont="1" applyBorder="1" applyAlignment="1">
      <alignment horizontal="left" vertical="top"/>
    </xf>
    <xf numFmtId="0" fontId="29" fillId="0" borderId="54" xfId="0" applyFont="1" applyBorder="1" applyAlignment="1">
      <alignment horizontal="left" vertical="top" wrapText="1"/>
    </xf>
    <xf numFmtId="0" fontId="29" fillId="0" borderId="70" xfId="0" applyFont="1" applyBorder="1" applyAlignment="1">
      <alignment horizontal="left" vertical="top" wrapText="1"/>
    </xf>
    <xf numFmtId="0" fontId="29" fillId="0" borderId="54" xfId="1" applyFont="1" applyBorder="1" applyAlignment="1">
      <alignment horizontal="left" vertical="top" wrapText="1"/>
    </xf>
    <xf numFmtId="3" fontId="28" fillId="0" borderId="54" xfId="8" applyNumberFormat="1" applyFont="1" applyBorder="1" applyAlignment="1">
      <alignment horizontal="left" vertical="top" wrapText="1"/>
    </xf>
    <xf numFmtId="3" fontId="28" fillId="0" borderId="70" xfId="8" applyNumberFormat="1" applyFont="1" applyBorder="1" applyAlignment="1">
      <alignment horizontal="left" vertical="top" wrapText="1"/>
    </xf>
    <xf numFmtId="0" fontId="10" fillId="0" borderId="54" xfId="1" applyFont="1" applyBorder="1" applyAlignment="1">
      <alignment horizontal="left" vertical="top" wrapText="1"/>
    </xf>
    <xf numFmtId="0" fontId="10" fillId="0" borderId="70" xfId="1" applyFont="1" applyBorder="1" applyAlignment="1">
      <alignment horizontal="left" vertical="top" wrapText="1"/>
    </xf>
    <xf numFmtId="0" fontId="10" fillId="0" borderId="62" xfId="1" applyFont="1" applyBorder="1" applyAlignment="1">
      <alignment horizontal="left" vertical="top" wrapText="1"/>
    </xf>
    <xf numFmtId="0" fontId="10" fillId="0" borderId="66" xfId="1" applyFont="1" applyBorder="1" applyAlignment="1">
      <alignment horizontal="left" vertical="top" wrapText="1"/>
    </xf>
    <xf numFmtId="49" fontId="30" fillId="11" borderId="56" xfId="1" applyNumberFormat="1" applyFont="1" applyFill="1" applyBorder="1" applyAlignment="1">
      <alignment horizontal="right" vertical="top"/>
    </xf>
    <xf numFmtId="49" fontId="30" fillId="11" borderId="42" xfId="1" applyNumberFormat="1" applyFont="1" applyFill="1" applyBorder="1" applyAlignment="1">
      <alignment horizontal="center" vertical="top" wrapText="1"/>
    </xf>
    <xf numFmtId="49" fontId="30" fillId="11" borderId="65" xfId="1" applyNumberFormat="1" applyFont="1" applyFill="1" applyBorder="1" applyAlignment="1">
      <alignment horizontal="center" vertical="top" wrapText="1"/>
    </xf>
    <xf numFmtId="49" fontId="30" fillId="11" borderId="56" xfId="1" applyNumberFormat="1" applyFont="1" applyFill="1" applyBorder="1" applyAlignment="1">
      <alignment horizontal="center" vertical="top" wrapText="1"/>
    </xf>
    <xf numFmtId="49" fontId="30" fillId="11" borderId="30" xfId="1" applyNumberFormat="1" applyFont="1" applyFill="1" applyBorder="1" applyAlignment="1">
      <alignment vertical="top" wrapText="1"/>
    </xf>
    <xf numFmtId="49" fontId="30" fillId="11" borderId="31" xfId="1" applyNumberFormat="1" applyFont="1" applyFill="1" applyBorder="1" applyAlignment="1">
      <alignment vertical="top" wrapText="1"/>
    </xf>
    <xf numFmtId="49" fontId="30" fillId="3" borderId="68" xfId="1" applyNumberFormat="1" applyFont="1" applyFill="1" applyBorder="1" applyAlignment="1">
      <alignment horizontal="left" vertical="top" wrapText="1"/>
    </xf>
    <xf numFmtId="49" fontId="30" fillId="3" borderId="25" xfId="1" applyNumberFormat="1" applyFont="1" applyFill="1" applyBorder="1" applyAlignment="1">
      <alignment horizontal="left" vertical="top" wrapText="1"/>
    </xf>
    <xf numFmtId="0" fontId="29" fillId="5" borderId="54" xfId="1" applyFont="1" applyFill="1" applyBorder="1" applyAlignment="1">
      <alignment horizontal="left" vertical="top" wrapText="1"/>
    </xf>
    <xf numFmtId="1" fontId="28" fillId="5" borderId="54" xfId="1" applyNumberFormat="1" applyFont="1" applyFill="1" applyBorder="1" applyAlignment="1">
      <alignment horizontal="left" vertical="top" wrapText="1"/>
    </xf>
    <xf numFmtId="1" fontId="28" fillId="5" borderId="34" xfId="1" applyNumberFormat="1" applyFont="1" applyFill="1" applyBorder="1" applyAlignment="1">
      <alignment horizontal="left" vertical="top" wrapText="1"/>
    </xf>
    <xf numFmtId="0" fontId="28" fillId="0" borderId="36" xfId="1" applyFont="1" applyBorder="1" applyAlignment="1">
      <alignment horizontal="left" vertical="top" wrapText="1"/>
    </xf>
    <xf numFmtId="0" fontId="28" fillId="0" borderId="41" xfId="1" applyFont="1" applyBorder="1" applyAlignment="1">
      <alignment horizontal="left" vertical="top" wrapText="1"/>
    </xf>
    <xf numFmtId="1" fontId="28" fillId="5" borderId="3" xfId="1" applyNumberFormat="1" applyFont="1" applyFill="1" applyBorder="1" applyAlignment="1">
      <alignment horizontal="left" vertical="top" wrapText="1"/>
    </xf>
    <xf numFmtId="1" fontId="28" fillId="5" borderId="39" xfId="1" applyNumberFormat="1" applyFont="1" applyFill="1" applyBorder="1" applyAlignment="1">
      <alignment horizontal="left" vertical="top" wrapText="1"/>
    </xf>
    <xf numFmtId="49" fontId="30" fillId="3" borderId="72" xfId="1" applyNumberFormat="1" applyFont="1" applyFill="1" applyBorder="1" applyAlignment="1">
      <alignment horizontal="left" vertical="top" wrapText="1"/>
    </xf>
    <xf numFmtId="0" fontId="28" fillId="0" borderId="70" xfId="1" applyFont="1" applyBorder="1" applyAlignment="1">
      <alignment horizontal="left" vertical="top" wrapText="1"/>
    </xf>
    <xf numFmtId="166" fontId="28" fillId="0" borderId="34" xfId="1" applyNumberFormat="1" applyFont="1" applyBorder="1" applyAlignment="1">
      <alignment horizontal="left" vertical="top" wrapText="1"/>
    </xf>
    <xf numFmtId="166" fontId="29" fillId="0" borderId="70" xfId="0" applyNumberFormat="1" applyFont="1" applyBorder="1" applyAlignment="1">
      <alignment horizontal="left" vertical="top" wrapText="1"/>
    </xf>
    <xf numFmtId="49" fontId="30" fillId="11" borderId="46" xfId="1" applyNumberFormat="1" applyFont="1" applyFill="1" applyBorder="1" applyAlignment="1">
      <alignment horizontal="right" vertical="top"/>
    </xf>
    <xf numFmtId="49" fontId="30" fillId="11" borderId="47" xfId="1" applyNumberFormat="1" applyFont="1" applyFill="1" applyBorder="1" applyAlignment="1">
      <alignment horizontal="right" vertical="top"/>
    </xf>
    <xf numFmtId="0" fontId="29" fillId="0" borderId="56" xfId="0" applyFont="1" applyBorder="1" applyAlignment="1">
      <alignment vertical="top" wrapText="1"/>
    </xf>
    <xf numFmtId="0" fontId="30" fillId="2" borderId="46" xfId="1" applyFont="1" applyFill="1" applyBorder="1" applyAlignment="1">
      <alignment horizontal="left" vertical="top" wrapText="1"/>
    </xf>
    <xf numFmtId="0" fontId="30" fillId="2" borderId="47" xfId="1" applyFont="1" applyFill="1" applyBorder="1" applyAlignment="1">
      <alignment horizontal="left" vertical="top" wrapText="1"/>
    </xf>
    <xf numFmtId="164" fontId="30" fillId="11" borderId="42" xfId="30" applyFont="1" applyFill="1" applyBorder="1" applyAlignment="1">
      <alignment horizontal="left" vertical="top" wrapText="1"/>
    </xf>
    <xf numFmtId="0" fontId="29" fillId="11" borderId="30" xfId="0" applyFont="1" applyFill="1" applyBorder="1" applyAlignment="1">
      <alignment vertical="top" wrapText="1"/>
    </xf>
    <xf numFmtId="0" fontId="29" fillId="11" borderId="31" xfId="0" applyFont="1" applyFill="1" applyBorder="1" applyAlignment="1">
      <alignment vertical="top" wrapText="1"/>
    </xf>
    <xf numFmtId="49" fontId="30" fillId="3" borderId="2" xfId="1" applyNumberFormat="1" applyFont="1" applyFill="1" applyBorder="1" applyAlignment="1">
      <alignment horizontal="left" vertical="top" wrapText="1"/>
    </xf>
    <xf numFmtId="49" fontId="30" fillId="3" borderId="38" xfId="1" applyNumberFormat="1" applyFont="1" applyFill="1" applyBorder="1" applyAlignment="1">
      <alignment horizontal="left" vertical="top" wrapText="1"/>
    </xf>
    <xf numFmtId="0" fontId="28" fillId="5" borderId="3" xfId="1" applyFont="1" applyFill="1" applyBorder="1" applyAlignment="1">
      <alignment horizontal="left" vertical="top" wrapText="1"/>
    </xf>
    <xf numFmtId="166" fontId="28" fillId="0" borderId="54" xfId="1" applyNumberFormat="1" applyFont="1" applyBorder="1" applyAlignment="1">
      <alignment horizontal="left" vertical="top" wrapText="1"/>
    </xf>
    <xf numFmtId="1" fontId="29" fillId="0" borderId="3" xfId="1" applyNumberFormat="1" applyFont="1" applyBorder="1" applyAlignment="1">
      <alignment horizontal="left" vertical="top" wrapText="1"/>
    </xf>
    <xf numFmtId="0" fontId="29" fillId="0" borderId="9" xfId="0" applyFont="1" applyBorder="1" applyAlignment="1">
      <alignment horizontal="left" vertical="top" wrapText="1"/>
    </xf>
    <xf numFmtId="0" fontId="29" fillId="0" borderId="18" xfId="0" applyFont="1" applyBorder="1" applyAlignment="1">
      <alignment horizontal="left" vertical="top" wrapText="1"/>
    </xf>
    <xf numFmtId="0" fontId="28" fillId="0" borderId="31" xfId="1" applyFont="1" applyBorder="1" applyAlignment="1">
      <alignment horizontal="left" vertical="top" wrapText="1"/>
    </xf>
    <xf numFmtId="0" fontId="29" fillId="11" borderId="1" xfId="0" applyFont="1" applyFill="1" applyBorder="1" applyAlignment="1">
      <alignment vertical="top"/>
    </xf>
    <xf numFmtId="0" fontId="29" fillId="11" borderId="41" xfId="0" applyFont="1" applyFill="1" applyBorder="1" applyAlignment="1">
      <alignment vertical="top"/>
    </xf>
    <xf numFmtId="49" fontId="30" fillId="11" borderId="31" xfId="1" applyNumberFormat="1" applyFont="1" applyFill="1" applyBorder="1" applyAlignment="1">
      <alignment horizontal="left" vertical="top"/>
    </xf>
    <xf numFmtId="3" fontId="31" fillId="5" borderId="2" xfId="1" applyNumberFormat="1" applyFont="1" applyFill="1" applyBorder="1" applyAlignment="1">
      <alignment horizontal="left" vertical="top" wrapText="1"/>
    </xf>
    <xf numFmtId="3" fontId="31" fillId="5" borderId="38" xfId="1" applyNumberFormat="1" applyFont="1" applyFill="1" applyBorder="1" applyAlignment="1">
      <alignment horizontal="left" vertical="top" wrapText="1"/>
    </xf>
    <xf numFmtId="3" fontId="27" fillId="5" borderId="54" xfId="1" applyNumberFormat="1" applyFont="1" applyFill="1" applyBorder="1" applyAlignment="1">
      <alignment horizontal="left" vertical="top" wrapText="1"/>
    </xf>
    <xf numFmtId="0" fontId="29" fillId="0" borderId="34" xfId="0" applyFont="1" applyBorder="1" applyAlignment="1">
      <alignment horizontal="left" vertical="top" wrapText="1"/>
    </xf>
    <xf numFmtId="3" fontId="27" fillId="5" borderId="34" xfId="1" applyNumberFormat="1" applyFont="1" applyFill="1" applyBorder="1" applyAlignment="1">
      <alignment horizontal="left" vertical="top" wrapText="1"/>
    </xf>
    <xf numFmtId="3" fontId="27" fillId="5" borderId="3" xfId="1" applyNumberFormat="1" applyFont="1" applyFill="1" applyBorder="1" applyAlignment="1">
      <alignment horizontal="left" vertical="top" wrapText="1"/>
    </xf>
    <xf numFmtId="3" fontId="27" fillId="5" borderId="9" xfId="1" applyNumberFormat="1" applyFont="1" applyFill="1" applyBorder="1" applyAlignment="1">
      <alignment horizontal="left" vertical="top" wrapText="1"/>
    </xf>
    <xf numFmtId="166" fontId="29" fillId="0" borderId="54" xfId="1" applyNumberFormat="1" applyFont="1" applyBorder="1" applyAlignment="1">
      <alignment horizontal="left" vertical="top" wrapText="1"/>
    </xf>
    <xf numFmtId="166" fontId="29" fillId="0" borderId="34" xfId="0" applyNumberFormat="1" applyFont="1" applyBorder="1" applyAlignment="1">
      <alignment horizontal="left" vertical="top" wrapText="1"/>
    </xf>
    <xf numFmtId="0" fontId="29" fillId="0" borderId="63" xfId="1" applyFont="1" applyBorder="1" applyAlignment="1">
      <alignment horizontal="left" vertical="top" wrapText="1"/>
    </xf>
    <xf numFmtId="0" fontId="28" fillId="0" borderId="60" xfId="1" applyFont="1" applyBorder="1" applyAlignment="1">
      <alignment horizontal="left" vertical="top" wrapText="1"/>
    </xf>
    <xf numFmtId="1" fontId="29" fillId="0" borderId="29" xfId="1" applyNumberFormat="1" applyFont="1" applyBorder="1" applyAlignment="1">
      <alignment horizontal="left" vertical="top" wrapText="1"/>
    </xf>
    <xf numFmtId="0" fontId="28" fillId="0" borderId="59" xfId="1" applyFont="1" applyBorder="1" applyAlignment="1">
      <alignment horizontal="left" vertical="top" wrapText="1"/>
    </xf>
    <xf numFmtId="0" fontId="29" fillId="0" borderId="39" xfId="0" applyFont="1" applyBorder="1" applyAlignment="1">
      <alignment horizontal="left" vertical="top" wrapText="1"/>
    </xf>
    <xf numFmtId="49" fontId="30" fillId="11" borderId="30" xfId="1" applyNumberFormat="1" applyFont="1" applyFill="1" applyBorder="1" applyAlignment="1">
      <alignment horizontal="left" vertical="top" wrapText="1"/>
    </xf>
    <xf numFmtId="49" fontId="30" fillId="11" borderId="31" xfId="1" applyNumberFormat="1" applyFont="1" applyFill="1" applyBorder="1" applyAlignment="1">
      <alignment horizontal="left" vertical="top" wrapText="1"/>
    </xf>
    <xf numFmtId="49" fontId="30" fillId="3" borderId="68" xfId="1" applyNumberFormat="1" applyFont="1" applyFill="1" applyBorder="1" applyAlignment="1">
      <alignment vertical="top" wrapText="1"/>
    </xf>
    <xf numFmtId="49" fontId="30" fillId="3" borderId="25" xfId="1" applyNumberFormat="1" applyFont="1" applyFill="1" applyBorder="1" applyAlignment="1">
      <alignment vertical="top" wrapText="1"/>
    </xf>
    <xf numFmtId="0" fontId="28" fillId="5" borderId="54" xfId="1" applyFont="1" applyFill="1" applyBorder="1" applyAlignment="1">
      <alignment vertical="top" wrapText="1"/>
    </xf>
    <xf numFmtId="0" fontId="28" fillId="5" borderId="34" xfId="1" applyFont="1" applyFill="1" applyBorder="1" applyAlignment="1">
      <alignment vertical="top" wrapText="1"/>
    </xf>
    <xf numFmtId="0" fontId="29" fillId="0" borderId="54" xfId="1" applyFont="1" applyBorder="1" applyAlignment="1">
      <alignment vertical="top" wrapText="1"/>
    </xf>
    <xf numFmtId="0" fontId="29" fillId="0" borderId="21" xfId="1" applyFont="1" applyBorder="1" applyAlignment="1">
      <alignment vertical="top" wrapText="1"/>
    </xf>
    <xf numFmtId="3" fontId="29" fillId="5" borderId="54" xfId="1" applyNumberFormat="1" applyFont="1" applyFill="1" applyBorder="1" applyAlignment="1">
      <alignment vertical="top" wrapText="1"/>
    </xf>
    <xf numFmtId="3" fontId="29" fillId="5" borderId="21" xfId="1" applyNumberFormat="1" applyFont="1" applyFill="1" applyBorder="1" applyAlignment="1">
      <alignment vertical="top" wrapText="1"/>
    </xf>
    <xf numFmtId="166" fontId="29" fillId="5" borderId="3" xfId="1" applyNumberFormat="1" applyFont="1" applyFill="1" applyBorder="1" applyAlignment="1">
      <alignment vertical="top" wrapText="1"/>
    </xf>
    <xf numFmtId="166" fontId="29" fillId="5" borderId="39" xfId="1" applyNumberFormat="1" applyFont="1" applyFill="1" applyBorder="1" applyAlignment="1">
      <alignment vertical="top" wrapText="1"/>
    </xf>
    <xf numFmtId="3" fontId="29" fillId="5" borderId="3" xfId="1" applyNumberFormat="1" applyFont="1" applyFill="1" applyBorder="1" applyAlignment="1">
      <alignment vertical="top" wrapText="1"/>
    </xf>
    <xf numFmtId="3" fontId="29" fillId="5" borderId="9" xfId="1" applyNumberFormat="1" applyFont="1" applyFill="1" applyBorder="1" applyAlignment="1">
      <alignment vertical="top" wrapText="1"/>
    </xf>
    <xf numFmtId="3" fontId="29" fillId="5" borderId="53" xfId="1" applyNumberFormat="1" applyFont="1" applyFill="1" applyBorder="1" applyAlignment="1">
      <alignment vertical="top" wrapText="1"/>
    </xf>
    <xf numFmtId="3" fontId="29" fillId="5" borderId="18" xfId="1" applyNumberFormat="1" applyFont="1" applyFill="1" applyBorder="1" applyAlignment="1">
      <alignment vertical="top" wrapText="1"/>
    </xf>
    <xf numFmtId="0" fontId="28" fillId="0" borderId="4" xfId="1" applyFont="1" applyBorder="1" applyAlignment="1">
      <alignment horizontal="left" vertical="top" wrapText="1"/>
    </xf>
    <xf numFmtId="0" fontId="28" fillId="0" borderId="10" xfId="1" applyFont="1" applyBorder="1" applyAlignment="1">
      <alignment horizontal="left" vertical="top" wrapText="1"/>
    </xf>
    <xf numFmtId="0" fontId="28" fillId="0" borderId="19" xfId="1" applyFont="1" applyBorder="1" applyAlignment="1">
      <alignment horizontal="left" vertical="top" wrapText="1"/>
    </xf>
    <xf numFmtId="49" fontId="30" fillId="15" borderId="46" xfId="1" applyNumberFormat="1" applyFont="1" applyFill="1" applyBorder="1" applyAlignment="1">
      <alignment horizontal="right" vertical="top" wrapText="1"/>
    </xf>
    <xf numFmtId="49" fontId="30" fillId="15" borderId="47" xfId="1" applyNumberFormat="1" applyFont="1" applyFill="1" applyBorder="1" applyAlignment="1">
      <alignment horizontal="right" vertical="top" wrapText="1"/>
    </xf>
    <xf numFmtId="0" fontId="28" fillId="15" borderId="49" xfId="1" applyFont="1" applyFill="1" applyBorder="1" applyAlignment="1">
      <alignment horizontal="center" vertical="top" wrapText="1"/>
    </xf>
    <xf numFmtId="0" fontId="28" fillId="15" borderId="46" xfId="1" applyFont="1" applyFill="1" applyBorder="1" applyAlignment="1">
      <alignment horizontal="center" vertical="top" wrapText="1"/>
    </xf>
    <xf numFmtId="0" fontId="28" fillId="15" borderId="47" xfId="1" applyFont="1" applyFill="1" applyBorder="1" applyAlignment="1">
      <alignment horizontal="center" vertical="top" wrapText="1"/>
    </xf>
    <xf numFmtId="0" fontId="29" fillId="0" borderId="34" xfId="0" applyFont="1" applyBorder="1" applyAlignment="1">
      <alignment vertical="top" wrapText="1"/>
    </xf>
    <xf numFmtId="3" fontId="29" fillId="5" borderId="4" xfId="1" applyNumberFormat="1" applyFont="1" applyFill="1" applyBorder="1" applyAlignment="1">
      <alignment vertical="top" wrapText="1"/>
    </xf>
    <xf numFmtId="0" fontId="29" fillId="0" borderId="10" xfId="0" applyFont="1" applyBorder="1" applyAlignment="1">
      <alignment vertical="top" wrapText="1"/>
    </xf>
    <xf numFmtId="0" fontId="29" fillId="0" borderId="19" xfId="0" applyFont="1" applyBorder="1" applyAlignment="1">
      <alignment vertical="top" wrapText="1"/>
    </xf>
    <xf numFmtId="0" fontId="28" fillId="0" borderId="34" xfId="1" applyFont="1" applyBorder="1" applyAlignment="1">
      <alignment vertical="top" wrapText="1"/>
    </xf>
    <xf numFmtId="166" fontId="28" fillId="0" borderId="34" xfId="1" applyNumberFormat="1" applyFont="1" applyBorder="1" applyAlignment="1">
      <alignment vertical="top" wrapText="1"/>
    </xf>
    <xf numFmtId="166" fontId="28" fillId="0" borderId="13" xfId="1" applyNumberFormat="1" applyFont="1" applyBorder="1" applyAlignment="1">
      <alignment vertical="top" wrapText="1"/>
    </xf>
    <xf numFmtId="165" fontId="29" fillId="0" borderId="21" xfId="1" applyNumberFormat="1" applyFont="1" applyBorder="1" applyAlignment="1">
      <alignment horizontal="left" vertical="top" wrapText="1"/>
    </xf>
    <xf numFmtId="49" fontId="30" fillId="3" borderId="12" xfId="1" applyNumberFormat="1" applyFont="1" applyFill="1" applyBorder="1" applyAlignment="1">
      <alignment horizontal="left" vertical="top" wrapText="1"/>
    </xf>
    <xf numFmtId="49" fontId="30" fillId="3" borderId="8" xfId="1" applyNumberFormat="1" applyFont="1" applyFill="1" applyBorder="1" applyAlignment="1">
      <alignment horizontal="left" vertical="top" wrapText="1"/>
    </xf>
    <xf numFmtId="165" fontId="28" fillId="0" borderId="21" xfId="1" applyNumberFormat="1" applyFont="1" applyBorder="1" applyAlignment="1">
      <alignment horizontal="left" vertical="top" wrapText="1"/>
    </xf>
    <xf numFmtId="165" fontId="28" fillId="0" borderId="39" xfId="1" applyNumberFormat="1" applyFont="1" applyBorder="1" applyAlignment="1">
      <alignment horizontal="left" vertical="top" wrapText="1"/>
    </xf>
    <xf numFmtId="1" fontId="28" fillId="0" borderId="21" xfId="1" applyNumberFormat="1" applyFont="1" applyBorder="1" applyAlignment="1">
      <alignment horizontal="left" vertical="top" wrapText="1"/>
    </xf>
    <xf numFmtId="1" fontId="28" fillId="0" borderId="39" xfId="1" applyNumberFormat="1" applyFont="1" applyBorder="1" applyAlignment="1">
      <alignment horizontal="left" vertical="top" wrapText="1"/>
    </xf>
    <xf numFmtId="1" fontId="29" fillId="0" borderId="21" xfId="1" applyNumberFormat="1" applyFont="1" applyBorder="1" applyAlignment="1">
      <alignment horizontal="left" vertical="top" wrapText="1"/>
    </xf>
    <xf numFmtId="1" fontId="29" fillId="0" borderId="39" xfId="1" applyNumberFormat="1" applyFont="1" applyBorder="1" applyAlignment="1">
      <alignment horizontal="left" vertical="top" wrapText="1"/>
    </xf>
    <xf numFmtId="166" fontId="29" fillId="0" borderId="21" xfId="1" applyNumberFormat="1" applyFont="1" applyBorder="1" applyAlignment="1">
      <alignment horizontal="left" vertical="top" wrapText="1"/>
    </xf>
    <xf numFmtId="166" fontId="29" fillId="0" borderId="39" xfId="0" applyNumberFormat="1" applyFont="1" applyBorder="1" applyAlignment="1">
      <alignment horizontal="left" vertical="top" wrapText="1"/>
    </xf>
    <xf numFmtId="0" fontId="28" fillId="0" borderId="51" xfId="1" applyFont="1" applyBorder="1" applyAlignment="1">
      <alignment horizontal="left" vertical="top" wrapText="1"/>
    </xf>
    <xf numFmtId="1" fontId="28" fillId="0" borderId="9" xfId="1" applyNumberFormat="1" applyFont="1" applyBorder="1" applyAlignment="1">
      <alignment horizontal="left" vertical="top" wrapText="1"/>
    </xf>
    <xf numFmtId="0" fontId="28" fillId="5" borderId="21" xfId="1" applyFont="1" applyFill="1" applyBorder="1" applyAlignment="1">
      <alignment horizontal="left" vertical="top" wrapText="1"/>
    </xf>
    <xf numFmtId="0" fontId="28" fillId="5" borderId="39" xfId="1" applyFont="1" applyFill="1" applyBorder="1" applyAlignment="1">
      <alignment horizontal="left" vertical="top" wrapText="1"/>
    </xf>
    <xf numFmtId="166" fontId="28" fillId="3" borderId="21" xfId="1" applyNumberFormat="1" applyFont="1" applyFill="1" applyBorder="1" applyAlignment="1">
      <alignment horizontal="left" vertical="top" wrapText="1"/>
    </xf>
    <xf numFmtId="166" fontId="28" fillId="0" borderId="39" xfId="0" applyNumberFormat="1" applyFont="1" applyBorder="1" applyAlignment="1">
      <alignment horizontal="left" vertical="top" wrapText="1"/>
    </xf>
    <xf numFmtId="166" fontId="28" fillId="3" borderId="51" xfId="1" applyNumberFormat="1" applyFont="1" applyFill="1" applyBorder="1" applyAlignment="1">
      <alignment horizontal="left" vertical="top" wrapText="1"/>
    </xf>
    <xf numFmtId="166" fontId="28" fillId="0" borderId="60" xfId="0" applyNumberFormat="1" applyFont="1" applyBorder="1" applyAlignment="1">
      <alignment horizontal="left" vertical="top" wrapText="1"/>
    </xf>
    <xf numFmtId="165" fontId="29" fillId="0" borderId="9" xfId="1" applyNumberFormat="1" applyFont="1" applyBorder="1" applyAlignment="1">
      <alignment horizontal="left" vertical="top" wrapText="1"/>
    </xf>
    <xf numFmtId="165" fontId="29" fillId="0" borderId="39" xfId="1" applyNumberFormat="1" applyFont="1" applyBorder="1" applyAlignment="1">
      <alignment horizontal="left" vertical="top" wrapText="1"/>
    </xf>
    <xf numFmtId="3" fontId="29" fillId="5" borderId="34" xfId="1" applyNumberFormat="1" applyFont="1" applyFill="1" applyBorder="1" applyAlignment="1">
      <alignment horizontal="left" vertical="top" wrapText="1"/>
    </xf>
    <xf numFmtId="3" fontId="29" fillId="5" borderId="21" xfId="1" applyNumberFormat="1" applyFont="1" applyFill="1" applyBorder="1" applyAlignment="1">
      <alignment horizontal="left" vertical="top" wrapText="1"/>
    </xf>
    <xf numFmtId="3" fontId="29" fillId="5" borderId="39" xfId="1" applyNumberFormat="1" applyFont="1" applyFill="1" applyBorder="1" applyAlignment="1">
      <alignment horizontal="left" vertical="top" wrapText="1"/>
    </xf>
    <xf numFmtId="3" fontId="29" fillId="5" borderId="70" xfId="1" applyNumberFormat="1" applyFont="1" applyFill="1" applyBorder="1" applyAlignment="1">
      <alignment horizontal="left" vertical="top" wrapText="1"/>
    </xf>
    <xf numFmtId="3" fontId="29" fillId="5" borderId="18" xfId="1" applyNumberFormat="1" applyFont="1" applyFill="1" applyBorder="1" applyAlignment="1">
      <alignment horizontal="left" vertical="top" wrapText="1"/>
    </xf>
    <xf numFmtId="0" fontId="29" fillId="11" borderId="1" xfId="0" applyFont="1" applyFill="1" applyBorder="1" applyAlignment="1">
      <alignment horizontal="center" wrapText="1"/>
    </xf>
    <xf numFmtId="0" fontId="29" fillId="11" borderId="30" xfId="0" applyFont="1" applyFill="1" applyBorder="1"/>
    <xf numFmtId="0" fontId="29" fillId="11" borderId="31" xfId="0" applyFont="1" applyFill="1" applyBorder="1"/>
    <xf numFmtId="3" fontId="29" fillId="5" borderId="9" xfId="1" applyNumberFormat="1" applyFont="1" applyFill="1" applyBorder="1" applyAlignment="1">
      <alignment horizontal="left" vertical="top" wrapText="1"/>
    </xf>
    <xf numFmtId="0" fontId="29" fillId="5" borderId="34" xfId="1" applyFont="1" applyFill="1" applyBorder="1" applyAlignment="1">
      <alignment horizontal="left" vertical="top" wrapText="1"/>
    </xf>
    <xf numFmtId="0" fontId="29" fillId="0" borderId="55" xfId="1" applyFont="1" applyBorder="1" applyAlignment="1">
      <alignment horizontal="left" vertical="top" wrapText="1"/>
    </xf>
    <xf numFmtId="49" fontId="30" fillId="3" borderId="17" xfId="1" applyNumberFormat="1" applyFont="1" applyFill="1" applyBorder="1" applyAlignment="1">
      <alignment horizontal="left" vertical="top" wrapText="1"/>
    </xf>
    <xf numFmtId="0" fontId="29" fillId="0" borderId="69" xfId="1" applyFont="1" applyBorder="1" applyAlignment="1">
      <alignment horizontal="left" vertical="top" wrapText="1"/>
    </xf>
    <xf numFmtId="0" fontId="28" fillId="11" borderId="65" xfId="1" applyFont="1" applyFill="1" applyBorder="1" applyAlignment="1">
      <alignment horizontal="center" vertical="top"/>
    </xf>
    <xf numFmtId="0" fontId="28" fillId="11" borderId="56" xfId="1" applyFont="1" applyFill="1" applyBorder="1" applyAlignment="1">
      <alignment horizontal="center" vertical="top"/>
    </xf>
    <xf numFmtId="165" fontId="29" fillId="0" borderId="3" xfId="1" applyNumberFormat="1" applyFont="1" applyBorder="1" applyAlignment="1">
      <alignment horizontal="left" vertical="top" wrapText="1"/>
    </xf>
    <xf numFmtId="0" fontId="29" fillId="0" borderId="36" xfId="0" applyFont="1" applyBorder="1" applyAlignment="1">
      <alignment horizontal="left" vertical="top" wrapText="1"/>
    </xf>
    <xf numFmtId="0" fontId="29" fillId="0" borderId="41" xfId="0" applyFont="1" applyBorder="1" applyAlignment="1">
      <alignment horizontal="left" vertical="top" wrapText="1"/>
    </xf>
    <xf numFmtId="165" fontId="29" fillId="5" borderId="3" xfId="1" applyNumberFormat="1" applyFont="1" applyFill="1" applyBorder="1" applyAlignment="1">
      <alignment horizontal="left" vertical="top" wrapText="1"/>
    </xf>
    <xf numFmtId="165" fontId="29" fillId="5" borderId="9" xfId="1" applyNumberFormat="1" applyFont="1" applyFill="1" applyBorder="1" applyAlignment="1">
      <alignment horizontal="left" vertical="top" wrapText="1"/>
    </xf>
    <xf numFmtId="165" fontId="29" fillId="5" borderId="39" xfId="1" applyNumberFormat="1" applyFont="1" applyFill="1" applyBorder="1" applyAlignment="1">
      <alignment horizontal="left" vertical="top" wrapText="1"/>
    </xf>
    <xf numFmtId="0" fontId="28" fillId="11" borderId="0" xfId="1" applyFont="1" applyFill="1" applyAlignment="1">
      <alignment horizontal="center" vertical="top" wrapText="1"/>
    </xf>
    <xf numFmtId="0" fontId="29" fillId="11" borderId="0" xfId="0" applyFont="1" applyFill="1" applyAlignment="1">
      <alignment horizontal="center" wrapText="1"/>
    </xf>
    <xf numFmtId="49" fontId="30" fillId="11" borderId="42" xfId="1" applyNumberFormat="1" applyFont="1" applyFill="1" applyBorder="1" applyAlignment="1">
      <alignment horizontal="left" vertical="top" wrapText="1"/>
    </xf>
    <xf numFmtId="0" fontId="28" fillId="0" borderId="62" xfId="1" applyFont="1" applyBorder="1" applyAlignment="1">
      <alignment horizontal="left" vertical="top" wrapText="1" shrinkToFit="1"/>
    </xf>
    <xf numFmtId="0" fontId="29" fillId="0" borderId="35" xfId="0" applyFont="1" applyBorder="1" applyAlignment="1">
      <alignment horizontal="left" vertical="top" wrapText="1"/>
    </xf>
    <xf numFmtId="0" fontId="29" fillId="0" borderId="66" xfId="0" applyFont="1" applyBorder="1" applyAlignment="1">
      <alignment horizontal="left" vertical="top" wrapText="1"/>
    </xf>
    <xf numFmtId="0" fontId="29" fillId="0" borderId="25" xfId="0" applyFont="1" applyBorder="1" applyAlignment="1">
      <alignment horizontal="left" vertical="top" wrapText="1"/>
    </xf>
    <xf numFmtId="1" fontId="29" fillId="5" borderId="21" xfId="1" applyNumberFormat="1" applyFont="1" applyFill="1" applyBorder="1" applyAlignment="1">
      <alignment horizontal="left" vertical="top" wrapText="1"/>
    </xf>
    <xf numFmtId="0" fontId="29" fillId="0" borderId="21" xfId="0" applyFont="1" applyBorder="1" applyAlignment="1">
      <alignment horizontal="left" vertical="top" wrapText="1"/>
    </xf>
    <xf numFmtId="1" fontId="29" fillId="5" borderId="22" xfId="1" applyNumberFormat="1" applyFont="1" applyFill="1" applyBorder="1" applyAlignment="1">
      <alignment horizontal="left" vertical="top" wrapText="1"/>
    </xf>
    <xf numFmtId="0" fontId="29" fillId="0" borderId="59" xfId="0" applyFont="1" applyBorder="1" applyAlignment="1">
      <alignment horizontal="left" vertical="top" wrapText="1"/>
    </xf>
    <xf numFmtId="0" fontId="28" fillId="5" borderId="9" xfId="1" applyFont="1" applyFill="1" applyBorder="1" applyAlignment="1">
      <alignment horizontal="left" vertical="top" wrapText="1"/>
    </xf>
    <xf numFmtId="166" fontId="29" fillId="0" borderId="39" xfId="1" applyNumberFormat="1" applyFont="1" applyBorder="1" applyAlignment="1">
      <alignment horizontal="left" vertical="top" wrapText="1"/>
    </xf>
    <xf numFmtId="166" fontId="29" fillId="0" borderId="0" xfId="1" applyNumberFormat="1" applyFont="1" applyBorder="1" applyAlignment="1">
      <alignment horizontal="left" vertical="top" wrapText="1"/>
    </xf>
    <xf numFmtId="166" fontId="29" fillId="0" borderId="43" xfId="0" applyNumberFormat="1" applyFont="1" applyBorder="1" applyAlignment="1">
      <alignment horizontal="left" vertical="top" wrapText="1"/>
    </xf>
    <xf numFmtId="0" fontId="29" fillId="0" borderId="9" xfId="1" applyFont="1" applyBorder="1" applyAlignment="1">
      <alignment horizontal="left" vertical="top" wrapText="1"/>
    </xf>
    <xf numFmtId="1" fontId="29" fillId="5" borderId="9" xfId="1" applyNumberFormat="1" applyFont="1" applyFill="1" applyBorder="1" applyAlignment="1">
      <alignment horizontal="left" vertical="top" wrapText="1"/>
    </xf>
    <xf numFmtId="1" fontId="29" fillId="5" borderId="39" xfId="1" applyNumberFormat="1" applyFont="1" applyFill="1" applyBorder="1" applyAlignment="1">
      <alignment horizontal="left" vertical="top" wrapText="1"/>
    </xf>
    <xf numFmtId="165" fontId="29" fillId="5" borderId="22" xfId="1" applyNumberFormat="1" applyFont="1" applyFill="1" applyBorder="1" applyAlignment="1">
      <alignment horizontal="left" vertical="top" wrapText="1"/>
    </xf>
    <xf numFmtId="165" fontId="29" fillId="5" borderId="32" xfId="1" applyNumberFormat="1" applyFont="1" applyFill="1" applyBorder="1" applyAlignment="1">
      <alignment horizontal="left" vertical="top" wrapText="1"/>
    </xf>
    <xf numFmtId="165" fontId="29" fillId="5" borderId="40" xfId="1" applyNumberFormat="1" applyFont="1" applyFill="1" applyBorder="1" applyAlignment="1">
      <alignment horizontal="left" vertical="top" wrapText="1"/>
    </xf>
    <xf numFmtId="0" fontId="28" fillId="5" borderId="18" xfId="1" applyFont="1" applyFill="1" applyBorder="1" applyAlignment="1">
      <alignment horizontal="left" vertical="top" wrapText="1"/>
    </xf>
    <xf numFmtId="1" fontId="29" fillId="5" borderId="18" xfId="1" applyNumberFormat="1" applyFont="1" applyFill="1" applyBorder="1" applyAlignment="1">
      <alignment horizontal="left" vertical="top" wrapText="1"/>
    </xf>
    <xf numFmtId="0" fontId="28" fillId="11" borderId="1" xfId="1" applyFont="1" applyFill="1" applyBorder="1" applyAlignment="1">
      <alignment horizontal="center" vertical="center" wrapText="1"/>
    </xf>
    <xf numFmtId="0" fontId="29" fillId="11" borderId="41" xfId="0" applyFont="1" applyFill="1" applyBorder="1" applyAlignment="1">
      <alignment wrapText="1"/>
    </xf>
    <xf numFmtId="0" fontId="29" fillId="0" borderId="3" xfId="1" applyFont="1" applyBorder="1" applyAlignment="1">
      <alignment horizontal="left" vertical="top" wrapText="1"/>
    </xf>
    <xf numFmtId="166" fontId="29" fillId="0" borderId="63" xfId="1" applyNumberFormat="1" applyFont="1" applyBorder="1" applyAlignment="1">
      <alignment horizontal="left" vertical="top" wrapText="1"/>
    </xf>
    <xf numFmtId="166" fontId="29" fillId="0" borderId="60" xfId="1" applyNumberFormat="1" applyFont="1" applyBorder="1" applyAlignment="1">
      <alignment horizontal="left" vertical="top" wrapText="1"/>
    </xf>
    <xf numFmtId="166" fontId="29" fillId="0" borderId="3" xfId="1" applyNumberFormat="1" applyFont="1" applyBorder="1" applyAlignment="1">
      <alignment horizontal="left" vertical="top" wrapText="1"/>
    </xf>
    <xf numFmtId="1" fontId="29" fillId="5" borderId="3" xfId="1" applyNumberFormat="1" applyFont="1" applyFill="1" applyBorder="1" applyAlignment="1">
      <alignment horizontal="left" vertical="top" wrapText="1"/>
    </xf>
    <xf numFmtId="0" fontId="29" fillId="0" borderId="3" xfId="0" applyFont="1" applyBorder="1" applyAlignment="1">
      <alignment horizontal="left" vertical="top" wrapText="1"/>
    </xf>
    <xf numFmtId="1" fontId="28" fillId="0" borderId="21" xfId="1" applyNumberFormat="1" applyFont="1" applyBorder="1" applyAlignment="1">
      <alignment horizontal="left" vertical="top"/>
    </xf>
    <xf numFmtId="1" fontId="28" fillId="0" borderId="39" xfId="1" applyNumberFormat="1" applyFont="1" applyBorder="1" applyAlignment="1">
      <alignment horizontal="left" vertical="top"/>
    </xf>
    <xf numFmtId="49" fontId="30" fillId="0" borderId="12" xfId="1" applyNumberFormat="1" applyFont="1" applyBorder="1" applyAlignment="1">
      <alignment horizontal="left" vertical="top" wrapText="1"/>
    </xf>
    <xf numFmtId="0" fontId="29" fillId="0" borderId="38" xfId="0" applyFont="1" applyBorder="1" applyAlignment="1">
      <alignment horizontal="left" vertical="top" wrapText="1"/>
    </xf>
    <xf numFmtId="166" fontId="29" fillId="0" borderId="51" xfId="1" applyNumberFormat="1" applyFont="1" applyBorder="1" applyAlignment="1">
      <alignment horizontal="left" vertical="top" wrapText="1"/>
    </xf>
    <xf numFmtId="1" fontId="29" fillId="0" borderId="39" xfId="0" applyNumberFormat="1" applyFont="1" applyBorder="1" applyAlignment="1">
      <alignment horizontal="left" vertical="top" wrapText="1"/>
    </xf>
    <xf numFmtId="166" fontId="28" fillId="0" borderId="60" xfId="1" applyNumberFormat="1" applyFont="1" applyBorder="1" applyAlignment="1">
      <alignment horizontal="left" vertical="top" wrapText="1"/>
    </xf>
    <xf numFmtId="166" fontId="28" fillId="0" borderId="39" xfId="1" applyNumberFormat="1" applyFont="1" applyBorder="1" applyAlignment="1">
      <alignment horizontal="left" vertical="top" wrapText="1"/>
    </xf>
    <xf numFmtId="49" fontId="30" fillId="0" borderId="2" xfId="1" applyNumberFormat="1" applyFont="1" applyBorder="1" applyAlignment="1">
      <alignment horizontal="left" vertical="top" wrapText="1"/>
    </xf>
    <xf numFmtId="49" fontId="30" fillId="0" borderId="38" xfId="1" applyNumberFormat="1" applyFont="1" applyBorder="1" applyAlignment="1">
      <alignment horizontal="left" vertical="top" wrapText="1"/>
    </xf>
    <xf numFmtId="4" fontId="30" fillId="11" borderId="56" xfId="1" applyNumberFormat="1" applyFont="1" applyFill="1" applyBorder="1" applyAlignment="1">
      <alignment horizontal="right" vertical="center"/>
    </xf>
    <xf numFmtId="4" fontId="30" fillId="11" borderId="1" xfId="1" applyNumberFormat="1" applyFont="1" applyFill="1" applyBorder="1" applyAlignment="1">
      <alignment horizontal="right" vertical="center"/>
    </xf>
    <xf numFmtId="0" fontId="28" fillId="11" borderId="49" xfId="1" applyFont="1" applyFill="1" applyBorder="1" applyAlignment="1">
      <alignment horizontal="center" vertical="top" wrapText="1"/>
    </xf>
    <xf numFmtId="0" fontId="28" fillId="11" borderId="46" xfId="1" applyFont="1" applyFill="1" applyBorder="1" applyAlignment="1">
      <alignment horizontal="center" vertical="top" wrapText="1"/>
    </xf>
    <xf numFmtId="0" fontId="28" fillId="11" borderId="47" xfId="1" applyFont="1" applyFill="1" applyBorder="1" applyAlignment="1">
      <alignment horizontal="center" vertical="top" wrapText="1"/>
    </xf>
    <xf numFmtId="49" fontId="30" fillId="2" borderId="56" xfId="1" applyNumberFormat="1" applyFont="1" applyFill="1" applyBorder="1" applyAlignment="1">
      <alignment horizontal="right" vertical="top" wrapText="1"/>
    </xf>
    <xf numFmtId="0" fontId="29" fillId="0" borderId="1" xfId="0" applyFont="1" applyBorder="1" applyAlignment="1">
      <alignment vertical="top"/>
    </xf>
    <xf numFmtId="0" fontId="29" fillId="0" borderId="41" xfId="0" applyFont="1" applyBorder="1" applyAlignment="1">
      <alignment vertical="top"/>
    </xf>
    <xf numFmtId="0" fontId="29" fillId="0" borderId="46" xfId="0" applyFont="1" applyBorder="1" applyAlignment="1">
      <alignment vertical="top" wrapText="1"/>
    </xf>
    <xf numFmtId="0" fontId="29" fillId="0" borderId="47" xfId="0" applyFont="1" applyBorder="1" applyAlignment="1">
      <alignment vertical="top" wrapText="1"/>
    </xf>
    <xf numFmtId="166" fontId="28" fillId="0" borderId="21" xfId="1" applyNumberFormat="1" applyFont="1" applyBorder="1" applyAlignment="1">
      <alignment horizontal="left" vertical="top" wrapText="1"/>
    </xf>
    <xf numFmtId="0" fontId="30" fillId="9" borderId="46" xfId="1" applyFont="1" applyFill="1" applyBorder="1" applyAlignment="1">
      <alignment horizontal="left" vertical="top"/>
    </xf>
    <xf numFmtId="0" fontId="29" fillId="9" borderId="46" xfId="0" applyFont="1" applyFill="1" applyBorder="1" applyAlignment="1">
      <alignment horizontal="left"/>
    </xf>
    <xf numFmtId="0" fontId="29" fillId="9" borderId="47" xfId="0" applyFont="1" applyFill="1" applyBorder="1" applyAlignment="1">
      <alignment horizontal="left"/>
    </xf>
    <xf numFmtId="49" fontId="30" fillId="11" borderId="46" xfId="1" applyNumberFormat="1" applyFont="1" applyFill="1" applyBorder="1" applyAlignment="1">
      <alignment horizontal="left" vertical="top" wrapText="1"/>
    </xf>
    <xf numFmtId="0" fontId="29" fillId="11" borderId="47" xfId="0" applyFont="1" applyFill="1" applyBorder="1" applyAlignment="1">
      <alignment vertical="top" wrapText="1"/>
    </xf>
    <xf numFmtId="1" fontId="29" fillId="5" borderId="53" xfId="1" applyNumberFormat="1" applyFont="1" applyFill="1" applyBorder="1" applyAlignment="1">
      <alignment horizontal="left" vertical="top" wrapText="1"/>
    </xf>
    <xf numFmtId="0" fontId="28" fillId="0" borderId="39" xfId="0" applyFont="1" applyBorder="1" applyAlignment="1">
      <alignment horizontal="left" vertical="top" wrapText="1"/>
    </xf>
    <xf numFmtId="166" fontId="28" fillId="0" borderId="51" xfId="1" applyNumberFormat="1" applyFont="1" applyBorder="1" applyAlignment="1">
      <alignment horizontal="left" vertical="top" wrapText="1"/>
    </xf>
    <xf numFmtId="165" fontId="29" fillId="5" borderId="21" xfId="1" applyNumberFormat="1" applyFont="1" applyFill="1" applyBorder="1" applyAlignment="1">
      <alignment horizontal="left" vertical="top" wrapText="1"/>
    </xf>
    <xf numFmtId="1" fontId="29" fillId="5" borderId="59" xfId="1" applyNumberFormat="1" applyFont="1" applyFill="1" applyBorder="1" applyAlignment="1">
      <alignment horizontal="left" vertical="top" wrapText="1"/>
    </xf>
    <xf numFmtId="165" fontId="28" fillId="5" borderId="21" xfId="1" applyNumberFormat="1" applyFont="1" applyFill="1" applyBorder="1" applyAlignment="1">
      <alignment horizontal="left" vertical="top" wrapText="1"/>
    </xf>
    <xf numFmtId="0" fontId="28" fillId="0" borderId="9" xfId="0" applyFont="1" applyBorder="1" applyAlignment="1">
      <alignment horizontal="left" vertical="top" wrapText="1"/>
    </xf>
    <xf numFmtId="1" fontId="28" fillId="5" borderId="21" xfId="1" applyNumberFormat="1" applyFont="1" applyFill="1" applyBorder="1" applyAlignment="1">
      <alignment horizontal="left" vertical="top" wrapText="1"/>
    </xf>
    <xf numFmtId="166" fontId="29" fillId="0" borderId="34" xfId="1" applyNumberFormat="1" applyFont="1" applyBorder="1" applyAlignment="1">
      <alignment horizontal="left" vertical="top" wrapText="1"/>
    </xf>
    <xf numFmtId="1" fontId="29" fillId="5" borderId="34" xfId="1" applyNumberFormat="1" applyFont="1" applyFill="1" applyBorder="1" applyAlignment="1">
      <alignment horizontal="left" vertical="top" wrapText="1"/>
    </xf>
    <xf numFmtId="4" fontId="30" fillId="11" borderId="49" xfId="1" applyNumberFormat="1" applyFont="1" applyFill="1" applyBorder="1" applyAlignment="1">
      <alignment horizontal="center" vertical="center"/>
    </xf>
    <xf numFmtId="4" fontId="30" fillId="11" borderId="46" xfId="1" applyNumberFormat="1" applyFont="1" applyFill="1" applyBorder="1" applyAlignment="1">
      <alignment horizontal="center" vertical="center"/>
    </xf>
    <xf numFmtId="4" fontId="30" fillId="11" borderId="47" xfId="1" applyNumberFormat="1" applyFont="1" applyFill="1" applyBorder="1" applyAlignment="1">
      <alignment horizontal="center" vertical="center"/>
    </xf>
    <xf numFmtId="0" fontId="29" fillId="0" borderId="67" xfId="0" applyFont="1" applyBorder="1" applyAlignment="1">
      <alignment horizontal="left" vertical="top" wrapText="1"/>
    </xf>
    <xf numFmtId="49" fontId="30" fillId="3" borderId="51" xfId="1" applyNumberFormat="1" applyFont="1" applyFill="1" applyBorder="1" applyAlignment="1">
      <alignment horizontal="left" vertical="top" wrapText="1"/>
    </xf>
    <xf numFmtId="49" fontId="30" fillId="3" borderId="60" xfId="1" applyNumberFormat="1" applyFont="1" applyFill="1" applyBorder="1" applyAlignment="1">
      <alignment horizontal="left" vertical="top" wrapText="1"/>
    </xf>
    <xf numFmtId="0" fontId="29" fillId="5" borderId="22" xfId="1" applyFont="1" applyFill="1" applyBorder="1" applyAlignment="1">
      <alignment horizontal="left" vertical="top" wrapText="1"/>
    </xf>
    <xf numFmtId="0" fontId="29" fillId="5" borderId="59" xfId="1" applyFont="1" applyFill="1" applyBorder="1" applyAlignment="1">
      <alignment horizontal="left" vertical="top" wrapText="1"/>
    </xf>
    <xf numFmtId="49" fontId="30" fillId="3" borderId="53" xfId="1" applyNumberFormat="1" applyFont="1" applyFill="1" applyBorder="1" applyAlignment="1">
      <alignment horizontal="left" vertical="top" wrapText="1"/>
    </xf>
    <xf numFmtId="0" fontId="28" fillId="0" borderId="22" xfId="1" applyFont="1" applyBorder="1" applyAlignment="1">
      <alignment horizontal="left" vertical="top" wrapText="1"/>
    </xf>
    <xf numFmtId="0" fontId="28" fillId="0" borderId="32" xfId="1" applyFont="1" applyBorder="1" applyAlignment="1">
      <alignment horizontal="left" vertical="top" wrapText="1"/>
    </xf>
    <xf numFmtId="1" fontId="28" fillId="0" borderId="22" xfId="1" applyNumberFormat="1" applyFont="1" applyBorder="1" applyAlignment="1">
      <alignment horizontal="left" vertical="top" wrapText="1"/>
    </xf>
    <xf numFmtId="1" fontId="28" fillId="0" borderId="59" xfId="1" applyNumberFormat="1" applyFont="1" applyBorder="1" applyAlignment="1">
      <alignment horizontal="left" vertical="top" wrapText="1"/>
    </xf>
    <xf numFmtId="0" fontId="33" fillId="4" borderId="46" xfId="0" applyFont="1" applyFill="1" applyBorder="1" applyAlignment="1">
      <alignment horizontal="right" vertical="top"/>
    </xf>
    <xf numFmtId="0" fontId="29" fillId="0" borderId="47" xfId="0" applyFont="1" applyBorder="1" applyAlignment="1">
      <alignment horizontal="right" vertical="top"/>
    </xf>
    <xf numFmtId="0" fontId="33" fillId="4" borderId="30" xfId="0" applyFont="1" applyFill="1" applyBorder="1" applyAlignment="1">
      <alignment vertical="top"/>
    </xf>
    <xf numFmtId="0" fontId="33" fillId="0" borderId="30" xfId="0" applyFont="1" applyBorder="1"/>
    <xf numFmtId="0" fontId="33" fillId="0" borderId="31" xfId="0" applyFont="1" applyBorder="1"/>
    <xf numFmtId="0" fontId="29" fillId="0" borderId="4" xfId="0" applyFont="1" applyBorder="1" applyAlignment="1">
      <alignment horizontal="left" vertical="top" wrapText="1"/>
    </xf>
    <xf numFmtId="0" fontId="29" fillId="0" borderId="10" xfId="0" applyFont="1" applyBorder="1" applyAlignment="1">
      <alignment horizontal="left" vertical="top" wrapText="1"/>
    </xf>
    <xf numFmtId="0" fontId="29" fillId="0" borderId="19" xfId="0" applyFont="1" applyBorder="1" applyAlignment="1">
      <alignment horizontal="left" vertical="top" wrapText="1"/>
    </xf>
    <xf numFmtId="0" fontId="28" fillId="11" borderId="46" xfId="1" applyFont="1" applyFill="1" applyBorder="1" applyAlignment="1">
      <alignment horizontal="center" vertical="center" wrapText="1"/>
    </xf>
    <xf numFmtId="0" fontId="29" fillId="11" borderId="46" xfId="0" applyFont="1" applyFill="1" applyBorder="1" applyAlignment="1">
      <alignment wrapText="1"/>
    </xf>
    <xf numFmtId="0" fontId="29" fillId="11" borderId="47" xfId="0" applyFont="1" applyFill="1" applyBorder="1" applyAlignment="1">
      <alignment wrapText="1"/>
    </xf>
    <xf numFmtId="49" fontId="30" fillId="11" borderId="46" xfId="1" applyNumberFormat="1" applyFont="1" applyFill="1" applyBorder="1" applyAlignment="1">
      <alignment horizontal="left" vertical="top"/>
    </xf>
    <xf numFmtId="0" fontId="29" fillId="11" borderId="46" xfId="0" applyFont="1" applyFill="1" applyBorder="1" applyAlignment="1">
      <alignment horizontal="left"/>
    </xf>
    <xf numFmtId="0" fontId="29" fillId="11" borderId="47" xfId="0" applyFont="1" applyFill="1" applyBorder="1" applyAlignment="1">
      <alignment horizontal="left"/>
    </xf>
    <xf numFmtId="0" fontId="28" fillId="0" borderId="4" xfId="1" applyFont="1" applyBorder="1" applyAlignment="1">
      <alignment vertical="top" wrapText="1"/>
    </xf>
    <xf numFmtId="0" fontId="29" fillId="0" borderId="37" xfId="0" applyFont="1" applyBorder="1" applyAlignment="1">
      <alignment vertical="top" wrapText="1"/>
    </xf>
    <xf numFmtId="0" fontId="29" fillId="11" borderId="46" xfId="0" applyFont="1" applyFill="1" applyBorder="1" applyAlignment="1">
      <alignment horizontal="right" vertical="top"/>
    </xf>
    <xf numFmtId="0" fontId="29" fillId="11" borderId="47" xfId="0" applyFont="1" applyFill="1" applyBorder="1" applyAlignment="1">
      <alignment horizontal="right" vertical="top"/>
    </xf>
    <xf numFmtId="0" fontId="33" fillId="11" borderId="46" xfId="0" applyFont="1" applyFill="1" applyBorder="1" applyAlignment="1">
      <alignment horizontal="left" vertical="top"/>
    </xf>
    <xf numFmtId="0" fontId="33" fillId="11" borderId="46" xfId="0" applyFont="1" applyFill="1" applyBorder="1" applyAlignment="1">
      <alignment horizontal="left"/>
    </xf>
    <xf numFmtId="0" fontId="33" fillId="11" borderId="47" xfId="0" applyFont="1" applyFill="1" applyBorder="1" applyAlignment="1">
      <alignment horizontal="left"/>
    </xf>
    <xf numFmtId="0" fontId="33" fillId="0" borderId="42" xfId="0" applyFont="1" applyBorder="1" applyAlignment="1">
      <alignment horizontal="left" vertical="top"/>
    </xf>
    <xf numFmtId="0" fontId="29" fillId="0" borderId="56" xfId="0" applyFont="1" applyBorder="1" applyAlignment="1">
      <alignment horizontal="left" vertical="top"/>
    </xf>
    <xf numFmtId="0" fontId="29" fillId="0" borderId="18" xfId="0" applyFont="1" applyBorder="1" applyAlignment="1">
      <alignment horizontal="left" vertical="top"/>
    </xf>
    <xf numFmtId="0" fontId="33" fillId="11" borderId="46" xfId="0" applyFont="1" applyFill="1" applyBorder="1" applyAlignment="1">
      <alignment horizontal="right" vertical="top"/>
    </xf>
    <xf numFmtId="0" fontId="33" fillId="0" borderId="46" xfId="0" applyFont="1" applyBorder="1" applyAlignment="1">
      <alignment horizontal="right" vertical="top"/>
    </xf>
    <xf numFmtId="0" fontId="29" fillId="0" borderId="47" xfId="0" applyFont="1" applyBorder="1" applyAlignment="1">
      <alignment vertical="top"/>
    </xf>
    <xf numFmtId="164" fontId="33" fillId="11" borderId="46" xfId="30" applyFont="1" applyFill="1" applyBorder="1" applyAlignment="1">
      <alignment horizontal="right" vertical="top"/>
    </xf>
    <xf numFmtId="0" fontId="30" fillId="11" borderId="42" xfId="1" applyFont="1" applyFill="1" applyBorder="1" applyAlignment="1">
      <alignment horizontal="left" vertical="top"/>
    </xf>
    <xf numFmtId="0" fontId="29" fillId="11" borderId="30" xfId="0" applyFont="1" applyFill="1" applyBorder="1" applyAlignment="1">
      <alignment horizontal="left" vertical="top"/>
    </xf>
    <xf numFmtId="0" fontId="29" fillId="11" borderId="31" xfId="0" applyFont="1" applyFill="1" applyBorder="1" applyAlignment="1">
      <alignment horizontal="left" vertical="top"/>
    </xf>
    <xf numFmtId="49" fontId="33" fillId="3" borderId="68" xfId="1" applyNumberFormat="1" applyFont="1" applyFill="1" applyBorder="1" applyAlignment="1">
      <alignment horizontal="left" vertical="top" wrapText="1"/>
    </xf>
    <xf numFmtId="49" fontId="33" fillId="3" borderId="25" xfId="1" applyNumberFormat="1" applyFont="1" applyFill="1" applyBorder="1" applyAlignment="1">
      <alignment horizontal="left" vertical="top" wrapText="1"/>
    </xf>
    <xf numFmtId="0" fontId="28" fillId="0" borderId="4" xfId="1" applyFont="1" applyBorder="1" applyAlignment="1">
      <alignment horizontal="left" vertical="top" wrapText="1" shrinkToFit="1"/>
    </xf>
    <xf numFmtId="0" fontId="28" fillId="0" borderId="10" xfId="1" applyFont="1" applyBorder="1" applyAlignment="1">
      <alignment horizontal="left" vertical="top" wrapText="1" shrinkToFit="1"/>
    </xf>
    <xf numFmtId="0" fontId="28" fillId="0" borderId="19" xfId="1" applyFont="1" applyBorder="1" applyAlignment="1">
      <alignment horizontal="left" vertical="top" wrapText="1" shrinkToFit="1"/>
    </xf>
    <xf numFmtId="0" fontId="30" fillId="11" borderId="56" xfId="1" applyFont="1" applyFill="1" applyBorder="1" applyAlignment="1">
      <alignment horizontal="right" vertical="center" wrapText="1"/>
    </xf>
    <xf numFmtId="0" fontId="29" fillId="11" borderId="1" xfId="0" applyFont="1" applyFill="1" applyBorder="1" applyAlignment="1">
      <alignment horizontal="right"/>
    </xf>
    <xf numFmtId="0" fontId="29" fillId="11" borderId="41" xfId="0" applyFont="1" applyFill="1" applyBorder="1" applyAlignment="1">
      <alignment horizontal="right"/>
    </xf>
    <xf numFmtId="0" fontId="28" fillId="11" borderId="56" xfId="1" applyFont="1" applyFill="1" applyBorder="1" applyAlignment="1">
      <alignment vertical="top" wrapText="1"/>
    </xf>
    <xf numFmtId="0" fontId="28" fillId="11" borderId="1" xfId="1" applyFont="1" applyFill="1" applyBorder="1" applyAlignment="1">
      <alignment vertical="top" wrapText="1"/>
    </xf>
    <xf numFmtId="0" fontId="29" fillId="11" borderId="1" xfId="0" applyFont="1" applyFill="1" applyBorder="1" applyAlignment="1">
      <alignment wrapText="1"/>
    </xf>
    <xf numFmtId="0" fontId="33" fillId="11" borderId="30" xfId="0" applyFont="1" applyFill="1" applyBorder="1" applyAlignment="1">
      <alignment horizontal="left"/>
    </xf>
    <xf numFmtId="0" fontId="33" fillId="11" borderId="31" xfId="0" applyFont="1" applyFill="1" applyBorder="1" applyAlignment="1">
      <alignment horizontal="left"/>
    </xf>
    <xf numFmtId="1" fontId="28" fillId="0" borderId="3" xfId="1" applyNumberFormat="1" applyFont="1" applyBorder="1" applyAlignment="1">
      <alignment horizontal="left" vertical="top" wrapText="1"/>
    </xf>
    <xf numFmtId="1" fontId="29" fillId="0" borderId="34" xfId="1" applyNumberFormat="1" applyFont="1" applyBorder="1" applyAlignment="1">
      <alignment horizontal="left" vertical="top" wrapText="1"/>
    </xf>
    <xf numFmtId="1" fontId="28" fillId="0" borderId="34" xfId="1" applyNumberFormat="1" applyFont="1" applyBorder="1" applyAlignment="1">
      <alignment horizontal="left" vertical="top" wrapText="1"/>
    </xf>
    <xf numFmtId="0" fontId="29" fillId="11" borderId="1" xfId="0" applyFont="1" applyFill="1" applyBorder="1"/>
    <xf numFmtId="0" fontId="29" fillId="11" borderId="41" xfId="0" applyFont="1" applyFill="1" applyBorder="1"/>
    <xf numFmtId="3" fontId="29" fillId="5" borderId="3" xfId="1" applyNumberFormat="1" applyFont="1" applyFill="1" applyBorder="1" applyAlignment="1">
      <alignment horizontal="left" vertical="top" wrapText="1"/>
    </xf>
    <xf numFmtId="3" fontId="28" fillId="0" borderId="3" xfId="8" applyNumberFormat="1" applyFont="1" applyBorder="1" applyAlignment="1">
      <alignment horizontal="left" vertical="top" wrapText="1"/>
    </xf>
    <xf numFmtId="3" fontId="28" fillId="0" borderId="9" xfId="8" applyNumberFormat="1" applyFont="1" applyBorder="1" applyAlignment="1">
      <alignment horizontal="left" vertical="top" wrapText="1"/>
    </xf>
    <xf numFmtId="3" fontId="28" fillId="0" borderId="18" xfId="8" applyNumberFormat="1" applyFont="1" applyBorder="1" applyAlignment="1">
      <alignment horizontal="left" vertical="top" wrapText="1"/>
    </xf>
    <xf numFmtId="0" fontId="28" fillId="0" borderId="4" xfId="1" applyFont="1" applyBorder="1" applyAlignment="1">
      <alignment horizontal="center" vertical="top" wrapText="1"/>
    </xf>
    <xf numFmtId="0" fontId="28" fillId="0" borderId="10" xfId="1" applyFont="1" applyBorder="1" applyAlignment="1">
      <alignment horizontal="center" vertical="top" wrapText="1"/>
    </xf>
    <xf numFmtId="0" fontId="28" fillId="0" borderId="19" xfId="1" applyFont="1" applyBorder="1" applyAlignment="1">
      <alignment horizontal="center" vertical="top" wrapText="1"/>
    </xf>
    <xf numFmtId="0" fontId="28" fillId="0" borderId="64" xfId="1" applyFont="1" applyBorder="1" applyAlignment="1">
      <alignment horizontal="left" wrapText="1"/>
    </xf>
    <xf numFmtId="0" fontId="28" fillId="0" borderId="27" xfId="1" applyFont="1" applyBorder="1" applyAlignment="1">
      <alignment horizontal="left" wrapText="1"/>
    </xf>
    <xf numFmtId="0" fontId="28" fillId="0" borderId="28" xfId="1" applyFont="1" applyBorder="1" applyAlignment="1">
      <alignment horizontal="left" wrapText="1"/>
    </xf>
    <xf numFmtId="0" fontId="30" fillId="4" borderId="49" xfId="1" applyFont="1" applyFill="1" applyBorder="1" applyAlignment="1">
      <alignment horizontal="right" vertical="top" wrapText="1"/>
    </xf>
    <xf numFmtId="0" fontId="30" fillId="4" borderId="46" xfId="1" applyFont="1" applyFill="1" applyBorder="1" applyAlignment="1">
      <alignment horizontal="right" vertical="top" wrapText="1"/>
    </xf>
    <xf numFmtId="0" fontId="30" fillId="4" borderId="47" xfId="1" applyFont="1" applyFill="1" applyBorder="1" applyAlignment="1">
      <alignment horizontal="right" vertical="top" wrapText="1"/>
    </xf>
    <xf numFmtId="0" fontId="28" fillId="0" borderId="37" xfId="1" applyFont="1" applyBorder="1" applyAlignment="1">
      <alignment horizontal="left" vertical="top" wrapText="1"/>
    </xf>
    <xf numFmtId="0" fontId="30" fillId="6" borderId="24" xfId="1" applyFont="1" applyFill="1" applyBorder="1" applyAlignment="1">
      <alignment horizontal="right" vertical="top" wrapText="1"/>
    </xf>
    <xf numFmtId="0" fontId="30" fillId="6" borderId="14" xfId="1" applyFont="1" applyFill="1" applyBorder="1" applyAlignment="1">
      <alignment horizontal="right" vertical="top" wrapText="1"/>
    </xf>
    <xf numFmtId="0" fontId="30" fillId="6" borderId="15" xfId="1" applyFont="1" applyFill="1" applyBorder="1" applyAlignment="1">
      <alignment horizontal="right" vertical="top" wrapText="1"/>
    </xf>
    <xf numFmtId="0" fontId="30" fillId="0" borderId="24" xfId="1" applyFont="1" applyBorder="1" applyAlignment="1">
      <alignment horizontal="left" vertical="top" wrapText="1"/>
    </xf>
    <xf numFmtId="0" fontId="30" fillId="0" borderId="14" xfId="1" applyFont="1" applyBorder="1" applyAlignment="1">
      <alignment horizontal="left" vertical="top" wrapText="1"/>
    </xf>
    <xf numFmtId="0" fontId="30" fillId="0" borderId="15" xfId="1" applyFont="1" applyBorder="1" applyAlignment="1">
      <alignment horizontal="left" vertical="top" wrapText="1"/>
    </xf>
    <xf numFmtId="0" fontId="28" fillId="5" borderId="24" xfId="1" applyFont="1" applyFill="1" applyBorder="1" applyAlignment="1">
      <alignment horizontal="left" vertical="top" wrapText="1"/>
    </xf>
    <xf numFmtId="0" fontId="28" fillId="5" borderId="14" xfId="1" applyFont="1" applyFill="1" applyBorder="1" applyAlignment="1">
      <alignment horizontal="left" vertical="top" wrapText="1"/>
    </xf>
    <xf numFmtId="0" fontId="28" fillId="5" borderId="15" xfId="1" applyFont="1" applyFill="1" applyBorder="1" applyAlignment="1">
      <alignment horizontal="left" vertical="top" wrapText="1"/>
    </xf>
    <xf numFmtId="0" fontId="28" fillId="0" borderId="24" xfId="1" applyFont="1" applyBorder="1" applyAlignment="1">
      <alignment horizontal="left" wrapText="1"/>
    </xf>
    <xf numFmtId="0" fontId="28" fillId="0" borderId="14" xfId="1" applyFont="1" applyBorder="1" applyAlignment="1">
      <alignment horizontal="left" wrapText="1"/>
    </xf>
    <xf numFmtId="0" fontId="28" fillId="0" borderId="15" xfId="1" applyFont="1" applyBorder="1" applyAlignment="1">
      <alignment horizontal="left" wrapText="1"/>
    </xf>
    <xf numFmtId="0" fontId="30" fillId="8" borderId="46" xfId="1" applyFont="1" applyFill="1" applyBorder="1" applyAlignment="1">
      <alignment horizontal="right" vertical="top"/>
    </xf>
    <xf numFmtId="0" fontId="30" fillId="8" borderId="47" xfId="1" applyFont="1" applyFill="1" applyBorder="1" applyAlignment="1">
      <alignment horizontal="right" vertical="top"/>
    </xf>
    <xf numFmtId="0" fontId="28" fillId="8" borderId="49" xfId="1" applyFont="1" applyFill="1" applyBorder="1" applyAlignment="1">
      <alignment horizontal="center" vertical="top"/>
    </xf>
    <xf numFmtId="0" fontId="28" fillId="8" borderId="46" xfId="1" applyFont="1" applyFill="1" applyBorder="1" applyAlignment="1">
      <alignment horizontal="center" vertical="top"/>
    </xf>
    <xf numFmtId="0" fontId="28" fillId="8" borderId="47" xfId="1" applyFont="1" applyFill="1" applyBorder="1" applyAlignment="1">
      <alignment horizontal="center" vertical="top"/>
    </xf>
    <xf numFmtId="0" fontId="30" fillId="0" borderId="49" xfId="1" applyFont="1" applyBorder="1" applyAlignment="1">
      <alignment horizontal="center" vertical="center" wrapText="1"/>
    </xf>
    <xf numFmtId="0" fontId="30" fillId="0" borderId="46" xfId="1" applyFont="1" applyBorder="1" applyAlignment="1">
      <alignment horizontal="center" vertical="center" wrapText="1"/>
    </xf>
    <xf numFmtId="0" fontId="30" fillId="0" borderId="47" xfId="1" applyFont="1" applyBorder="1" applyAlignment="1">
      <alignment horizontal="center" vertical="center" wrapText="1"/>
    </xf>
    <xf numFmtId="0" fontId="30" fillId="6" borderId="5" xfId="1" applyFont="1" applyFill="1" applyBorder="1" applyAlignment="1">
      <alignment horizontal="right" vertical="top" wrapText="1"/>
    </xf>
    <xf numFmtId="0" fontId="30" fillId="6" borderId="6" xfId="1" applyFont="1" applyFill="1" applyBorder="1" applyAlignment="1">
      <alignment horizontal="right" vertical="top" wrapText="1"/>
    </xf>
    <xf numFmtId="0" fontId="30" fillId="6" borderId="7" xfId="1" applyFont="1" applyFill="1" applyBorder="1" applyAlignment="1">
      <alignment horizontal="right" vertical="top" wrapText="1"/>
    </xf>
    <xf numFmtId="0" fontId="28" fillId="0" borderId="24" xfId="1" applyFont="1" applyBorder="1" applyAlignment="1">
      <alignment horizontal="left" vertical="top" wrapText="1"/>
    </xf>
    <xf numFmtId="0" fontId="28" fillId="0" borderId="14" xfId="1" applyFont="1" applyBorder="1" applyAlignment="1">
      <alignment horizontal="left" vertical="top" wrapText="1"/>
    </xf>
    <xf numFmtId="0" fontId="28" fillId="0" borderId="15" xfId="1" applyFont="1" applyBorder="1" applyAlignment="1">
      <alignment horizontal="left" vertical="top" wrapText="1"/>
    </xf>
    <xf numFmtId="0" fontId="28" fillId="0" borderId="24" xfId="1" applyFont="1" applyBorder="1" applyAlignment="1">
      <alignment horizontal="left" vertical="top"/>
    </xf>
    <xf numFmtId="0" fontId="28" fillId="0" borderId="14" xfId="1" applyFont="1" applyBorder="1" applyAlignment="1">
      <alignment horizontal="left" vertical="top"/>
    </xf>
    <xf numFmtId="0" fontId="28" fillId="0" borderId="15" xfId="1" applyFont="1" applyBorder="1" applyAlignment="1">
      <alignment horizontal="left" vertical="top"/>
    </xf>
    <xf numFmtId="0" fontId="29" fillId="11" borderId="1" xfId="0" applyFont="1" applyFill="1" applyBorder="1" applyAlignment="1">
      <alignment vertical="top" wrapText="1"/>
    </xf>
    <xf numFmtId="0" fontId="29" fillId="11" borderId="41" xfId="0" applyFont="1" applyFill="1" applyBorder="1" applyAlignment="1">
      <alignment vertical="top" wrapText="1"/>
    </xf>
    <xf numFmtId="0" fontId="33" fillId="9" borderId="46" xfId="0" applyFont="1" applyFill="1" applyBorder="1" applyAlignment="1">
      <alignment horizontal="right" vertical="top" wrapText="1"/>
    </xf>
    <xf numFmtId="0" fontId="29" fillId="9" borderId="46" xfId="0" applyFont="1" applyFill="1" applyBorder="1" applyAlignment="1">
      <alignment horizontal="right" vertical="top" wrapText="1"/>
    </xf>
    <xf numFmtId="0" fontId="29" fillId="9" borderId="47" xfId="0" applyFont="1" applyFill="1" applyBorder="1" applyAlignment="1">
      <alignment horizontal="right" vertical="top" wrapText="1"/>
    </xf>
    <xf numFmtId="0" fontId="28" fillId="9" borderId="49" xfId="1" applyFont="1" applyFill="1" applyBorder="1" applyAlignment="1">
      <alignment vertical="top" wrapText="1"/>
    </xf>
    <xf numFmtId="0" fontId="28" fillId="9" borderId="46" xfId="1" applyFont="1" applyFill="1" applyBorder="1" applyAlignment="1">
      <alignment vertical="top" wrapText="1"/>
    </xf>
    <xf numFmtId="0" fontId="29" fillId="9" borderId="46" xfId="0" applyFont="1" applyFill="1" applyBorder="1" applyAlignment="1">
      <alignment vertical="top" wrapText="1"/>
    </xf>
    <xf numFmtId="0" fontId="29" fillId="9" borderId="47" xfId="0" applyFont="1" applyFill="1" applyBorder="1" applyAlignment="1">
      <alignment vertical="top" wrapText="1"/>
    </xf>
    <xf numFmtId="0" fontId="30" fillId="15" borderId="46" xfId="1" applyFont="1" applyFill="1" applyBorder="1" applyAlignment="1">
      <alignment horizontal="right" vertical="top" wrapText="1"/>
    </xf>
    <xf numFmtId="0" fontId="29" fillId="15" borderId="46" xfId="0" applyFont="1" applyFill="1" applyBorder="1" applyAlignment="1">
      <alignment wrapText="1"/>
    </xf>
    <xf numFmtId="0" fontId="29" fillId="15" borderId="47" xfId="0" applyFont="1" applyFill="1" applyBorder="1" applyAlignment="1">
      <alignment wrapText="1"/>
    </xf>
    <xf numFmtId="0" fontId="30" fillId="15" borderId="49" xfId="1" applyFont="1" applyFill="1" applyBorder="1" applyAlignment="1">
      <alignment horizontal="left" vertical="top" wrapText="1"/>
    </xf>
    <xf numFmtId="0" fontId="29" fillId="15" borderId="46" xfId="0" applyFont="1" applyFill="1" applyBorder="1"/>
    <xf numFmtId="0" fontId="29" fillId="15" borderId="47" xfId="0" applyFont="1" applyFill="1" applyBorder="1"/>
    <xf numFmtId="0" fontId="11" fillId="0" borderId="0" xfId="8" applyFont="1" applyAlignment="1">
      <alignment horizontal="center" vertical="top" wrapText="1"/>
    </xf>
    <xf numFmtId="0" fontId="11" fillId="0" borderId="36" xfId="8" applyFont="1" applyBorder="1" applyAlignment="1">
      <alignment horizontal="center" vertical="top" wrapText="1"/>
    </xf>
    <xf numFmtId="0" fontId="9" fillId="0" borderId="0" xfId="8" applyFont="1" applyAlignment="1">
      <alignment horizontal="center" vertical="top" wrapText="1"/>
    </xf>
    <xf numFmtId="0" fontId="9" fillId="0" borderId="36" xfId="8" applyFont="1" applyBorder="1" applyAlignment="1">
      <alignment horizontal="center" vertical="top" wrapText="1"/>
    </xf>
    <xf numFmtId="0" fontId="10" fillId="0" borderId="68" xfId="8" applyFont="1" applyBorder="1" applyAlignment="1">
      <alignment horizontal="center" vertical="center" textRotation="90"/>
    </xf>
    <xf numFmtId="0" fontId="10" fillId="0" borderId="25" xfId="8" applyFont="1" applyBorder="1" applyAlignment="1">
      <alignment horizontal="center" vertical="center" textRotation="90"/>
    </xf>
    <xf numFmtId="0" fontId="10" fillId="0" borderId="12" xfId="8" applyFont="1" applyBorder="1" applyAlignment="1">
      <alignment horizontal="center" vertical="center" textRotation="90"/>
    </xf>
    <xf numFmtId="0" fontId="10" fillId="0" borderId="54" xfId="8" applyFont="1" applyBorder="1" applyAlignment="1">
      <alignment horizontal="center" vertical="center" textRotation="90"/>
    </xf>
    <xf numFmtId="0" fontId="10" fillId="0" borderId="34" xfId="8" applyFont="1" applyBorder="1" applyAlignment="1">
      <alignment horizontal="center" vertical="center" textRotation="90"/>
    </xf>
    <xf numFmtId="0" fontId="10" fillId="0" borderId="21" xfId="8" applyFont="1" applyBorder="1" applyAlignment="1">
      <alignment horizontal="center" vertical="center" textRotation="90"/>
    </xf>
    <xf numFmtId="0" fontId="10" fillId="0" borderId="54" xfId="8" applyFont="1" applyBorder="1" applyAlignment="1">
      <alignment horizontal="center" vertical="center" textRotation="90" wrapText="1" shrinkToFit="1"/>
    </xf>
    <xf numFmtId="0" fontId="10" fillId="0" borderId="34" xfId="8" applyFont="1" applyBorder="1" applyAlignment="1">
      <alignment horizontal="center" vertical="center" textRotation="90" wrapText="1" shrinkToFit="1"/>
    </xf>
    <xf numFmtId="0" fontId="10" fillId="0" borderId="21" xfId="8" applyFont="1" applyBorder="1" applyAlignment="1">
      <alignment horizontal="center" vertical="center" textRotation="90" wrapText="1" shrinkToFit="1"/>
    </xf>
    <xf numFmtId="0" fontId="10" fillId="0" borderId="54" xfId="8" applyFont="1" applyBorder="1" applyAlignment="1">
      <alignment horizontal="center" vertical="center" wrapText="1" shrinkToFit="1"/>
    </xf>
    <xf numFmtId="0" fontId="10" fillId="0" borderId="34" xfId="8" applyFont="1" applyBorder="1" applyAlignment="1">
      <alignment horizontal="center" vertical="center" wrapText="1" shrinkToFit="1"/>
    </xf>
    <xf numFmtId="0" fontId="10" fillId="0" borderId="21" xfId="8" applyFont="1" applyBorder="1" applyAlignment="1">
      <alignment horizontal="center" vertical="center" wrapText="1" shrinkToFit="1"/>
    </xf>
    <xf numFmtId="0" fontId="10" fillId="0" borderId="54" xfId="8" applyFont="1" applyBorder="1" applyAlignment="1">
      <alignment horizontal="center" vertical="center" wrapText="1"/>
    </xf>
    <xf numFmtId="0" fontId="10" fillId="0" borderId="62" xfId="8" applyFont="1" applyBorder="1" applyAlignment="1">
      <alignment horizontal="center" vertical="center" wrapText="1"/>
    </xf>
    <xf numFmtId="0" fontId="10" fillId="0" borderId="34" xfId="8" applyFont="1" applyBorder="1" applyAlignment="1">
      <alignment horizontal="center" vertical="center" wrapText="1"/>
    </xf>
    <xf numFmtId="0" fontId="10" fillId="0" borderId="35" xfId="8" applyFont="1" applyBorder="1" applyAlignment="1">
      <alignment horizontal="center" vertical="center" wrapText="1"/>
    </xf>
    <xf numFmtId="0" fontId="10" fillId="0" borderId="21" xfId="1" applyFont="1" applyBorder="1" applyAlignment="1">
      <alignment horizontal="center" vertical="center" wrapText="1"/>
    </xf>
    <xf numFmtId="0" fontId="12" fillId="8" borderId="42" xfId="8" applyFont="1" applyFill="1" applyBorder="1" applyAlignment="1">
      <alignment horizontal="left" vertical="top" wrapText="1"/>
    </xf>
    <xf numFmtId="0" fontId="12" fillId="8" borderId="46" xfId="8" applyFont="1" applyFill="1" applyBorder="1" applyAlignment="1">
      <alignment horizontal="left" vertical="top" wrapText="1"/>
    </xf>
    <xf numFmtId="0" fontId="12" fillId="8" borderId="47" xfId="8" applyFont="1" applyFill="1" applyBorder="1" applyAlignment="1">
      <alignment horizontal="left" vertical="top" wrapText="1"/>
    </xf>
    <xf numFmtId="166" fontId="10" fillId="0" borderId="21" xfId="1" applyNumberFormat="1" applyFont="1" applyBorder="1" applyAlignment="1">
      <alignment horizontal="center" vertical="center" textRotation="90" shrinkToFit="1"/>
    </xf>
    <xf numFmtId="0" fontId="10" fillId="0" borderId="54" xfId="1" applyFont="1" applyBorder="1" applyAlignment="1">
      <alignment horizontal="center" vertical="center"/>
    </xf>
    <xf numFmtId="0" fontId="12" fillId="14" borderId="42" xfId="8" applyFont="1" applyFill="1" applyBorder="1" applyAlignment="1">
      <alignment horizontal="left" vertical="top" wrapText="1"/>
    </xf>
    <xf numFmtId="0" fontId="12" fillId="14" borderId="30" xfId="8" applyFont="1" applyFill="1" applyBorder="1" applyAlignment="1">
      <alignment horizontal="left" vertical="top" wrapText="1"/>
    </xf>
    <xf numFmtId="0" fontId="12" fillId="14" borderId="31" xfId="8" applyFont="1" applyFill="1" applyBorder="1" applyAlignment="1">
      <alignment horizontal="left" vertical="top" wrapText="1"/>
    </xf>
    <xf numFmtId="0" fontId="12" fillId="10" borderId="42" xfId="8" applyFont="1" applyFill="1" applyBorder="1" applyAlignment="1">
      <alignment horizontal="left" vertical="top" wrapText="1"/>
    </xf>
    <xf numFmtId="0" fontId="12" fillId="10" borderId="46" xfId="8" applyFont="1" applyFill="1" applyBorder="1" applyAlignment="1">
      <alignment horizontal="left" vertical="top" wrapText="1"/>
    </xf>
    <xf numFmtId="0" fontId="12" fillId="10" borderId="47" xfId="8" applyFont="1" applyFill="1" applyBorder="1" applyAlignment="1">
      <alignment horizontal="left" vertical="top" wrapText="1"/>
    </xf>
    <xf numFmtId="49" fontId="12" fillId="10" borderId="65" xfId="8" applyNumberFormat="1" applyFont="1" applyFill="1" applyBorder="1" applyAlignment="1">
      <alignment horizontal="center" vertical="top" wrapText="1"/>
    </xf>
    <xf numFmtId="49" fontId="12" fillId="10" borderId="56" xfId="8" applyNumberFormat="1" applyFont="1" applyFill="1" applyBorder="1" applyAlignment="1">
      <alignment horizontal="center" vertical="top" wrapText="1"/>
    </xf>
    <xf numFmtId="49" fontId="12" fillId="11" borderId="42" xfId="8" applyNumberFormat="1" applyFont="1" applyFill="1" applyBorder="1" applyAlignment="1">
      <alignment horizontal="left" vertical="top"/>
    </xf>
    <xf numFmtId="49" fontId="12" fillId="11" borderId="30" xfId="8" applyNumberFormat="1" applyFont="1" applyFill="1" applyBorder="1" applyAlignment="1">
      <alignment horizontal="left" vertical="top"/>
    </xf>
    <xf numFmtId="49" fontId="12" fillId="11" borderId="31" xfId="8" applyNumberFormat="1" applyFont="1" applyFill="1" applyBorder="1" applyAlignment="1">
      <alignment horizontal="left" vertical="top"/>
    </xf>
    <xf numFmtId="49" fontId="12" fillId="11" borderId="65" xfId="8" applyNumberFormat="1" applyFont="1" applyFill="1" applyBorder="1" applyAlignment="1">
      <alignment horizontal="center" vertical="top" wrapText="1"/>
    </xf>
    <xf numFmtId="49" fontId="12" fillId="11" borderId="56" xfId="8" applyNumberFormat="1" applyFont="1" applyFill="1" applyBorder="1" applyAlignment="1">
      <alignment horizontal="center" vertical="top" wrapText="1"/>
    </xf>
    <xf numFmtId="3" fontId="14" fillId="0" borderId="3" xfId="8" applyNumberFormat="1" applyFont="1" applyBorder="1" applyAlignment="1">
      <alignment horizontal="left" vertical="top" wrapText="1"/>
    </xf>
    <xf numFmtId="3" fontId="14" fillId="0" borderId="9" xfId="8" applyNumberFormat="1" applyFont="1" applyBorder="1" applyAlignment="1">
      <alignment horizontal="left" vertical="top" wrapText="1"/>
    </xf>
    <xf numFmtId="3" fontId="14" fillId="0" borderId="18" xfId="8" applyNumberFormat="1" applyFont="1" applyBorder="1" applyAlignment="1">
      <alignment horizontal="left" vertical="top" wrapText="1"/>
    </xf>
    <xf numFmtId="0" fontId="14" fillId="0" borderId="4" xfId="8" applyFont="1" applyBorder="1" applyAlignment="1">
      <alignment horizontal="left" vertical="top" wrapText="1" shrinkToFit="1"/>
    </xf>
    <xf numFmtId="0" fontId="14" fillId="0" borderId="10" xfId="8" applyFont="1" applyBorder="1" applyAlignment="1">
      <alignment horizontal="left" vertical="top" wrapText="1" shrinkToFit="1"/>
    </xf>
    <xf numFmtId="0" fontId="14" fillId="0" borderId="19" xfId="8" applyFont="1" applyBorder="1" applyAlignment="1">
      <alignment horizontal="left" vertical="top" wrapText="1" shrinkToFit="1"/>
    </xf>
    <xf numFmtId="49" fontId="12" fillId="3" borderId="12" xfId="10" applyNumberFormat="1" applyFont="1" applyFill="1" applyBorder="1" applyAlignment="1">
      <alignment horizontal="left" vertical="top"/>
    </xf>
    <xf numFmtId="49" fontId="12" fillId="3" borderId="8" xfId="10" applyNumberFormat="1" applyFont="1" applyFill="1" applyBorder="1" applyAlignment="1">
      <alignment horizontal="left" vertical="top"/>
    </xf>
    <xf numFmtId="0" fontId="18" fillId="0" borderId="21" xfId="0" applyFont="1" applyFill="1" applyBorder="1" applyAlignment="1">
      <alignment horizontal="left" vertical="top" wrapText="1"/>
    </xf>
    <xf numFmtId="0" fontId="18" fillId="0" borderId="9" xfId="0" applyFont="1" applyFill="1" applyBorder="1" applyAlignment="1">
      <alignment horizontal="left" vertical="top" wrapText="1"/>
    </xf>
    <xf numFmtId="0" fontId="10" fillId="0" borderId="21" xfId="8" applyFont="1" applyBorder="1" applyAlignment="1">
      <alignment horizontal="left" vertical="top" wrapText="1"/>
    </xf>
    <xf numFmtId="0" fontId="10" fillId="0" borderId="9" xfId="8" applyFont="1" applyBorder="1" applyAlignment="1">
      <alignment horizontal="left" vertical="top" wrapText="1"/>
    </xf>
    <xf numFmtId="166" fontId="10" fillId="3" borderId="21" xfId="8" applyNumberFormat="1" applyFont="1" applyFill="1" applyBorder="1" applyAlignment="1">
      <alignment horizontal="left" vertical="top" wrapText="1"/>
    </xf>
    <xf numFmtId="166" fontId="10" fillId="3" borderId="9" xfId="8" applyNumberFormat="1" applyFont="1" applyFill="1" applyBorder="1" applyAlignment="1">
      <alignment horizontal="left" vertical="top" wrapText="1"/>
    </xf>
    <xf numFmtId="166" fontId="10" fillId="3" borderId="39" xfId="8" applyNumberFormat="1" applyFont="1" applyFill="1" applyBorder="1" applyAlignment="1">
      <alignment horizontal="left" vertical="top" wrapText="1"/>
    </xf>
    <xf numFmtId="3" fontId="14" fillId="0" borderId="21" xfId="8" applyNumberFormat="1" applyFont="1" applyBorder="1" applyAlignment="1">
      <alignment horizontal="left" vertical="top" wrapText="1"/>
    </xf>
    <xf numFmtId="3" fontId="14" fillId="0" borderId="39" xfId="8" applyNumberFormat="1" applyFont="1" applyBorder="1" applyAlignment="1">
      <alignment horizontal="left" vertical="top" wrapText="1"/>
    </xf>
    <xf numFmtId="49" fontId="12" fillId="3" borderId="38" xfId="10" applyNumberFormat="1" applyFont="1" applyFill="1" applyBorder="1" applyAlignment="1">
      <alignment horizontal="left" vertical="top"/>
    </xf>
    <xf numFmtId="0" fontId="18" fillId="0" borderId="9" xfId="0" applyFont="1" applyBorder="1" applyAlignment="1">
      <alignment horizontal="left" vertical="top" wrapText="1"/>
    </xf>
    <xf numFmtId="0" fontId="18" fillId="0" borderId="39" xfId="0" applyFont="1" applyBorder="1" applyAlignment="1">
      <alignment horizontal="left" vertical="top" wrapText="1"/>
    </xf>
    <xf numFmtId="0" fontId="10" fillId="0" borderId="39" xfId="8" applyFont="1" applyBorder="1" applyAlignment="1">
      <alignment horizontal="left" vertical="top" wrapText="1"/>
    </xf>
    <xf numFmtId="166" fontId="10" fillId="0" borderId="21" xfId="8" applyNumberFormat="1" applyFont="1" applyBorder="1" applyAlignment="1">
      <alignment horizontal="left" vertical="top" wrapText="1"/>
    </xf>
    <xf numFmtId="166" fontId="10" fillId="0" borderId="9" xfId="8" applyNumberFormat="1" applyFont="1" applyBorder="1" applyAlignment="1">
      <alignment horizontal="left" vertical="top" wrapText="1"/>
    </xf>
    <xf numFmtId="166" fontId="10" fillId="0" borderId="39" xfId="8" applyNumberFormat="1" applyFont="1" applyBorder="1" applyAlignment="1">
      <alignment horizontal="left" vertical="top" wrapText="1"/>
    </xf>
    <xf numFmtId="0" fontId="14" fillId="5" borderId="21" xfId="8" applyFont="1" applyFill="1" applyBorder="1" applyAlignment="1">
      <alignment horizontal="left" vertical="top" wrapText="1"/>
    </xf>
    <xf numFmtId="0" fontId="14" fillId="5" borderId="9" xfId="8" applyFont="1" applyFill="1" applyBorder="1" applyAlignment="1">
      <alignment horizontal="left" vertical="top" wrapText="1"/>
    </xf>
    <xf numFmtId="0" fontId="14" fillId="5" borderId="39" xfId="8" applyFont="1" applyFill="1" applyBorder="1" applyAlignment="1">
      <alignment horizontal="left" vertical="top" wrapText="1"/>
    </xf>
    <xf numFmtId="0" fontId="12" fillId="11" borderId="65" xfId="8" applyFont="1" applyFill="1" applyBorder="1" applyAlignment="1">
      <alignment horizontal="left" vertical="top" wrapText="1"/>
    </xf>
    <xf numFmtId="0" fontId="12" fillId="11" borderId="0" xfId="8" applyFont="1" applyFill="1" applyAlignment="1">
      <alignment horizontal="left" vertical="top" wrapText="1"/>
    </xf>
    <xf numFmtId="0" fontId="12" fillId="11" borderId="36" xfId="8" applyFont="1" applyFill="1" applyBorder="1" applyAlignment="1">
      <alignment horizontal="left" vertical="top" wrapText="1"/>
    </xf>
    <xf numFmtId="2" fontId="14" fillId="0" borderId="21" xfId="8" applyNumberFormat="1" applyFont="1" applyBorder="1" applyAlignment="1">
      <alignment horizontal="left" vertical="top" wrapText="1"/>
    </xf>
    <xf numFmtId="2" fontId="14" fillId="0" borderId="9" xfId="8" applyNumberFormat="1" applyFont="1" applyBorder="1" applyAlignment="1">
      <alignment horizontal="left" vertical="top" wrapText="1"/>
    </xf>
    <xf numFmtId="2" fontId="14" fillId="0" borderId="39" xfId="8" applyNumberFormat="1" applyFont="1" applyBorder="1" applyAlignment="1">
      <alignment horizontal="left" vertical="top" wrapText="1"/>
    </xf>
    <xf numFmtId="2" fontId="14" fillId="0" borderId="21" xfId="0" applyNumberFormat="1" applyFont="1" applyBorder="1" applyAlignment="1">
      <alignment horizontal="left" vertical="top" wrapText="1"/>
    </xf>
    <xf numFmtId="2" fontId="14" fillId="0" borderId="9" xfId="0" applyNumberFormat="1" applyFont="1" applyBorder="1" applyAlignment="1">
      <alignment horizontal="left" vertical="top" wrapText="1"/>
    </xf>
    <xf numFmtId="2" fontId="14" fillId="0" borderId="39" xfId="0" applyNumberFormat="1" applyFont="1" applyBorder="1" applyAlignment="1">
      <alignment horizontal="left" vertical="top" wrapText="1"/>
    </xf>
    <xf numFmtId="0" fontId="14" fillId="0" borderId="21" xfId="8" applyFont="1" applyBorder="1" applyAlignment="1">
      <alignment horizontal="left" vertical="top" wrapText="1"/>
    </xf>
    <xf numFmtId="0" fontId="14" fillId="0" borderId="9" xfId="8" applyFont="1" applyBorder="1" applyAlignment="1">
      <alignment horizontal="left" vertical="top" wrapText="1"/>
    </xf>
    <xf numFmtId="0" fontId="14" fillId="0" borderId="39" xfId="8" applyFont="1" applyBorder="1" applyAlignment="1">
      <alignment horizontal="left" vertical="top" wrapText="1"/>
    </xf>
    <xf numFmtId="166" fontId="14" fillId="0" borderId="21" xfId="8" applyNumberFormat="1" applyFont="1" applyBorder="1" applyAlignment="1">
      <alignment horizontal="left" vertical="top" wrapText="1"/>
    </xf>
    <xf numFmtId="166" fontId="14" fillId="0" borderId="9" xfId="8" applyNumberFormat="1" applyFont="1" applyBorder="1" applyAlignment="1">
      <alignment horizontal="left" vertical="top" wrapText="1"/>
    </xf>
    <xf numFmtId="166" fontId="14" fillId="0" borderId="39" xfId="8" applyNumberFormat="1" applyFont="1" applyBorder="1" applyAlignment="1">
      <alignment horizontal="left" vertical="top" wrapText="1"/>
    </xf>
    <xf numFmtId="49" fontId="12" fillId="11" borderId="1" xfId="1" applyNumberFormat="1" applyFont="1" applyFill="1" applyBorder="1" applyAlignment="1">
      <alignment horizontal="right" vertical="top" wrapText="1"/>
    </xf>
    <xf numFmtId="49" fontId="12" fillId="11" borderId="41" xfId="1" applyNumberFormat="1" applyFont="1" applyFill="1" applyBorder="1" applyAlignment="1">
      <alignment horizontal="right" vertical="top" wrapText="1"/>
    </xf>
    <xf numFmtId="0" fontId="10" fillId="11" borderId="56" xfId="8" applyFont="1" applyFill="1" applyBorder="1" applyAlignment="1">
      <alignment horizontal="left" vertical="top" wrapText="1"/>
    </xf>
    <xf numFmtId="0" fontId="10" fillId="11" borderId="1" xfId="8" applyFont="1" applyFill="1" applyBorder="1" applyAlignment="1">
      <alignment horizontal="left" vertical="top" wrapText="1"/>
    </xf>
    <xf numFmtId="0" fontId="10" fillId="11" borderId="41" xfId="8" applyFont="1" applyFill="1" applyBorder="1" applyAlignment="1">
      <alignment horizontal="left" vertical="top" wrapText="1"/>
    </xf>
    <xf numFmtId="166" fontId="10" fillId="5" borderId="34" xfId="8" applyNumberFormat="1" applyFont="1" applyFill="1" applyBorder="1" applyAlignment="1">
      <alignment horizontal="left" vertical="top" wrapText="1"/>
    </xf>
    <xf numFmtId="49" fontId="12" fillId="3" borderId="25" xfId="10" applyNumberFormat="1" applyFont="1" applyFill="1" applyBorder="1" applyAlignment="1">
      <alignment horizontal="left" vertical="top"/>
    </xf>
    <xf numFmtId="0" fontId="10" fillId="0" borderId="39" xfId="0" applyFont="1" applyBorder="1" applyAlignment="1">
      <alignment horizontal="left" vertical="top" wrapText="1"/>
    </xf>
    <xf numFmtId="49" fontId="12" fillId="0" borderId="25" xfId="10" applyNumberFormat="1" applyFont="1" applyBorder="1" applyAlignment="1">
      <alignment horizontal="left" vertical="top"/>
    </xf>
    <xf numFmtId="0" fontId="18" fillId="0" borderId="34" xfId="0" applyFont="1" applyBorder="1" applyAlignment="1">
      <alignment horizontal="left" vertical="top" wrapText="1"/>
    </xf>
    <xf numFmtId="49" fontId="12" fillId="0" borderId="24" xfId="10" applyNumberFormat="1" applyFont="1" applyBorder="1" applyAlignment="1">
      <alignment horizontal="left" vertical="top"/>
    </xf>
    <xf numFmtId="0" fontId="12" fillId="11" borderId="1" xfId="8" applyFont="1" applyFill="1" applyBorder="1" applyAlignment="1">
      <alignment horizontal="right" vertical="top"/>
    </xf>
    <xf numFmtId="0" fontId="12" fillId="11" borderId="41" xfId="8" applyFont="1" applyFill="1" applyBorder="1" applyAlignment="1">
      <alignment horizontal="right" vertical="top"/>
    </xf>
    <xf numFmtId="0" fontId="10" fillId="11" borderId="56" xfId="8" applyFont="1" applyFill="1" applyBorder="1" applyAlignment="1">
      <alignment horizontal="center" vertical="top" wrapText="1"/>
    </xf>
    <xf numFmtId="0" fontId="10" fillId="11" borderId="1" xfId="8" applyFont="1" applyFill="1" applyBorder="1" applyAlignment="1">
      <alignment horizontal="center" vertical="top" wrapText="1"/>
    </xf>
    <xf numFmtId="0" fontId="10" fillId="11" borderId="41" xfId="8" applyFont="1" applyFill="1" applyBorder="1" applyAlignment="1">
      <alignment horizontal="center" vertical="top" wrapText="1"/>
    </xf>
    <xf numFmtId="49" fontId="12" fillId="10" borderId="46" xfId="8" applyNumberFormat="1" applyFont="1" applyFill="1" applyBorder="1" applyAlignment="1">
      <alignment horizontal="right" vertical="top" wrapText="1"/>
    </xf>
    <xf numFmtId="49" fontId="12" fillId="10" borderId="47" xfId="8" applyNumberFormat="1" applyFont="1" applyFill="1" applyBorder="1" applyAlignment="1">
      <alignment horizontal="right" vertical="top" wrapText="1"/>
    </xf>
    <xf numFmtId="0" fontId="10" fillId="10" borderId="49" xfId="8" applyFont="1" applyFill="1" applyBorder="1" applyAlignment="1">
      <alignment horizontal="left" vertical="top" wrapText="1"/>
    </xf>
    <xf numFmtId="0" fontId="10" fillId="10" borderId="46" xfId="8" applyFont="1" applyFill="1" applyBorder="1" applyAlignment="1">
      <alignment horizontal="left" vertical="top" wrapText="1"/>
    </xf>
    <xf numFmtId="0" fontId="10" fillId="10" borderId="47" xfId="8" applyFont="1" applyFill="1" applyBorder="1" applyAlignment="1">
      <alignment horizontal="left" vertical="top" wrapText="1"/>
    </xf>
    <xf numFmtId="0" fontId="12" fillId="10" borderId="42" xfId="1" applyFont="1" applyFill="1" applyBorder="1" applyAlignment="1">
      <alignment horizontal="left" vertical="top" wrapText="1"/>
    </xf>
    <xf numFmtId="0" fontId="12" fillId="10" borderId="30" xfId="1" applyFont="1" applyFill="1" applyBorder="1" applyAlignment="1">
      <alignment horizontal="left" vertical="top" wrapText="1"/>
    </xf>
    <xf numFmtId="0" fontId="12" fillId="10" borderId="31" xfId="1" applyFont="1" applyFill="1" applyBorder="1" applyAlignment="1">
      <alignment horizontal="left" vertical="top" wrapText="1"/>
    </xf>
    <xf numFmtId="49" fontId="12" fillId="11" borderId="42" xfId="1" applyNumberFormat="1" applyFont="1" applyFill="1" applyBorder="1" applyAlignment="1">
      <alignment horizontal="left" vertical="top" wrapText="1"/>
    </xf>
    <xf numFmtId="49" fontId="12" fillId="11" borderId="46" xfId="1" applyNumberFormat="1" applyFont="1" applyFill="1" applyBorder="1" applyAlignment="1">
      <alignment horizontal="left" vertical="top" wrapText="1"/>
    </xf>
    <xf numFmtId="49" fontId="12" fillId="11" borderId="47" xfId="1" applyNumberFormat="1" applyFont="1" applyFill="1" applyBorder="1" applyAlignment="1">
      <alignment horizontal="left" vertical="top" wrapText="1"/>
    </xf>
    <xf numFmtId="49" fontId="12" fillId="3" borderId="68" xfId="10" applyNumberFormat="1" applyFont="1" applyFill="1" applyBorder="1" applyAlignment="1">
      <alignment horizontal="left" vertical="top"/>
    </xf>
    <xf numFmtId="49" fontId="12" fillId="3" borderId="72" xfId="10" applyNumberFormat="1" applyFont="1" applyFill="1" applyBorder="1" applyAlignment="1">
      <alignment horizontal="left" vertical="top"/>
    </xf>
    <xf numFmtId="0" fontId="10" fillId="0" borderId="54" xfId="8" applyFont="1" applyBorder="1" applyAlignment="1">
      <alignment horizontal="left" vertical="top" wrapText="1"/>
    </xf>
    <xf numFmtId="0" fontId="10" fillId="0" borderId="70" xfId="8" applyFont="1" applyBorder="1" applyAlignment="1">
      <alignment horizontal="left" vertical="top" wrapText="1"/>
    </xf>
    <xf numFmtId="0" fontId="10" fillId="0" borderId="54" xfId="8" applyFont="1" applyBorder="1" applyAlignment="1">
      <alignment horizontal="left" vertical="top"/>
    </xf>
    <xf numFmtId="0" fontId="10" fillId="0" borderId="70" xfId="8" applyFont="1" applyBorder="1" applyAlignment="1">
      <alignment horizontal="left" vertical="top"/>
    </xf>
    <xf numFmtId="0" fontId="10" fillId="0" borderId="4" xfId="8" applyFont="1" applyBorder="1" applyAlignment="1">
      <alignment horizontal="center" vertical="top"/>
    </xf>
    <xf numFmtId="0" fontId="10" fillId="0" borderId="19" xfId="8" applyFont="1" applyBorder="1" applyAlignment="1">
      <alignment horizontal="center" vertical="top"/>
    </xf>
    <xf numFmtId="3" fontId="10" fillId="0" borderId="54" xfId="8" applyNumberFormat="1" applyFont="1" applyBorder="1" applyAlignment="1">
      <alignment horizontal="left" vertical="top"/>
    </xf>
    <xf numFmtId="3" fontId="10" fillId="0" borderId="54" xfId="8" applyNumberFormat="1" applyFont="1" applyBorder="1" applyAlignment="1">
      <alignment horizontal="left" vertical="top" wrapText="1"/>
    </xf>
    <xf numFmtId="3" fontId="10" fillId="0" borderId="34" xfId="8" applyNumberFormat="1" applyFont="1" applyBorder="1" applyAlignment="1">
      <alignment horizontal="left" vertical="top" wrapText="1"/>
    </xf>
    <xf numFmtId="0" fontId="10" fillId="0" borderId="62" xfId="8" applyFont="1" applyBorder="1" applyAlignment="1">
      <alignment horizontal="left" vertical="top" wrapText="1"/>
    </xf>
    <xf numFmtId="0" fontId="14" fillId="3" borderId="34" xfId="8" applyFont="1" applyFill="1" applyBorder="1" applyAlignment="1">
      <alignment horizontal="left" vertical="top" wrapText="1"/>
    </xf>
    <xf numFmtId="0" fontId="10" fillId="0" borderId="55" xfId="8" applyFont="1" applyBorder="1" applyAlignment="1">
      <alignment horizontal="left" vertical="top" wrapText="1"/>
    </xf>
    <xf numFmtId="0" fontId="10" fillId="3" borderId="39" xfId="1" applyFont="1" applyFill="1" applyBorder="1" applyAlignment="1">
      <alignment horizontal="left" vertical="top" wrapText="1"/>
    </xf>
    <xf numFmtId="0" fontId="10" fillId="3" borderId="34" xfId="1" applyFont="1" applyFill="1" applyBorder="1" applyAlignment="1">
      <alignment horizontal="left" vertical="top" wrapText="1"/>
    </xf>
    <xf numFmtId="0" fontId="10" fillId="3" borderId="9" xfId="1" applyFont="1" applyFill="1" applyBorder="1" applyAlignment="1">
      <alignment horizontal="left" vertical="top" wrapText="1"/>
    </xf>
    <xf numFmtId="3" fontId="10" fillId="3" borderId="9" xfId="1" applyNumberFormat="1" applyFont="1" applyFill="1" applyBorder="1" applyAlignment="1">
      <alignment horizontal="left" vertical="top"/>
    </xf>
    <xf numFmtId="49" fontId="12" fillId="3" borderId="25" xfId="1" applyNumberFormat="1" applyFont="1" applyFill="1" applyBorder="1" applyAlignment="1">
      <alignment horizontal="left" vertical="top" wrapText="1"/>
    </xf>
    <xf numFmtId="3" fontId="10" fillId="3" borderId="34" xfId="1" applyNumberFormat="1" applyFont="1" applyFill="1" applyBorder="1" applyAlignment="1">
      <alignment horizontal="left" vertical="top" wrapText="1"/>
    </xf>
    <xf numFmtId="0" fontId="10" fillId="11" borderId="56" xfId="1" applyFont="1" applyFill="1" applyBorder="1" applyAlignment="1">
      <alignment horizontal="left" vertical="top" wrapText="1"/>
    </xf>
    <xf numFmtId="0" fontId="10" fillId="11" borderId="1" xfId="1" applyFont="1" applyFill="1" applyBorder="1" applyAlignment="1">
      <alignment horizontal="left" vertical="top" wrapText="1"/>
    </xf>
    <xf numFmtId="0" fontId="10" fillId="11" borderId="41" xfId="1" applyFont="1" applyFill="1" applyBorder="1" applyAlignment="1">
      <alignment horizontal="left" vertical="top" wrapText="1"/>
    </xf>
    <xf numFmtId="0" fontId="10" fillId="3" borderId="10" xfId="1" applyFont="1" applyFill="1" applyBorder="1" applyAlignment="1">
      <alignment horizontal="left" vertical="top" wrapText="1"/>
    </xf>
    <xf numFmtId="0" fontId="10" fillId="3" borderId="19" xfId="1" applyFont="1" applyFill="1" applyBorder="1" applyAlignment="1">
      <alignment horizontal="left" vertical="top" wrapText="1"/>
    </xf>
    <xf numFmtId="166" fontId="10" fillId="0" borderId="34" xfId="1" applyNumberFormat="1" applyFont="1" applyFill="1" applyBorder="1" applyAlignment="1">
      <alignment horizontal="left" vertical="top" wrapText="1"/>
    </xf>
    <xf numFmtId="0" fontId="10" fillId="3" borderId="70" xfId="1" applyFont="1" applyFill="1" applyBorder="1" applyAlignment="1">
      <alignment horizontal="left" vertical="top" wrapText="1"/>
    </xf>
    <xf numFmtId="3" fontId="10" fillId="3" borderId="3" xfId="1" applyNumberFormat="1" applyFont="1" applyFill="1" applyBorder="1" applyAlignment="1">
      <alignment horizontal="justify" vertical="justify" wrapText="1"/>
    </xf>
    <xf numFmtId="3" fontId="10" fillId="3" borderId="9" xfId="1" applyNumberFormat="1" applyFont="1" applyFill="1" applyBorder="1" applyAlignment="1">
      <alignment horizontal="justify" vertical="justify" wrapText="1"/>
    </xf>
    <xf numFmtId="3" fontId="10" fillId="3" borderId="18" xfId="1" applyNumberFormat="1" applyFont="1" applyFill="1" applyBorder="1" applyAlignment="1">
      <alignment horizontal="justify" vertical="justify" wrapText="1"/>
    </xf>
    <xf numFmtId="49" fontId="12" fillId="3" borderId="8" xfId="1" applyNumberFormat="1" applyFont="1" applyFill="1" applyBorder="1" applyAlignment="1">
      <alignment horizontal="left" vertical="top"/>
    </xf>
    <xf numFmtId="49" fontId="12" fillId="3" borderId="38" xfId="1" applyNumberFormat="1" applyFont="1" applyFill="1" applyBorder="1" applyAlignment="1">
      <alignment horizontal="left" vertical="top"/>
    </xf>
    <xf numFmtId="49" fontId="12" fillId="3" borderId="25" xfId="1" applyNumberFormat="1" applyFont="1" applyFill="1" applyBorder="1" applyAlignment="1">
      <alignment horizontal="left" vertical="top"/>
    </xf>
    <xf numFmtId="0" fontId="10" fillId="0" borderId="34" xfId="8" applyFont="1" applyBorder="1" applyAlignment="1">
      <alignment horizontal="left" vertical="top"/>
    </xf>
    <xf numFmtId="1" fontId="10" fillId="3" borderId="21" xfId="1" applyNumberFormat="1" applyFont="1" applyFill="1" applyBorder="1" applyAlignment="1">
      <alignment horizontal="left" vertical="top" wrapText="1"/>
    </xf>
    <xf numFmtId="1" fontId="10" fillId="3" borderId="39" xfId="1" applyNumberFormat="1" applyFont="1" applyFill="1" applyBorder="1" applyAlignment="1">
      <alignment horizontal="left" vertical="top" wrapText="1"/>
    </xf>
    <xf numFmtId="1" fontId="10" fillId="3" borderId="9" xfId="1" applyNumberFormat="1" applyFont="1" applyFill="1" applyBorder="1" applyAlignment="1">
      <alignment horizontal="left" vertical="top" wrapText="1"/>
    </xf>
    <xf numFmtId="1" fontId="10" fillId="3" borderId="18" xfId="1" applyNumberFormat="1" applyFont="1" applyFill="1" applyBorder="1" applyAlignment="1">
      <alignment horizontal="left" vertical="top" wrapText="1"/>
    </xf>
    <xf numFmtId="49" fontId="12" fillId="11" borderId="46" xfId="1" applyNumberFormat="1" applyFont="1" applyFill="1" applyBorder="1" applyAlignment="1">
      <alignment horizontal="right" vertical="top"/>
    </xf>
    <xf numFmtId="49" fontId="12" fillId="11" borderId="47" xfId="1" applyNumberFormat="1" applyFont="1" applyFill="1" applyBorder="1" applyAlignment="1">
      <alignment horizontal="right" vertical="top"/>
    </xf>
    <xf numFmtId="0" fontId="10" fillId="11" borderId="49" xfId="1" applyFont="1" applyFill="1" applyBorder="1" applyAlignment="1">
      <alignment horizontal="center" vertical="top" wrapText="1"/>
    </xf>
    <xf numFmtId="0" fontId="10" fillId="11" borderId="46" xfId="1" applyFont="1" applyFill="1" applyBorder="1" applyAlignment="1">
      <alignment horizontal="center" vertical="top" wrapText="1"/>
    </xf>
    <xf numFmtId="0" fontId="10" fillId="11" borderId="47" xfId="1" applyFont="1" applyFill="1" applyBorder="1" applyAlignment="1">
      <alignment horizontal="center" vertical="top" wrapText="1"/>
    </xf>
    <xf numFmtId="49" fontId="12" fillId="10" borderId="1" xfId="1" applyNumberFormat="1" applyFont="1" applyFill="1" applyBorder="1" applyAlignment="1">
      <alignment horizontal="right" vertical="top" wrapText="1"/>
    </xf>
    <xf numFmtId="49" fontId="12" fillId="10" borderId="41" xfId="1" applyNumberFormat="1" applyFont="1" applyFill="1" applyBorder="1" applyAlignment="1">
      <alignment horizontal="right" vertical="top" wrapText="1"/>
    </xf>
    <xf numFmtId="0" fontId="10" fillId="10" borderId="49" xfId="1" applyFont="1" applyFill="1" applyBorder="1" applyAlignment="1">
      <alignment horizontal="left" vertical="top" wrapText="1"/>
    </xf>
    <xf numFmtId="0" fontId="10" fillId="10" borderId="46" xfId="1" applyFont="1" applyFill="1" applyBorder="1" applyAlignment="1">
      <alignment horizontal="left" vertical="top" wrapText="1"/>
    </xf>
    <xf numFmtId="0" fontId="10" fillId="10" borderId="47" xfId="1" applyFont="1" applyFill="1" applyBorder="1" applyAlignment="1">
      <alignment horizontal="left" vertical="top" wrapText="1"/>
    </xf>
    <xf numFmtId="49" fontId="12" fillId="10" borderId="42" xfId="1" applyNumberFormat="1" applyFont="1" applyFill="1" applyBorder="1" applyAlignment="1">
      <alignment horizontal="left" vertical="top" wrapText="1"/>
    </xf>
    <xf numFmtId="49" fontId="12" fillId="10" borderId="30" xfId="1" applyNumberFormat="1" applyFont="1" applyFill="1" applyBorder="1" applyAlignment="1">
      <alignment horizontal="left" vertical="top" wrapText="1"/>
    </xf>
    <xf numFmtId="49" fontId="12" fillId="10" borderId="31" xfId="1" applyNumberFormat="1" applyFont="1" applyFill="1" applyBorder="1" applyAlignment="1">
      <alignment horizontal="left" vertical="top" wrapText="1"/>
    </xf>
    <xf numFmtId="49" fontId="12" fillId="11" borderId="30" xfId="1" applyNumberFormat="1" applyFont="1" applyFill="1" applyBorder="1" applyAlignment="1">
      <alignment horizontal="left" vertical="top" wrapText="1"/>
    </xf>
    <xf numFmtId="49" fontId="12" fillId="11" borderId="31" xfId="1" applyNumberFormat="1" applyFont="1" applyFill="1" applyBorder="1" applyAlignment="1">
      <alignment horizontal="left" vertical="top" wrapText="1"/>
    </xf>
    <xf numFmtId="1" fontId="10" fillId="3" borderId="3" xfId="1" applyNumberFormat="1" applyFont="1" applyFill="1" applyBorder="1" applyAlignment="1">
      <alignment horizontal="left" vertical="top" wrapText="1"/>
    </xf>
    <xf numFmtId="0" fontId="10" fillId="3" borderId="62" xfId="1" applyFont="1" applyFill="1" applyBorder="1" applyAlignment="1">
      <alignment horizontal="left" vertical="top" wrapText="1"/>
    </xf>
    <xf numFmtId="0" fontId="10" fillId="3" borderId="35" xfId="1" applyFont="1" applyFill="1" applyBorder="1" applyAlignment="1">
      <alignment horizontal="left" vertical="top" wrapText="1"/>
    </xf>
    <xf numFmtId="0" fontId="10" fillId="3" borderId="66" xfId="1" applyFont="1" applyFill="1" applyBorder="1" applyAlignment="1">
      <alignment horizontal="left" vertical="top" wrapText="1"/>
    </xf>
    <xf numFmtId="49" fontId="12" fillId="3" borderId="55" xfId="8" applyNumberFormat="1" applyFont="1" applyFill="1" applyBorder="1" applyAlignment="1">
      <alignment horizontal="left" vertical="top" wrapText="1"/>
    </xf>
    <xf numFmtId="0" fontId="10" fillId="5" borderId="34" xfId="8" applyFont="1" applyFill="1" applyBorder="1" applyAlignment="1">
      <alignment horizontal="left" vertical="top" wrapText="1"/>
    </xf>
    <xf numFmtId="0" fontId="14" fillId="0" borderId="34" xfId="0" applyFont="1" applyBorder="1" applyAlignment="1">
      <alignment horizontal="left" vertical="top"/>
    </xf>
    <xf numFmtId="0" fontId="10" fillId="0" borderId="21" xfId="1" applyFont="1" applyBorder="1" applyAlignment="1">
      <alignment horizontal="left" vertical="top" wrapText="1"/>
    </xf>
    <xf numFmtId="0" fontId="10" fillId="0" borderId="9" xfId="1" applyFont="1" applyBorder="1" applyAlignment="1">
      <alignment horizontal="left" vertical="top" wrapText="1"/>
    </xf>
    <xf numFmtId="0" fontId="10" fillId="0" borderId="39" xfId="1" applyFont="1" applyBorder="1" applyAlignment="1">
      <alignment horizontal="left" vertical="top" wrapText="1"/>
    </xf>
    <xf numFmtId="0" fontId="10" fillId="0" borderId="34" xfId="1" applyFont="1" applyBorder="1" applyAlignment="1">
      <alignment horizontal="left" vertical="top" wrapText="1"/>
    </xf>
    <xf numFmtId="0" fontId="12" fillId="11" borderId="46" xfId="8" applyFont="1" applyFill="1" applyBorder="1" applyAlignment="1">
      <alignment horizontal="right" vertical="top" wrapText="1"/>
    </xf>
    <xf numFmtId="0" fontId="15" fillId="10" borderId="46" xfId="8" applyFont="1" applyFill="1" applyBorder="1" applyAlignment="1">
      <alignment horizontal="right" vertical="top" wrapText="1"/>
    </xf>
    <xf numFmtId="0" fontId="15" fillId="10" borderId="47" xfId="8" applyFont="1" applyFill="1" applyBorder="1" applyAlignment="1">
      <alignment horizontal="right" vertical="top" wrapText="1"/>
    </xf>
    <xf numFmtId="0" fontId="14" fillId="10" borderId="49" xfId="8" applyFont="1" applyFill="1" applyBorder="1" applyAlignment="1">
      <alignment horizontal="center" vertical="top" wrapText="1"/>
    </xf>
    <xf numFmtId="0" fontId="14" fillId="10" borderId="46" xfId="8" applyFont="1" applyFill="1" applyBorder="1" applyAlignment="1">
      <alignment horizontal="center" vertical="top" wrapText="1"/>
    </xf>
    <xf numFmtId="0" fontId="14" fillId="10" borderId="74" xfId="8" applyFont="1" applyFill="1" applyBorder="1" applyAlignment="1">
      <alignment horizontal="center" vertical="top" wrapText="1"/>
    </xf>
    <xf numFmtId="49" fontId="12" fillId="11" borderId="63" xfId="1" applyNumberFormat="1" applyFont="1" applyFill="1" applyBorder="1" applyAlignment="1">
      <alignment horizontal="left" vertical="top" wrapText="1"/>
    </xf>
    <xf numFmtId="49" fontId="12" fillId="11" borderId="65" xfId="1" applyNumberFormat="1" applyFont="1" applyFill="1" applyBorder="1" applyAlignment="1">
      <alignment horizontal="center" vertical="top" wrapText="1"/>
    </xf>
    <xf numFmtId="49" fontId="12" fillId="11" borderId="56" xfId="1" applyNumberFormat="1" applyFont="1" applyFill="1" applyBorder="1" applyAlignment="1">
      <alignment horizontal="center" vertical="top" wrapText="1"/>
    </xf>
    <xf numFmtId="0" fontId="10" fillId="3" borderId="3" xfId="1" applyFont="1" applyFill="1" applyBorder="1" applyAlignment="1">
      <alignment horizontal="left" vertical="top" wrapText="1"/>
    </xf>
    <xf numFmtId="0" fontId="10" fillId="3" borderId="4" xfId="1" applyFont="1" applyFill="1" applyBorder="1" applyAlignment="1">
      <alignment horizontal="left" vertical="top" wrapText="1"/>
    </xf>
    <xf numFmtId="49" fontId="12" fillId="0" borderId="25" xfId="8" applyNumberFormat="1" applyFont="1" applyBorder="1" applyAlignment="1">
      <alignment horizontal="left" vertical="top"/>
    </xf>
    <xf numFmtId="0" fontId="14" fillId="0" borderId="25" xfId="0" applyFont="1" applyBorder="1" applyAlignment="1">
      <alignment horizontal="left" vertical="top"/>
    </xf>
    <xf numFmtId="0" fontId="12" fillId="14" borderId="46" xfId="8" applyFont="1" applyFill="1" applyBorder="1" applyAlignment="1">
      <alignment horizontal="right" vertical="top" wrapText="1"/>
    </xf>
    <xf numFmtId="0" fontId="10" fillId="14" borderId="46" xfId="8" applyFont="1" applyFill="1" applyBorder="1" applyAlignment="1">
      <alignment horizontal="center" vertical="top" wrapText="1"/>
    </xf>
    <xf numFmtId="0" fontId="10" fillId="14" borderId="47" xfId="8" applyFont="1" applyFill="1" applyBorder="1" applyAlignment="1">
      <alignment horizontal="center" vertical="top" wrapText="1"/>
    </xf>
    <xf numFmtId="49" fontId="12" fillId="14" borderId="42" xfId="8" applyNumberFormat="1" applyFont="1" applyFill="1" applyBorder="1" applyAlignment="1">
      <alignment horizontal="left" vertical="top" wrapText="1"/>
    </xf>
    <xf numFmtId="49" fontId="12" fillId="14" borderId="46" xfId="8" applyNumberFormat="1" applyFont="1" applyFill="1" applyBorder="1" applyAlignment="1">
      <alignment horizontal="left" vertical="top" wrapText="1"/>
    </xf>
    <xf numFmtId="49" fontId="12" fillId="14" borderId="47" xfId="8" applyNumberFormat="1" applyFont="1" applyFill="1" applyBorder="1" applyAlignment="1">
      <alignment horizontal="left" vertical="top" wrapText="1"/>
    </xf>
    <xf numFmtId="0" fontId="10" fillId="14" borderId="11" xfId="8" applyFont="1" applyFill="1" applyBorder="1" applyAlignment="1">
      <alignment horizontal="center" vertical="top"/>
    </xf>
    <xf numFmtId="0" fontId="10" fillId="14" borderId="56" xfId="8" applyFont="1" applyFill="1" applyBorder="1" applyAlignment="1">
      <alignment horizontal="center" vertical="top"/>
    </xf>
    <xf numFmtId="0" fontId="12" fillId="2" borderId="1" xfId="8" applyFont="1" applyFill="1" applyBorder="1" applyAlignment="1">
      <alignment horizontal="left" vertical="top"/>
    </xf>
    <xf numFmtId="0" fontId="12" fillId="2" borderId="41" xfId="8" applyFont="1" applyFill="1" applyBorder="1" applyAlignment="1">
      <alignment horizontal="left" vertical="top"/>
    </xf>
    <xf numFmtId="0" fontId="10" fillId="10" borderId="65" xfId="8" applyFont="1" applyFill="1" applyBorder="1" applyAlignment="1">
      <alignment horizontal="center" vertical="top"/>
    </xf>
    <xf numFmtId="0" fontId="10" fillId="10" borderId="56" xfId="8" applyFont="1" applyFill="1" applyBorder="1" applyAlignment="1">
      <alignment horizontal="center" vertical="top"/>
    </xf>
    <xf numFmtId="49" fontId="12" fillId="11" borderId="42" xfId="8" applyNumberFormat="1" applyFont="1" applyFill="1" applyBorder="1" applyAlignment="1">
      <alignment horizontal="center" vertical="top"/>
    </xf>
    <xf numFmtId="49" fontId="12" fillId="11" borderId="65" xfId="8" applyNumberFormat="1" applyFont="1" applyFill="1" applyBorder="1" applyAlignment="1">
      <alignment horizontal="center" vertical="top"/>
    </xf>
    <xf numFmtId="3" fontId="10" fillId="0" borderId="3" xfId="8" applyNumberFormat="1" applyFont="1" applyBorder="1" applyAlignment="1">
      <alignment horizontal="center" vertical="top" wrapText="1"/>
    </xf>
    <xf numFmtId="3" fontId="10" fillId="0" borderId="9" xfId="8" applyNumberFormat="1" applyFont="1" applyBorder="1" applyAlignment="1">
      <alignment horizontal="center" vertical="top" wrapText="1"/>
    </xf>
    <xf numFmtId="3" fontId="10" fillId="0" borderId="18" xfId="8" applyNumberFormat="1" applyFont="1" applyBorder="1" applyAlignment="1">
      <alignment horizontal="center" vertical="top" wrapText="1"/>
    </xf>
    <xf numFmtId="0" fontId="10" fillId="0" borderId="66" xfId="8" applyFont="1" applyBorder="1" applyAlignment="1">
      <alignment horizontal="left" vertical="top" wrapText="1"/>
    </xf>
    <xf numFmtId="0" fontId="10" fillId="8" borderId="47" xfId="8" applyFont="1" applyFill="1" applyBorder="1" applyAlignment="1">
      <alignment horizontal="center" vertical="top"/>
    </xf>
    <xf numFmtId="49" fontId="12" fillId="11" borderId="46" xfId="8" applyNumberFormat="1" applyFont="1" applyFill="1" applyBorder="1" applyAlignment="1">
      <alignment horizontal="right" vertical="top"/>
    </xf>
    <xf numFmtId="49" fontId="12" fillId="11" borderId="47" xfId="8" applyNumberFormat="1" applyFont="1" applyFill="1" applyBorder="1" applyAlignment="1">
      <alignment horizontal="right" vertical="top"/>
    </xf>
    <xf numFmtId="0" fontId="12" fillId="10" borderId="46" xfId="8" applyFont="1" applyFill="1" applyBorder="1" applyAlignment="1">
      <alignment horizontal="right" vertical="top"/>
    </xf>
    <xf numFmtId="0" fontId="12" fillId="10" borderId="47" xfId="8" applyFont="1" applyFill="1" applyBorder="1" applyAlignment="1">
      <alignment horizontal="right" vertical="top"/>
    </xf>
    <xf numFmtId="0" fontId="12" fillId="10" borderId="46" xfId="8" applyFont="1" applyFill="1" applyBorder="1" applyAlignment="1">
      <alignment horizontal="center" vertical="top"/>
    </xf>
    <xf numFmtId="0" fontId="12" fillId="10" borderId="47" xfId="8" applyFont="1" applyFill="1" applyBorder="1" applyAlignment="1">
      <alignment horizontal="center" vertical="top"/>
    </xf>
    <xf numFmtId="0" fontId="12" fillId="14" borderId="46" xfId="8" applyFont="1" applyFill="1" applyBorder="1" applyAlignment="1">
      <alignment horizontal="right" vertical="top"/>
    </xf>
    <xf numFmtId="0" fontId="12" fillId="14" borderId="74" xfId="8" applyFont="1" applyFill="1" applyBorder="1" applyAlignment="1">
      <alignment horizontal="right" vertical="top"/>
    </xf>
    <xf numFmtId="0" fontId="10" fillId="14" borderId="46" xfId="8" applyFont="1" applyFill="1" applyBorder="1" applyAlignment="1">
      <alignment horizontal="center" vertical="top"/>
    </xf>
    <xf numFmtId="0" fontId="10" fillId="14" borderId="47" xfId="8" applyFont="1" applyFill="1" applyBorder="1" applyAlignment="1">
      <alignment horizontal="center" vertical="top"/>
    </xf>
    <xf numFmtId="0" fontId="12" fillId="8" borderId="46" xfId="8" applyFont="1" applyFill="1" applyBorder="1" applyAlignment="1">
      <alignment horizontal="right" vertical="top"/>
    </xf>
    <xf numFmtId="0" fontId="12" fillId="8" borderId="47" xfId="8" applyFont="1" applyFill="1" applyBorder="1" applyAlignment="1">
      <alignment horizontal="right" vertical="top"/>
    </xf>
    <xf numFmtId="0" fontId="9" fillId="0" borderId="30" xfId="1" applyFont="1" applyBorder="1" applyAlignment="1">
      <alignment horizontal="center" vertical="top" wrapText="1"/>
    </xf>
    <xf numFmtId="0" fontId="9" fillId="0" borderId="31" xfId="1" applyFont="1" applyBorder="1" applyAlignment="1">
      <alignment horizontal="center" vertical="top" wrapText="1"/>
    </xf>
    <xf numFmtId="0" fontId="10" fillId="0" borderId="68" xfId="1" applyFont="1" applyBorder="1" applyAlignment="1">
      <alignment horizontal="center" vertical="center" textRotation="90"/>
    </xf>
    <xf numFmtId="0" fontId="1" fillId="0" borderId="25" xfId="0" applyFont="1" applyBorder="1" applyAlignment="1">
      <alignment horizontal="center" vertical="center" textRotation="90"/>
    </xf>
    <xf numFmtId="0" fontId="1" fillId="0" borderId="72" xfId="0" applyFont="1" applyBorder="1" applyAlignment="1">
      <alignment horizontal="center" vertical="center" textRotation="90"/>
    </xf>
    <xf numFmtId="0" fontId="10" fillId="0" borderId="54" xfId="1" applyFont="1" applyBorder="1" applyAlignment="1">
      <alignment vertical="center" textRotation="90"/>
    </xf>
    <xf numFmtId="0" fontId="10" fillId="0" borderId="34" xfId="1" applyFont="1" applyBorder="1" applyAlignment="1">
      <alignment vertical="center" textRotation="90"/>
    </xf>
    <xf numFmtId="0" fontId="10" fillId="0" borderId="70" xfId="1" applyFont="1" applyBorder="1" applyAlignment="1">
      <alignment vertical="center" textRotation="90"/>
    </xf>
    <xf numFmtId="0" fontId="10" fillId="0" borderId="54" xfId="1" applyFont="1" applyBorder="1" applyAlignment="1">
      <alignment horizontal="center" vertical="center" textRotation="90" shrinkToFit="1"/>
    </xf>
    <xf numFmtId="0" fontId="10" fillId="0" borderId="34" xfId="1" applyFont="1" applyBorder="1" applyAlignment="1">
      <alignment horizontal="center" vertical="center" textRotation="90" shrinkToFit="1"/>
    </xf>
    <xf numFmtId="0" fontId="10" fillId="0" borderId="70" xfId="1" applyFont="1" applyBorder="1" applyAlignment="1">
      <alignment horizontal="center" vertical="center" textRotation="90" shrinkToFit="1"/>
    </xf>
    <xf numFmtId="0" fontId="1" fillId="0" borderId="34" xfId="0" applyFont="1" applyBorder="1" applyAlignment="1">
      <alignment horizontal="center" vertical="center" textRotation="90"/>
    </xf>
    <xf numFmtId="0" fontId="1" fillId="0" borderId="70" xfId="0" applyFont="1" applyBorder="1" applyAlignment="1">
      <alignment horizontal="center" vertical="center" textRotation="90"/>
    </xf>
    <xf numFmtId="0" fontId="10" fillId="0" borderId="54" xfId="1" applyFont="1" applyBorder="1" applyAlignment="1">
      <alignment horizontal="center" vertical="center" textRotation="90" wrapText="1" shrinkToFit="1"/>
    </xf>
    <xf numFmtId="0" fontId="10" fillId="0" borderId="34" xfId="1" applyFont="1" applyBorder="1" applyAlignment="1">
      <alignment horizontal="center" vertical="center" textRotation="90" wrapText="1" shrinkToFit="1"/>
    </xf>
    <xf numFmtId="0" fontId="10" fillId="0" borderId="70" xfId="1" applyFont="1" applyBorder="1" applyAlignment="1">
      <alignment horizontal="center" vertical="center" textRotation="90" wrapText="1" shrinkToFit="1"/>
    </xf>
    <xf numFmtId="0" fontId="10" fillId="0" borderId="54" xfId="1" applyFont="1" applyBorder="1" applyAlignment="1">
      <alignment horizontal="center" vertical="center" wrapText="1" shrinkToFit="1"/>
    </xf>
    <xf numFmtId="0" fontId="10" fillId="0" borderId="34" xfId="1" applyFont="1" applyBorder="1" applyAlignment="1">
      <alignment horizontal="center" vertical="center" wrapText="1" shrinkToFit="1"/>
    </xf>
    <xf numFmtId="0" fontId="10" fillId="0" borderId="70" xfId="1" applyFont="1" applyBorder="1" applyAlignment="1">
      <alignment horizontal="center" vertical="center" wrapText="1" shrinkToFit="1"/>
    </xf>
    <xf numFmtId="165" fontId="10" fillId="0" borderId="54" xfId="1" applyNumberFormat="1" applyFont="1" applyBorder="1" applyAlignment="1">
      <alignment horizontal="center" vertical="center" textRotation="90" shrinkToFit="1"/>
    </xf>
    <xf numFmtId="165" fontId="10" fillId="0" borderId="34" xfId="1" applyNumberFormat="1" applyFont="1" applyBorder="1" applyAlignment="1">
      <alignment horizontal="center" vertical="center" textRotation="90" shrinkToFit="1"/>
    </xf>
    <xf numFmtId="165" fontId="10" fillId="0" borderId="70" xfId="1" applyNumberFormat="1" applyFont="1" applyBorder="1" applyAlignment="1">
      <alignment horizontal="center" vertical="center" textRotation="90" shrinkToFit="1"/>
    </xf>
    <xf numFmtId="0" fontId="10" fillId="0" borderId="52" xfId="1" applyFont="1" applyBorder="1" applyAlignment="1">
      <alignment horizontal="center" vertical="center"/>
    </xf>
    <xf numFmtId="0" fontId="10" fillId="0" borderId="6" xfId="1" applyFont="1" applyBorder="1" applyAlignment="1">
      <alignment horizontal="center" vertical="center"/>
    </xf>
    <xf numFmtId="0" fontId="1" fillId="0" borderId="71" xfId="0" applyFont="1" applyBorder="1" applyAlignment="1">
      <alignment horizontal="center" vertical="center"/>
    </xf>
    <xf numFmtId="0" fontId="10" fillId="0" borderId="3" xfId="1" applyFont="1" applyBorder="1" applyAlignment="1">
      <alignment horizontal="center" vertical="center" textRotation="90"/>
    </xf>
    <xf numFmtId="0" fontId="1" fillId="0" borderId="9" xfId="0" applyFont="1" applyBorder="1" applyAlignment="1">
      <alignment horizontal="center" vertical="center" textRotation="90"/>
    </xf>
    <xf numFmtId="0" fontId="1" fillId="0" borderId="18" xfId="0" applyFont="1" applyBorder="1" applyAlignment="1">
      <alignment horizontal="center" vertical="center" textRotation="90"/>
    </xf>
    <xf numFmtId="0" fontId="10" fillId="0" borderId="29" xfId="1" applyFont="1" applyBorder="1" applyAlignment="1">
      <alignment horizontal="center" vertical="center"/>
    </xf>
    <xf numFmtId="0" fontId="1" fillId="0" borderId="31" xfId="0" applyFont="1" applyBorder="1" applyAlignment="1">
      <alignment horizontal="center" vertical="center"/>
    </xf>
    <xf numFmtId="0" fontId="1" fillId="0" borderId="59" xfId="0" applyFont="1" applyBorder="1" applyAlignment="1">
      <alignment horizontal="center" vertical="center"/>
    </xf>
    <xf numFmtId="0" fontId="1" fillId="0" borderId="67" xfId="0" applyFont="1" applyBorder="1" applyAlignment="1">
      <alignment horizontal="center" vertical="center"/>
    </xf>
    <xf numFmtId="0" fontId="15" fillId="8" borderId="0" xfId="0" applyFont="1" applyFill="1" applyAlignment="1">
      <alignment horizontal="left" vertical="center"/>
    </xf>
    <xf numFmtId="0" fontId="15" fillId="8" borderId="36" xfId="0" applyFont="1" applyFill="1" applyBorder="1" applyAlignment="1">
      <alignment horizontal="left" vertical="center"/>
    </xf>
    <xf numFmtId="0" fontId="8" fillId="8" borderId="65" xfId="1" applyFill="1" applyBorder="1"/>
    <xf numFmtId="0" fontId="0" fillId="0" borderId="65" xfId="0" applyBorder="1"/>
    <xf numFmtId="0" fontId="0" fillId="0" borderId="56" xfId="0" applyBorder="1"/>
    <xf numFmtId="0" fontId="0" fillId="0" borderId="30" xfId="0" applyBorder="1" applyAlignment="1">
      <alignment horizontal="left" vertical="top" wrapText="1"/>
    </xf>
    <xf numFmtId="0" fontId="0" fillId="0" borderId="31" xfId="0" applyBorder="1" applyAlignment="1">
      <alignment horizontal="left" vertical="top" wrapText="1"/>
    </xf>
    <xf numFmtId="0" fontId="12" fillId="12" borderId="65" xfId="1" applyFont="1" applyFill="1" applyBorder="1" applyAlignment="1">
      <alignment horizontal="left" vertical="top" wrapText="1"/>
    </xf>
    <xf numFmtId="0" fontId="0" fillId="0" borderId="65" xfId="0" applyBorder="1" applyAlignment="1">
      <alignment vertical="top" wrapText="1"/>
    </xf>
    <xf numFmtId="0" fontId="0" fillId="0" borderId="56" xfId="0" applyBorder="1" applyAlignment="1">
      <alignment vertical="top" wrapText="1"/>
    </xf>
    <xf numFmtId="0" fontId="12" fillId="2" borderId="42" xfId="1" applyFont="1" applyFill="1" applyBorder="1"/>
    <xf numFmtId="0" fontId="12" fillId="2" borderId="30" xfId="1" applyFont="1" applyFill="1" applyBorder="1"/>
    <xf numFmtId="0" fontId="23" fillId="2" borderId="30" xfId="0" applyFont="1" applyFill="1" applyBorder="1"/>
    <xf numFmtId="0" fontId="23" fillId="2" borderId="31" xfId="0" applyFont="1" applyFill="1" applyBorder="1"/>
    <xf numFmtId="49" fontId="12" fillId="2" borderId="65" xfId="1" applyNumberFormat="1" applyFont="1" applyFill="1" applyBorder="1" applyAlignment="1">
      <alignment horizontal="left" vertical="top" wrapText="1"/>
    </xf>
    <xf numFmtId="0" fontId="0" fillId="2" borderId="65" xfId="0" applyFill="1" applyBorder="1" applyAlignment="1">
      <alignment vertical="top" wrapText="1"/>
    </xf>
    <xf numFmtId="49" fontId="12" fillId="13" borderId="42" xfId="1" applyNumberFormat="1" applyFont="1" applyFill="1" applyBorder="1" applyAlignment="1">
      <alignment horizontal="left" vertical="top" wrapText="1"/>
    </xf>
    <xf numFmtId="0" fontId="10" fillId="13" borderId="65" xfId="1" applyFont="1" applyFill="1" applyBorder="1" applyAlignment="1">
      <alignment horizontal="center" vertical="top" wrapText="1"/>
    </xf>
    <xf numFmtId="0" fontId="0" fillId="13" borderId="65" xfId="0" applyFill="1" applyBorder="1" applyAlignment="1">
      <alignment horizontal="center" vertical="top" wrapText="1"/>
    </xf>
    <xf numFmtId="0" fontId="10" fillId="0" borderId="62" xfId="1" applyFont="1" applyBorder="1" applyAlignment="1">
      <alignment horizontal="left" vertical="top" wrapText="1" shrinkToFit="1"/>
    </xf>
    <xf numFmtId="0" fontId="0" fillId="0" borderId="35" xfId="0" applyBorder="1" applyAlignment="1">
      <alignment horizontal="left" vertical="top" wrapText="1" shrinkToFit="1"/>
    </xf>
    <xf numFmtId="0" fontId="0" fillId="0" borderId="33" xfId="0" applyBorder="1" applyAlignment="1">
      <alignment horizontal="left" vertical="top" wrapText="1" shrinkToFit="1"/>
    </xf>
    <xf numFmtId="49" fontId="12" fillId="3" borderId="8" xfId="1" applyNumberFormat="1" applyFont="1" applyFill="1" applyBorder="1" applyAlignment="1">
      <alignment horizontal="left" vertical="top" wrapText="1"/>
    </xf>
    <xf numFmtId="0" fontId="0" fillId="0" borderId="38" xfId="0" applyBorder="1" applyAlignment="1">
      <alignment horizontal="left" vertical="top" wrapText="1"/>
    </xf>
    <xf numFmtId="3" fontId="10" fillId="0" borderId="34" xfId="1" applyNumberFormat="1" applyFont="1" applyBorder="1" applyAlignment="1">
      <alignment horizontal="left" vertical="top" wrapText="1"/>
    </xf>
    <xf numFmtId="0" fontId="0" fillId="0" borderId="34" xfId="0" applyBorder="1" applyAlignment="1">
      <alignment horizontal="left" vertical="top" wrapText="1"/>
    </xf>
    <xf numFmtId="0" fontId="10" fillId="5" borderId="34" xfId="1" applyFont="1" applyFill="1" applyBorder="1" applyAlignment="1">
      <alignment horizontal="left" vertical="top" wrapText="1"/>
    </xf>
    <xf numFmtId="0" fontId="10" fillId="0" borderId="34" xfId="1" applyFont="1" applyFill="1" applyBorder="1" applyAlignment="1">
      <alignment horizontal="left" vertical="top" wrapText="1"/>
    </xf>
    <xf numFmtId="3" fontId="10" fillId="0" borderId="34" xfId="1" applyNumberFormat="1" applyFont="1" applyFill="1" applyBorder="1" applyAlignment="1">
      <alignment horizontal="left" vertical="top" wrapText="1"/>
    </xf>
    <xf numFmtId="3" fontId="10" fillId="0" borderId="21" xfId="1" applyNumberFormat="1" applyFont="1" applyFill="1" applyBorder="1" applyAlignment="1">
      <alignment horizontal="left" vertical="top" wrapText="1"/>
    </xf>
    <xf numFmtId="0" fontId="0" fillId="0" borderId="39" xfId="0" applyFill="1" applyBorder="1" applyAlignment="1">
      <alignment horizontal="left" vertical="top" wrapText="1"/>
    </xf>
    <xf numFmtId="1" fontId="10" fillId="0" borderId="34" xfId="1" applyNumberFormat="1" applyFont="1" applyFill="1" applyBorder="1" applyAlignment="1">
      <alignment horizontal="left" vertical="top" wrapText="1"/>
    </xf>
    <xf numFmtId="1" fontId="10" fillId="0" borderId="21" xfId="1" applyNumberFormat="1" applyFont="1" applyFill="1" applyBorder="1" applyAlignment="1">
      <alignment horizontal="left" vertical="top" wrapText="1"/>
    </xf>
    <xf numFmtId="1" fontId="10" fillId="0" borderId="9" xfId="1" applyNumberFormat="1" applyFont="1" applyFill="1" applyBorder="1" applyAlignment="1">
      <alignment horizontal="left" vertical="top" wrapText="1"/>
    </xf>
    <xf numFmtId="3" fontId="10" fillId="0" borderId="21" xfId="1" applyNumberFormat="1" applyFont="1" applyBorder="1" applyAlignment="1">
      <alignment horizontal="left" vertical="top" wrapText="1"/>
    </xf>
    <xf numFmtId="3" fontId="10" fillId="0" borderId="9" xfId="1" applyNumberFormat="1" applyFont="1" applyBorder="1" applyAlignment="1">
      <alignment horizontal="left" vertical="top" wrapText="1"/>
    </xf>
    <xf numFmtId="3" fontId="10" fillId="0" borderId="39" xfId="1" applyNumberFormat="1" applyFont="1" applyBorder="1" applyAlignment="1">
      <alignment horizontal="left" vertical="top" wrapText="1"/>
    </xf>
    <xf numFmtId="1" fontId="10" fillId="0" borderId="34" xfId="1" applyNumberFormat="1" applyFont="1" applyBorder="1" applyAlignment="1">
      <alignment horizontal="left" vertical="top" wrapText="1"/>
    </xf>
    <xf numFmtId="0" fontId="10" fillId="0" borderId="34" xfId="0" applyFont="1" applyBorder="1" applyAlignment="1">
      <alignment horizontal="left" vertical="top"/>
    </xf>
    <xf numFmtId="0" fontId="14" fillId="0" borderId="21" xfId="0" applyFont="1" applyBorder="1" applyAlignment="1">
      <alignment horizontal="left" vertical="top"/>
    </xf>
    <xf numFmtId="3" fontId="10" fillId="5" borderId="34" xfId="1" applyNumberFormat="1" applyFont="1" applyFill="1" applyBorder="1" applyAlignment="1">
      <alignment horizontal="left" vertical="top" wrapText="1"/>
    </xf>
    <xf numFmtId="3" fontId="10" fillId="5" borderId="21" xfId="1" applyNumberFormat="1" applyFont="1" applyFill="1" applyBorder="1" applyAlignment="1">
      <alignment horizontal="left" vertical="top" wrapText="1"/>
    </xf>
    <xf numFmtId="0" fontId="0" fillId="0" borderId="39" xfId="0" applyBorder="1" applyAlignment="1">
      <alignment horizontal="left" vertical="top" wrapText="1"/>
    </xf>
    <xf numFmtId="1" fontId="10" fillId="5" borderId="34" xfId="1" applyNumberFormat="1" applyFont="1" applyFill="1" applyBorder="1" applyAlignment="1">
      <alignment horizontal="left" vertical="top" wrapText="1"/>
    </xf>
    <xf numFmtId="1" fontId="10" fillId="5" borderId="21" xfId="1" applyNumberFormat="1" applyFont="1" applyFill="1" applyBorder="1" applyAlignment="1">
      <alignment horizontal="left" vertical="top" wrapText="1"/>
    </xf>
    <xf numFmtId="49" fontId="10" fillId="3" borderId="34" xfId="1" applyNumberFormat="1" applyFont="1" applyFill="1" applyBorder="1" applyAlignment="1">
      <alignment horizontal="left" vertical="top" wrapText="1"/>
    </xf>
    <xf numFmtId="0" fontId="0" fillId="0" borderId="25" xfId="0" applyBorder="1" applyAlignment="1">
      <alignment horizontal="left" vertical="top" wrapText="1"/>
    </xf>
    <xf numFmtId="0" fontId="15" fillId="7" borderId="25" xfId="0" applyFont="1" applyFill="1" applyBorder="1" applyAlignment="1">
      <alignment horizontal="left" vertical="top" wrapText="1"/>
    </xf>
    <xf numFmtId="0" fontId="14" fillId="7" borderId="34" xfId="0" applyFont="1" applyFill="1" applyBorder="1" applyAlignment="1">
      <alignment horizontal="left" vertical="top" wrapText="1"/>
    </xf>
    <xf numFmtId="0" fontId="0" fillId="0" borderId="9" xfId="0" applyBorder="1" applyAlignment="1">
      <alignment horizontal="left" vertical="top" wrapText="1"/>
    </xf>
    <xf numFmtId="0" fontId="12" fillId="0" borderId="12" xfId="1" applyFont="1" applyBorder="1" applyAlignment="1">
      <alignment horizontal="left" vertical="top"/>
    </xf>
    <xf numFmtId="0" fontId="12" fillId="0" borderId="8" xfId="1" applyFont="1" applyBorder="1" applyAlignment="1">
      <alignment horizontal="left" vertical="top"/>
    </xf>
    <xf numFmtId="49" fontId="12" fillId="13" borderId="1" xfId="1" applyNumberFormat="1" applyFont="1" applyFill="1" applyBorder="1" applyAlignment="1">
      <alignment horizontal="right" vertical="top" wrapText="1"/>
    </xf>
    <xf numFmtId="0" fontId="0" fillId="13" borderId="1" xfId="0" applyFill="1" applyBorder="1" applyAlignment="1">
      <alignment horizontal="right" vertical="top" wrapText="1"/>
    </xf>
    <xf numFmtId="0" fontId="0" fillId="13" borderId="41" xfId="0" applyFill="1" applyBorder="1" applyAlignment="1">
      <alignment horizontal="right" vertical="top" wrapText="1"/>
    </xf>
    <xf numFmtId="0" fontId="10" fillId="13" borderId="17" xfId="1" applyFont="1" applyFill="1" applyBorder="1" applyAlignment="1">
      <alignment horizontal="center" vertical="top" wrapText="1"/>
    </xf>
    <xf numFmtId="0" fontId="10" fillId="13" borderId="18" xfId="1" applyFont="1" applyFill="1" applyBorder="1" applyAlignment="1">
      <alignment horizontal="center" vertical="top" wrapText="1"/>
    </xf>
    <xf numFmtId="0" fontId="10" fillId="13" borderId="19" xfId="1" applyFont="1" applyFill="1" applyBorder="1" applyAlignment="1">
      <alignment horizontal="center" vertical="top" wrapText="1"/>
    </xf>
    <xf numFmtId="0" fontId="0" fillId="13" borderId="30" xfId="0" applyFill="1" applyBorder="1" applyAlignment="1">
      <alignment horizontal="left" vertical="top" wrapText="1"/>
    </xf>
    <xf numFmtId="0" fontId="0" fillId="13" borderId="31" xfId="0" applyFill="1" applyBorder="1" applyAlignment="1">
      <alignment horizontal="left" vertical="top" wrapText="1"/>
    </xf>
    <xf numFmtId="0" fontId="10" fillId="0" borderId="35" xfId="1" applyFont="1" applyBorder="1" applyAlignment="1">
      <alignment horizontal="left" vertical="top" wrapText="1" shrinkToFit="1"/>
    </xf>
    <xf numFmtId="0" fontId="10" fillId="0" borderId="66" xfId="1" applyFont="1" applyBorder="1" applyAlignment="1">
      <alignment horizontal="left" vertical="top" wrapText="1" shrinkToFit="1"/>
    </xf>
    <xf numFmtId="1" fontId="10" fillId="0" borderId="21" xfId="1" applyNumberFormat="1" applyFont="1" applyBorder="1" applyAlignment="1">
      <alignment horizontal="left" vertical="top" wrapText="1"/>
    </xf>
    <xf numFmtId="49" fontId="12" fillId="0" borderId="25" xfId="1" applyNumberFormat="1" applyFont="1" applyBorder="1" applyAlignment="1">
      <alignment horizontal="left" vertical="top" wrapText="1"/>
    </xf>
    <xf numFmtId="49" fontId="12" fillId="13" borderId="46" xfId="1" applyNumberFormat="1" applyFont="1" applyFill="1" applyBorder="1" applyAlignment="1">
      <alignment horizontal="right" vertical="top" wrapText="1"/>
    </xf>
    <xf numFmtId="0" fontId="0" fillId="13" borderId="46" xfId="0" applyFill="1" applyBorder="1" applyAlignment="1">
      <alignment horizontal="right" vertical="top" wrapText="1"/>
    </xf>
    <xf numFmtId="0" fontId="0" fillId="13" borderId="47" xfId="0" applyFill="1" applyBorder="1" applyAlignment="1">
      <alignment horizontal="right" vertical="top" wrapText="1"/>
    </xf>
    <xf numFmtId="49" fontId="12" fillId="13" borderId="65" xfId="1" applyNumberFormat="1" applyFont="1" applyFill="1" applyBorder="1" applyAlignment="1">
      <alignment horizontal="left" vertical="top" wrapText="1"/>
    </xf>
    <xf numFmtId="0" fontId="0" fillId="13" borderId="0" xfId="0" applyFill="1" applyAlignment="1">
      <alignment horizontal="left" vertical="top" wrapText="1"/>
    </xf>
    <xf numFmtId="0" fontId="0" fillId="13" borderId="36" xfId="0" applyFill="1" applyBorder="1" applyAlignment="1">
      <alignment horizontal="left" vertical="top" wrapText="1"/>
    </xf>
    <xf numFmtId="49" fontId="12" fillId="3" borderId="2" xfId="1" applyNumberFormat="1" applyFont="1" applyFill="1" applyBorder="1" applyAlignment="1">
      <alignment horizontal="left" vertical="top" wrapText="1"/>
    </xf>
    <xf numFmtId="0" fontId="10" fillId="5" borderId="54" xfId="1" applyFont="1" applyFill="1" applyBorder="1" applyAlignment="1">
      <alignment horizontal="left" vertical="top" wrapText="1"/>
    </xf>
    <xf numFmtId="3" fontId="10" fillId="0" borderId="54" xfId="1" applyNumberFormat="1" applyFont="1" applyBorder="1" applyAlignment="1">
      <alignment horizontal="left" vertical="top" wrapText="1"/>
    </xf>
    <xf numFmtId="0" fontId="14" fillId="5" borderId="34" xfId="1" applyFont="1" applyFill="1" applyBorder="1" applyAlignment="1">
      <alignment horizontal="left" vertical="top" wrapText="1"/>
    </xf>
    <xf numFmtId="0" fontId="14" fillId="0" borderId="34" xfId="1" applyFont="1" applyBorder="1" applyAlignment="1">
      <alignment horizontal="left" vertical="top" wrapText="1"/>
    </xf>
    <xf numFmtId="165" fontId="14" fillId="5" borderId="34" xfId="1" applyNumberFormat="1" applyFont="1" applyFill="1" applyBorder="1" applyAlignment="1">
      <alignment horizontal="left" vertical="top" wrapText="1"/>
    </xf>
    <xf numFmtId="0" fontId="20" fillId="0" borderId="39" xfId="0" applyFont="1" applyBorder="1" applyAlignment="1">
      <alignment horizontal="left" vertical="top" wrapText="1"/>
    </xf>
    <xf numFmtId="3" fontId="10" fillId="0" borderId="3" xfId="1" applyNumberFormat="1" applyFont="1" applyBorder="1" applyAlignment="1">
      <alignment horizontal="left" vertical="top" wrapText="1"/>
    </xf>
    <xf numFmtId="3" fontId="10" fillId="0" borderId="3" xfId="1" applyNumberFormat="1" applyFont="1" applyBorder="1" applyAlignment="1">
      <alignment horizontal="center" vertical="top" wrapText="1"/>
    </xf>
    <xf numFmtId="3" fontId="10" fillId="0" borderId="9" xfId="1" applyNumberFormat="1" applyFont="1" applyBorder="1" applyAlignment="1">
      <alignment horizontal="center" vertical="top" wrapText="1"/>
    </xf>
    <xf numFmtId="3" fontId="10" fillId="0" borderId="39" xfId="1" applyNumberFormat="1" applyFont="1" applyBorder="1" applyAlignment="1">
      <alignment horizontal="center" vertical="top" wrapText="1"/>
    </xf>
    <xf numFmtId="0" fontId="21" fillId="0" borderId="39" xfId="0" applyFont="1" applyBorder="1" applyAlignment="1">
      <alignment horizontal="left" vertical="top" wrapText="1"/>
    </xf>
    <xf numFmtId="0" fontId="0" fillId="0" borderId="18" xfId="0" applyBorder="1" applyAlignment="1">
      <alignment horizontal="left" vertical="top" wrapText="1"/>
    </xf>
    <xf numFmtId="49" fontId="12" fillId="13" borderId="1" xfId="1" applyNumberFormat="1" applyFont="1" applyFill="1" applyBorder="1" applyAlignment="1">
      <alignment horizontal="center" vertical="top" wrapText="1"/>
    </xf>
    <xf numFmtId="0" fontId="0" fillId="13" borderId="1" xfId="0" applyFill="1" applyBorder="1" applyAlignment="1">
      <alignment horizontal="center" vertical="top" wrapText="1"/>
    </xf>
    <xf numFmtId="0" fontId="10" fillId="13" borderId="73" xfId="1" applyFont="1" applyFill="1" applyBorder="1" applyAlignment="1">
      <alignment horizontal="center" vertical="top" wrapText="1"/>
    </xf>
    <xf numFmtId="0" fontId="15" fillId="2" borderId="46" xfId="0" applyFont="1" applyFill="1" applyBorder="1" applyAlignment="1">
      <alignment horizontal="right" vertical="center" wrapText="1"/>
    </xf>
    <xf numFmtId="0" fontId="15" fillId="0" borderId="46" xfId="0" applyFont="1" applyBorder="1" applyAlignment="1">
      <alignment horizontal="right" vertical="center" wrapText="1"/>
    </xf>
    <xf numFmtId="0" fontId="15" fillId="0" borderId="47" xfId="0" applyFont="1" applyBorder="1" applyAlignment="1">
      <alignment horizontal="right" vertical="center" wrapText="1"/>
    </xf>
    <xf numFmtId="0" fontId="10" fillId="2" borderId="56" xfId="1" applyFont="1" applyFill="1" applyBorder="1" applyAlignment="1">
      <alignment horizontal="center" vertical="top" wrapText="1"/>
    </xf>
    <xf numFmtId="0" fontId="10" fillId="2" borderId="1" xfId="1" applyFont="1" applyFill="1" applyBorder="1" applyAlignment="1">
      <alignment horizontal="center" vertical="top" wrapText="1"/>
    </xf>
    <xf numFmtId="0" fontId="10" fillId="2" borderId="41" xfId="1" applyFont="1" applyFill="1" applyBorder="1" applyAlignment="1">
      <alignment horizontal="center" vertical="top" wrapText="1"/>
    </xf>
    <xf numFmtId="0" fontId="0" fillId="0" borderId="17" xfId="0" applyBorder="1" applyAlignment="1">
      <alignment horizontal="left" vertical="top" wrapText="1"/>
    </xf>
    <xf numFmtId="0" fontId="10" fillId="0" borderId="18" xfId="0" applyFont="1" applyBorder="1" applyAlignment="1">
      <alignment horizontal="left" vertical="top" wrapText="1"/>
    </xf>
    <xf numFmtId="0" fontId="14" fillId="0" borderId="51" xfId="1" applyFont="1" applyBorder="1" applyAlignment="1">
      <alignment horizontal="left" vertical="top" wrapText="1"/>
    </xf>
    <xf numFmtId="0" fontId="0" fillId="0" borderId="73" xfId="0" applyBorder="1" applyAlignment="1">
      <alignment horizontal="left" vertical="top" wrapText="1"/>
    </xf>
    <xf numFmtId="0" fontId="14" fillId="0" borderId="21" xfId="1" applyFont="1" applyBorder="1" applyAlignment="1">
      <alignment horizontal="left" vertical="top" wrapText="1"/>
    </xf>
    <xf numFmtId="49" fontId="12" fillId="12" borderId="46" xfId="1" applyNumberFormat="1" applyFont="1" applyFill="1" applyBorder="1" applyAlignment="1">
      <alignment horizontal="right" vertical="center" wrapText="1"/>
    </xf>
    <xf numFmtId="0" fontId="0" fillId="12" borderId="46" xfId="0" applyFill="1" applyBorder="1" applyAlignment="1">
      <alignment horizontal="right" vertical="center" wrapText="1"/>
    </xf>
    <xf numFmtId="0" fontId="0" fillId="12" borderId="47" xfId="0" applyFill="1" applyBorder="1" applyAlignment="1">
      <alignment horizontal="right" vertical="center" wrapText="1"/>
    </xf>
    <xf numFmtId="49" fontId="12" fillId="12" borderId="46" xfId="1" applyNumberFormat="1" applyFont="1" applyFill="1" applyBorder="1" applyAlignment="1">
      <alignment horizontal="left" vertical="top" wrapText="1"/>
    </xf>
    <xf numFmtId="49" fontId="12" fillId="12" borderId="47" xfId="1" applyNumberFormat="1" applyFont="1" applyFill="1" applyBorder="1" applyAlignment="1">
      <alignment horizontal="left" vertical="top" wrapText="1"/>
    </xf>
    <xf numFmtId="49" fontId="12" fillId="12" borderId="11" xfId="1" applyNumberFormat="1" applyFont="1" applyFill="1" applyBorder="1" applyAlignment="1">
      <alignment horizontal="center" vertical="top" wrapText="1"/>
    </xf>
    <xf numFmtId="0" fontId="0" fillId="0" borderId="11" xfId="0" applyBorder="1" applyAlignment="1">
      <alignment vertical="top" wrapText="1"/>
    </xf>
    <xf numFmtId="0" fontId="12" fillId="2" borderId="65" xfId="1" applyFont="1" applyFill="1" applyBorder="1" applyAlignment="1">
      <alignment horizontal="left" vertical="top" wrapText="1"/>
    </xf>
    <xf numFmtId="0" fontId="12" fillId="2" borderId="1" xfId="1" applyFont="1" applyFill="1" applyBorder="1" applyAlignment="1">
      <alignment horizontal="left" vertical="top" wrapText="1"/>
    </xf>
    <xf numFmtId="0" fontId="12" fillId="2" borderId="41" xfId="1" applyFont="1" applyFill="1" applyBorder="1" applyAlignment="1">
      <alignment horizontal="left" vertical="top" wrapText="1"/>
    </xf>
    <xf numFmtId="49" fontId="12" fillId="2" borderId="11" xfId="1" applyNumberFormat="1" applyFont="1" applyFill="1" applyBorder="1" applyAlignment="1">
      <alignment horizontal="center" vertical="top" wrapText="1"/>
    </xf>
    <xf numFmtId="0" fontId="0" fillId="2" borderId="11" xfId="0" applyFill="1" applyBorder="1" applyAlignment="1">
      <alignment horizontal="center" vertical="top" wrapText="1"/>
    </xf>
    <xf numFmtId="49" fontId="12" fillId="13" borderId="11" xfId="1" applyNumberFormat="1" applyFont="1" applyFill="1" applyBorder="1" applyAlignment="1">
      <alignment horizontal="center" vertical="top" wrapText="1"/>
    </xf>
    <xf numFmtId="0" fontId="0" fillId="13" borderId="11" xfId="0" applyFill="1" applyBorder="1" applyAlignment="1">
      <alignment horizontal="center" vertical="top" wrapText="1"/>
    </xf>
    <xf numFmtId="0" fontId="0" fillId="13" borderId="56" xfId="0" applyFill="1" applyBorder="1" applyAlignment="1">
      <alignment horizontal="center" vertical="top" wrapText="1"/>
    </xf>
    <xf numFmtId="0" fontId="14" fillId="0" borderId="4" xfId="0" applyFont="1" applyBorder="1" applyAlignment="1">
      <alignment vertical="top" wrapText="1"/>
    </xf>
    <xf numFmtId="0" fontId="0" fillId="0" borderId="10" xfId="0" applyBorder="1" applyAlignment="1">
      <alignment vertical="top" wrapText="1"/>
    </xf>
    <xf numFmtId="0" fontId="0" fillId="0" borderId="19" xfId="0"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49" fontId="12" fillId="2" borderId="56" xfId="1" applyNumberFormat="1" applyFont="1" applyFill="1" applyBorder="1" applyAlignment="1">
      <alignment horizontal="right" vertical="top" wrapText="1"/>
    </xf>
    <xf numFmtId="0" fontId="0" fillId="2" borderId="46" xfId="0" applyFill="1" applyBorder="1" applyAlignment="1">
      <alignment horizontal="right" vertical="top"/>
    </xf>
    <xf numFmtId="0" fontId="0" fillId="2" borderId="47" xfId="0" applyFill="1" applyBorder="1" applyAlignment="1">
      <alignment horizontal="right" vertical="top"/>
    </xf>
    <xf numFmtId="0" fontId="10" fillId="2" borderId="49" xfId="1" applyFont="1" applyFill="1" applyBorder="1" applyAlignment="1">
      <alignment horizontal="center" vertical="top" wrapText="1"/>
    </xf>
    <xf numFmtId="0" fontId="0" fillId="2" borderId="46" xfId="0" applyFill="1" applyBorder="1" applyAlignment="1">
      <alignment vertical="top" wrapText="1"/>
    </xf>
    <xf numFmtId="0" fontId="0" fillId="2" borderId="47" xfId="0" applyFill="1" applyBorder="1" applyAlignment="1">
      <alignment vertical="top" wrapText="1"/>
    </xf>
    <xf numFmtId="49" fontId="12" fillId="12" borderId="46" xfId="1" applyNumberFormat="1" applyFont="1" applyFill="1" applyBorder="1" applyAlignment="1">
      <alignment horizontal="right" vertical="top" wrapText="1"/>
    </xf>
    <xf numFmtId="0" fontId="0" fillId="12" borderId="46" xfId="0" applyFill="1" applyBorder="1" applyAlignment="1">
      <alignment horizontal="right" vertical="top" wrapText="1"/>
    </xf>
    <xf numFmtId="0" fontId="0" fillId="12" borderId="47" xfId="0" applyFill="1" applyBorder="1" applyAlignment="1">
      <alignment horizontal="right" vertical="top" wrapText="1"/>
    </xf>
    <xf numFmtId="0" fontId="12" fillId="8" borderId="46" xfId="1" applyFont="1" applyFill="1" applyBorder="1" applyAlignment="1">
      <alignment horizontal="right" vertical="top"/>
    </xf>
    <xf numFmtId="0" fontId="17" fillId="8" borderId="46" xfId="0" applyFont="1" applyFill="1" applyBorder="1" applyAlignment="1">
      <alignment horizontal="right"/>
    </xf>
    <xf numFmtId="0" fontId="17" fillId="8" borderId="47" xfId="0" applyFont="1" applyFill="1" applyBorder="1" applyAlignment="1">
      <alignment horizontal="right"/>
    </xf>
    <xf numFmtId="0" fontId="10" fillId="8" borderId="46" xfId="1" applyFont="1" applyFill="1" applyBorder="1" applyAlignment="1">
      <alignment vertical="top"/>
    </xf>
    <xf numFmtId="0" fontId="0" fillId="8" borderId="46" xfId="0" applyFill="1" applyBorder="1" applyAlignment="1">
      <alignment vertical="top"/>
    </xf>
    <xf numFmtId="0" fontId="0" fillId="8" borderId="47" xfId="0" applyFill="1" applyBorder="1" applyAlignment="1">
      <alignment vertical="top"/>
    </xf>
    <xf numFmtId="0" fontId="0" fillId="0" borderId="46" xfId="0" applyBorder="1" applyAlignment="1">
      <alignment horizontal="right" vertical="top"/>
    </xf>
    <xf numFmtId="0" fontId="0" fillId="0" borderId="47" xfId="0" applyBorder="1" applyAlignment="1">
      <alignment horizontal="right" vertical="top"/>
    </xf>
    <xf numFmtId="0" fontId="10" fillId="0" borderId="21" xfId="1" applyFont="1" applyBorder="1" applyAlignment="1">
      <alignment vertical="top" wrapText="1"/>
    </xf>
    <xf numFmtId="0" fontId="10" fillId="0" borderId="9" xfId="1" applyFont="1" applyBorder="1" applyAlignment="1">
      <alignment vertical="top" wrapText="1"/>
    </xf>
    <xf numFmtId="0" fontId="10" fillId="0" borderId="39" xfId="1" applyFont="1" applyBorder="1" applyAlignment="1">
      <alignment vertical="top" wrapText="1"/>
    </xf>
    <xf numFmtId="49" fontId="12" fillId="3" borderId="72" xfId="1" applyNumberFormat="1" applyFont="1" applyFill="1" applyBorder="1" applyAlignment="1">
      <alignment horizontal="left" vertical="top" wrapText="1"/>
    </xf>
    <xf numFmtId="0" fontId="14" fillId="0" borderId="70" xfId="1" applyFont="1" applyBorder="1" applyAlignment="1">
      <alignment horizontal="left" vertical="top" wrapText="1"/>
    </xf>
    <xf numFmtId="1" fontId="14" fillId="5" borderId="34" xfId="1" applyNumberFormat="1" applyFont="1" applyFill="1" applyBorder="1" applyAlignment="1">
      <alignment horizontal="left" vertical="top" wrapText="1"/>
    </xf>
    <xf numFmtId="1" fontId="14" fillId="5" borderId="70" xfId="1" applyNumberFormat="1" applyFont="1" applyFill="1" applyBorder="1" applyAlignment="1">
      <alignment horizontal="left" vertical="top" wrapText="1"/>
    </xf>
    <xf numFmtId="0" fontId="14" fillId="0" borderId="18" xfId="0" applyFont="1" applyBorder="1" applyAlignment="1">
      <alignment horizontal="left" vertical="top"/>
    </xf>
    <xf numFmtId="2" fontId="10" fillId="0" borderId="34" xfId="8" applyNumberFormat="1" applyFont="1" applyBorder="1" applyAlignment="1">
      <alignment horizontal="left" vertical="top" wrapText="1"/>
    </xf>
    <xf numFmtId="0" fontId="10" fillId="3" borderId="33" xfId="8" applyFont="1" applyFill="1" applyBorder="1" applyAlignment="1">
      <alignment horizontal="left" vertical="top" wrapText="1"/>
    </xf>
    <xf numFmtId="0" fontId="10" fillId="3" borderId="10" xfId="8" applyFont="1" applyFill="1" applyBorder="1" applyAlignment="1">
      <alignment horizontal="left" vertical="top" wrapText="1"/>
    </xf>
    <xf numFmtId="0" fontId="10" fillId="3" borderId="37" xfId="8" applyFont="1" applyFill="1" applyBorder="1" applyAlignment="1">
      <alignment horizontal="left" vertical="top" wrapText="1"/>
    </xf>
    <xf numFmtId="0" fontId="10" fillId="0" borderId="4" xfId="8" applyFont="1" applyBorder="1" applyAlignment="1">
      <alignment horizontal="left" vertical="top" wrapText="1"/>
    </xf>
    <xf numFmtId="0" fontId="10" fillId="3" borderId="54" xfId="8" applyFont="1" applyFill="1" applyBorder="1" applyAlignment="1">
      <alignment horizontal="left" vertical="top" wrapText="1"/>
    </xf>
    <xf numFmtId="0" fontId="10" fillId="3" borderId="34" xfId="8" applyFont="1" applyFill="1" applyBorder="1" applyAlignment="1">
      <alignment horizontal="left" vertical="top" wrapText="1"/>
    </xf>
    <xf numFmtId="0" fontId="10" fillId="3" borderId="70" xfId="8" applyFont="1" applyFill="1" applyBorder="1" applyAlignment="1">
      <alignment horizontal="left" vertical="top" wrapText="1"/>
    </xf>
    <xf numFmtId="49" fontId="12" fillId="15" borderId="46" xfId="1" applyNumberFormat="1" applyFont="1" applyFill="1" applyBorder="1" applyAlignment="1">
      <alignment horizontal="right" vertical="top" wrapText="1"/>
    </xf>
    <xf numFmtId="49" fontId="12" fillId="15" borderId="46" xfId="8" applyNumberFormat="1" applyFont="1" applyFill="1" applyBorder="1" applyAlignment="1">
      <alignment horizontal="right" vertical="top" wrapText="1"/>
    </xf>
    <xf numFmtId="0" fontId="10" fillId="11" borderId="56" xfId="8" applyFont="1" applyFill="1" applyBorder="1" applyAlignment="1">
      <alignment horizontal="right" vertical="top" wrapText="1"/>
    </xf>
    <xf numFmtId="0" fontId="10" fillId="11" borderId="1" xfId="8" applyFont="1" applyFill="1" applyBorder="1" applyAlignment="1">
      <alignment horizontal="right" vertical="top" wrapText="1"/>
    </xf>
    <xf numFmtId="2" fontId="10" fillId="0" borderId="21" xfId="8" applyNumberFormat="1" applyFont="1" applyBorder="1" applyAlignment="1">
      <alignment horizontal="left" vertical="top" wrapText="1"/>
    </xf>
    <xf numFmtId="2" fontId="10" fillId="0" borderId="39" xfId="8" applyNumberFormat="1" applyFont="1" applyBorder="1" applyAlignment="1">
      <alignment horizontal="left" vertical="top" wrapText="1"/>
    </xf>
    <xf numFmtId="49" fontId="12" fillId="11" borderId="42" xfId="8" applyNumberFormat="1" applyFont="1" applyFill="1" applyBorder="1" applyAlignment="1">
      <alignment horizontal="left" vertical="top" wrapText="1"/>
    </xf>
    <xf numFmtId="49" fontId="12" fillId="11" borderId="30" xfId="8" applyNumberFormat="1" applyFont="1" applyFill="1" applyBorder="1" applyAlignment="1">
      <alignment horizontal="left" vertical="top" wrapText="1"/>
    </xf>
    <xf numFmtId="49" fontId="12" fillId="11" borderId="31" xfId="8" applyNumberFormat="1" applyFont="1" applyFill="1" applyBorder="1" applyAlignment="1">
      <alignment horizontal="left" vertical="top" wrapText="1"/>
    </xf>
    <xf numFmtId="166" fontId="10" fillId="0" borderId="34" xfId="1" applyNumberFormat="1" applyFont="1" applyBorder="1" applyAlignment="1">
      <alignment horizontal="left" vertical="top" wrapText="1"/>
    </xf>
    <xf numFmtId="49" fontId="12" fillId="3" borderId="25" xfId="8" applyNumberFormat="1" applyFont="1" applyFill="1" applyBorder="1" applyAlignment="1">
      <alignment horizontal="left" vertical="top" wrapText="1"/>
    </xf>
    <xf numFmtId="4" fontId="10" fillId="0" borderId="34" xfId="1" applyNumberFormat="1" applyFont="1" applyBorder="1" applyAlignment="1">
      <alignment horizontal="left" vertical="top" wrapText="1"/>
    </xf>
    <xf numFmtId="3" fontId="10" fillId="11" borderId="46" xfId="8" applyNumberFormat="1" applyFont="1" applyFill="1" applyBorder="1" applyAlignment="1">
      <alignment horizontal="center" vertical="center" wrapText="1"/>
    </xf>
    <xf numFmtId="3" fontId="10" fillId="11" borderId="47" xfId="8" applyNumberFormat="1" applyFont="1" applyFill="1" applyBorder="1" applyAlignment="1">
      <alignment horizontal="center" vertical="center" wrapText="1"/>
    </xf>
    <xf numFmtId="49" fontId="12" fillId="0" borderId="25" xfId="1" applyNumberFormat="1" applyFont="1" applyBorder="1" applyAlignment="1">
      <alignment horizontal="left" vertical="top"/>
    </xf>
    <xf numFmtId="0" fontId="10" fillId="0" borderId="0" xfId="1" applyFont="1" applyBorder="1" applyAlignment="1">
      <alignment vertical="center" textRotation="90"/>
    </xf>
    <xf numFmtId="0" fontId="12" fillId="15" borderId="42" xfId="8" applyFont="1" applyFill="1" applyBorder="1" applyAlignment="1">
      <alignment horizontal="left" vertical="top"/>
    </xf>
    <xf numFmtId="0" fontId="12" fillId="15" borderId="30" xfId="8" applyFont="1" applyFill="1" applyBorder="1" applyAlignment="1">
      <alignment horizontal="left" vertical="top"/>
    </xf>
    <xf numFmtId="0" fontId="12" fillId="15" borderId="31" xfId="8" applyFont="1" applyFill="1" applyBorder="1" applyAlignment="1">
      <alignment horizontal="left" vertical="top"/>
    </xf>
    <xf numFmtId="0" fontId="12" fillId="8" borderId="30" xfId="8" applyFont="1" applyFill="1" applyBorder="1" applyAlignment="1">
      <alignment horizontal="left" vertical="top" wrapText="1"/>
    </xf>
    <xf numFmtId="0" fontId="12" fillId="8" borderId="31" xfId="8" applyFont="1" applyFill="1" applyBorder="1" applyAlignment="1">
      <alignment horizontal="left" vertical="top" wrapText="1"/>
    </xf>
    <xf numFmtId="49" fontId="12" fillId="2" borderId="42" xfId="8" applyNumberFormat="1" applyFont="1" applyFill="1" applyBorder="1" applyAlignment="1">
      <alignment horizontal="left" vertical="top" wrapText="1"/>
    </xf>
    <xf numFmtId="49" fontId="12" fillId="2" borderId="30" xfId="8" applyNumberFormat="1" applyFont="1" applyFill="1" applyBorder="1" applyAlignment="1">
      <alignment horizontal="left" vertical="top" wrapText="1"/>
    </xf>
    <xf numFmtId="3" fontId="10" fillId="3" borderId="3" xfId="8" applyNumberFormat="1" applyFont="1" applyFill="1" applyBorder="1" applyAlignment="1">
      <alignment horizontal="left" vertical="top" wrapText="1"/>
    </xf>
    <xf numFmtId="3" fontId="10" fillId="3" borderId="9" xfId="8" applyNumberFormat="1" applyFont="1" applyFill="1" applyBorder="1" applyAlignment="1">
      <alignment horizontal="left" vertical="top" wrapText="1"/>
    </xf>
    <xf numFmtId="3" fontId="10" fillId="3" borderId="39" xfId="8" applyNumberFormat="1" applyFont="1" applyFill="1" applyBorder="1" applyAlignment="1">
      <alignment horizontal="left" vertical="top" wrapText="1"/>
    </xf>
    <xf numFmtId="49" fontId="12" fillId="3" borderId="68" xfId="8" applyNumberFormat="1" applyFont="1" applyFill="1" applyBorder="1" applyAlignment="1">
      <alignment horizontal="left" vertical="top"/>
    </xf>
    <xf numFmtId="49" fontId="12" fillId="3" borderId="12" xfId="8" applyNumberFormat="1" applyFont="1" applyFill="1" applyBorder="1" applyAlignment="1">
      <alignment horizontal="left" vertical="top"/>
    </xf>
    <xf numFmtId="3" fontId="10" fillId="3" borderId="34" xfId="8" applyNumberFormat="1" applyFont="1" applyFill="1" applyBorder="1" applyAlignment="1">
      <alignment horizontal="left" vertical="top"/>
    </xf>
    <xf numFmtId="0" fontId="10" fillId="11" borderId="0" xfId="8" applyFont="1" applyFill="1" applyBorder="1" applyAlignment="1">
      <alignment horizontal="center" vertical="top"/>
    </xf>
    <xf numFmtId="0" fontId="10" fillId="11" borderId="1" xfId="8" applyFont="1" applyFill="1" applyBorder="1" applyAlignment="1">
      <alignment horizontal="center" vertical="top"/>
    </xf>
    <xf numFmtId="0" fontId="10" fillId="3" borderId="21" xfId="8" applyFont="1" applyFill="1" applyBorder="1" applyAlignment="1">
      <alignment horizontal="left" vertical="top" wrapText="1"/>
    </xf>
    <xf numFmtId="0" fontId="10" fillId="3" borderId="39" xfId="8" applyFont="1" applyFill="1" applyBorder="1" applyAlignment="1">
      <alignment horizontal="left" vertical="top" wrapText="1"/>
    </xf>
    <xf numFmtId="0" fontId="10" fillId="3" borderId="9" xfId="8" applyFont="1" applyFill="1" applyBorder="1" applyAlignment="1">
      <alignment horizontal="left" vertical="top" wrapText="1"/>
    </xf>
    <xf numFmtId="0" fontId="10" fillId="0" borderId="30" xfId="1" applyFont="1" applyBorder="1" applyAlignment="1">
      <alignment horizontal="center" vertical="top" wrapText="1"/>
    </xf>
    <xf numFmtId="0" fontId="10" fillId="0" borderId="31" xfId="1" applyFont="1" applyBorder="1" applyAlignment="1">
      <alignment horizontal="center" vertical="top" wrapText="1"/>
    </xf>
    <xf numFmtId="0" fontId="12" fillId="0" borderId="0" xfId="8" applyFont="1" applyBorder="1" applyAlignment="1">
      <alignment horizontal="center" vertical="top" wrapText="1"/>
    </xf>
    <xf numFmtId="0" fontId="10" fillId="0" borderId="0" xfId="8" applyFont="1" applyBorder="1" applyAlignment="1">
      <alignment horizontal="center" vertical="top" wrapText="1"/>
    </xf>
    <xf numFmtId="0" fontId="10" fillId="0" borderId="0" xfId="8" applyFont="1" applyAlignment="1">
      <alignment horizontal="center" vertical="top" wrapText="1"/>
    </xf>
    <xf numFmtId="0" fontId="10" fillId="0" borderId="36" xfId="8" applyFont="1" applyBorder="1" applyAlignment="1">
      <alignment horizontal="center" vertical="top" wrapText="1"/>
    </xf>
    <xf numFmtId="0" fontId="10" fillId="0" borderId="1" xfId="8" applyFont="1" applyBorder="1" applyAlignment="1">
      <alignment horizontal="center" vertical="top" wrapText="1"/>
    </xf>
    <xf numFmtId="0" fontId="10" fillId="0" borderId="0" xfId="1" applyFont="1" applyBorder="1" applyAlignment="1">
      <alignment horizontal="center" vertical="center" textRotation="90" shrinkToFit="1"/>
    </xf>
    <xf numFmtId="49" fontId="12" fillId="8" borderId="1" xfId="8" applyNumberFormat="1" applyFont="1" applyFill="1" applyBorder="1" applyAlignment="1">
      <alignment horizontal="right" vertical="top"/>
    </xf>
    <xf numFmtId="0" fontId="10" fillId="8" borderId="1" xfId="8" applyFont="1" applyFill="1" applyBorder="1" applyAlignment="1">
      <alignment vertical="top"/>
    </xf>
    <xf numFmtId="0" fontId="10" fillId="8" borderId="1" xfId="8" applyFont="1" applyFill="1" applyBorder="1" applyAlignment="1">
      <alignment horizontal="center" vertical="top"/>
    </xf>
    <xf numFmtId="0" fontId="10" fillId="2" borderId="65" xfId="1" applyFont="1" applyFill="1" applyBorder="1" applyAlignment="1">
      <alignment horizontal="center" vertical="top"/>
    </xf>
    <xf numFmtId="0" fontId="10" fillId="2" borderId="56" xfId="1" applyFont="1" applyFill="1" applyBorder="1" applyAlignment="1">
      <alignment horizontal="center" vertical="top"/>
    </xf>
    <xf numFmtId="0" fontId="10" fillId="11" borderId="65" xfId="1" applyFont="1" applyFill="1" applyBorder="1" applyAlignment="1">
      <alignment horizontal="center" vertical="top"/>
    </xf>
    <xf numFmtId="0" fontId="10" fillId="11" borderId="56" xfId="1" applyFont="1" applyFill="1" applyBorder="1" applyAlignment="1">
      <alignment horizontal="center" vertical="top"/>
    </xf>
    <xf numFmtId="3" fontId="10" fillId="3" borderId="54" xfId="8" applyNumberFormat="1" applyFont="1" applyFill="1" applyBorder="1" applyAlignment="1">
      <alignment horizontal="left" vertical="top"/>
    </xf>
    <xf numFmtId="0" fontId="10" fillId="0" borderId="35" xfId="8" applyFont="1" applyBorder="1" applyAlignment="1">
      <alignment vertical="top" wrapText="1"/>
    </xf>
    <xf numFmtId="0" fontId="10" fillId="3" borderId="54" xfId="8" applyFont="1" applyFill="1" applyBorder="1" applyAlignment="1">
      <alignment horizontal="left" vertical="top"/>
    </xf>
    <xf numFmtId="0" fontId="14" fillId="0" borderId="70" xfId="0" applyFont="1" applyBorder="1" applyAlignment="1">
      <alignment horizontal="left" vertical="top"/>
    </xf>
    <xf numFmtId="49" fontId="12" fillId="3" borderId="12" xfId="8" applyNumberFormat="1" applyFont="1" applyFill="1" applyBorder="1" applyAlignment="1">
      <alignment horizontal="left" vertical="top" wrapText="1"/>
    </xf>
    <xf numFmtId="49" fontId="12" fillId="3" borderId="8" xfId="8" applyNumberFormat="1" applyFont="1" applyFill="1" applyBorder="1" applyAlignment="1">
      <alignment horizontal="left" vertical="top" wrapText="1"/>
    </xf>
    <xf numFmtId="49" fontId="12" fillId="3" borderId="38" xfId="8" applyNumberFormat="1" applyFont="1" applyFill="1" applyBorder="1" applyAlignment="1">
      <alignment horizontal="left" vertical="top" wrapText="1"/>
    </xf>
    <xf numFmtId="0" fontId="10" fillId="2" borderId="46" xfId="8" applyFont="1" applyFill="1" applyBorder="1" applyAlignment="1">
      <alignment horizontal="center" vertical="top" wrapText="1"/>
    </xf>
    <xf numFmtId="49" fontId="12" fillId="2" borderId="1" xfId="1" applyNumberFormat="1" applyFont="1" applyFill="1" applyBorder="1" applyAlignment="1">
      <alignment horizontal="right" vertical="top" wrapText="1"/>
    </xf>
    <xf numFmtId="166" fontId="10" fillId="0" borderId="34" xfId="0" applyNumberFormat="1" applyFont="1" applyBorder="1" applyAlignment="1">
      <alignment horizontal="left" vertical="top" wrapText="1"/>
    </xf>
    <xf numFmtId="49" fontId="12" fillId="11" borderId="1" xfId="8" applyNumberFormat="1" applyFont="1" applyFill="1" applyBorder="1" applyAlignment="1">
      <alignment horizontal="right" vertical="top" wrapText="1"/>
    </xf>
    <xf numFmtId="0" fontId="10" fillId="0" borderId="21" xfId="8" applyFont="1" applyBorder="1" applyAlignment="1">
      <alignment horizontal="center" vertical="top" wrapText="1"/>
    </xf>
    <xf numFmtId="0" fontId="10" fillId="0" borderId="39" xfId="8" applyFont="1" applyBorder="1" applyAlignment="1">
      <alignment horizontal="center" vertical="top" wrapText="1"/>
    </xf>
    <xf numFmtId="49" fontId="10" fillId="3" borderId="34" xfId="8" applyNumberFormat="1" applyFont="1" applyFill="1" applyBorder="1" applyAlignment="1">
      <alignment horizontal="left" vertical="top" wrapText="1"/>
    </xf>
    <xf numFmtId="49" fontId="12" fillId="2" borderId="46" xfId="8" applyNumberFormat="1" applyFont="1" applyFill="1" applyBorder="1" applyAlignment="1">
      <alignment horizontal="right" vertical="top" wrapText="1"/>
    </xf>
    <xf numFmtId="0" fontId="10" fillId="0" borderId="9" xfId="8" applyFont="1" applyBorder="1" applyAlignment="1">
      <alignment horizontal="center" vertical="top" wrapText="1"/>
    </xf>
    <xf numFmtId="166" fontId="10" fillId="3" borderId="34" xfId="8" applyNumberFormat="1" applyFont="1" applyFill="1" applyBorder="1" applyAlignment="1">
      <alignment horizontal="left" vertical="top" wrapText="1"/>
    </xf>
    <xf numFmtId="0" fontId="10" fillId="11" borderId="1" xfId="1" applyFont="1" applyFill="1" applyBorder="1" applyAlignment="1">
      <alignment horizontal="center" vertical="top" wrapText="1"/>
    </xf>
    <xf numFmtId="0" fontId="10" fillId="11" borderId="41" xfId="1" applyFont="1" applyFill="1" applyBorder="1" applyAlignment="1">
      <alignment horizontal="center" vertical="top" wrapText="1"/>
    </xf>
    <xf numFmtId="0" fontId="10" fillId="11" borderId="0" xfId="8" applyFont="1" applyFill="1" applyBorder="1" applyAlignment="1">
      <alignment horizontal="center" vertical="top" wrapText="1"/>
    </xf>
    <xf numFmtId="0" fontId="10" fillId="3" borderId="3" xfId="8" applyFont="1" applyFill="1" applyBorder="1" applyAlignment="1">
      <alignment horizontal="left" vertical="top" wrapText="1"/>
    </xf>
    <xf numFmtId="0" fontId="14" fillId="0" borderId="39" xfId="1" applyFont="1" applyBorder="1" applyAlignment="1">
      <alignment horizontal="left" vertical="top" wrapText="1"/>
    </xf>
    <xf numFmtId="0" fontId="14" fillId="0" borderId="34" xfId="1" applyFont="1" applyFill="1" applyBorder="1" applyAlignment="1">
      <alignment horizontal="left" vertical="top" wrapText="1"/>
    </xf>
    <xf numFmtId="0" fontId="14" fillId="0" borderId="70" xfId="1" applyFont="1" applyFill="1" applyBorder="1" applyAlignment="1">
      <alignment horizontal="left" vertical="top" wrapText="1"/>
    </xf>
    <xf numFmtId="49" fontId="12" fillId="0" borderId="25" xfId="1" applyNumberFormat="1" applyFont="1" applyFill="1" applyBorder="1" applyAlignment="1">
      <alignment horizontal="center" vertical="top" wrapText="1"/>
    </xf>
    <xf numFmtId="49" fontId="12" fillId="0" borderId="72" xfId="1" applyNumberFormat="1" applyFont="1" applyFill="1" applyBorder="1" applyAlignment="1">
      <alignment horizontal="center" vertical="top" wrapText="1"/>
    </xf>
    <xf numFmtId="49" fontId="10" fillId="0" borderId="34" xfId="1" applyNumberFormat="1" applyFont="1" applyFill="1" applyBorder="1" applyAlignment="1">
      <alignment horizontal="left" vertical="top" wrapText="1"/>
    </xf>
    <xf numFmtId="49" fontId="10" fillId="0" borderId="70" xfId="1" applyNumberFormat="1" applyFont="1" applyFill="1" applyBorder="1" applyAlignment="1">
      <alignment horizontal="left" vertical="top" wrapText="1"/>
    </xf>
    <xf numFmtId="4" fontId="10" fillId="0" borderId="34" xfId="1" applyNumberFormat="1" applyFont="1" applyFill="1" applyBorder="1" applyAlignment="1">
      <alignment horizontal="left" vertical="top" wrapText="1"/>
    </xf>
    <xf numFmtId="4" fontId="10" fillId="0" borderId="70" xfId="1" applyNumberFormat="1" applyFont="1" applyFill="1" applyBorder="1" applyAlignment="1">
      <alignment horizontal="left" vertical="top" wrapText="1"/>
    </xf>
    <xf numFmtId="0" fontId="14" fillId="0" borderId="21" xfId="1" applyFont="1" applyBorder="1" applyAlignment="1">
      <alignment horizontal="center" vertical="top" wrapText="1"/>
    </xf>
    <xf numFmtId="0" fontId="14" fillId="0" borderId="9" xfId="1" applyFont="1" applyBorder="1" applyAlignment="1">
      <alignment horizontal="center" vertical="top" wrapText="1"/>
    </xf>
    <xf numFmtId="0" fontId="14" fillId="0" borderId="39" xfId="1" applyFont="1" applyBorder="1" applyAlignment="1">
      <alignment horizontal="center" vertical="top" wrapText="1"/>
    </xf>
    <xf numFmtId="49" fontId="12" fillId="2" borderId="42" xfId="1" applyNumberFormat="1" applyFont="1" applyFill="1" applyBorder="1" applyAlignment="1">
      <alignment horizontal="left" vertical="top" wrapText="1"/>
    </xf>
    <xf numFmtId="49" fontId="12" fillId="2" borderId="30" xfId="1" applyNumberFormat="1" applyFont="1" applyFill="1" applyBorder="1" applyAlignment="1">
      <alignment horizontal="left" vertical="top" wrapText="1"/>
    </xf>
    <xf numFmtId="49" fontId="12" fillId="2" borderId="31" xfId="1" applyNumberFormat="1" applyFont="1" applyFill="1" applyBorder="1" applyAlignment="1">
      <alignment horizontal="left" vertical="top" wrapText="1"/>
    </xf>
    <xf numFmtId="49" fontId="12" fillId="3" borderId="12" xfId="1" applyNumberFormat="1" applyFont="1" applyFill="1" applyBorder="1" applyAlignment="1">
      <alignment horizontal="left" vertical="top"/>
    </xf>
    <xf numFmtId="49" fontId="12" fillId="3" borderId="38" xfId="1" applyNumberFormat="1" applyFont="1" applyFill="1" applyBorder="1" applyAlignment="1">
      <alignment horizontal="left" vertical="top" wrapText="1"/>
    </xf>
    <xf numFmtId="0" fontId="12" fillId="11" borderId="42" xfId="1" applyFont="1" applyFill="1" applyBorder="1" applyAlignment="1">
      <alignment horizontal="left" vertical="top"/>
    </xf>
    <xf numFmtId="0" fontId="12" fillId="11" borderId="30" xfId="1" applyFont="1" applyFill="1" applyBorder="1" applyAlignment="1">
      <alignment horizontal="left" vertical="top"/>
    </xf>
    <xf numFmtId="0" fontId="12" fillId="11" borderId="31" xfId="1" applyFont="1" applyFill="1" applyBorder="1" applyAlignment="1">
      <alignment horizontal="left" vertical="top"/>
    </xf>
    <xf numFmtId="0" fontId="12" fillId="15" borderId="42" xfId="1" applyFont="1" applyFill="1" applyBorder="1" applyAlignment="1">
      <alignment horizontal="left" vertical="top"/>
    </xf>
    <xf numFmtId="0" fontId="12" fillId="15" borderId="30" xfId="1" applyFont="1" applyFill="1" applyBorder="1" applyAlignment="1">
      <alignment horizontal="left" vertical="top"/>
    </xf>
    <xf numFmtId="0" fontId="12" fillId="15" borderId="31" xfId="1" applyFont="1" applyFill="1" applyBorder="1" applyAlignment="1">
      <alignment horizontal="left" vertical="top"/>
    </xf>
    <xf numFmtId="0" fontId="10" fillId="3" borderId="21" xfId="1" applyFont="1" applyFill="1" applyBorder="1" applyAlignment="1">
      <alignment horizontal="left" vertical="top" wrapText="1"/>
    </xf>
    <xf numFmtId="0" fontId="10" fillId="0" borderId="4" xfId="1" applyFont="1" applyBorder="1" applyAlignment="1">
      <alignment vertical="top" wrapText="1" shrinkToFit="1"/>
    </xf>
    <xf numFmtId="0" fontId="10" fillId="0" borderId="10" xfId="1" applyFont="1" applyBorder="1" applyAlignment="1">
      <alignment vertical="top" wrapText="1" shrinkToFit="1"/>
    </xf>
    <xf numFmtId="0" fontId="10" fillId="0" borderId="37" xfId="1" applyFont="1" applyBorder="1" applyAlignment="1">
      <alignment vertical="top" wrapText="1" shrinkToFit="1"/>
    </xf>
    <xf numFmtId="0" fontId="10" fillId="0" borderId="33" xfId="1" applyFont="1" applyBorder="1" applyAlignment="1">
      <alignment horizontal="left" vertical="top" wrapText="1" shrinkToFit="1"/>
    </xf>
    <xf numFmtId="0" fontId="10" fillId="0" borderId="10" xfId="1" applyFont="1" applyBorder="1" applyAlignment="1">
      <alignment horizontal="left" vertical="top" wrapText="1" shrinkToFit="1"/>
    </xf>
    <xf numFmtId="0" fontId="10" fillId="0" borderId="19" xfId="1" applyFont="1" applyBorder="1" applyAlignment="1">
      <alignment horizontal="left" vertical="top" wrapText="1" shrinkToFit="1"/>
    </xf>
    <xf numFmtId="49" fontId="12" fillId="11" borderId="56" xfId="1" applyNumberFormat="1" applyFont="1" applyFill="1" applyBorder="1" applyAlignment="1">
      <alignment horizontal="right" vertical="top" wrapText="1"/>
    </xf>
    <xf numFmtId="0" fontId="10" fillId="11" borderId="56" xfId="1" applyFont="1" applyFill="1" applyBorder="1" applyAlignment="1">
      <alignment horizontal="center" vertical="top" wrapText="1"/>
    </xf>
    <xf numFmtId="49" fontId="12" fillId="2" borderId="41" xfId="1" applyNumberFormat="1" applyFont="1" applyFill="1" applyBorder="1" applyAlignment="1">
      <alignment horizontal="right" vertical="top" wrapText="1"/>
    </xf>
    <xf numFmtId="0" fontId="12" fillId="8" borderId="1" xfId="1" applyFont="1" applyFill="1" applyBorder="1" applyAlignment="1">
      <alignment horizontal="right" vertical="top" wrapText="1"/>
    </xf>
    <xf numFmtId="0" fontId="12" fillId="8" borderId="41" xfId="1" applyFont="1" applyFill="1" applyBorder="1" applyAlignment="1">
      <alignment horizontal="right" vertical="top" wrapText="1"/>
    </xf>
    <xf numFmtId="0" fontId="14" fillId="7" borderId="21" xfId="0" applyFont="1" applyFill="1" applyBorder="1" applyAlignment="1">
      <alignment horizontal="left" vertical="top" wrapText="1"/>
    </xf>
    <xf numFmtId="49" fontId="12" fillId="15" borderId="1" xfId="1" applyNumberFormat="1" applyFont="1" applyFill="1" applyBorder="1" applyAlignment="1">
      <alignment horizontal="right" vertical="top" wrapText="1"/>
    </xf>
    <xf numFmtId="49" fontId="12" fillId="15" borderId="41" xfId="1" applyNumberFormat="1" applyFont="1" applyFill="1" applyBorder="1" applyAlignment="1">
      <alignment horizontal="right" vertical="top" wrapText="1"/>
    </xf>
    <xf numFmtId="0" fontId="15" fillId="0" borderId="25" xfId="0" applyFont="1" applyBorder="1" applyAlignment="1">
      <alignment horizontal="left" vertical="top"/>
    </xf>
    <xf numFmtId="0" fontId="15" fillId="0" borderId="25" xfId="0" applyFont="1" applyBorder="1" applyAlignment="1">
      <alignment horizontal="left" vertical="top" wrapText="1"/>
    </xf>
    <xf numFmtId="0" fontId="10" fillId="0" borderId="35" xfId="1" applyFont="1" applyBorder="1" applyAlignment="1">
      <alignment horizontal="left" vertical="top" wrapText="1"/>
    </xf>
    <xf numFmtId="3" fontId="10" fillId="0" borderId="34" xfId="1" applyNumberFormat="1" applyFont="1" applyBorder="1" applyAlignment="1">
      <alignment horizontal="left" vertical="top"/>
    </xf>
    <xf numFmtId="0" fontId="10" fillId="0" borderId="34" xfId="1" applyFont="1" applyBorder="1" applyAlignment="1">
      <alignment horizontal="left" vertical="top"/>
    </xf>
    <xf numFmtId="0" fontId="10" fillId="3" borderId="54" xfId="1" applyFont="1" applyFill="1" applyBorder="1" applyAlignment="1">
      <alignment horizontal="left" vertical="top" wrapText="1"/>
    </xf>
    <xf numFmtId="3" fontId="10" fillId="0" borderId="3" xfId="1" applyNumberFormat="1" applyFont="1" applyBorder="1" applyAlignment="1">
      <alignment horizontal="left" vertical="top"/>
    </xf>
    <xf numFmtId="3" fontId="10" fillId="0" borderId="9" xfId="1" applyNumberFormat="1" applyFont="1" applyBorder="1" applyAlignment="1">
      <alignment horizontal="left" vertical="top"/>
    </xf>
    <xf numFmtId="3" fontId="10" fillId="0" borderId="39" xfId="1" applyNumberFormat="1" applyFont="1" applyBorder="1" applyAlignment="1">
      <alignment horizontal="left" vertical="top"/>
    </xf>
    <xf numFmtId="0" fontId="11" fillId="0" borderId="0" xfId="1" applyFont="1" applyBorder="1" applyAlignment="1">
      <alignment horizontal="center" vertical="top" wrapText="1"/>
    </xf>
    <xf numFmtId="0" fontId="9" fillId="0" borderId="0" xfId="1" applyFont="1" applyBorder="1" applyAlignment="1">
      <alignment horizontal="center" vertical="top" wrapText="1"/>
    </xf>
    <xf numFmtId="0" fontId="10" fillId="0" borderId="1" xfId="1" applyFont="1" applyBorder="1" applyAlignment="1">
      <alignment horizontal="center" vertical="top" wrapText="1"/>
    </xf>
    <xf numFmtId="3" fontId="12" fillId="11" borderId="46" xfId="1" applyNumberFormat="1" applyFont="1" applyFill="1" applyBorder="1" applyAlignment="1">
      <alignment horizontal="right" vertical="top" wrapText="1"/>
    </xf>
    <xf numFmtId="3" fontId="12" fillId="11" borderId="47" xfId="1" applyNumberFormat="1" applyFont="1" applyFill="1" applyBorder="1" applyAlignment="1">
      <alignment horizontal="right" vertical="top" wrapText="1"/>
    </xf>
    <xf numFmtId="3" fontId="12" fillId="11" borderId="56" xfId="1" applyNumberFormat="1" applyFont="1" applyFill="1" applyBorder="1" applyAlignment="1">
      <alignment horizontal="right" vertical="top" wrapText="1"/>
    </xf>
    <xf numFmtId="3" fontId="12" fillId="11" borderId="1" xfId="1" applyNumberFormat="1" applyFont="1" applyFill="1" applyBorder="1" applyAlignment="1">
      <alignment horizontal="right" vertical="top" wrapText="1"/>
    </xf>
    <xf numFmtId="3" fontId="12" fillId="11" borderId="41" xfId="1" applyNumberFormat="1" applyFont="1" applyFill="1" applyBorder="1" applyAlignment="1">
      <alignment horizontal="right" vertical="top" wrapText="1"/>
    </xf>
    <xf numFmtId="49" fontId="12" fillId="17" borderId="1" xfId="1" applyNumberFormat="1" applyFont="1" applyFill="1" applyBorder="1" applyAlignment="1">
      <alignment horizontal="right" vertical="top" wrapText="1"/>
    </xf>
    <xf numFmtId="49" fontId="12" fillId="17" borderId="41" xfId="1" applyNumberFormat="1" applyFont="1" applyFill="1" applyBorder="1" applyAlignment="1">
      <alignment horizontal="right" vertical="top" wrapText="1"/>
    </xf>
    <xf numFmtId="0" fontId="10" fillId="17" borderId="65" xfId="1" applyFont="1" applyFill="1" applyBorder="1" applyAlignment="1">
      <alignment horizontal="center" vertical="top"/>
    </xf>
    <xf numFmtId="49" fontId="12" fillId="5" borderId="25" xfId="1" applyNumberFormat="1" applyFont="1" applyFill="1" applyBorder="1" applyAlignment="1">
      <alignment horizontal="left" vertical="top"/>
    </xf>
    <xf numFmtId="166" fontId="10" fillId="0" borderId="34" xfId="1" applyNumberFormat="1" applyFont="1" applyFill="1" applyBorder="1" applyAlignment="1">
      <alignment horizontal="left" vertical="top"/>
    </xf>
    <xf numFmtId="0" fontId="12" fillId="0" borderId="0" xfId="1" applyFont="1" applyBorder="1" applyAlignment="1">
      <alignment horizontal="center" vertical="top" wrapText="1"/>
    </xf>
    <xf numFmtId="0" fontId="12" fillId="0" borderId="0" xfId="1" applyFont="1" applyAlignment="1">
      <alignment horizontal="center" vertical="top" wrapText="1"/>
    </xf>
    <xf numFmtId="0" fontId="12" fillId="0" borderId="36" xfId="1" applyFont="1" applyBorder="1" applyAlignment="1">
      <alignment horizontal="center" vertical="top" wrapText="1"/>
    </xf>
    <xf numFmtId="0" fontId="10" fillId="0" borderId="41" xfId="1" applyFont="1" applyBorder="1" applyAlignment="1">
      <alignment horizontal="center" vertical="top" wrapText="1"/>
    </xf>
    <xf numFmtId="0" fontId="12" fillId="17" borderId="42" xfId="1" applyFont="1" applyFill="1" applyBorder="1" applyAlignment="1">
      <alignment horizontal="left" vertical="top"/>
    </xf>
    <xf numFmtId="0" fontId="12" fillId="17" borderId="30" xfId="1" applyFont="1" applyFill="1" applyBorder="1" applyAlignment="1">
      <alignment horizontal="left" vertical="top"/>
    </xf>
    <xf numFmtId="0" fontId="12" fillId="17" borderId="31" xfId="1" applyFont="1" applyFill="1" applyBorder="1" applyAlignment="1">
      <alignment horizontal="left" vertical="top"/>
    </xf>
    <xf numFmtId="0" fontId="12" fillId="17" borderId="42" xfId="1" applyFont="1" applyFill="1" applyBorder="1" applyAlignment="1">
      <alignment horizontal="left" vertical="top" shrinkToFit="1"/>
    </xf>
    <xf numFmtId="0" fontId="12" fillId="17" borderId="30" xfId="1" applyFont="1" applyFill="1" applyBorder="1" applyAlignment="1">
      <alignment horizontal="left" vertical="top" shrinkToFit="1"/>
    </xf>
    <xf numFmtId="0" fontId="12" fillId="17" borderId="31" xfId="1" applyFont="1" applyFill="1" applyBorder="1" applyAlignment="1">
      <alignment horizontal="left" vertical="top" shrinkToFit="1"/>
    </xf>
    <xf numFmtId="49" fontId="12" fillId="11" borderId="42" xfId="1" applyNumberFormat="1" applyFont="1" applyFill="1" applyBorder="1" applyAlignment="1">
      <alignment horizontal="left" vertical="top"/>
    </xf>
    <xf numFmtId="49" fontId="12" fillId="11" borderId="30" xfId="1" applyNumberFormat="1" applyFont="1" applyFill="1" applyBorder="1" applyAlignment="1">
      <alignment horizontal="left" vertical="top"/>
    </xf>
    <xf numFmtId="49" fontId="12" fillId="11" borderId="31" xfId="1" applyNumberFormat="1" applyFont="1" applyFill="1" applyBorder="1" applyAlignment="1">
      <alignment horizontal="left" vertical="top"/>
    </xf>
    <xf numFmtId="49" fontId="12" fillId="5" borderId="72" xfId="1" applyNumberFormat="1" applyFont="1" applyFill="1" applyBorder="1" applyAlignment="1">
      <alignment horizontal="left" vertical="top"/>
    </xf>
    <xf numFmtId="49" fontId="12" fillId="5" borderId="68" xfId="1" applyNumberFormat="1" applyFont="1" applyFill="1" applyBorder="1" applyAlignment="1">
      <alignment horizontal="left" vertical="top"/>
    </xf>
    <xf numFmtId="49" fontId="12" fillId="11" borderId="1" xfId="1" applyNumberFormat="1" applyFont="1" applyFill="1" applyBorder="1" applyAlignment="1">
      <alignment horizontal="right" vertical="top"/>
    </xf>
    <xf numFmtId="49" fontId="12" fillId="11" borderId="41" xfId="1" applyNumberFormat="1" applyFont="1" applyFill="1" applyBorder="1" applyAlignment="1">
      <alignment horizontal="right" vertical="top"/>
    </xf>
    <xf numFmtId="166" fontId="10" fillId="0" borderId="70" xfId="1" applyNumberFormat="1" applyFont="1" applyFill="1" applyBorder="1" applyAlignment="1">
      <alignment horizontal="left" vertical="top"/>
    </xf>
    <xf numFmtId="166" fontId="10" fillId="5" borderId="34" xfId="1" applyNumberFormat="1" applyFont="1" applyFill="1" applyBorder="1" applyAlignment="1">
      <alignment horizontal="left" vertical="top" wrapText="1"/>
    </xf>
    <xf numFmtId="166" fontId="10" fillId="5" borderId="70" xfId="1" applyNumberFormat="1" applyFont="1" applyFill="1" applyBorder="1" applyAlignment="1">
      <alignment horizontal="left" vertical="top" wrapText="1"/>
    </xf>
    <xf numFmtId="0" fontId="12" fillId="8" borderId="42" xfId="1" applyFont="1" applyFill="1" applyBorder="1" applyAlignment="1">
      <alignment horizontal="left" vertical="top"/>
    </xf>
    <xf numFmtId="0" fontId="12" fillId="8" borderId="30" xfId="1" applyFont="1" applyFill="1" applyBorder="1" applyAlignment="1">
      <alignment horizontal="left" vertical="top"/>
    </xf>
    <xf numFmtId="0" fontId="12" fillId="8" borderId="31" xfId="1" applyFont="1" applyFill="1" applyBorder="1" applyAlignment="1">
      <alignment horizontal="left" vertical="top"/>
    </xf>
    <xf numFmtId="3" fontId="10" fillId="5" borderId="3" xfId="1" applyNumberFormat="1" applyFont="1" applyFill="1" applyBorder="1" applyAlignment="1">
      <alignment horizontal="left" vertical="top" wrapText="1"/>
    </xf>
    <xf numFmtId="3" fontId="10" fillId="5" borderId="18" xfId="1" applyNumberFormat="1" applyFont="1" applyFill="1" applyBorder="1" applyAlignment="1">
      <alignment horizontal="left" vertical="top" wrapText="1"/>
    </xf>
    <xf numFmtId="49" fontId="10" fillId="5" borderId="3" xfId="1" applyNumberFormat="1" applyFont="1" applyFill="1" applyBorder="1" applyAlignment="1">
      <alignment horizontal="left" vertical="top"/>
    </xf>
    <xf numFmtId="49" fontId="10" fillId="5" borderId="39" xfId="1" applyNumberFormat="1" applyFont="1" applyFill="1" applyBorder="1" applyAlignment="1">
      <alignment horizontal="left" vertical="top"/>
    </xf>
    <xf numFmtId="49" fontId="10" fillId="5" borderId="21" xfId="1" applyNumberFormat="1" applyFont="1" applyFill="1" applyBorder="1" applyAlignment="1">
      <alignment horizontal="left" vertical="top"/>
    </xf>
    <xf numFmtId="49" fontId="10" fillId="5" borderId="9" xfId="1" applyNumberFormat="1" applyFont="1" applyFill="1" applyBorder="1" applyAlignment="1">
      <alignment horizontal="left" vertical="top"/>
    </xf>
    <xf numFmtId="49" fontId="10" fillId="5" borderId="18" xfId="1" applyNumberFormat="1" applyFont="1" applyFill="1" applyBorder="1" applyAlignment="1">
      <alignment horizontal="left" vertical="top"/>
    </xf>
    <xf numFmtId="0" fontId="10" fillId="0" borderId="3" xfId="1" applyFont="1" applyBorder="1" applyAlignment="1">
      <alignment horizontal="left" vertical="top" wrapText="1"/>
    </xf>
    <xf numFmtId="3" fontId="10" fillId="0" borderId="3" xfId="1" applyNumberFormat="1" applyFont="1" applyFill="1" applyBorder="1" applyAlignment="1">
      <alignment horizontal="left" vertical="top" wrapText="1"/>
    </xf>
    <xf numFmtId="3" fontId="10" fillId="0" borderId="9" xfId="1" applyNumberFormat="1" applyFont="1" applyFill="1" applyBorder="1" applyAlignment="1">
      <alignment horizontal="left" vertical="top" wrapText="1"/>
    </xf>
    <xf numFmtId="3" fontId="10" fillId="0" borderId="39" xfId="1" applyNumberFormat="1" applyFont="1" applyFill="1" applyBorder="1" applyAlignment="1">
      <alignment horizontal="left" vertical="top" wrapText="1"/>
    </xf>
    <xf numFmtId="0" fontId="10" fillId="0" borderId="21"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18" xfId="1" applyFont="1" applyFill="1" applyBorder="1" applyAlignment="1">
      <alignment horizontal="left" vertical="top" wrapText="1"/>
    </xf>
    <xf numFmtId="0" fontId="10" fillId="0" borderId="37" xfId="1" applyFont="1" applyBorder="1" applyAlignment="1">
      <alignment horizontal="left" vertical="top" wrapText="1"/>
    </xf>
    <xf numFmtId="0" fontId="10" fillId="0" borderId="33" xfId="1" applyFont="1" applyBorder="1" applyAlignment="1">
      <alignment horizontal="left" vertical="top" wrapText="1"/>
    </xf>
    <xf numFmtId="0" fontId="16" fillId="0" borderId="3" xfId="0" applyFont="1" applyBorder="1" applyAlignment="1">
      <alignment horizontal="left" vertical="top"/>
    </xf>
    <xf numFmtId="0" fontId="16" fillId="0" borderId="9" xfId="0" applyFont="1" applyBorder="1" applyAlignment="1">
      <alignment horizontal="left" vertical="top"/>
    </xf>
    <xf numFmtId="0" fontId="16" fillId="0" borderId="18" xfId="0" applyFont="1" applyBorder="1" applyAlignment="1">
      <alignment horizontal="left" vertical="top"/>
    </xf>
    <xf numFmtId="3" fontId="10" fillId="5" borderId="9" xfId="1" applyNumberFormat="1" applyFont="1" applyFill="1" applyBorder="1" applyAlignment="1">
      <alignment horizontal="left" vertical="top" wrapText="1"/>
    </xf>
    <xf numFmtId="3" fontId="10" fillId="5" borderId="39" xfId="1" applyNumberFormat="1" applyFont="1" applyFill="1" applyBorder="1" applyAlignment="1">
      <alignment horizontal="left" vertical="top" wrapText="1"/>
    </xf>
    <xf numFmtId="0" fontId="10" fillId="0" borderId="70" xfId="1" applyFont="1" applyFill="1" applyBorder="1" applyAlignment="1">
      <alignment horizontal="left" vertical="top" wrapText="1"/>
    </xf>
    <xf numFmtId="3" fontId="29" fillId="0" borderId="21" xfId="1" applyNumberFormat="1" applyFont="1" applyFill="1" applyBorder="1" applyAlignment="1">
      <alignment horizontal="left" vertical="top" wrapText="1"/>
    </xf>
    <xf numFmtId="3" fontId="29" fillId="0" borderId="9" xfId="1" applyNumberFormat="1" applyFont="1" applyFill="1" applyBorder="1" applyAlignment="1">
      <alignment horizontal="left" vertical="top" wrapText="1"/>
    </xf>
    <xf numFmtId="3" fontId="29" fillId="0" borderId="18" xfId="1" applyNumberFormat="1" applyFont="1" applyFill="1" applyBorder="1" applyAlignment="1">
      <alignment horizontal="left" vertical="top" wrapText="1"/>
    </xf>
    <xf numFmtId="0" fontId="28" fillId="0" borderId="29" xfId="1" applyFont="1" applyBorder="1" applyAlignment="1">
      <alignment horizontal="center" vertical="center" wrapText="1" shrinkToFit="1"/>
    </xf>
    <xf numFmtId="0" fontId="28" fillId="0" borderId="32" xfId="1" applyFont="1" applyBorder="1" applyAlignment="1">
      <alignment horizontal="center" vertical="center" wrapText="1" shrinkToFit="1"/>
    </xf>
    <xf numFmtId="0" fontId="28" fillId="0" borderId="40" xfId="1" applyFont="1" applyBorder="1" applyAlignment="1">
      <alignment horizontal="center" vertical="center" wrapText="1" shrinkToFit="1"/>
    </xf>
    <xf numFmtId="166" fontId="28" fillId="0" borderId="30" xfId="1" applyNumberFormat="1" applyFont="1" applyBorder="1" applyAlignment="1">
      <alignment horizontal="center" vertical="center" textRotation="90" shrinkToFit="1"/>
    </xf>
    <xf numFmtId="166" fontId="28" fillId="0" borderId="0" xfId="1" applyNumberFormat="1" applyFont="1" applyBorder="1" applyAlignment="1">
      <alignment horizontal="center" vertical="center" textRotation="90" shrinkToFit="1"/>
    </xf>
    <xf numFmtId="166" fontId="28" fillId="0" borderId="1" xfId="1" applyNumberFormat="1" applyFont="1" applyBorder="1" applyAlignment="1">
      <alignment horizontal="center" vertical="center" textRotation="90" shrinkToFit="1"/>
    </xf>
    <xf numFmtId="0" fontId="28" fillId="0" borderId="34" xfId="1" applyFont="1" applyBorder="1" applyAlignment="1">
      <alignment horizontal="center" vertical="center" textRotation="90" wrapText="1" shrinkToFit="1"/>
    </xf>
    <xf numFmtId="166" fontId="28" fillId="0" borderId="34" xfId="1" applyNumberFormat="1" applyFont="1" applyBorder="1" applyAlignment="1">
      <alignment horizontal="center" vertical="center" textRotation="90" shrinkToFit="1"/>
    </xf>
    <xf numFmtId="0" fontId="28" fillId="0" borderId="54" xfId="1" applyFont="1" applyBorder="1" applyAlignment="1">
      <alignment horizontal="center" vertical="center" textRotation="90" wrapText="1" shrinkToFit="1"/>
    </xf>
    <xf numFmtId="166" fontId="28" fillId="0" borderId="54" xfId="1" applyNumberFormat="1" applyFont="1" applyBorder="1" applyAlignment="1">
      <alignment horizontal="center" vertical="center" textRotation="90" shrinkToFit="1"/>
    </xf>
    <xf numFmtId="0" fontId="28" fillId="0" borderId="0" xfId="1" applyFont="1" applyBorder="1" applyAlignment="1">
      <alignment vertical="center" textRotation="90"/>
    </xf>
    <xf numFmtId="0" fontId="28" fillId="0" borderId="70" xfId="1" applyFont="1" applyBorder="1" applyAlignment="1">
      <alignment horizontal="center" vertical="center" textRotation="90" wrapText="1" shrinkToFit="1"/>
    </xf>
    <xf numFmtId="166" fontId="28" fillId="0" borderId="70" xfId="1" applyNumberFormat="1" applyFont="1" applyBorder="1" applyAlignment="1">
      <alignment horizontal="center" vertical="center" textRotation="90" shrinkToFit="1"/>
    </xf>
    <xf numFmtId="49" fontId="12" fillId="0" borderId="72" xfId="10" applyNumberFormat="1" applyFont="1" applyFill="1" applyBorder="1" applyAlignment="1">
      <alignment horizontal="left" vertical="top"/>
    </xf>
    <xf numFmtId="166" fontId="10" fillId="0" borderId="70" xfId="8" applyNumberFormat="1" applyFont="1" applyFill="1" applyBorder="1" applyAlignment="1">
      <alignment horizontal="left" vertical="top" wrapText="1"/>
    </xf>
    <xf numFmtId="3" fontId="10" fillId="0" borderId="70" xfId="8" applyNumberFormat="1" applyFont="1" applyFill="1" applyBorder="1" applyAlignment="1">
      <alignment horizontal="left" vertical="top"/>
    </xf>
    <xf numFmtId="3" fontId="10" fillId="0" borderId="70" xfId="8" applyNumberFormat="1" applyFont="1" applyFill="1" applyBorder="1" applyAlignment="1">
      <alignment horizontal="left" vertical="top" wrapText="1"/>
    </xf>
    <xf numFmtId="0" fontId="10" fillId="0" borderId="3" xfId="8" applyFont="1" applyBorder="1" applyAlignment="1">
      <alignment horizontal="left" vertical="top"/>
    </xf>
    <xf numFmtId="0" fontId="10" fillId="0" borderId="18" xfId="8" applyFont="1" applyBorder="1" applyAlignment="1">
      <alignment horizontal="left" vertical="top"/>
    </xf>
    <xf numFmtId="3" fontId="10" fillId="0" borderId="3" xfId="8" applyNumberFormat="1" applyFont="1" applyBorder="1" applyAlignment="1">
      <alignment horizontal="left" vertical="top"/>
    </xf>
    <xf numFmtId="3" fontId="10" fillId="0" borderId="18" xfId="8" applyNumberFormat="1" applyFont="1" applyBorder="1" applyAlignment="1">
      <alignment horizontal="left" vertical="top"/>
    </xf>
    <xf numFmtId="0" fontId="14" fillId="0" borderId="70" xfId="0" applyFont="1" applyFill="1" applyBorder="1" applyAlignment="1">
      <alignment horizontal="left" vertical="top"/>
    </xf>
    <xf numFmtId="3" fontId="10" fillId="0" borderId="18" xfId="1" applyNumberFormat="1" applyFont="1" applyFill="1" applyBorder="1" applyAlignment="1">
      <alignment horizontal="left" vertical="top" wrapText="1"/>
    </xf>
  </cellXfs>
  <cellStyles count="91">
    <cellStyle name="Įprastas" xfId="0" builtinId="0"/>
    <cellStyle name="Įprastas 2" xfId="1" xr:uid="{00000000-0005-0000-0000-000001000000}"/>
    <cellStyle name="Įprastas 2 2" xfId="4" xr:uid="{00000000-0005-0000-0000-000002000000}"/>
    <cellStyle name="Įprastas 2 2 2" xfId="10" xr:uid="{00000000-0005-0000-0000-000003000000}"/>
    <cellStyle name="Įprastas 2 3" xfId="3" xr:uid="{00000000-0005-0000-0000-000004000000}"/>
    <cellStyle name="Įprastas 2 3 2" xfId="9" xr:uid="{00000000-0005-0000-0000-000005000000}"/>
    <cellStyle name="Įprastas 2 4" xfId="7" xr:uid="{00000000-0005-0000-0000-000006000000}"/>
    <cellStyle name="Įprastas 2 4 2" xfId="15" xr:uid="{00000000-0005-0000-0000-000007000000}"/>
    <cellStyle name="Įprastas 3" xfId="5" xr:uid="{00000000-0005-0000-0000-000008000000}"/>
    <cellStyle name="Įprastas 3 2" xfId="6" xr:uid="{00000000-0005-0000-0000-000009000000}"/>
    <cellStyle name="Įprastas 3 2 2" xfId="12" xr:uid="{00000000-0005-0000-0000-00000A000000}"/>
    <cellStyle name="Įprastas 3 2 2 2" xfId="17" xr:uid="{00000000-0005-0000-0000-00000B000000}"/>
    <cellStyle name="Įprastas 3 2 2 2 2" xfId="25" xr:uid="{00000000-0005-0000-0000-00000C000000}"/>
    <cellStyle name="Įprastas 3 2 2 2 2 2" xfId="46" xr:uid="{2B396032-3748-4252-A9FB-02D5B01AC812}"/>
    <cellStyle name="Įprastas 3 2 2 2 2 2 2" xfId="86" xr:uid="{23D586F9-8CEB-4EAD-BB44-B94A90D7EF40}"/>
    <cellStyle name="Įprastas 3 2 2 2 2 3" xfId="66" xr:uid="{90226C6F-D767-4477-9C1C-75950365781B}"/>
    <cellStyle name="Įprastas 3 2 2 2 3" xfId="38" xr:uid="{222232C3-17BC-4ACD-9222-CB7C15A996FE}"/>
    <cellStyle name="Įprastas 3 2 2 2 3 2" xfId="78" xr:uid="{8D9D5F4E-4DCC-4FFF-B86D-79F54A50EE28}"/>
    <cellStyle name="Įprastas 3 2 2 2 4" xfId="58" xr:uid="{1024E1D5-7B51-4BCD-A20D-A6F42A18C9C5}"/>
    <cellStyle name="Įprastas 3 2 2 3" xfId="21" xr:uid="{00000000-0005-0000-0000-00000D000000}"/>
    <cellStyle name="Įprastas 3 2 2 3 2" xfId="42" xr:uid="{C3F210E4-9B05-4B05-8C5D-D5B69DB23124}"/>
    <cellStyle name="Įprastas 3 2 2 3 2 2" xfId="82" xr:uid="{056FEE7A-A028-4F58-9AB5-55E64D20F5D2}"/>
    <cellStyle name="Įprastas 3 2 2 3 3" xfId="62" xr:uid="{36B62264-92B0-4AC7-99AF-C09A4650F56A}"/>
    <cellStyle name="Įprastas 3 2 2 4" xfId="29" xr:uid="{00000000-0005-0000-0000-00000E000000}"/>
    <cellStyle name="Įprastas 3 2 2 4 2" xfId="50" xr:uid="{AC9A5921-3403-4AB4-8A61-0E32216FE1C2}"/>
    <cellStyle name="Įprastas 3 2 2 4 2 2" xfId="90" xr:uid="{C2688597-26F4-415B-9D90-EDFB85B35CB4}"/>
    <cellStyle name="Įprastas 3 2 2 4 3" xfId="70" xr:uid="{00956739-678D-46C5-B0E9-5FA5269CDACF}"/>
    <cellStyle name="Įprastas 3 2 2 5" xfId="34" xr:uid="{8ACF294F-512B-4E9D-98F9-6A9E2F9DCB7D}"/>
    <cellStyle name="Įprastas 3 2 2 5 2" xfId="74" xr:uid="{EDCEF606-255C-4F5B-9FAF-6186820CD624}"/>
    <cellStyle name="Įprastas 3 2 2 6" xfId="54" xr:uid="{D4C4A9F0-61A8-472A-A996-112D29936902}"/>
    <cellStyle name="Įprastas 3 2 3" xfId="14" xr:uid="{00000000-0005-0000-0000-00000F000000}"/>
    <cellStyle name="Įprastas 3 2 3 2" xfId="23" xr:uid="{00000000-0005-0000-0000-000010000000}"/>
    <cellStyle name="Įprastas 3 2 3 2 2" xfId="44" xr:uid="{4ED469EE-D4DE-4F6A-8D74-B189D13467AB}"/>
    <cellStyle name="Įprastas 3 2 3 2 2 2" xfId="84" xr:uid="{C549FAE5-4C5D-45B3-B11C-B5142A4E31FB}"/>
    <cellStyle name="Įprastas 3 2 3 2 3" xfId="64" xr:uid="{A4110EAE-E117-43ED-847E-9D61730FB394}"/>
    <cellStyle name="Įprastas 3 2 3 3" xfId="36" xr:uid="{93E528A1-670D-4DC6-99C8-0957C9C9F346}"/>
    <cellStyle name="Įprastas 3 2 3 3 2" xfId="76" xr:uid="{9989E67B-3745-485F-8AA2-57D091C6BA46}"/>
    <cellStyle name="Įprastas 3 2 3 4" xfId="56" xr:uid="{97D7D184-D1C6-4F3A-BAB6-C2B2687FDA3F}"/>
    <cellStyle name="Įprastas 3 2 4" xfId="19" xr:uid="{00000000-0005-0000-0000-000011000000}"/>
    <cellStyle name="Įprastas 3 2 4 2" xfId="40" xr:uid="{ABB1C620-212B-4274-BDB0-398035306074}"/>
    <cellStyle name="Įprastas 3 2 4 2 2" xfId="80" xr:uid="{BF412461-62A0-4F7E-882B-16440A4D6C6D}"/>
    <cellStyle name="Įprastas 3 2 4 3" xfId="60" xr:uid="{C6C34E23-7BC4-4E90-B1DB-71C75D912A20}"/>
    <cellStyle name="Įprastas 3 2 5" xfId="27" xr:uid="{00000000-0005-0000-0000-000012000000}"/>
    <cellStyle name="Įprastas 3 2 5 2" xfId="48" xr:uid="{2F93986A-2C91-4E4A-A42A-0A362BB05F79}"/>
    <cellStyle name="Įprastas 3 2 5 2 2" xfId="88" xr:uid="{D19938F2-267B-415C-A6C0-E94AE80DE609}"/>
    <cellStyle name="Įprastas 3 2 5 3" xfId="68" xr:uid="{42B1D744-7944-4283-B9D6-3764E191E04A}"/>
    <cellStyle name="Įprastas 3 2 6" xfId="32" xr:uid="{D9376754-E8E8-4873-A8CB-4EE1461C8E54}"/>
    <cellStyle name="Įprastas 3 2 6 2" xfId="72" xr:uid="{166EA376-8DC1-48C5-9C9B-C88A9328D42F}"/>
    <cellStyle name="Įprastas 3 2 7" xfId="52" xr:uid="{F6BE16CE-89AA-439F-BB3C-633609C441EB}"/>
    <cellStyle name="Įprastas 3 3" xfId="11" xr:uid="{00000000-0005-0000-0000-000013000000}"/>
    <cellStyle name="Įprastas 3 3 2" xfId="16" xr:uid="{00000000-0005-0000-0000-000014000000}"/>
    <cellStyle name="Įprastas 3 3 2 2" xfId="24" xr:uid="{00000000-0005-0000-0000-000015000000}"/>
    <cellStyle name="Įprastas 3 3 2 2 2" xfId="45" xr:uid="{71F47444-8581-4514-A135-BBF0B1DB9ACD}"/>
    <cellStyle name="Įprastas 3 3 2 2 2 2" xfId="85" xr:uid="{FE2742C4-A203-48E8-84E3-3A0403B5F723}"/>
    <cellStyle name="Įprastas 3 3 2 2 3" xfId="65" xr:uid="{2BFB7764-41E1-4072-AC34-E079518F400F}"/>
    <cellStyle name="Įprastas 3 3 2 3" xfId="37" xr:uid="{9E292EFE-E6BE-4868-BE2F-5575F7B7C2E8}"/>
    <cellStyle name="Įprastas 3 3 2 3 2" xfId="77" xr:uid="{B9D9C2E9-CE4D-4223-B5C6-97806D2DDBFC}"/>
    <cellStyle name="Įprastas 3 3 2 4" xfId="57" xr:uid="{B2DFD27C-F95E-42AC-9CA6-54E7B9E98E06}"/>
    <cellStyle name="Įprastas 3 3 3" xfId="20" xr:uid="{00000000-0005-0000-0000-000016000000}"/>
    <cellStyle name="Įprastas 3 3 3 2" xfId="41" xr:uid="{0124ED32-E20C-4759-9B60-DFD7021E707B}"/>
    <cellStyle name="Įprastas 3 3 3 2 2" xfId="81" xr:uid="{40106A10-534D-4B60-AD0F-60CFE57754AA}"/>
    <cellStyle name="Įprastas 3 3 3 3" xfId="61" xr:uid="{1CE91428-A1C9-4D27-A7DC-848B0E23075E}"/>
    <cellStyle name="Įprastas 3 3 4" xfId="28" xr:uid="{00000000-0005-0000-0000-000017000000}"/>
    <cellStyle name="Įprastas 3 3 4 2" xfId="49" xr:uid="{37A355BE-A27A-4F40-A82B-48CEAF8A99C5}"/>
    <cellStyle name="Įprastas 3 3 4 2 2" xfId="89" xr:uid="{6A861814-DDEB-4E3D-BFD4-3F9D6691C543}"/>
    <cellStyle name="Įprastas 3 3 4 3" xfId="69" xr:uid="{1A7AF2F7-6CED-4883-9E64-88920ED5882E}"/>
    <cellStyle name="Įprastas 3 3 5" xfId="33" xr:uid="{D54308BC-3929-4180-B5C0-B0BD7163EC1B}"/>
    <cellStyle name="Įprastas 3 3 5 2" xfId="73" xr:uid="{D186C8C9-2F77-4552-9015-E69A2CFC863E}"/>
    <cellStyle name="Įprastas 3 3 6" xfId="53" xr:uid="{C501AB01-0DA7-46E5-B989-7472338C6465}"/>
    <cellStyle name="Įprastas 3 4" xfId="13" xr:uid="{00000000-0005-0000-0000-000018000000}"/>
    <cellStyle name="Įprastas 3 4 2" xfId="22" xr:uid="{00000000-0005-0000-0000-000019000000}"/>
    <cellStyle name="Įprastas 3 4 2 2" xfId="43" xr:uid="{56426E05-37B0-4CA7-96FD-067CA7E62BB0}"/>
    <cellStyle name="Įprastas 3 4 2 2 2" xfId="83" xr:uid="{AA562B45-E9CA-4E3D-855A-92DCF80B94AA}"/>
    <cellStyle name="Įprastas 3 4 2 3" xfId="63" xr:uid="{688251CA-0691-4F16-867E-C95F986DDC4D}"/>
    <cellStyle name="Įprastas 3 4 3" xfId="35" xr:uid="{A6183DA0-0A4C-4E5A-A148-B79A08DF88F0}"/>
    <cellStyle name="Įprastas 3 4 3 2" xfId="75" xr:uid="{F69C75E1-C90F-4A26-9B1E-C9AB99FDFF34}"/>
    <cellStyle name="Įprastas 3 4 4" xfId="55" xr:uid="{0C769D85-95B8-42C8-AA67-5B6E36CC3B20}"/>
    <cellStyle name="Įprastas 3 5" xfId="18" xr:uid="{00000000-0005-0000-0000-00001A000000}"/>
    <cellStyle name="Įprastas 3 5 2" xfId="39" xr:uid="{5532F4D8-B1F5-44B2-AC73-7337AFCC376F}"/>
    <cellStyle name="Įprastas 3 5 2 2" xfId="79" xr:uid="{7B27C665-BF41-4AAA-9846-ABAFE4AFB8B1}"/>
    <cellStyle name="Įprastas 3 5 3" xfId="59" xr:uid="{F078F417-913E-4E73-B733-A87107CDBACA}"/>
    <cellStyle name="Įprastas 3 6" xfId="26" xr:uid="{00000000-0005-0000-0000-00001B000000}"/>
    <cellStyle name="Įprastas 3 6 2" xfId="47" xr:uid="{01EF8DB2-DC18-41AE-AC00-DBC22577058D}"/>
    <cellStyle name="Įprastas 3 6 2 2" xfId="87" xr:uid="{503EDCE5-B24F-40F5-B634-AF0C7337EE23}"/>
    <cellStyle name="Įprastas 3 6 3" xfId="67" xr:uid="{0B985077-67DF-4EA3-84BF-40285BF039B9}"/>
    <cellStyle name="Įprastas 3 7" xfId="31" xr:uid="{4DBF2E76-B33D-4AF3-910B-AD3A8BB3E6DA}"/>
    <cellStyle name="Įprastas 3 7 2" xfId="71" xr:uid="{FF289DFC-A4CE-479D-9E48-9F9DB281E88A}"/>
    <cellStyle name="Įprastas 3 8" xfId="51" xr:uid="{FA7BF0AB-16E9-4DA9-AD48-DF5489295D26}"/>
    <cellStyle name="Įprastas 4" xfId="2" xr:uid="{00000000-0005-0000-0000-00001C000000}"/>
    <cellStyle name="Įprastas 4 2" xfId="8" xr:uid="{00000000-0005-0000-0000-00001D000000}"/>
    <cellStyle name="Kablelis" xfId="30" builtin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48F18-D447-4C2B-A50A-871456A785FE}">
  <sheetPr>
    <pageSetUpPr fitToPage="1"/>
  </sheetPr>
  <dimension ref="A1:M59"/>
  <sheetViews>
    <sheetView zoomScale="85" zoomScaleNormal="85" workbookViewId="0">
      <selection activeCell="K13" sqref="K13"/>
    </sheetView>
  </sheetViews>
  <sheetFormatPr defaultRowHeight="14.4" x14ac:dyDescent="0.3"/>
  <cols>
    <col min="5" max="5" width="15.6640625" customWidth="1"/>
    <col min="6" max="6" width="12.6640625" bestFit="1" customWidth="1"/>
    <col min="7" max="8" width="11" bestFit="1" customWidth="1"/>
    <col min="9" max="9" width="12.33203125" bestFit="1" customWidth="1"/>
    <col min="10" max="13" width="11" bestFit="1" customWidth="1"/>
  </cols>
  <sheetData>
    <row r="1" spans="1:13" ht="15.75" customHeight="1" x14ac:dyDescent="0.3">
      <c r="A1" s="1195" t="s">
        <v>1381</v>
      </c>
      <c r="B1" s="1195"/>
      <c r="C1" s="1195"/>
      <c r="D1" s="1195"/>
      <c r="E1" s="1195"/>
      <c r="F1" s="1195"/>
      <c r="G1" s="1195"/>
      <c r="H1" s="1195"/>
      <c r="I1" s="1195"/>
      <c r="J1" s="1195"/>
      <c r="K1" s="1195"/>
      <c r="L1" s="1195"/>
      <c r="M1" s="1195"/>
    </row>
    <row r="2" spans="1:13" ht="15.75" customHeight="1" x14ac:dyDescent="0.3">
      <c r="A2" s="1196"/>
      <c r="B2" s="1196"/>
      <c r="C2" s="1196"/>
      <c r="D2" s="1196"/>
      <c r="E2" s="1196"/>
      <c r="F2" s="1196"/>
      <c r="G2" s="1196"/>
      <c r="H2" s="1196"/>
      <c r="I2" s="1196"/>
      <c r="J2" s="1196"/>
      <c r="K2" s="1196"/>
      <c r="L2" s="1196"/>
      <c r="M2" s="1196"/>
    </row>
    <row r="3" spans="1:13" ht="15.75" customHeight="1" x14ac:dyDescent="0.3">
      <c r="A3" s="1197"/>
      <c r="B3" s="1197"/>
      <c r="C3" s="1197"/>
      <c r="D3" s="1197"/>
      <c r="E3" s="1197"/>
      <c r="F3" s="1197"/>
      <c r="G3" s="1197"/>
      <c r="H3" s="1197"/>
      <c r="I3" s="1197"/>
      <c r="J3" s="1197"/>
      <c r="K3" s="1197"/>
      <c r="L3" s="1197"/>
      <c r="M3" s="1197"/>
    </row>
    <row r="4" spans="1:13" ht="15.75" customHeight="1" thickBot="1" x14ac:dyDescent="0.35"/>
    <row r="5" spans="1:13" ht="40.200000000000003" thickBot="1" x14ac:dyDescent="0.35">
      <c r="A5" s="1183" t="s">
        <v>773</v>
      </c>
      <c r="B5" s="1184"/>
      <c r="C5" s="1184"/>
      <c r="D5" s="1184"/>
      <c r="E5" s="1185"/>
      <c r="F5" s="753" t="s">
        <v>816</v>
      </c>
      <c r="G5" s="752" t="s">
        <v>774</v>
      </c>
      <c r="H5" s="754" t="s">
        <v>817</v>
      </c>
      <c r="I5" s="755"/>
      <c r="J5" s="755"/>
      <c r="K5" s="755"/>
      <c r="L5" s="755"/>
      <c r="M5" s="755"/>
    </row>
    <row r="6" spans="1:13" x14ac:dyDescent="0.3">
      <c r="A6" s="1198" t="s">
        <v>1370</v>
      </c>
      <c r="B6" s="1199"/>
      <c r="C6" s="1199"/>
      <c r="D6" s="1199"/>
      <c r="E6" s="1200"/>
      <c r="F6" s="756">
        <f>SUM(F7:F8)</f>
        <v>16213.742999999999</v>
      </c>
      <c r="G6" s="756">
        <f t="shared" ref="G6:H6" si="0">SUM(G7:G8)</f>
        <v>17629.850000000002</v>
      </c>
      <c r="H6" s="756">
        <f t="shared" si="0"/>
        <v>15437.869999999999</v>
      </c>
      <c r="I6" s="757"/>
      <c r="J6" s="757"/>
      <c r="K6" s="757"/>
      <c r="L6" s="757"/>
      <c r="M6" s="757"/>
    </row>
    <row r="7" spans="1:13" x14ac:dyDescent="0.3">
      <c r="A7" s="1189" t="s">
        <v>776</v>
      </c>
      <c r="B7" s="1190"/>
      <c r="C7" s="1190"/>
      <c r="D7" s="1190"/>
      <c r="E7" s="1191"/>
      <c r="F7" s="758">
        <f>SUM(F22:M22)</f>
        <v>13991.342999999999</v>
      </c>
      <c r="G7" s="759">
        <f>SUM(F36:M36)</f>
        <v>15354.150000000001</v>
      </c>
      <c r="H7" s="758">
        <f>SUM(F50:M50)</f>
        <v>13170.17</v>
      </c>
      <c r="I7" s="757"/>
      <c r="J7" s="757"/>
      <c r="K7" s="757"/>
      <c r="L7" s="757"/>
      <c r="M7" s="757"/>
    </row>
    <row r="8" spans="1:13" x14ac:dyDescent="0.3">
      <c r="A8" s="1192" t="s">
        <v>777</v>
      </c>
      <c r="B8" s="1193"/>
      <c r="C8" s="1193"/>
      <c r="D8" s="1193"/>
      <c r="E8" s="1194"/>
      <c r="F8" s="758">
        <f>SUM(F23:M23)</f>
        <v>2222.3999999999996</v>
      </c>
      <c r="G8" s="759">
        <f>SUM(F37:M37)</f>
        <v>2275.6999999999998</v>
      </c>
      <c r="H8" s="758">
        <f>SUM(F51:M51)</f>
        <v>2267.6999999999998</v>
      </c>
      <c r="I8" s="757"/>
      <c r="J8" s="757"/>
      <c r="K8" s="757"/>
      <c r="L8" s="757"/>
      <c r="M8" s="757"/>
    </row>
    <row r="9" spans="1:13" x14ac:dyDescent="0.3">
      <c r="A9" s="1180" t="s">
        <v>778</v>
      </c>
      <c r="B9" s="1181"/>
      <c r="C9" s="1181"/>
      <c r="D9" s="1181"/>
      <c r="E9" s="1182"/>
      <c r="F9" s="760">
        <f>SUM(F10:F15)</f>
        <v>13303.658000000001</v>
      </c>
      <c r="G9" s="760">
        <f t="shared" ref="G9:H9" si="1">SUM(G10:G15)</f>
        <v>13869.079999999998</v>
      </c>
      <c r="H9" s="760">
        <f t="shared" si="1"/>
        <v>10412.74</v>
      </c>
      <c r="I9" s="757"/>
      <c r="J9" s="757"/>
      <c r="K9" s="757"/>
      <c r="L9" s="757"/>
      <c r="M9" s="757"/>
    </row>
    <row r="10" spans="1:13" x14ac:dyDescent="0.3">
      <c r="A10" s="1168" t="s">
        <v>779</v>
      </c>
      <c r="B10" s="1169"/>
      <c r="C10" s="1169"/>
      <c r="D10" s="1169"/>
      <c r="E10" s="1170"/>
      <c r="F10" s="758">
        <f>SUM(F25:M25)</f>
        <v>6924.5000000000009</v>
      </c>
      <c r="G10" s="758">
        <f>SUM(F39:M39)</f>
        <v>7479.3999999999987</v>
      </c>
      <c r="H10" s="758">
        <f>SUM(F53:M53)</f>
        <v>6117.04</v>
      </c>
      <c r="I10" s="757"/>
      <c r="J10" s="757"/>
      <c r="K10" s="757"/>
      <c r="L10" s="757"/>
      <c r="M10" s="757"/>
    </row>
    <row r="11" spans="1:13" x14ac:dyDescent="0.3">
      <c r="A11" s="1171" t="s">
        <v>780</v>
      </c>
      <c r="B11" s="1172"/>
      <c r="C11" s="1172"/>
      <c r="D11" s="1172"/>
      <c r="E11" s="1173"/>
      <c r="F11" s="758">
        <f t="shared" ref="F11:F15" si="2">SUM(F26:M26)</f>
        <v>1658.498</v>
      </c>
      <c r="G11" s="758">
        <f t="shared" ref="G11:G15" si="3">SUM(F40:M40)</f>
        <v>1538.97</v>
      </c>
      <c r="H11" s="758">
        <f t="shared" ref="H11:H15" si="4">SUM(F54:M54)</f>
        <v>1176.0999999999999</v>
      </c>
      <c r="I11" s="757"/>
      <c r="J11" s="757"/>
      <c r="K11" s="757"/>
      <c r="L11" s="757"/>
      <c r="M11" s="757"/>
    </row>
    <row r="12" spans="1:13" x14ac:dyDescent="0.3">
      <c r="A12" s="1171" t="s">
        <v>781</v>
      </c>
      <c r="B12" s="1172"/>
      <c r="C12" s="1172"/>
      <c r="D12" s="1172"/>
      <c r="E12" s="1173"/>
      <c r="F12" s="758">
        <f t="shared" si="2"/>
        <v>540</v>
      </c>
      <c r="G12" s="758">
        <f t="shared" si="3"/>
        <v>0</v>
      </c>
      <c r="H12" s="758">
        <f t="shared" si="4"/>
        <v>0</v>
      </c>
      <c r="I12" s="757"/>
      <c r="J12" s="757"/>
      <c r="K12" s="757"/>
      <c r="L12" s="757"/>
      <c r="M12" s="757"/>
    </row>
    <row r="13" spans="1:13" x14ac:dyDescent="0.3">
      <c r="A13" s="1171" t="s">
        <v>782</v>
      </c>
      <c r="B13" s="1172"/>
      <c r="C13" s="1172"/>
      <c r="D13" s="1172"/>
      <c r="E13" s="1173"/>
      <c r="F13" s="758">
        <f t="shared" si="2"/>
        <v>2175.16</v>
      </c>
      <c r="G13" s="758">
        <f t="shared" si="3"/>
        <v>2402.71</v>
      </c>
      <c r="H13" s="758">
        <f t="shared" si="4"/>
        <v>1006.5999999999999</v>
      </c>
      <c r="I13" s="757"/>
      <c r="J13" s="757"/>
      <c r="K13" s="757"/>
      <c r="L13" s="757"/>
      <c r="M13" s="757"/>
    </row>
    <row r="14" spans="1:13" x14ac:dyDescent="0.3">
      <c r="A14" s="1174" t="s">
        <v>783</v>
      </c>
      <c r="B14" s="1175"/>
      <c r="C14" s="1175"/>
      <c r="D14" s="1175"/>
      <c r="E14" s="1176"/>
      <c r="F14" s="758">
        <f t="shared" si="2"/>
        <v>57.5</v>
      </c>
      <c r="G14" s="758">
        <f t="shared" si="3"/>
        <v>71</v>
      </c>
      <c r="H14" s="758">
        <f t="shared" si="4"/>
        <v>66</v>
      </c>
      <c r="I14" s="757"/>
      <c r="J14" s="757"/>
      <c r="K14" s="757"/>
      <c r="L14" s="757"/>
      <c r="M14" s="757"/>
    </row>
    <row r="15" spans="1:13" ht="15" thickBot="1" x14ac:dyDescent="0.35">
      <c r="A15" s="1177" t="s">
        <v>784</v>
      </c>
      <c r="B15" s="1178"/>
      <c r="C15" s="1178"/>
      <c r="D15" s="1178"/>
      <c r="E15" s="1179"/>
      <c r="F15" s="758">
        <f t="shared" si="2"/>
        <v>1948</v>
      </c>
      <c r="G15" s="758">
        <f t="shared" si="3"/>
        <v>2377</v>
      </c>
      <c r="H15" s="758">
        <f t="shared" si="4"/>
        <v>2047</v>
      </c>
      <c r="I15" s="757"/>
      <c r="J15" s="757"/>
      <c r="K15" s="757"/>
      <c r="L15" s="757"/>
      <c r="M15" s="757"/>
    </row>
    <row r="16" spans="1:13" ht="15" thickBot="1" x14ac:dyDescent="0.35">
      <c r="A16" s="1165" t="s">
        <v>785</v>
      </c>
      <c r="B16" s="1166"/>
      <c r="C16" s="1166"/>
      <c r="D16" s="1166"/>
      <c r="E16" s="1167"/>
      <c r="F16" s="761">
        <f>SUM(F6,F9)</f>
        <v>29517.400999999998</v>
      </c>
      <c r="G16" s="761">
        <f t="shared" ref="G16:H16" si="5">SUM(G6,G9)</f>
        <v>31498.93</v>
      </c>
      <c r="H16" s="761">
        <f t="shared" si="5"/>
        <v>25850.61</v>
      </c>
      <c r="I16" s="757"/>
      <c r="J16" s="757"/>
      <c r="K16" s="757"/>
      <c r="L16" s="757"/>
      <c r="M16" s="757"/>
    </row>
    <row r="17" spans="1:13" x14ac:dyDescent="0.3">
      <c r="A17" s="763" t="s">
        <v>1371</v>
      </c>
      <c r="B17" s="755"/>
      <c r="C17" s="755"/>
      <c r="D17" s="755"/>
      <c r="E17" s="755"/>
      <c r="F17" s="757"/>
      <c r="G17" s="757"/>
      <c r="H17" s="757"/>
      <c r="I17" s="757"/>
      <c r="J17" s="757"/>
      <c r="K17" s="757"/>
      <c r="L17" s="757"/>
      <c r="M17" s="757"/>
    </row>
    <row r="18" spans="1:13" ht="15" thickBot="1" x14ac:dyDescent="0.35">
      <c r="A18" s="755"/>
      <c r="B18" s="755"/>
      <c r="C18" s="755"/>
      <c r="D18" s="755"/>
      <c r="E18" s="755"/>
      <c r="F18" s="757"/>
      <c r="G18" s="757"/>
      <c r="H18" s="757"/>
      <c r="I18" s="757"/>
      <c r="J18" s="757"/>
      <c r="K18" s="757"/>
      <c r="L18" s="757"/>
      <c r="M18" s="757"/>
    </row>
    <row r="19" spans="1:13" ht="15" thickBot="1" x14ac:dyDescent="0.35">
      <c r="A19" s="764" t="s">
        <v>1382</v>
      </c>
      <c r="B19" s="765"/>
      <c r="C19" s="765"/>
      <c r="D19" s="765"/>
      <c r="E19" s="765"/>
      <c r="F19" s="766"/>
      <c r="G19" s="766"/>
      <c r="H19" s="766"/>
      <c r="I19" s="766"/>
      <c r="J19" s="766"/>
      <c r="K19" s="766"/>
      <c r="L19" s="766"/>
      <c r="M19" s="767"/>
    </row>
    <row r="20" spans="1:13" ht="19.5" customHeight="1" thickBot="1" x14ac:dyDescent="0.35">
      <c r="A20" s="1183" t="s">
        <v>773</v>
      </c>
      <c r="B20" s="1184"/>
      <c r="C20" s="1184"/>
      <c r="D20" s="1184"/>
      <c r="E20" s="1185"/>
      <c r="F20" s="218" t="s">
        <v>1372</v>
      </c>
      <c r="G20" s="218" t="s">
        <v>1373</v>
      </c>
      <c r="H20" s="218" t="s">
        <v>1374</v>
      </c>
      <c r="I20" s="217" t="s">
        <v>1375</v>
      </c>
      <c r="J20" s="218" t="s">
        <v>1376</v>
      </c>
      <c r="K20" s="217" t="s">
        <v>1377</v>
      </c>
      <c r="L20" s="218" t="s">
        <v>1378</v>
      </c>
      <c r="M20" s="768" t="s">
        <v>1379</v>
      </c>
    </row>
    <row r="21" spans="1:13" ht="15" customHeight="1" x14ac:dyDescent="0.3">
      <c r="A21" s="1186" t="s">
        <v>1370</v>
      </c>
      <c r="B21" s="1187"/>
      <c r="C21" s="1187"/>
      <c r="D21" s="1187"/>
      <c r="E21" s="1187"/>
      <c r="F21" s="782">
        <f>SUM(F22:F23)</f>
        <v>122.89</v>
      </c>
      <c r="G21" s="782">
        <f t="shared" ref="G21:M21" si="6">SUM(G22:G23)</f>
        <v>3749.06</v>
      </c>
      <c r="H21" s="782">
        <f t="shared" si="6"/>
        <v>1929.413</v>
      </c>
      <c r="I21" s="782">
        <f t="shared" si="6"/>
        <v>383.2</v>
      </c>
      <c r="J21" s="782">
        <f t="shared" si="6"/>
        <v>2538.5</v>
      </c>
      <c r="K21" s="782">
        <f t="shared" si="6"/>
        <v>3705.5</v>
      </c>
      <c r="L21" s="782">
        <f t="shared" si="6"/>
        <v>3526.5</v>
      </c>
      <c r="M21" s="782">
        <f t="shared" si="6"/>
        <v>258.68</v>
      </c>
    </row>
    <row r="22" spans="1:13" x14ac:dyDescent="0.3">
      <c r="A22" s="1189" t="s">
        <v>776</v>
      </c>
      <c r="B22" s="1190"/>
      <c r="C22" s="1190"/>
      <c r="D22" s="1190"/>
      <c r="E22" s="1190"/>
      <c r="F22" s="780">
        <f>'P1'!H69</f>
        <v>122.89</v>
      </c>
      <c r="G22" s="784">
        <f>'P2'!H58</f>
        <v>3749.06</v>
      </c>
      <c r="H22" s="784">
        <f>'P3'!H265</f>
        <v>1929.413</v>
      </c>
      <c r="I22" s="785">
        <f>'P4'!H123</f>
        <v>217.5</v>
      </c>
      <c r="J22" s="785">
        <f>'P5'!H92</f>
        <v>2538.5</v>
      </c>
      <c r="K22" s="785">
        <f>'P6'!H102</f>
        <v>3705.5</v>
      </c>
      <c r="L22" s="785">
        <f>'P7'!H68</f>
        <v>1469.8</v>
      </c>
      <c r="M22" s="785">
        <f>'P8'!H73</f>
        <v>258.68</v>
      </c>
    </row>
    <row r="23" spans="1:13" x14ac:dyDescent="0.3">
      <c r="A23" s="1192" t="s">
        <v>777</v>
      </c>
      <c r="B23" s="1193"/>
      <c r="C23" s="1193"/>
      <c r="D23" s="1193"/>
      <c r="E23" s="1193"/>
      <c r="F23" s="780">
        <f>'P1'!H70</f>
        <v>0</v>
      </c>
      <c r="G23" s="784">
        <f>'P2'!H59</f>
        <v>0</v>
      </c>
      <c r="H23" s="784">
        <f>'P3'!H266</f>
        <v>0</v>
      </c>
      <c r="I23" s="785">
        <f>'P4'!H124</f>
        <v>165.7</v>
      </c>
      <c r="J23" s="785">
        <f>'P5'!H93</f>
        <v>0</v>
      </c>
      <c r="K23" s="785">
        <f>'P6'!H103</f>
        <v>0</v>
      </c>
      <c r="L23" s="785">
        <f>'P7'!H69</f>
        <v>2056.6999999999998</v>
      </c>
      <c r="M23" s="785">
        <f>'P8'!H74</f>
        <v>0</v>
      </c>
    </row>
    <row r="24" spans="1:13" x14ac:dyDescent="0.3">
      <c r="A24" s="1180" t="s">
        <v>778</v>
      </c>
      <c r="B24" s="1181"/>
      <c r="C24" s="1181"/>
      <c r="D24" s="1181"/>
      <c r="E24" s="1181"/>
      <c r="F24" s="781">
        <f>SUM(F25:F30)</f>
        <v>809.06999999999994</v>
      </c>
      <c r="G24" s="781">
        <f t="shared" ref="G24:M24" si="7">SUM(G25:G30)</f>
        <v>420.68</v>
      </c>
      <c r="H24" s="781">
        <f t="shared" si="7"/>
        <v>3995.0879999999997</v>
      </c>
      <c r="I24" s="781">
        <f t="shared" si="7"/>
        <v>739.8</v>
      </c>
      <c r="J24" s="781">
        <f t="shared" si="7"/>
        <v>1080</v>
      </c>
      <c r="K24" s="781">
        <f t="shared" si="7"/>
        <v>5452.8</v>
      </c>
      <c r="L24" s="781">
        <f t="shared" si="7"/>
        <v>605</v>
      </c>
      <c r="M24" s="781">
        <f t="shared" si="7"/>
        <v>201.22</v>
      </c>
    </row>
    <row r="25" spans="1:13" x14ac:dyDescent="0.3">
      <c r="A25" s="1168" t="s">
        <v>779</v>
      </c>
      <c r="B25" s="1169"/>
      <c r="C25" s="1169"/>
      <c r="D25" s="1169"/>
      <c r="E25" s="1169"/>
      <c r="F25" s="780">
        <f>'P1'!H72</f>
        <v>326</v>
      </c>
      <c r="G25" s="784">
        <f>'P2'!H61</f>
        <v>290</v>
      </c>
      <c r="H25" s="784">
        <f>'P3'!H268</f>
        <v>194</v>
      </c>
      <c r="I25" s="785">
        <f>'P4'!H126</f>
        <v>624.4</v>
      </c>
      <c r="J25" s="785">
        <f>'P5'!H95</f>
        <v>914</v>
      </c>
      <c r="K25" s="785">
        <f>'P6'!H105</f>
        <v>4265.8</v>
      </c>
      <c r="L25" s="785">
        <f>'P7'!H71</f>
        <v>310.3</v>
      </c>
      <c r="M25" s="785">
        <f>'P8'!H76</f>
        <v>0</v>
      </c>
    </row>
    <row r="26" spans="1:13" x14ac:dyDescent="0.3">
      <c r="A26" s="1171" t="s">
        <v>780</v>
      </c>
      <c r="B26" s="1172"/>
      <c r="C26" s="1172"/>
      <c r="D26" s="1172"/>
      <c r="E26" s="1172"/>
      <c r="F26" s="780">
        <f>'P1'!H73</f>
        <v>163.07</v>
      </c>
      <c r="G26" s="784">
        <f>'P2'!H62</f>
        <v>99.88</v>
      </c>
      <c r="H26" s="784">
        <f>'P3'!H269</f>
        <v>579.82799999999997</v>
      </c>
      <c r="I26" s="785">
        <f>'P4'!H127</f>
        <v>101.39999999999999</v>
      </c>
      <c r="J26" s="785">
        <f>'P5'!H96</f>
        <v>105</v>
      </c>
      <c r="K26" s="785">
        <f>'P6'!H106</f>
        <v>280.39999999999998</v>
      </c>
      <c r="L26" s="785">
        <f>'P7'!H72</f>
        <v>203.7</v>
      </c>
      <c r="M26" s="785">
        <f>'P8'!H77</f>
        <v>125.22</v>
      </c>
    </row>
    <row r="27" spans="1:13" x14ac:dyDescent="0.3">
      <c r="A27" s="1171" t="s">
        <v>781</v>
      </c>
      <c r="B27" s="1172"/>
      <c r="C27" s="1172"/>
      <c r="D27" s="1172"/>
      <c r="E27" s="1172"/>
      <c r="F27" s="780">
        <f>'P1'!H74</f>
        <v>0</v>
      </c>
      <c r="G27" s="784">
        <f>'P2'!H63</f>
        <v>0</v>
      </c>
      <c r="H27" s="784">
        <f>'P3'!H270</f>
        <v>0</v>
      </c>
      <c r="I27" s="785">
        <f>'P4'!H128</f>
        <v>0</v>
      </c>
      <c r="J27" s="785">
        <f>'P5'!H97</f>
        <v>0</v>
      </c>
      <c r="K27" s="785">
        <f>'P6'!H107</f>
        <v>540</v>
      </c>
      <c r="L27" s="785">
        <f>'P7'!H73</f>
        <v>0</v>
      </c>
      <c r="M27" s="785">
        <f>'P8'!H78</f>
        <v>0</v>
      </c>
    </row>
    <row r="28" spans="1:13" x14ac:dyDescent="0.3">
      <c r="A28" s="1171" t="s">
        <v>782</v>
      </c>
      <c r="B28" s="1172"/>
      <c r="C28" s="1172"/>
      <c r="D28" s="1172"/>
      <c r="E28" s="1172"/>
      <c r="F28" s="780">
        <f>'P1'!H75</f>
        <v>320</v>
      </c>
      <c r="G28" s="784">
        <f>'P2'!H64</f>
        <v>30.8</v>
      </c>
      <c r="H28" s="784">
        <f>'P3'!H271</f>
        <v>1227.76</v>
      </c>
      <c r="I28" s="785">
        <f>'P4'!H129</f>
        <v>2</v>
      </c>
      <c r="J28" s="785">
        <f>'P5'!H98</f>
        <v>61</v>
      </c>
      <c r="K28" s="785">
        <f>'P6'!H108</f>
        <v>366.59999999999997</v>
      </c>
      <c r="L28" s="785">
        <f>'P7'!H74</f>
        <v>91</v>
      </c>
      <c r="M28" s="785">
        <f>'P8'!H79</f>
        <v>76</v>
      </c>
    </row>
    <row r="29" spans="1:13" x14ac:dyDescent="0.3">
      <c r="A29" s="1174" t="s">
        <v>783</v>
      </c>
      <c r="B29" s="1175"/>
      <c r="C29" s="1175"/>
      <c r="D29" s="1175"/>
      <c r="E29" s="1175"/>
      <c r="F29" s="780">
        <f>'P1'!H76</f>
        <v>0</v>
      </c>
      <c r="G29" s="784">
        <f>'P2'!H65</f>
        <v>0</v>
      </c>
      <c r="H29" s="784">
        <f>'P3'!H272</f>
        <v>45.5</v>
      </c>
      <c r="I29" s="785">
        <f>'P4'!H130</f>
        <v>12</v>
      </c>
      <c r="J29" s="785">
        <f>'P5'!H99</f>
        <v>0</v>
      </c>
      <c r="K29" s="785">
        <f>'P6'!H109</f>
        <v>0</v>
      </c>
      <c r="L29" s="785">
        <f>'P7'!H75</f>
        <v>0</v>
      </c>
      <c r="M29" s="785">
        <f>'P8'!H80</f>
        <v>0</v>
      </c>
    </row>
    <row r="30" spans="1:13" ht="15" thickBot="1" x14ac:dyDescent="0.35">
      <c r="A30" s="1177" t="s">
        <v>784</v>
      </c>
      <c r="B30" s="1178"/>
      <c r="C30" s="1178"/>
      <c r="D30" s="1178"/>
      <c r="E30" s="1178"/>
      <c r="F30" s="783">
        <f>'P1'!H77</f>
        <v>0</v>
      </c>
      <c r="G30" s="786">
        <f>'P2'!H66</f>
        <v>0</v>
      </c>
      <c r="H30" s="786">
        <f>'P3'!H273</f>
        <v>1948</v>
      </c>
      <c r="I30" s="787">
        <f>'P4'!H131</f>
        <v>0</v>
      </c>
      <c r="J30" s="787">
        <f>'P5'!H100</f>
        <v>0</v>
      </c>
      <c r="K30" s="787">
        <f>'P6'!H110</f>
        <v>0</v>
      </c>
      <c r="L30" s="787">
        <f>'P7'!H76</f>
        <v>0</v>
      </c>
      <c r="M30" s="787">
        <f>'P8'!H81</f>
        <v>0</v>
      </c>
    </row>
    <row r="31" spans="1:13" ht="15" thickBot="1" x14ac:dyDescent="0.35">
      <c r="A31" s="1165" t="s">
        <v>785</v>
      </c>
      <c r="B31" s="1166"/>
      <c r="C31" s="1166"/>
      <c r="D31" s="1166"/>
      <c r="E31" s="1166"/>
      <c r="F31" s="788">
        <f>F21+F24</f>
        <v>931.95999999999992</v>
      </c>
      <c r="G31" s="788">
        <f>G21+G24</f>
        <v>4169.74</v>
      </c>
      <c r="H31" s="788">
        <f>H21+H24</f>
        <v>5924.5010000000002</v>
      </c>
      <c r="I31" s="788">
        <f t="shared" ref="I31:M31" si="8">I21+I24</f>
        <v>1123</v>
      </c>
      <c r="J31" s="788">
        <f t="shared" si="8"/>
        <v>3618.5</v>
      </c>
      <c r="K31" s="788">
        <f t="shared" si="8"/>
        <v>9158.2999999999993</v>
      </c>
      <c r="L31" s="788">
        <f t="shared" si="8"/>
        <v>4131.5</v>
      </c>
      <c r="M31" s="788">
        <f t="shared" si="8"/>
        <v>459.9</v>
      </c>
    </row>
    <row r="32" spans="1:13" ht="15" thickBot="1" x14ac:dyDescent="0.35">
      <c r="A32" s="763"/>
      <c r="B32" s="763"/>
      <c r="C32" s="763"/>
      <c r="D32" s="763"/>
      <c r="E32" s="763"/>
      <c r="F32" s="776"/>
      <c r="G32" s="776"/>
      <c r="H32" s="776"/>
      <c r="I32" s="776"/>
      <c r="J32" s="776"/>
      <c r="K32" s="776"/>
      <c r="L32" s="776"/>
      <c r="M32" s="776"/>
    </row>
    <row r="33" spans="1:13" ht="15" thickBot="1" x14ac:dyDescent="0.35">
      <c r="A33" s="764" t="s">
        <v>1380</v>
      </c>
      <c r="B33" s="777"/>
      <c r="C33" s="777"/>
      <c r="D33" s="777"/>
      <c r="E33" s="777"/>
      <c r="F33" s="778"/>
      <c r="G33" s="778"/>
      <c r="H33" s="778"/>
      <c r="I33" s="778"/>
      <c r="J33" s="778"/>
      <c r="K33" s="778"/>
      <c r="L33" s="778"/>
      <c r="M33" s="779"/>
    </row>
    <row r="34" spans="1:13" ht="13.5" customHeight="1" thickBot="1" x14ac:dyDescent="0.35">
      <c r="A34" s="1183" t="s">
        <v>773</v>
      </c>
      <c r="B34" s="1184"/>
      <c r="C34" s="1184"/>
      <c r="D34" s="1184"/>
      <c r="E34" s="1185"/>
      <c r="F34" s="216" t="s">
        <v>1372</v>
      </c>
      <c r="G34" s="217" t="s">
        <v>1373</v>
      </c>
      <c r="H34" s="218" t="s">
        <v>1374</v>
      </c>
      <c r="I34" s="217" t="s">
        <v>1375</v>
      </c>
      <c r="J34" s="218" t="s">
        <v>1376</v>
      </c>
      <c r="K34" s="217" t="s">
        <v>1377</v>
      </c>
      <c r="L34" s="218" t="s">
        <v>1378</v>
      </c>
      <c r="M34" s="768" t="s">
        <v>1379</v>
      </c>
    </row>
    <row r="35" spans="1:13" x14ac:dyDescent="0.3">
      <c r="A35" s="1186" t="s">
        <v>1370</v>
      </c>
      <c r="B35" s="1187"/>
      <c r="C35" s="1187"/>
      <c r="D35" s="1187"/>
      <c r="E35" s="1188"/>
      <c r="F35" s="769">
        <f t="shared" ref="F35" si="9">SUM(F36:F37)</f>
        <v>125</v>
      </c>
      <c r="G35" s="769">
        <f t="shared" ref="G35" si="10">SUM(G36:G37)</f>
        <v>3672.5</v>
      </c>
      <c r="H35" s="769">
        <f t="shared" ref="H35" si="11">SUM(H36:H37)</f>
        <v>2996.54</v>
      </c>
      <c r="I35" s="769">
        <f t="shared" ref="I35" si="12">SUM(I36:I37)</f>
        <v>331.7</v>
      </c>
      <c r="J35" s="769">
        <f t="shared" ref="J35" si="13">SUM(J36:J37)</f>
        <v>2643</v>
      </c>
      <c r="K35" s="769">
        <f t="shared" ref="K35" si="14">SUM(K36:K37)</f>
        <v>3610.9999999999995</v>
      </c>
      <c r="L35" s="769">
        <f t="shared" ref="L35" si="15">SUM(L36:L37)</f>
        <v>3640.6000000000004</v>
      </c>
      <c r="M35" s="769">
        <f t="shared" ref="M35" si="16">SUM(M36:M37)</f>
        <v>609.51</v>
      </c>
    </row>
    <row r="36" spans="1:13" x14ac:dyDescent="0.3">
      <c r="A36" s="1189" t="s">
        <v>776</v>
      </c>
      <c r="B36" s="1190"/>
      <c r="C36" s="1190"/>
      <c r="D36" s="1190"/>
      <c r="E36" s="1191"/>
      <c r="F36" s="758">
        <f>'P1'!I69</f>
        <v>125</v>
      </c>
      <c r="G36" s="758">
        <f>'P2'!I58</f>
        <v>3672.5</v>
      </c>
      <c r="H36" s="758">
        <f>'P3'!I265</f>
        <v>2996.54</v>
      </c>
      <c r="I36" s="758">
        <f>'P4'!I123</f>
        <v>166</v>
      </c>
      <c r="J36" s="758">
        <f>'P5'!I92</f>
        <v>2643</v>
      </c>
      <c r="K36" s="758">
        <f>'P6'!I102</f>
        <v>3610.9999999999995</v>
      </c>
      <c r="L36" s="758">
        <f>'P7'!I68</f>
        <v>1530.6000000000001</v>
      </c>
      <c r="M36" s="758">
        <f>'P8'!I73</f>
        <v>609.51</v>
      </c>
    </row>
    <row r="37" spans="1:13" x14ac:dyDescent="0.3">
      <c r="A37" s="1192" t="s">
        <v>777</v>
      </c>
      <c r="B37" s="1193"/>
      <c r="C37" s="1193"/>
      <c r="D37" s="1193"/>
      <c r="E37" s="1194"/>
      <c r="F37" s="758">
        <f>'P1'!I70</f>
        <v>0</v>
      </c>
      <c r="G37" s="758">
        <f>'P2'!I59</f>
        <v>0</v>
      </c>
      <c r="H37" s="758">
        <f>'P3'!I266</f>
        <v>0</v>
      </c>
      <c r="I37" s="758">
        <f>'P4'!I124</f>
        <v>165.7</v>
      </c>
      <c r="J37" s="758">
        <f>'P5'!I93</f>
        <v>0</v>
      </c>
      <c r="K37" s="758">
        <f>'P6'!I103</f>
        <v>0</v>
      </c>
      <c r="L37" s="758">
        <f>'P7'!I69</f>
        <v>2110</v>
      </c>
      <c r="M37" s="758">
        <f>'P8'!I74</f>
        <v>0</v>
      </c>
    </row>
    <row r="38" spans="1:13" x14ac:dyDescent="0.3">
      <c r="A38" s="1180" t="s">
        <v>778</v>
      </c>
      <c r="B38" s="1181"/>
      <c r="C38" s="1181"/>
      <c r="D38" s="1181"/>
      <c r="E38" s="1182"/>
      <c r="F38" s="760">
        <f t="shared" ref="F38:M38" si="17">SUM(F39:F44)</f>
        <v>383</v>
      </c>
      <c r="G38" s="760">
        <f t="shared" si="17"/>
        <v>340.8</v>
      </c>
      <c r="H38" s="760">
        <f t="shared" si="17"/>
        <v>5447.76</v>
      </c>
      <c r="I38" s="760">
        <f t="shared" si="17"/>
        <v>763.3</v>
      </c>
      <c r="J38" s="760">
        <f t="shared" si="17"/>
        <v>1674.8</v>
      </c>
      <c r="K38" s="760">
        <f t="shared" si="17"/>
        <v>4810.2999999999993</v>
      </c>
      <c r="L38" s="760">
        <f t="shared" si="17"/>
        <v>348.4</v>
      </c>
      <c r="M38" s="760">
        <f t="shared" si="17"/>
        <v>100.72</v>
      </c>
    </row>
    <row r="39" spans="1:13" x14ac:dyDescent="0.3">
      <c r="A39" s="1168" t="s">
        <v>779</v>
      </c>
      <c r="B39" s="1169"/>
      <c r="C39" s="1169"/>
      <c r="D39" s="1169"/>
      <c r="E39" s="1170"/>
      <c r="F39" s="758">
        <f>'P1'!I72</f>
        <v>328</v>
      </c>
      <c r="G39" s="758">
        <f>'P2'!I61</f>
        <v>300</v>
      </c>
      <c r="H39" s="758">
        <f>'P3'!I268</f>
        <v>155</v>
      </c>
      <c r="I39" s="758">
        <f>'P4'!I126</f>
        <v>646.5</v>
      </c>
      <c r="J39" s="758">
        <f>'P5'!I95</f>
        <v>1501</v>
      </c>
      <c r="K39" s="758">
        <f>'P6'!I105</f>
        <v>4291.4999999999991</v>
      </c>
      <c r="L39" s="758">
        <f>'P7'!I71</f>
        <v>257.39999999999998</v>
      </c>
      <c r="M39" s="758">
        <f>'P8'!I76</f>
        <v>0</v>
      </c>
    </row>
    <row r="40" spans="1:13" x14ac:dyDescent="0.3">
      <c r="A40" s="1171" t="s">
        <v>780</v>
      </c>
      <c r="B40" s="1172"/>
      <c r="C40" s="1172"/>
      <c r="D40" s="1172"/>
      <c r="E40" s="1173"/>
      <c r="F40" s="758">
        <f>'P1'!I73</f>
        <v>0</v>
      </c>
      <c r="G40" s="758">
        <f>'P2'!I62</f>
        <v>0</v>
      </c>
      <c r="H40" s="758">
        <f>'P3'!I269</f>
        <v>1136.1500000000001</v>
      </c>
      <c r="I40" s="758">
        <f>'P4'!I127</f>
        <v>102.8</v>
      </c>
      <c r="J40" s="758">
        <f>'P5'!I96</f>
        <v>101.8</v>
      </c>
      <c r="K40" s="758">
        <f>'P6'!I106</f>
        <v>150</v>
      </c>
      <c r="L40" s="758">
        <f>'P7'!I72</f>
        <v>0</v>
      </c>
      <c r="M40" s="758">
        <f>'P8'!I77</f>
        <v>48.22</v>
      </c>
    </row>
    <row r="41" spans="1:13" x14ac:dyDescent="0.3">
      <c r="A41" s="1171" t="s">
        <v>781</v>
      </c>
      <c r="B41" s="1172"/>
      <c r="C41" s="1172"/>
      <c r="D41" s="1172"/>
      <c r="E41" s="1173"/>
      <c r="F41" s="758">
        <f>'P1'!I74</f>
        <v>0</v>
      </c>
      <c r="G41" s="758">
        <f>'P2'!I63</f>
        <v>0</v>
      </c>
      <c r="H41" s="758">
        <f>'P3'!I270</f>
        <v>0</v>
      </c>
      <c r="I41" s="758">
        <f>'P4'!I128</f>
        <v>0</v>
      </c>
      <c r="J41" s="758">
        <f>'P5'!I97</f>
        <v>0</v>
      </c>
      <c r="K41" s="758">
        <f>'P6'!I107</f>
        <v>0</v>
      </c>
      <c r="L41" s="758">
        <f>'P7'!I73</f>
        <v>0</v>
      </c>
      <c r="M41" s="758">
        <f>'P8'!I78</f>
        <v>0</v>
      </c>
    </row>
    <row r="42" spans="1:13" x14ac:dyDescent="0.3">
      <c r="A42" s="1171" t="s">
        <v>782</v>
      </c>
      <c r="B42" s="1172"/>
      <c r="C42" s="1172"/>
      <c r="D42" s="1172"/>
      <c r="E42" s="1173"/>
      <c r="F42" s="758">
        <f>'P1'!I75</f>
        <v>55</v>
      </c>
      <c r="G42" s="758">
        <f>'P2'!I64</f>
        <v>40.799999999999997</v>
      </c>
      <c r="H42" s="758">
        <f>'P3'!I271</f>
        <v>1720.61</v>
      </c>
      <c r="I42" s="758">
        <f>'P4'!I129</f>
        <v>2</v>
      </c>
      <c r="J42" s="758">
        <f>'P5'!I98</f>
        <v>72</v>
      </c>
      <c r="K42" s="758">
        <f>'P6'!I108</f>
        <v>368.79999999999995</v>
      </c>
      <c r="L42" s="758">
        <f>'P7'!I74</f>
        <v>91</v>
      </c>
      <c r="M42" s="758">
        <f>'P8'!I79</f>
        <v>52.5</v>
      </c>
    </row>
    <row r="43" spans="1:13" x14ac:dyDescent="0.3">
      <c r="A43" s="1174" t="s">
        <v>783</v>
      </c>
      <c r="B43" s="1175"/>
      <c r="C43" s="1175"/>
      <c r="D43" s="1175"/>
      <c r="E43" s="1176"/>
      <c r="F43" s="758">
        <f>'P1'!I76</f>
        <v>0</v>
      </c>
      <c r="G43" s="758">
        <f>'P2'!I65</f>
        <v>0</v>
      </c>
      <c r="H43" s="758">
        <f>'P3'!I272</f>
        <v>59</v>
      </c>
      <c r="I43" s="758">
        <f>'P4'!I130</f>
        <v>12</v>
      </c>
      <c r="J43" s="758">
        <f>'P5'!I99</f>
        <v>0</v>
      </c>
      <c r="K43" s="758">
        <f>'P6'!I109</f>
        <v>0</v>
      </c>
      <c r="L43" s="758">
        <f>'P7'!I75</f>
        <v>0</v>
      </c>
      <c r="M43" s="758">
        <f>'P8'!I80</f>
        <v>0</v>
      </c>
    </row>
    <row r="44" spans="1:13" ht="15" thickBot="1" x14ac:dyDescent="0.35">
      <c r="A44" s="1177" t="s">
        <v>784</v>
      </c>
      <c r="B44" s="1178"/>
      <c r="C44" s="1178"/>
      <c r="D44" s="1178"/>
      <c r="E44" s="1179"/>
      <c r="F44" s="758">
        <f>'P1'!I77</f>
        <v>0</v>
      </c>
      <c r="G44" s="758">
        <f>'P2'!I66</f>
        <v>0</v>
      </c>
      <c r="H44" s="758">
        <f>'P3'!I273</f>
        <v>2377</v>
      </c>
      <c r="I44" s="758">
        <f>'P4'!I131</f>
        <v>0</v>
      </c>
      <c r="J44" s="758">
        <f>'P5'!I100</f>
        <v>0</v>
      </c>
      <c r="K44" s="758">
        <f>'P6'!I110</f>
        <v>0</v>
      </c>
      <c r="L44" s="758">
        <f>'P7'!I76</f>
        <v>0</v>
      </c>
      <c r="M44" s="758">
        <f>'P8'!I81</f>
        <v>0</v>
      </c>
    </row>
    <row r="45" spans="1:13" ht="15" thickBot="1" x14ac:dyDescent="0.35">
      <c r="A45" s="1165" t="s">
        <v>785</v>
      </c>
      <c r="B45" s="1166"/>
      <c r="C45" s="1166"/>
      <c r="D45" s="1166"/>
      <c r="E45" s="1167"/>
      <c r="F45" s="761">
        <f t="shared" ref="F45:M45" si="18">SUM(F35,F38)</f>
        <v>508</v>
      </c>
      <c r="G45" s="761">
        <f t="shared" si="18"/>
        <v>4013.3</v>
      </c>
      <c r="H45" s="761">
        <f t="shared" si="18"/>
        <v>8444.2999999999993</v>
      </c>
      <c r="I45" s="761">
        <f t="shared" si="18"/>
        <v>1095</v>
      </c>
      <c r="J45" s="761">
        <f t="shared" si="18"/>
        <v>4317.8</v>
      </c>
      <c r="K45" s="761">
        <f t="shared" si="18"/>
        <v>8421.2999999999993</v>
      </c>
      <c r="L45" s="761">
        <f t="shared" si="18"/>
        <v>3989.0000000000005</v>
      </c>
      <c r="M45" s="761">
        <f t="shared" si="18"/>
        <v>710.23</v>
      </c>
    </row>
    <row r="46" spans="1:13" ht="15" thickBot="1" x14ac:dyDescent="0.35">
      <c r="A46" s="763"/>
      <c r="B46" s="763"/>
      <c r="C46" s="763"/>
      <c r="D46" s="763"/>
      <c r="E46" s="763"/>
      <c r="F46" s="776"/>
      <c r="G46" s="776"/>
      <c r="H46" s="776"/>
      <c r="I46" s="776"/>
      <c r="J46" s="776"/>
      <c r="K46" s="776"/>
      <c r="L46" s="776"/>
      <c r="M46" s="776"/>
    </row>
    <row r="47" spans="1:13" ht="15" thickBot="1" x14ac:dyDescent="0.35">
      <c r="A47" s="764" t="s">
        <v>1383</v>
      </c>
      <c r="B47" s="777"/>
      <c r="C47" s="777"/>
      <c r="D47" s="777"/>
      <c r="E47" s="777"/>
      <c r="F47" s="778"/>
      <c r="G47" s="778"/>
      <c r="H47" s="778"/>
      <c r="I47" s="778"/>
      <c r="J47" s="778"/>
      <c r="K47" s="778"/>
      <c r="L47" s="778"/>
      <c r="M47" s="779"/>
    </row>
    <row r="48" spans="1:13" ht="15" thickBot="1" x14ac:dyDescent="0.35">
      <c r="A48" s="1183" t="s">
        <v>773</v>
      </c>
      <c r="B48" s="1184"/>
      <c r="C48" s="1184"/>
      <c r="D48" s="1184"/>
      <c r="E48" s="1185"/>
      <c r="F48" s="216" t="s">
        <v>1372</v>
      </c>
      <c r="G48" s="217" t="s">
        <v>1373</v>
      </c>
      <c r="H48" s="218" t="s">
        <v>1374</v>
      </c>
      <c r="I48" s="217" t="s">
        <v>1375</v>
      </c>
      <c r="J48" s="218" t="s">
        <v>1376</v>
      </c>
      <c r="K48" s="217" t="s">
        <v>1377</v>
      </c>
      <c r="L48" s="218" t="s">
        <v>1378</v>
      </c>
      <c r="M48" s="217" t="s">
        <v>1379</v>
      </c>
    </row>
    <row r="49" spans="1:13" x14ac:dyDescent="0.3">
      <c r="A49" s="1186" t="s">
        <v>1370</v>
      </c>
      <c r="B49" s="1187"/>
      <c r="C49" s="1187"/>
      <c r="D49" s="1187"/>
      <c r="E49" s="1188"/>
      <c r="F49" s="769">
        <f t="shared" ref="F49" si="19">SUM(F50:F51)</f>
        <v>97</v>
      </c>
      <c r="G49" s="769">
        <f t="shared" ref="G49" si="20">SUM(G50:G51)</f>
        <v>3633.2999999999997</v>
      </c>
      <c r="H49" s="769">
        <f t="shared" ref="H49" si="21">SUM(H50:H51)</f>
        <v>2056.27</v>
      </c>
      <c r="I49" s="769">
        <f t="shared" ref="I49" si="22">SUM(I50:I51)</f>
        <v>334.7</v>
      </c>
      <c r="J49" s="769">
        <f t="shared" ref="J49" si="23">SUM(J50:J51)</f>
        <v>1611.5</v>
      </c>
      <c r="K49" s="769">
        <f t="shared" ref="K49" si="24">SUM(K50:K51)</f>
        <v>3565.9</v>
      </c>
      <c r="L49" s="769">
        <f t="shared" ref="L49" si="25">SUM(L50:L51)</f>
        <v>3517.2</v>
      </c>
      <c r="M49" s="769">
        <f t="shared" ref="M49" si="26">SUM(M50:M51)</f>
        <v>622</v>
      </c>
    </row>
    <row r="50" spans="1:13" x14ac:dyDescent="0.3">
      <c r="A50" s="1189" t="s">
        <v>776</v>
      </c>
      <c r="B50" s="1190"/>
      <c r="C50" s="1190"/>
      <c r="D50" s="1190"/>
      <c r="E50" s="1191"/>
      <c r="F50" s="758">
        <f>'P1'!J69</f>
        <v>97</v>
      </c>
      <c r="G50" s="759">
        <f>'P2'!J58</f>
        <v>3633.2999999999997</v>
      </c>
      <c r="H50" s="758">
        <f>'P3'!J265</f>
        <v>2056.27</v>
      </c>
      <c r="I50" s="770">
        <f>'P4'!J123</f>
        <v>169</v>
      </c>
      <c r="J50" s="771">
        <f>'P5'!J92</f>
        <v>1611.5</v>
      </c>
      <c r="K50" s="770">
        <f>'P6'!J102</f>
        <v>3565.9</v>
      </c>
      <c r="L50" s="771">
        <f>'P7'!J68</f>
        <v>1415.2</v>
      </c>
      <c r="M50" s="772">
        <f>'P8'!J73</f>
        <v>622</v>
      </c>
    </row>
    <row r="51" spans="1:13" x14ac:dyDescent="0.3">
      <c r="A51" s="1192" t="s">
        <v>777</v>
      </c>
      <c r="B51" s="1193"/>
      <c r="C51" s="1193"/>
      <c r="D51" s="1193"/>
      <c r="E51" s="1194"/>
      <c r="F51" s="758">
        <f>'P1'!J70</f>
        <v>0</v>
      </c>
      <c r="G51" s="759">
        <f>'P2'!J59</f>
        <v>0</v>
      </c>
      <c r="H51" s="758">
        <f>'P3'!J266</f>
        <v>0</v>
      </c>
      <c r="I51" s="770">
        <f>'P4'!J124</f>
        <v>165.7</v>
      </c>
      <c r="J51" s="771">
        <f>'P5'!J93</f>
        <v>0</v>
      </c>
      <c r="K51" s="770">
        <f>'P6'!J103</f>
        <v>0</v>
      </c>
      <c r="L51" s="771">
        <f>'P7'!J69</f>
        <v>2102</v>
      </c>
      <c r="M51" s="772">
        <f>'P8'!J74</f>
        <v>0</v>
      </c>
    </row>
    <row r="52" spans="1:13" x14ac:dyDescent="0.3">
      <c r="A52" s="1180" t="s">
        <v>778</v>
      </c>
      <c r="B52" s="1181"/>
      <c r="C52" s="1181"/>
      <c r="D52" s="1181"/>
      <c r="E52" s="1182"/>
      <c r="F52" s="760">
        <f t="shared" ref="F52:M52" si="27">SUM(F53:F58)</f>
        <v>334</v>
      </c>
      <c r="G52" s="760">
        <f t="shared" si="27"/>
        <v>380.8</v>
      </c>
      <c r="H52" s="760">
        <f t="shared" si="27"/>
        <v>3103.1</v>
      </c>
      <c r="I52" s="760">
        <f t="shared" si="27"/>
        <v>657</v>
      </c>
      <c r="J52" s="760">
        <f t="shared" si="27"/>
        <v>406</v>
      </c>
      <c r="K52" s="760">
        <f t="shared" si="27"/>
        <v>4669</v>
      </c>
      <c r="L52" s="760">
        <f t="shared" si="27"/>
        <v>362.84000000000003</v>
      </c>
      <c r="M52" s="760">
        <f t="shared" si="27"/>
        <v>500</v>
      </c>
    </row>
    <row r="53" spans="1:13" x14ac:dyDescent="0.3">
      <c r="A53" s="1168" t="s">
        <v>779</v>
      </c>
      <c r="B53" s="1169"/>
      <c r="C53" s="1169"/>
      <c r="D53" s="1169"/>
      <c r="E53" s="1170"/>
      <c r="F53" s="758">
        <f>'P1'!J72</f>
        <v>334</v>
      </c>
      <c r="G53" s="759">
        <f>'P2'!J61</f>
        <v>310</v>
      </c>
      <c r="H53" s="758">
        <f>'P3'!J268</f>
        <v>40</v>
      </c>
      <c r="I53" s="770">
        <f>'P4'!J126</f>
        <v>643</v>
      </c>
      <c r="J53" s="771">
        <f>'P5'!J95</f>
        <v>219</v>
      </c>
      <c r="K53" s="770">
        <f>'P6'!J105</f>
        <v>4300.2</v>
      </c>
      <c r="L53" s="771">
        <f>'P7'!J71</f>
        <v>270.84000000000003</v>
      </c>
      <c r="M53" s="772">
        <f>'P8'!J76</f>
        <v>0</v>
      </c>
    </row>
    <row r="54" spans="1:13" x14ac:dyDescent="0.3">
      <c r="A54" s="1171" t="s">
        <v>780</v>
      </c>
      <c r="B54" s="1172"/>
      <c r="C54" s="1172"/>
      <c r="D54" s="1172"/>
      <c r="E54" s="1173"/>
      <c r="F54" s="758">
        <f>'P1'!J73</f>
        <v>0</v>
      </c>
      <c r="G54" s="759">
        <f>'P2'!J62</f>
        <v>0</v>
      </c>
      <c r="H54" s="758">
        <f>'P3'!J269</f>
        <v>586.1</v>
      </c>
      <c r="I54" s="770">
        <f>'P4'!J127</f>
        <v>0</v>
      </c>
      <c r="J54" s="771">
        <f>'P5'!J96</f>
        <v>90</v>
      </c>
      <c r="K54" s="770">
        <f>'P6'!J106</f>
        <v>0</v>
      </c>
      <c r="L54" s="771">
        <f>'P7'!J72</f>
        <v>0</v>
      </c>
      <c r="M54" s="772">
        <f>'P8'!J77</f>
        <v>500</v>
      </c>
    </row>
    <row r="55" spans="1:13" x14ac:dyDescent="0.3">
      <c r="A55" s="1171" t="s">
        <v>781</v>
      </c>
      <c r="B55" s="1172"/>
      <c r="C55" s="1172"/>
      <c r="D55" s="1172"/>
      <c r="E55" s="1173"/>
      <c r="F55" s="758">
        <f>'P1'!J74</f>
        <v>0</v>
      </c>
      <c r="G55" s="759">
        <f>'P2'!J63</f>
        <v>0</v>
      </c>
      <c r="H55" s="758">
        <f>'P3'!J270</f>
        <v>0</v>
      </c>
      <c r="I55" s="770">
        <f>'P4'!J128</f>
        <v>0</v>
      </c>
      <c r="J55" s="771">
        <f>'P5'!J97</f>
        <v>0</v>
      </c>
      <c r="K55" s="770">
        <f>'P6'!J107</f>
        <v>0</v>
      </c>
      <c r="L55" s="771">
        <f>'P7'!J73</f>
        <v>0</v>
      </c>
      <c r="M55" s="772">
        <f>'P8'!J78</f>
        <v>0</v>
      </c>
    </row>
    <row r="56" spans="1:13" x14ac:dyDescent="0.3">
      <c r="A56" s="1171" t="s">
        <v>782</v>
      </c>
      <c r="B56" s="1172"/>
      <c r="C56" s="1172"/>
      <c r="D56" s="1172"/>
      <c r="E56" s="1173"/>
      <c r="F56" s="758">
        <f>'P1'!J75</f>
        <v>0</v>
      </c>
      <c r="G56" s="759">
        <f>'P2'!J64</f>
        <v>70.8</v>
      </c>
      <c r="H56" s="758">
        <f>'P3'!J271</f>
        <v>376</v>
      </c>
      <c r="I56" s="770">
        <f>'P4'!J129</f>
        <v>2</v>
      </c>
      <c r="J56" s="771">
        <f>'P5'!J98</f>
        <v>97</v>
      </c>
      <c r="K56" s="770">
        <f>'P6'!J108</f>
        <v>368.79999999999995</v>
      </c>
      <c r="L56" s="771">
        <f>'P7'!J74</f>
        <v>92</v>
      </c>
      <c r="M56" s="772">
        <f>'P8'!J79</f>
        <v>0</v>
      </c>
    </row>
    <row r="57" spans="1:13" x14ac:dyDescent="0.3">
      <c r="A57" s="1174" t="s">
        <v>783</v>
      </c>
      <c r="B57" s="1175"/>
      <c r="C57" s="1175"/>
      <c r="D57" s="1175"/>
      <c r="E57" s="1176"/>
      <c r="F57" s="758">
        <f>'P1'!J76</f>
        <v>0</v>
      </c>
      <c r="G57" s="759">
        <f>'P2'!J65</f>
        <v>0</v>
      </c>
      <c r="H57" s="758">
        <f>'P3'!J272</f>
        <v>54</v>
      </c>
      <c r="I57" s="770">
        <f>'P4'!J130</f>
        <v>12</v>
      </c>
      <c r="J57" s="771">
        <f>'P5'!J99</f>
        <v>0</v>
      </c>
      <c r="K57" s="770">
        <f>'P6'!J109</f>
        <v>0</v>
      </c>
      <c r="L57" s="771">
        <f>'P7'!J75</f>
        <v>0</v>
      </c>
      <c r="M57" s="772">
        <f>'P8'!J80</f>
        <v>0</v>
      </c>
    </row>
    <row r="58" spans="1:13" ht="15" thickBot="1" x14ac:dyDescent="0.35">
      <c r="A58" s="1177" t="s">
        <v>784</v>
      </c>
      <c r="B58" s="1178"/>
      <c r="C58" s="1178"/>
      <c r="D58" s="1178"/>
      <c r="E58" s="1179"/>
      <c r="F58" s="758">
        <f>'P1'!J77</f>
        <v>0</v>
      </c>
      <c r="G58" s="759">
        <f>'P2'!J66</f>
        <v>0</v>
      </c>
      <c r="H58" s="758">
        <f>'P3'!J273</f>
        <v>2047</v>
      </c>
      <c r="I58" s="770">
        <f>'P4'!J131</f>
        <v>0</v>
      </c>
      <c r="J58" s="771">
        <f>'P5'!J100</f>
        <v>0</v>
      </c>
      <c r="K58" s="770">
        <f>'P6'!J110</f>
        <v>0</v>
      </c>
      <c r="L58" s="771">
        <f>'P7'!J76</f>
        <v>0</v>
      </c>
      <c r="M58" s="772">
        <f>'P8'!J81</f>
        <v>0</v>
      </c>
    </row>
    <row r="59" spans="1:13" ht="15" thickBot="1" x14ac:dyDescent="0.35">
      <c r="A59" s="1165" t="s">
        <v>785</v>
      </c>
      <c r="B59" s="1166"/>
      <c r="C59" s="1166"/>
      <c r="D59" s="1166"/>
      <c r="E59" s="1167"/>
      <c r="F59" s="761">
        <f t="shared" ref="F59:M59" si="28">SUM(F49,F52)</f>
        <v>431</v>
      </c>
      <c r="G59" s="762">
        <f t="shared" si="28"/>
        <v>4014.1</v>
      </c>
      <c r="H59" s="761">
        <f t="shared" si="28"/>
        <v>5159.37</v>
      </c>
      <c r="I59" s="773">
        <f t="shared" si="28"/>
        <v>991.7</v>
      </c>
      <c r="J59" s="774">
        <f t="shared" si="28"/>
        <v>2017.5</v>
      </c>
      <c r="K59" s="773">
        <f t="shared" si="28"/>
        <v>8234.9</v>
      </c>
      <c r="L59" s="774">
        <f t="shared" si="28"/>
        <v>3880.04</v>
      </c>
      <c r="M59" s="775">
        <f t="shared" si="28"/>
        <v>1122</v>
      </c>
    </row>
  </sheetData>
  <mergeCells count="51">
    <mergeCell ref="A12:E12"/>
    <mergeCell ref="A1:M1"/>
    <mergeCell ref="A2:M2"/>
    <mergeCell ref="A3:M3"/>
    <mergeCell ref="A5:E5"/>
    <mergeCell ref="A6:E6"/>
    <mergeCell ref="A7:E7"/>
    <mergeCell ref="A8:E8"/>
    <mergeCell ref="A9:E9"/>
    <mergeCell ref="A10:E10"/>
    <mergeCell ref="A11:E11"/>
    <mergeCell ref="A26:E26"/>
    <mergeCell ref="A13:E13"/>
    <mergeCell ref="A14:E14"/>
    <mergeCell ref="A15:E15"/>
    <mergeCell ref="A16:E16"/>
    <mergeCell ref="A20:E20"/>
    <mergeCell ref="A21:E21"/>
    <mergeCell ref="A22:E22"/>
    <mergeCell ref="A23:E23"/>
    <mergeCell ref="A24:E24"/>
    <mergeCell ref="A25:E25"/>
    <mergeCell ref="A39:E39"/>
    <mergeCell ref="A27:E27"/>
    <mergeCell ref="A28:E28"/>
    <mergeCell ref="A29:E29"/>
    <mergeCell ref="A30:E30"/>
    <mergeCell ref="A31:E31"/>
    <mergeCell ref="A34:E34"/>
    <mergeCell ref="A35:E35"/>
    <mergeCell ref="A36:E36"/>
    <mergeCell ref="A37:E37"/>
    <mergeCell ref="A38:E38"/>
    <mergeCell ref="A52:E52"/>
    <mergeCell ref="A40:E40"/>
    <mergeCell ref="A41:E41"/>
    <mergeCell ref="A42:E42"/>
    <mergeCell ref="A43:E43"/>
    <mergeCell ref="A44:E44"/>
    <mergeCell ref="A45:E45"/>
    <mergeCell ref="A48:E48"/>
    <mergeCell ref="A49:E49"/>
    <mergeCell ref="A50:E50"/>
    <mergeCell ref="A51:E51"/>
    <mergeCell ref="A59:E59"/>
    <mergeCell ref="A53:E53"/>
    <mergeCell ref="A54:E54"/>
    <mergeCell ref="A55:E55"/>
    <mergeCell ref="A56:E56"/>
    <mergeCell ref="A57:E57"/>
    <mergeCell ref="A58:E58"/>
  </mergeCells>
  <pageMargins left="0.25" right="0.25" top="0.75" bottom="0.75" header="0.3" footer="0.3"/>
  <pageSetup paperSize="9" scale="9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4FB9-31E1-4B30-8407-28CF866EE809}">
  <sheetPr>
    <pageSetUpPr fitToPage="1"/>
  </sheetPr>
  <dimension ref="A1:R78"/>
  <sheetViews>
    <sheetView showGridLines="0" tabSelected="1" view="pageBreakPreview" zoomScale="70" zoomScaleNormal="70" zoomScaleSheetLayoutView="70" zoomScalePageLayoutView="70" workbookViewId="0">
      <selection activeCell="Q33" sqref="Q33:Q38"/>
    </sheetView>
  </sheetViews>
  <sheetFormatPr defaultColWidth="9.109375" defaultRowHeight="13.2" x14ac:dyDescent="0.3"/>
  <cols>
    <col min="1" max="1" width="3.109375" style="354" customWidth="1"/>
    <col min="2" max="2" width="3.6640625" style="354" customWidth="1"/>
    <col min="3" max="4" width="4.109375" style="354" bestFit="1" customWidth="1"/>
    <col min="5" max="5" width="12.6640625" style="354" bestFit="1" customWidth="1"/>
    <col min="6" max="6" width="37" style="354" customWidth="1"/>
    <col min="7" max="7" width="7.109375" style="1" customWidth="1"/>
    <col min="8" max="8" width="10.109375" style="949" customWidth="1"/>
    <col min="9" max="10" width="10.33203125" style="949" customWidth="1"/>
    <col min="11" max="11" width="30" style="354" bestFit="1" customWidth="1"/>
    <col min="12" max="12" width="7.88671875" style="354" customWidth="1"/>
    <col min="13" max="13" width="8.109375" style="354" bestFit="1" customWidth="1"/>
    <col min="14" max="15" width="8.109375" style="354" customWidth="1"/>
    <col min="16" max="16" width="13.88671875" style="354" bestFit="1" customWidth="1"/>
    <col min="17" max="17" width="16.6640625" style="49" customWidth="1"/>
    <col min="18" max="18" width="9.109375" style="354" customWidth="1"/>
    <col min="19" max="16384" width="9.109375" style="354"/>
  </cols>
  <sheetData>
    <row r="1" spans="1:18" ht="15.75" customHeight="1" x14ac:dyDescent="0.3">
      <c r="A1" s="1195" t="s">
        <v>288</v>
      </c>
      <c r="B1" s="1195"/>
      <c r="C1" s="1195"/>
      <c r="D1" s="1195"/>
      <c r="E1" s="1195"/>
      <c r="F1" s="1195"/>
      <c r="G1" s="1195"/>
      <c r="H1" s="1195"/>
      <c r="I1" s="1195"/>
      <c r="J1" s="1195"/>
      <c r="K1" s="1195"/>
      <c r="L1" s="1195"/>
      <c r="M1" s="1195"/>
      <c r="N1" s="1195"/>
      <c r="O1" s="1195"/>
      <c r="P1" s="1195"/>
      <c r="Q1" s="1201"/>
    </row>
    <row r="2" spans="1:18" ht="15.75" customHeight="1" x14ac:dyDescent="0.3">
      <c r="A2" s="1196" t="s">
        <v>281</v>
      </c>
      <c r="B2" s="1196"/>
      <c r="C2" s="1196"/>
      <c r="D2" s="1196"/>
      <c r="E2" s="1196"/>
      <c r="F2" s="1196"/>
      <c r="G2" s="1196"/>
      <c r="H2" s="1196"/>
      <c r="I2" s="1196"/>
      <c r="J2" s="1196"/>
      <c r="K2" s="1196"/>
      <c r="L2" s="1196"/>
      <c r="M2" s="1196"/>
      <c r="N2" s="1196"/>
      <c r="O2" s="1196"/>
      <c r="P2" s="1196"/>
      <c r="Q2" s="1202"/>
    </row>
    <row r="3" spans="1:18" ht="14.4" customHeight="1" x14ac:dyDescent="0.3">
      <c r="A3" s="1197" t="s">
        <v>0</v>
      </c>
      <c r="B3" s="1197"/>
      <c r="C3" s="1197"/>
      <c r="D3" s="1197"/>
      <c r="E3" s="1197"/>
      <c r="F3" s="1197"/>
      <c r="G3" s="1197"/>
      <c r="H3" s="1197"/>
      <c r="I3" s="1197"/>
      <c r="J3" s="1197"/>
      <c r="K3" s="1197"/>
      <c r="L3" s="1197"/>
      <c r="M3" s="1197"/>
      <c r="N3" s="1197"/>
      <c r="O3" s="1197"/>
      <c r="P3" s="1197"/>
      <c r="Q3" s="1203"/>
      <c r="R3" s="2"/>
    </row>
    <row r="4" spans="1:18" ht="15" customHeight="1" thickBot="1" x14ac:dyDescent="0.35">
      <c r="A4" s="1204"/>
      <c r="B4" s="1204"/>
      <c r="C4" s="1204"/>
      <c r="D4" s="1204"/>
      <c r="E4" s="1204"/>
      <c r="F4" s="1204"/>
      <c r="G4" s="1204"/>
      <c r="H4" s="1204"/>
      <c r="I4" s="1204"/>
      <c r="J4" s="1204"/>
      <c r="K4" s="1204"/>
      <c r="L4" s="1204"/>
      <c r="M4" s="1204"/>
      <c r="N4" s="1204"/>
      <c r="O4" s="1204"/>
      <c r="P4" s="1204"/>
      <c r="Q4" s="1205"/>
    </row>
    <row r="5" spans="1:18" ht="32.25" customHeight="1" x14ac:dyDescent="0.3">
      <c r="A5" s="1206" t="s">
        <v>753</v>
      </c>
      <c r="B5" s="1209" t="s">
        <v>749</v>
      </c>
      <c r="C5" s="1212" t="s">
        <v>750</v>
      </c>
      <c r="D5" s="1212" t="s">
        <v>751</v>
      </c>
      <c r="E5" s="1212" t="s">
        <v>1</v>
      </c>
      <c r="F5" s="1215" t="s">
        <v>754</v>
      </c>
      <c r="G5" s="1227" t="s">
        <v>3</v>
      </c>
      <c r="H5" s="1230" t="s">
        <v>4</v>
      </c>
      <c r="I5" s="1233" t="s">
        <v>205</v>
      </c>
      <c r="J5" s="1233" t="s">
        <v>290</v>
      </c>
      <c r="K5" s="1236" t="s">
        <v>974</v>
      </c>
      <c r="L5" s="1237"/>
      <c r="M5" s="1237"/>
      <c r="N5" s="1238"/>
      <c r="O5" s="1239" t="s">
        <v>506</v>
      </c>
      <c r="P5" s="1242" t="s">
        <v>5</v>
      </c>
      <c r="Q5" s="1243"/>
    </row>
    <row r="6" spans="1:18" ht="16.5" customHeight="1" x14ac:dyDescent="0.3">
      <c r="A6" s="1207"/>
      <c r="B6" s="1210"/>
      <c r="C6" s="1213"/>
      <c r="D6" s="1213"/>
      <c r="E6" s="1213"/>
      <c r="F6" s="1216"/>
      <c r="G6" s="1228"/>
      <c r="H6" s="1231"/>
      <c r="I6" s="1234"/>
      <c r="J6" s="1234"/>
      <c r="K6" s="1246" t="s">
        <v>2</v>
      </c>
      <c r="L6" s="1248" t="s">
        <v>6</v>
      </c>
      <c r="M6" s="1248" t="s">
        <v>206</v>
      </c>
      <c r="N6" s="1250" t="s">
        <v>289</v>
      </c>
      <c r="O6" s="1240"/>
      <c r="P6" s="1244"/>
      <c r="Q6" s="1245"/>
    </row>
    <row r="7" spans="1:18" ht="74.25" customHeight="1" thickBot="1" x14ac:dyDescent="0.35">
      <c r="A7" s="1208"/>
      <c r="B7" s="1211"/>
      <c r="C7" s="1214"/>
      <c r="D7" s="1214"/>
      <c r="E7" s="1214"/>
      <c r="F7" s="1217"/>
      <c r="G7" s="1229"/>
      <c r="H7" s="1232"/>
      <c r="I7" s="1235"/>
      <c r="J7" s="1235"/>
      <c r="K7" s="1247"/>
      <c r="L7" s="1249"/>
      <c r="M7" s="1249"/>
      <c r="N7" s="1251"/>
      <c r="O7" s="1241"/>
      <c r="P7" s="369" t="s">
        <v>758</v>
      </c>
      <c r="Q7" s="54" t="s">
        <v>759</v>
      </c>
    </row>
    <row r="8" spans="1:18" ht="12.6" customHeight="1" thickBot="1" x14ac:dyDescent="0.35">
      <c r="A8" s="1224" t="s">
        <v>508</v>
      </c>
      <c r="B8" s="1225"/>
      <c r="C8" s="1225"/>
      <c r="D8" s="1225"/>
      <c r="E8" s="1225"/>
      <c r="F8" s="1225"/>
      <c r="G8" s="1225"/>
      <c r="H8" s="1225"/>
      <c r="I8" s="1225"/>
      <c r="J8" s="1225"/>
      <c r="K8" s="1225"/>
      <c r="L8" s="1225"/>
      <c r="M8" s="1225"/>
      <c r="N8" s="1225"/>
      <c r="O8" s="1225"/>
      <c r="P8" s="1225"/>
      <c r="Q8" s="1226"/>
    </row>
    <row r="9" spans="1:18" s="9" customFormat="1" ht="16.95" customHeight="1" thickBot="1" x14ac:dyDescent="0.3">
      <c r="A9" s="77"/>
      <c r="B9" s="1259" t="s">
        <v>907</v>
      </c>
      <c r="C9" s="1260"/>
      <c r="D9" s="1260"/>
      <c r="E9" s="1260"/>
      <c r="F9" s="1260"/>
      <c r="G9" s="1260"/>
      <c r="H9" s="1260"/>
      <c r="I9" s="1260"/>
      <c r="J9" s="1260"/>
      <c r="K9" s="1260"/>
      <c r="L9" s="1260"/>
      <c r="M9" s="1260"/>
      <c r="N9" s="1260"/>
      <c r="O9" s="1260"/>
      <c r="P9" s="1260"/>
      <c r="Q9" s="1261"/>
    </row>
    <row r="10" spans="1:18" ht="15" customHeight="1" thickBot="1" x14ac:dyDescent="0.35">
      <c r="A10" s="55"/>
      <c r="B10" s="56"/>
      <c r="C10" s="1262" t="s">
        <v>1125</v>
      </c>
      <c r="D10" s="1263"/>
      <c r="E10" s="1263"/>
      <c r="F10" s="1263"/>
      <c r="G10" s="1263"/>
      <c r="H10" s="1263"/>
      <c r="I10" s="1263"/>
      <c r="J10" s="1263"/>
      <c r="K10" s="1263"/>
      <c r="L10" s="1263"/>
      <c r="M10" s="1263"/>
      <c r="N10" s="1263"/>
      <c r="O10" s="1263"/>
      <c r="P10" s="1263"/>
      <c r="Q10" s="1264"/>
    </row>
    <row r="11" spans="1:18" ht="15" customHeight="1" thickBot="1" x14ac:dyDescent="0.35">
      <c r="A11" s="55"/>
      <c r="B11" s="56"/>
      <c r="C11" s="439"/>
      <c r="D11" s="1265" t="s">
        <v>1126</v>
      </c>
      <c r="E11" s="1266"/>
      <c r="F11" s="1266"/>
      <c r="G11" s="1266"/>
      <c r="H11" s="1266"/>
      <c r="I11" s="1266"/>
      <c r="J11" s="1266"/>
      <c r="K11" s="1266"/>
      <c r="L11" s="1266"/>
      <c r="M11" s="1266"/>
      <c r="N11" s="1266"/>
      <c r="O11" s="1266"/>
      <c r="P11" s="1266"/>
      <c r="Q11" s="1267"/>
    </row>
    <row r="12" spans="1:18" ht="27.75" customHeight="1" x14ac:dyDescent="0.3">
      <c r="A12" s="55"/>
      <c r="B12" s="56"/>
      <c r="C12" s="439"/>
      <c r="D12" s="57"/>
      <c r="E12" s="1268" t="s">
        <v>1127</v>
      </c>
      <c r="F12" s="1271" t="s">
        <v>509</v>
      </c>
      <c r="G12" s="1272" t="s">
        <v>10</v>
      </c>
      <c r="H12" s="1275">
        <v>175</v>
      </c>
      <c r="I12" s="1275">
        <v>175</v>
      </c>
      <c r="J12" s="1275">
        <v>175</v>
      </c>
      <c r="K12" s="37" t="s">
        <v>342</v>
      </c>
      <c r="L12" s="32">
        <v>3350</v>
      </c>
      <c r="M12" s="38">
        <v>3400</v>
      </c>
      <c r="N12" s="32">
        <v>3400</v>
      </c>
      <c r="O12" s="1278" t="s">
        <v>1347</v>
      </c>
      <c r="P12" s="1281" t="s">
        <v>756</v>
      </c>
      <c r="Q12" s="1282" t="s">
        <v>517</v>
      </c>
    </row>
    <row r="13" spans="1:18" ht="27.75" customHeight="1" x14ac:dyDescent="0.3">
      <c r="A13" s="55"/>
      <c r="B13" s="56"/>
      <c r="C13" s="439"/>
      <c r="D13" s="57"/>
      <c r="E13" s="1269"/>
      <c r="F13" s="1222"/>
      <c r="G13" s="1273"/>
      <c r="H13" s="1276"/>
      <c r="I13" s="1276"/>
      <c r="J13" s="1276"/>
      <c r="K13" s="4" t="s">
        <v>343</v>
      </c>
      <c r="L13" s="33">
        <v>2000</v>
      </c>
      <c r="M13" s="28">
        <v>2000</v>
      </c>
      <c r="N13" s="33">
        <v>2000</v>
      </c>
      <c r="O13" s="1279"/>
      <c r="P13" s="1222"/>
      <c r="Q13" s="1283"/>
    </row>
    <row r="14" spans="1:18" ht="18.75" customHeight="1" x14ac:dyDescent="0.3">
      <c r="A14" s="55"/>
      <c r="B14" s="56"/>
      <c r="C14" s="439"/>
      <c r="D14" s="57"/>
      <c r="E14" s="1269"/>
      <c r="F14" s="1222"/>
      <c r="G14" s="1273"/>
      <c r="H14" s="1276"/>
      <c r="I14" s="1276"/>
      <c r="J14" s="1276"/>
      <c r="K14" s="4" t="s">
        <v>344</v>
      </c>
      <c r="L14" s="33">
        <v>3000</v>
      </c>
      <c r="M14" s="28">
        <v>3000</v>
      </c>
      <c r="N14" s="33">
        <v>3000</v>
      </c>
      <c r="O14" s="1279"/>
      <c r="P14" s="1222"/>
      <c r="Q14" s="1283"/>
    </row>
    <row r="15" spans="1:18" ht="27.75" customHeight="1" x14ac:dyDescent="0.3">
      <c r="A15" s="55"/>
      <c r="B15" s="56"/>
      <c r="C15" s="439"/>
      <c r="D15" s="57"/>
      <c r="E15" s="1269"/>
      <c r="F15" s="1222"/>
      <c r="G15" s="1273"/>
      <c r="H15" s="1276"/>
      <c r="I15" s="1276"/>
      <c r="J15" s="1276"/>
      <c r="K15" s="4" t="s">
        <v>345</v>
      </c>
      <c r="L15" s="33">
        <v>350</v>
      </c>
      <c r="M15" s="28">
        <v>350</v>
      </c>
      <c r="N15" s="33">
        <v>350</v>
      </c>
      <c r="O15" s="1279"/>
      <c r="P15" s="1222"/>
      <c r="Q15" s="1283"/>
    </row>
    <row r="16" spans="1:18" ht="13.2" customHeight="1" x14ac:dyDescent="0.3">
      <c r="A16" s="55"/>
      <c r="B16" s="56"/>
      <c r="C16" s="439"/>
      <c r="D16" s="57"/>
      <c r="E16" s="1270"/>
      <c r="F16" s="1222"/>
      <c r="G16" s="1274"/>
      <c r="H16" s="1277"/>
      <c r="I16" s="1277"/>
      <c r="J16" s="1277"/>
      <c r="K16" s="46" t="s">
        <v>346</v>
      </c>
      <c r="L16" s="82">
        <v>1400</v>
      </c>
      <c r="M16" s="83">
        <v>1400</v>
      </c>
      <c r="N16" s="84">
        <v>1400</v>
      </c>
      <c r="O16" s="1279"/>
      <c r="P16" s="1223"/>
      <c r="Q16" s="1283"/>
    </row>
    <row r="17" spans="1:17" ht="19.5" customHeight="1" x14ac:dyDescent="0.3">
      <c r="A17" s="55"/>
      <c r="B17" s="56"/>
      <c r="C17" s="439"/>
      <c r="D17" s="57"/>
      <c r="E17" s="417" t="s">
        <v>1128</v>
      </c>
      <c r="F17" s="33" t="s">
        <v>83</v>
      </c>
      <c r="G17" s="33" t="s">
        <v>10</v>
      </c>
      <c r="H17" s="930">
        <v>32</v>
      </c>
      <c r="I17" s="930">
        <v>33</v>
      </c>
      <c r="J17" s="930">
        <v>34</v>
      </c>
      <c r="K17" s="33" t="s">
        <v>84</v>
      </c>
      <c r="L17" s="85">
        <v>3</v>
      </c>
      <c r="M17" s="85">
        <v>3</v>
      </c>
      <c r="N17" s="86">
        <v>3</v>
      </c>
      <c r="O17" s="1279"/>
      <c r="P17" s="1285" t="s">
        <v>510</v>
      </c>
      <c r="Q17" s="1283"/>
    </row>
    <row r="18" spans="1:17" ht="26.4" x14ac:dyDescent="0.3">
      <c r="A18" s="55"/>
      <c r="B18" s="56"/>
      <c r="C18" s="439"/>
      <c r="D18" s="57"/>
      <c r="E18" s="417" t="s">
        <v>1129</v>
      </c>
      <c r="F18" s="29" t="s">
        <v>338</v>
      </c>
      <c r="G18" s="33" t="s">
        <v>8</v>
      </c>
      <c r="H18" s="930">
        <v>10</v>
      </c>
      <c r="I18" s="930">
        <v>10</v>
      </c>
      <c r="J18" s="930">
        <v>10</v>
      </c>
      <c r="K18" s="31" t="s">
        <v>337</v>
      </c>
      <c r="L18" s="87">
        <v>3</v>
      </c>
      <c r="M18" s="88">
        <v>3</v>
      </c>
      <c r="N18" s="88">
        <v>3</v>
      </c>
      <c r="O18" s="1279"/>
      <c r="P18" s="1222"/>
      <c r="Q18" s="1283"/>
    </row>
    <row r="19" spans="1:17" x14ac:dyDescent="0.3">
      <c r="A19" s="55"/>
      <c r="B19" s="56"/>
      <c r="C19" s="439"/>
      <c r="D19" s="57"/>
      <c r="E19" s="1218" t="s">
        <v>1130</v>
      </c>
      <c r="F19" s="1221" t="s">
        <v>339</v>
      </c>
      <c r="G19" s="1221" t="s">
        <v>10</v>
      </c>
      <c r="H19" s="1292">
        <v>109</v>
      </c>
      <c r="I19" s="1295">
        <v>110</v>
      </c>
      <c r="J19" s="1292">
        <v>115</v>
      </c>
      <c r="K19" s="4" t="s">
        <v>340</v>
      </c>
      <c r="L19" s="85">
        <v>10</v>
      </c>
      <c r="M19" s="86">
        <v>11</v>
      </c>
      <c r="N19" s="86">
        <v>11</v>
      </c>
      <c r="O19" s="1279"/>
      <c r="P19" s="1222"/>
      <c r="Q19" s="1283"/>
    </row>
    <row r="20" spans="1:17" x14ac:dyDescent="0.3">
      <c r="A20" s="55"/>
      <c r="B20" s="56"/>
      <c r="C20" s="439"/>
      <c r="D20" s="57"/>
      <c r="E20" s="1219"/>
      <c r="F20" s="1222"/>
      <c r="G20" s="1222"/>
      <c r="H20" s="1293"/>
      <c r="I20" s="1296"/>
      <c r="J20" s="1293"/>
      <c r="K20" s="4" t="s">
        <v>132</v>
      </c>
      <c r="L20" s="85">
        <v>3</v>
      </c>
      <c r="M20" s="86">
        <v>3</v>
      </c>
      <c r="N20" s="86">
        <v>5</v>
      </c>
      <c r="O20" s="1279"/>
      <c r="P20" s="1222"/>
      <c r="Q20" s="1283"/>
    </row>
    <row r="21" spans="1:17" x14ac:dyDescent="0.3">
      <c r="A21" s="55"/>
      <c r="B21" s="56"/>
      <c r="C21" s="439"/>
      <c r="D21" s="57"/>
      <c r="E21" s="1219"/>
      <c r="F21" s="1222"/>
      <c r="G21" s="1222"/>
      <c r="H21" s="1293"/>
      <c r="I21" s="1296"/>
      <c r="J21" s="1293"/>
      <c r="K21" s="4" t="s">
        <v>507</v>
      </c>
      <c r="L21" s="85">
        <v>15</v>
      </c>
      <c r="M21" s="86">
        <v>20</v>
      </c>
      <c r="N21" s="86">
        <v>20</v>
      </c>
      <c r="O21" s="1279"/>
      <c r="P21" s="1222"/>
      <c r="Q21" s="1283"/>
    </row>
    <row r="22" spans="1:17" x14ac:dyDescent="0.3">
      <c r="A22" s="55"/>
      <c r="B22" s="56"/>
      <c r="C22" s="439"/>
      <c r="D22" s="57"/>
      <c r="E22" s="1220"/>
      <c r="F22" s="1223"/>
      <c r="G22" s="1223"/>
      <c r="H22" s="1294"/>
      <c r="I22" s="1296"/>
      <c r="J22" s="1293"/>
      <c r="K22" s="30" t="s">
        <v>341</v>
      </c>
      <c r="L22" s="89">
        <v>10</v>
      </c>
      <c r="M22" s="90">
        <v>10</v>
      </c>
      <c r="N22" s="90">
        <v>10</v>
      </c>
      <c r="O22" s="1279"/>
      <c r="P22" s="1222"/>
      <c r="Q22" s="1283"/>
    </row>
    <row r="23" spans="1:17" ht="13.8" thickBot="1" x14ac:dyDescent="0.35">
      <c r="A23" s="55"/>
      <c r="B23" s="56"/>
      <c r="C23" s="439"/>
      <c r="D23" s="57"/>
      <c r="E23" s="58" t="s">
        <v>1131</v>
      </c>
      <c r="F23" s="59" t="s">
        <v>522</v>
      </c>
      <c r="G23" s="367" t="s">
        <v>10</v>
      </c>
      <c r="H23" s="931">
        <v>10</v>
      </c>
      <c r="I23" s="931">
        <v>10</v>
      </c>
      <c r="J23" s="931">
        <v>10</v>
      </c>
      <c r="K23" s="364" t="s">
        <v>132</v>
      </c>
      <c r="L23" s="89">
        <v>3</v>
      </c>
      <c r="M23" s="89">
        <v>3</v>
      </c>
      <c r="N23" s="89">
        <v>5</v>
      </c>
      <c r="O23" s="1280"/>
      <c r="P23" s="1222"/>
      <c r="Q23" s="1284"/>
    </row>
    <row r="24" spans="1:17" ht="13.8" thickBot="1" x14ac:dyDescent="0.35">
      <c r="A24" s="55"/>
      <c r="B24" s="56"/>
      <c r="C24" s="439"/>
      <c r="D24" s="60"/>
      <c r="E24" s="1288" t="s">
        <v>15</v>
      </c>
      <c r="F24" s="1288"/>
      <c r="G24" s="1289"/>
      <c r="H24" s="932">
        <f>SUM(H12:H23)</f>
        <v>336</v>
      </c>
      <c r="I24" s="932">
        <f>SUM(I12:I23)</f>
        <v>338</v>
      </c>
      <c r="J24" s="932">
        <f>SUM(J12:J23)</f>
        <v>344</v>
      </c>
      <c r="K24" s="1290"/>
      <c r="L24" s="1291"/>
      <c r="M24" s="1291"/>
      <c r="N24" s="359"/>
      <c r="O24" s="359"/>
      <c r="P24" s="359"/>
      <c r="Q24" s="61"/>
    </row>
    <row r="25" spans="1:17" ht="13.8" thickBot="1" x14ac:dyDescent="0.35">
      <c r="A25" s="55"/>
      <c r="B25" s="56"/>
      <c r="C25" s="272"/>
      <c r="D25" s="1299" t="s">
        <v>11</v>
      </c>
      <c r="E25" s="1299"/>
      <c r="F25" s="1299"/>
      <c r="G25" s="1300"/>
      <c r="H25" s="933">
        <f>H24</f>
        <v>336</v>
      </c>
      <c r="I25" s="933">
        <f>I24</f>
        <v>338</v>
      </c>
      <c r="J25" s="933">
        <f>J24</f>
        <v>344</v>
      </c>
      <c r="K25" s="1301"/>
      <c r="L25" s="1302"/>
      <c r="M25" s="1302"/>
      <c r="N25" s="360"/>
      <c r="O25" s="360"/>
      <c r="P25" s="360"/>
      <c r="Q25" s="3"/>
    </row>
    <row r="26" spans="1:17" ht="13.8" thickBot="1" x14ac:dyDescent="0.35">
      <c r="A26" s="55"/>
      <c r="B26" s="56"/>
      <c r="C26" s="1351" t="s">
        <v>1069</v>
      </c>
      <c r="D26" s="1303" t="s">
        <v>495</v>
      </c>
      <c r="E26" s="1303"/>
      <c r="F26" s="1303"/>
      <c r="G26" s="1303"/>
      <c r="H26" s="1303"/>
      <c r="I26" s="1303"/>
      <c r="J26" s="1303"/>
      <c r="K26" s="1303"/>
      <c r="L26" s="1303"/>
      <c r="M26" s="1303"/>
      <c r="N26" s="1303"/>
      <c r="O26" s="1303"/>
      <c r="P26" s="1303"/>
      <c r="Q26" s="1304"/>
    </row>
    <row r="27" spans="1:17" ht="15" customHeight="1" thickBot="1" x14ac:dyDescent="0.35">
      <c r="A27" s="55"/>
      <c r="B27" s="56"/>
      <c r="C27" s="1352"/>
      <c r="D27" s="1265" t="s">
        <v>1132</v>
      </c>
      <c r="E27" s="1266"/>
      <c r="F27" s="1266"/>
      <c r="G27" s="1266"/>
      <c r="H27" s="1266"/>
      <c r="I27" s="1266"/>
      <c r="J27" s="1266"/>
      <c r="K27" s="1266"/>
      <c r="L27" s="1266"/>
      <c r="M27" s="1266"/>
      <c r="N27" s="1266"/>
      <c r="O27" s="1266"/>
      <c r="P27" s="1266"/>
      <c r="Q27" s="1267"/>
    </row>
    <row r="28" spans="1:17" ht="14.4" customHeight="1" x14ac:dyDescent="0.3">
      <c r="A28" s="55"/>
      <c r="B28" s="56"/>
      <c r="C28" s="1352"/>
      <c r="D28" s="78"/>
      <c r="E28" s="1305" t="s">
        <v>1133</v>
      </c>
      <c r="F28" s="1281" t="s">
        <v>85</v>
      </c>
      <c r="G28" s="1355" t="s">
        <v>8</v>
      </c>
      <c r="H28" s="1255">
        <v>5</v>
      </c>
      <c r="I28" s="1257">
        <v>5</v>
      </c>
      <c r="J28" s="1354">
        <v>6</v>
      </c>
      <c r="K28" s="37" t="s">
        <v>78</v>
      </c>
      <c r="L28" s="356">
        <v>3</v>
      </c>
      <c r="M28" s="91">
        <v>3</v>
      </c>
      <c r="N28" s="356">
        <v>3</v>
      </c>
      <c r="O28" s="1252" t="s">
        <v>940</v>
      </c>
      <c r="P28" s="1286" t="s">
        <v>709</v>
      </c>
      <c r="Q28" s="1297" t="s">
        <v>755</v>
      </c>
    </row>
    <row r="29" spans="1:17" x14ac:dyDescent="0.3">
      <c r="A29" s="55"/>
      <c r="B29" s="56"/>
      <c r="C29" s="1352"/>
      <c r="D29" s="78"/>
      <c r="E29" s="1306"/>
      <c r="F29" s="1307"/>
      <c r="G29" s="1356"/>
      <c r="H29" s="1256"/>
      <c r="I29" s="1258"/>
      <c r="J29" s="1276"/>
      <c r="K29" s="31" t="s">
        <v>130</v>
      </c>
      <c r="L29" s="92">
        <v>30</v>
      </c>
      <c r="M29" s="93">
        <v>30</v>
      </c>
      <c r="N29" s="94">
        <v>30</v>
      </c>
      <c r="O29" s="1253"/>
      <c r="P29" s="1287"/>
      <c r="Q29" s="1298"/>
    </row>
    <row r="30" spans="1:17" ht="27" thickBot="1" x14ac:dyDescent="0.35">
      <c r="A30" s="55"/>
      <c r="B30" s="56"/>
      <c r="C30" s="1352"/>
      <c r="D30" s="78"/>
      <c r="E30" s="62" t="s">
        <v>1134</v>
      </c>
      <c r="F30" s="33" t="s">
        <v>86</v>
      </c>
      <c r="G30" s="95" t="s">
        <v>8</v>
      </c>
      <c r="H30" s="930">
        <v>29.5</v>
      </c>
      <c r="I30" s="934">
        <v>30</v>
      </c>
      <c r="J30" s="930">
        <v>30</v>
      </c>
      <c r="K30" s="4" t="s">
        <v>87</v>
      </c>
      <c r="L30" s="85">
        <v>50</v>
      </c>
      <c r="M30" s="86">
        <v>50</v>
      </c>
      <c r="N30" s="85">
        <v>50</v>
      </c>
      <c r="O30" s="1254"/>
      <c r="P30" s="1287"/>
      <c r="Q30" s="1298"/>
    </row>
    <row r="31" spans="1:17" ht="13.8" thickBot="1" x14ac:dyDescent="0.35">
      <c r="A31" s="55"/>
      <c r="B31" s="56"/>
      <c r="C31" s="1352"/>
      <c r="D31" s="78"/>
      <c r="E31" s="1288" t="s">
        <v>15</v>
      </c>
      <c r="F31" s="1288"/>
      <c r="G31" s="1289"/>
      <c r="H31" s="932">
        <f>SUM(H28:H30)</f>
        <v>34.5</v>
      </c>
      <c r="I31" s="932">
        <f>SUM(I28:I30)</f>
        <v>35</v>
      </c>
      <c r="J31" s="932">
        <f>SUM(J28:J30)</f>
        <v>36</v>
      </c>
      <c r="K31" s="1290"/>
      <c r="L31" s="1291"/>
      <c r="M31" s="1291"/>
      <c r="N31" s="359"/>
      <c r="O31" s="359"/>
      <c r="P31" s="359"/>
      <c r="Q31" s="61"/>
    </row>
    <row r="32" spans="1:17" ht="15" customHeight="1" thickBot="1" x14ac:dyDescent="0.35">
      <c r="A32" s="55"/>
      <c r="B32" s="56"/>
      <c r="C32" s="1352"/>
      <c r="D32" s="1265" t="s">
        <v>1135</v>
      </c>
      <c r="E32" s="1266"/>
      <c r="F32" s="1266"/>
      <c r="G32" s="1266"/>
      <c r="H32" s="1266"/>
      <c r="I32" s="1266"/>
      <c r="J32" s="1266"/>
      <c r="K32" s="1266"/>
      <c r="L32" s="1266"/>
      <c r="M32" s="1266"/>
      <c r="N32" s="1266"/>
      <c r="O32" s="1266"/>
      <c r="P32" s="1266"/>
      <c r="Q32" s="1267"/>
    </row>
    <row r="33" spans="1:17" ht="27.6" customHeight="1" x14ac:dyDescent="0.3">
      <c r="A33" s="55"/>
      <c r="B33" s="56"/>
      <c r="C33" s="1352"/>
      <c r="D33" s="80"/>
      <c r="E33" s="63" t="s">
        <v>1136</v>
      </c>
      <c r="F33" s="407" t="s">
        <v>90</v>
      </c>
      <c r="G33" s="407" t="s">
        <v>8</v>
      </c>
      <c r="H33" s="935">
        <v>5</v>
      </c>
      <c r="I33" s="936">
        <v>0</v>
      </c>
      <c r="J33" s="937">
        <v>0</v>
      </c>
      <c r="K33" s="43" t="s">
        <v>91</v>
      </c>
      <c r="L33" s="338">
        <v>100</v>
      </c>
      <c r="M33" s="338">
        <v>0</v>
      </c>
      <c r="N33" s="96">
        <v>0</v>
      </c>
      <c r="O33" s="1308" t="s">
        <v>1348</v>
      </c>
      <c r="P33" s="200" t="s">
        <v>708</v>
      </c>
      <c r="Q33" s="1311" t="s">
        <v>518</v>
      </c>
    </row>
    <row r="34" spans="1:17" ht="28.95" customHeight="1" x14ac:dyDescent="0.3">
      <c r="A34" s="55"/>
      <c r="B34" s="56"/>
      <c r="C34" s="1352"/>
      <c r="D34" s="80"/>
      <c r="E34" s="405" t="s">
        <v>1137</v>
      </c>
      <c r="F34" s="403" t="s">
        <v>92</v>
      </c>
      <c r="G34" s="403" t="s">
        <v>8</v>
      </c>
      <c r="H34" s="909">
        <v>5</v>
      </c>
      <c r="I34" s="938">
        <v>5</v>
      </c>
      <c r="J34" s="939">
        <v>0</v>
      </c>
      <c r="K34" s="6" t="s">
        <v>93</v>
      </c>
      <c r="L34" s="426">
        <v>2</v>
      </c>
      <c r="M34" s="97">
        <v>2</v>
      </c>
      <c r="N34" s="426">
        <v>0</v>
      </c>
      <c r="O34" s="1309"/>
      <c r="P34" s="201" t="s">
        <v>709</v>
      </c>
      <c r="Q34" s="1312"/>
    </row>
    <row r="35" spans="1:17" ht="26.4" x14ac:dyDescent="0.3">
      <c r="A35" s="55"/>
      <c r="B35" s="56"/>
      <c r="C35" s="1352"/>
      <c r="D35" s="80"/>
      <c r="E35" s="405" t="s">
        <v>1138</v>
      </c>
      <c r="F35" s="403" t="s">
        <v>94</v>
      </c>
      <c r="G35" s="403" t="s">
        <v>8</v>
      </c>
      <c r="H35" s="909">
        <v>2</v>
      </c>
      <c r="I35" s="938">
        <v>2</v>
      </c>
      <c r="J35" s="909">
        <v>2</v>
      </c>
      <c r="K35" s="337" t="s">
        <v>95</v>
      </c>
      <c r="L35" s="426">
        <v>1</v>
      </c>
      <c r="M35" s="97">
        <v>1</v>
      </c>
      <c r="N35" s="426">
        <v>1</v>
      </c>
      <c r="O35" s="1310"/>
      <c r="P35" s="201" t="s">
        <v>709</v>
      </c>
      <c r="Q35" s="1312"/>
    </row>
    <row r="36" spans="1:17" ht="39.6" x14ac:dyDescent="0.3">
      <c r="A36" s="55"/>
      <c r="B36" s="56"/>
      <c r="C36" s="1352"/>
      <c r="D36" s="80"/>
      <c r="E36" s="64" t="s">
        <v>1139</v>
      </c>
      <c r="F36" s="20" t="s">
        <v>88</v>
      </c>
      <c r="G36" s="403" t="s">
        <v>8</v>
      </c>
      <c r="H36" s="872">
        <v>30</v>
      </c>
      <c r="I36" s="940">
        <v>35</v>
      </c>
      <c r="J36" s="909">
        <v>40</v>
      </c>
      <c r="K36" s="19" t="s">
        <v>89</v>
      </c>
      <c r="L36" s="98">
        <v>25</v>
      </c>
      <c r="M36" s="98">
        <v>30</v>
      </c>
      <c r="N36" s="426">
        <v>35</v>
      </c>
      <c r="O36" s="389" t="s">
        <v>1349</v>
      </c>
      <c r="P36" s="358" t="s">
        <v>708</v>
      </c>
      <c r="Q36" s="1312"/>
    </row>
    <row r="37" spans="1:17" ht="30" customHeight="1" x14ac:dyDescent="0.3">
      <c r="A37" s="55"/>
      <c r="B37" s="56"/>
      <c r="C37" s="1352"/>
      <c r="D37" s="80"/>
      <c r="E37" s="64" t="s">
        <v>1140</v>
      </c>
      <c r="F37" s="20" t="s">
        <v>248</v>
      </c>
      <c r="G37" s="403" t="s">
        <v>8</v>
      </c>
      <c r="H37" s="872">
        <v>2</v>
      </c>
      <c r="I37" s="940">
        <v>2</v>
      </c>
      <c r="J37" s="909">
        <v>2</v>
      </c>
      <c r="K37" s="19" t="s">
        <v>78</v>
      </c>
      <c r="L37" s="98">
        <v>1</v>
      </c>
      <c r="M37" s="98">
        <v>1</v>
      </c>
      <c r="N37" s="426">
        <v>1</v>
      </c>
      <c r="O37" s="1314" t="s">
        <v>1348</v>
      </c>
      <c r="P37" s="1316" t="s">
        <v>709</v>
      </c>
      <c r="Q37" s="1312"/>
    </row>
    <row r="38" spans="1:17" ht="30" customHeight="1" thickBot="1" x14ac:dyDescent="0.35">
      <c r="A38" s="55"/>
      <c r="B38" s="56"/>
      <c r="C38" s="1352"/>
      <c r="D38" s="80"/>
      <c r="E38" s="65" t="s">
        <v>1141</v>
      </c>
      <c r="F38" s="47" t="s">
        <v>249</v>
      </c>
      <c r="G38" s="412" t="s">
        <v>8</v>
      </c>
      <c r="H38" s="941">
        <v>1</v>
      </c>
      <c r="I38" s="942">
        <v>1</v>
      </c>
      <c r="J38" s="941">
        <v>1</v>
      </c>
      <c r="K38" s="48" t="s">
        <v>247</v>
      </c>
      <c r="L38" s="99">
        <v>1</v>
      </c>
      <c r="M38" s="99">
        <v>1</v>
      </c>
      <c r="N38" s="100">
        <v>1</v>
      </c>
      <c r="O38" s="1315"/>
      <c r="P38" s="1317"/>
      <c r="Q38" s="1313"/>
    </row>
    <row r="39" spans="1:17" ht="13.8" thickBot="1" x14ac:dyDescent="0.3">
      <c r="A39" s="55"/>
      <c r="B39" s="56"/>
      <c r="C39" s="1352"/>
      <c r="D39" s="81"/>
      <c r="E39" s="1318" t="s">
        <v>15</v>
      </c>
      <c r="F39" s="1322"/>
      <c r="G39" s="1323"/>
      <c r="H39" s="943">
        <f>SUM(H33:H38)</f>
        <v>45</v>
      </c>
      <c r="I39" s="943">
        <f>SUM(I33:I38)</f>
        <v>45</v>
      </c>
      <c r="J39" s="943">
        <f>SUM(J33:J38)</f>
        <v>45</v>
      </c>
      <c r="K39" s="1324"/>
      <c r="L39" s="1325"/>
      <c r="M39" s="1325"/>
      <c r="N39" s="1325"/>
      <c r="O39" s="1325"/>
      <c r="P39" s="1325"/>
      <c r="Q39" s="1326"/>
    </row>
    <row r="40" spans="1:17" ht="15.75" customHeight="1" thickBot="1" x14ac:dyDescent="0.35">
      <c r="A40" s="55"/>
      <c r="B40" s="56"/>
      <c r="C40" s="1352"/>
      <c r="D40" s="1327" t="s">
        <v>1142</v>
      </c>
      <c r="E40" s="1328"/>
      <c r="F40" s="1328"/>
      <c r="G40" s="1328"/>
      <c r="H40" s="1328"/>
      <c r="I40" s="1328"/>
      <c r="J40" s="1328"/>
      <c r="K40" s="1328"/>
      <c r="L40" s="1328"/>
      <c r="M40" s="1328"/>
      <c r="N40" s="1328"/>
      <c r="O40" s="1328"/>
      <c r="P40" s="1328"/>
      <c r="Q40" s="1329"/>
    </row>
    <row r="41" spans="1:17" ht="51" customHeight="1" x14ac:dyDescent="0.3">
      <c r="A41" s="55"/>
      <c r="B41" s="56"/>
      <c r="C41" s="1352"/>
      <c r="D41" s="80"/>
      <c r="E41" s="66" t="s">
        <v>1143</v>
      </c>
      <c r="F41" s="399" t="s">
        <v>96</v>
      </c>
      <c r="G41" s="399" t="s">
        <v>8</v>
      </c>
      <c r="H41" s="944">
        <v>4</v>
      </c>
      <c r="I41" s="944">
        <v>5</v>
      </c>
      <c r="J41" s="944">
        <v>6</v>
      </c>
      <c r="K41" s="427" t="s">
        <v>97</v>
      </c>
      <c r="L41" s="101">
        <v>5</v>
      </c>
      <c r="M41" s="101">
        <v>6</v>
      </c>
      <c r="N41" s="101">
        <v>7</v>
      </c>
      <c r="O41" s="214" t="s">
        <v>1395</v>
      </c>
      <c r="P41" s="101" t="s">
        <v>757</v>
      </c>
      <c r="Q41" s="1282" t="s">
        <v>519</v>
      </c>
    </row>
    <row r="42" spans="1:17" ht="21.75" customHeight="1" x14ac:dyDescent="0.3">
      <c r="A42" s="55"/>
      <c r="B42" s="56"/>
      <c r="C42" s="1352"/>
      <c r="D42" s="80"/>
      <c r="E42" s="1332" t="s">
        <v>1144</v>
      </c>
      <c r="F42" s="1334" t="s">
        <v>511</v>
      </c>
      <c r="G42" s="391" t="s">
        <v>8</v>
      </c>
      <c r="H42" s="939">
        <v>14.39</v>
      </c>
      <c r="I42" s="939">
        <v>0</v>
      </c>
      <c r="J42" s="939">
        <v>0</v>
      </c>
      <c r="K42" s="440" t="s">
        <v>349</v>
      </c>
      <c r="L42" s="1336">
        <v>2</v>
      </c>
      <c r="M42" s="1336">
        <v>0</v>
      </c>
      <c r="N42" s="1336">
        <v>0</v>
      </c>
      <c r="O42" s="1338" t="s">
        <v>1350</v>
      </c>
      <c r="P42" s="1338" t="s">
        <v>1411</v>
      </c>
      <c r="Q42" s="1283"/>
    </row>
    <row r="43" spans="1:17" ht="19.5" customHeight="1" x14ac:dyDescent="0.3">
      <c r="A43" s="55"/>
      <c r="B43" s="56"/>
      <c r="C43" s="1352"/>
      <c r="D43" s="80"/>
      <c r="E43" s="1333"/>
      <c r="F43" s="1335"/>
      <c r="G43" s="188" t="s">
        <v>7</v>
      </c>
      <c r="H43" s="945">
        <v>163.07</v>
      </c>
      <c r="I43" s="945">
        <v>0</v>
      </c>
      <c r="J43" s="939">
        <v>0</v>
      </c>
      <c r="K43" s="441"/>
      <c r="L43" s="1337"/>
      <c r="M43" s="1337"/>
      <c r="N43" s="1337"/>
      <c r="O43" s="1339"/>
      <c r="P43" s="1339"/>
      <c r="Q43" s="1283"/>
    </row>
    <row r="44" spans="1:17" ht="26.25" customHeight="1" x14ac:dyDescent="0.3">
      <c r="A44" s="55"/>
      <c r="B44" s="56"/>
      <c r="C44" s="1352"/>
      <c r="D44" s="80"/>
      <c r="E44" s="1340" t="s">
        <v>1145</v>
      </c>
      <c r="F44" s="1335" t="s">
        <v>523</v>
      </c>
      <c r="G44" s="391" t="s">
        <v>8</v>
      </c>
      <c r="H44" s="939">
        <v>15</v>
      </c>
      <c r="I44" s="939">
        <v>0</v>
      </c>
      <c r="J44" s="939">
        <v>0</v>
      </c>
      <c r="K44" s="391" t="s">
        <v>526</v>
      </c>
      <c r="L44" s="102">
        <v>1</v>
      </c>
      <c r="M44" s="102">
        <v>0</v>
      </c>
      <c r="N44" s="102">
        <v>0</v>
      </c>
      <c r="O44" s="102" t="s">
        <v>696</v>
      </c>
      <c r="P44" s="102" t="s">
        <v>612</v>
      </c>
      <c r="Q44" s="1330"/>
    </row>
    <row r="45" spans="1:17" ht="21" customHeight="1" x14ac:dyDescent="0.3">
      <c r="A45" s="55"/>
      <c r="B45" s="56"/>
      <c r="C45" s="1352"/>
      <c r="D45" s="80"/>
      <c r="E45" s="1341"/>
      <c r="F45" s="1223"/>
      <c r="G45" s="391" t="s">
        <v>13</v>
      </c>
      <c r="H45" s="939">
        <v>320</v>
      </c>
      <c r="I45" s="939">
        <v>0</v>
      </c>
      <c r="J45" s="939">
        <v>0</v>
      </c>
      <c r="K45" s="391" t="s">
        <v>525</v>
      </c>
      <c r="L45" s="102">
        <v>1</v>
      </c>
      <c r="M45" s="102">
        <v>0</v>
      </c>
      <c r="N45" s="102">
        <v>0</v>
      </c>
      <c r="O45" s="102" t="s">
        <v>1351</v>
      </c>
      <c r="P45" s="395" t="s">
        <v>527</v>
      </c>
      <c r="Q45" s="1330"/>
    </row>
    <row r="46" spans="1:17" ht="30" customHeight="1" x14ac:dyDescent="0.3">
      <c r="A46" s="55"/>
      <c r="B46" s="56"/>
      <c r="C46" s="1352"/>
      <c r="D46" s="80"/>
      <c r="E46" s="1340" t="s">
        <v>1147</v>
      </c>
      <c r="F46" s="1335" t="s">
        <v>524</v>
      </c>
      <c r="G46" s="391" t="s">
        <v>8</v>
      </c>
      <c r="H46" s="939">
        <v>0</v>
      </c>
      <c r="I46" s="939">
        <v>30</v>
      </c>
      <c r="J46" s="939">
        <v>0</v>
      </c>
      <c r="K46" s="391" t="s">
        <v>526</v>
      </c>
      <c r="L46" s="102">
        <v>0</v>
      </c>
      <c r="M46" s="102">
        <v>1</v>
      </c>
      <c r="N46" s="102">
        <v>0</v>
      </c>
      <c r="O46" s="102" t="s">
        <v>696</v>
      </c>
      <c r="P46" s="102" t="s">
        <v>612</v>
      </c>
      <c r="Q46" s="1330"/>
    </row>
    <row r="47" spans="1:17" ht="19.5" customHeight="1" thickBot="1" x14ac:dyDescent="0.35">
      <c r="A47" s="55"/>
      <c r="B47" s="56"/>
      <c r="C47" s="1352"/>
      <c r="D47" s="80"/>
      <c r="E47" s="1342"/>
      <c r="F47" s="1343"/>
      <c r="G47" s="392" t="s">
        <v>13</v>
      </c>
      <c r="H47" s="946">
        <v>0</v>
      </c>
      <c r="I47" s="946">
        <v>55</v>
      </c>
      <c r="J47" s="946">
        <v>0</v>
      </c>
      <c r="K47" s="392" t="s">
        <v>525</v>
      </c>
      <c r="L47" s="103">
        <v>0</v>
      </c>
      <c r="M47" s="103">
        <v>1</v>
      </c>
      <c r="N47" s="103">
        <v>0</v>
      </c>
      <c r="O47" s="103" t="s">
        <v>1351</v>
      </c>
      <c r="P47" s="117" t="s">
        <v>527</v>
      </c>
      <c r="Q47" s="1331"/>
    </row>
    <row r="48" spans="1:17" ht="13.95" customHeight="1" thickBot="1" x14ac:dyDescent="0.35">
      <c r="A48" s="55"/>
      <c r="B48" s="56"/>
      <c r="C48" s="1352"/>
      <c r="D48" s="81"/>
      <c r="E48" s="1318" t="s">
        <v>15</v>
      </c>
      <c r="F48" s="1318"/>
      <c r="G48" s="1319"/>
      <c r="H48" s="943">
        <f>SUM(H41:H47)</f>
        <v>516.46</v>
      </c>
      <c r="I48" s="943">
        <f>SUM(I41:I47)</f>
        <v>90</v>
      </c>
      <c r="J48" s="943">
        <f>SUM(J41:J47)</f>
        <v>6</v>
      </c>
      <c r="K48" s="1320"/>
      <c r="L48" s="1321"/>
      <c r="M48" s="1321"/>
      <c r="N48" s="363"/>
      <c r="O48" s="363"/>
      <c r="P48" s="363"/>
      <c r="Q48" s="67"/>
    </row>
    <row r="49" spans="1:17" ht="13.8" thickBot="1" x14ac:dyDescent="0.35">
      <c r="A49" s="55"/>
      <c r="B49" s="56"/>
      <c r="C49" s="1353"/>
      <c r="D49" s="1344" t="s">
        <v>11</v>
      </c>
      <c r="E49" s="1299"/>
      <c r="F49" s="1299"/>
      <c r="G49" s="1300"/>
      <c r="H49" s="933">
        <f>H48+H31+H39</f>
        <v>595.96</v>
      </c>
      <c r="I49" s="933">
        <f>I48+I31+I39</f>
        <v>170</v>
      </c>
      <c r="J49" s="933">
        <f>J48+J31+J39</f>
        <v>87</v>
      </c>
      <c r="K49" s="1301"/>
      <c r="L49" s="1302"/>
      <c r="M49" s="1302"/>
      <c r="N49" s="360"/>
      <c r="O49" s="360"/>
      <c r="P49" s="360"/>
      <c r="Q49" s="3"/>
    </row>
    <row r="50" spans="1:17" ht="13.8" thickBot="1" x14ac:dyDescent="0.35">
      <c r="A50" s="55"/>
      <c r="B50" s="68"/>
      <c r="C50" s="79"/>
      <c r="D50" s="69"/>
      <c r="E50" s="70"/>
      <c r="F50" s="70"/>
      <c r="G50" s="71" t="s">
        <v>752</v>
      </c>
      <c r="H50" s="947">
        <v>931.96</v>
      </c>
      <c r="I50" s="947">
        <v>538</v>
      </c>
      <c r="J50" s="947">
        <v>431</v>
      </c>
      <c r="K50" s="72"/>
      <c r="L50" s="73"/>
      <c r="M50" s="73"/>
      <c r="N50" s="73"/>
      <c r="O50" s="73"/>
      <c r="P50" s="73"/>
      <c r="Q50" s="74"/>
    </row>
    <row r="51" spans="1:17" ht="13.8" thickBot="1" x14ac:dyDescent="0.35">
      <c r="A51" s="75"/>
      <c r="B51" s="415"/>
      <c r="C51" s="1345" t="s">
        <v>99</v>
      </c>
      <c r="D51" s="1346"/>
      <c r="E51" s="1346"/>
      <c r="F51" s="1346"/>
      <c r="G51" s="1347"/>
      <c r="H51" s="948">
        <f>H49+H25</f>
        <v>931.96</v>
      </c>
      <c r="I51" s="948">
        <f>I49+I25</f>
        <v>508</v>
      </c>
      <c r="J51" s="948">
        <f>J49+J25</f>
        <v>431</v>
      </c>
      <c r="K51" s="1348"/>
      <c r="L51" s="1349"/>
      <c r="M51" s="1349"/>
      <c r="N51" s="357"/>
      <c r="O51" s="357"/>
      <c r="P51" s="357"/>
      <c r="Q51" s="76"/>
    </row>
    <row r="52" spans="1:17" ht="13.2" customHeight="1" x14ac:dyDescent="0.3">
      <c r="C52" s="1350"/>
      <c r="D52" s="1350"/>
      <c r="E52" s="1350"/>
      <c r="F52" s="1350"/>
      <c r="G52" s="1350"/>
      <c r="H52" s="1350"/>
      <c r="I52" s="1350"/>
      <c r="J52" s="1350"/>
      <c r="K52" s="1350"/>
      <c r="L52" s="1350"/>
      <c r="M52" s="1350"/>
      <c r="N52" s="361"/>
      <c r="O52" s="361"/>
      <c r="P52" s="361"/>
    </row>
    <row r="55" spans="1:17" ht="13.2" customHeight="1" x14ac:dyDescent="0.3"/>
    <row r="59" spans="1:17" ht="13.2" customHeight="1" x14ac:dyDescent="0.3"/>
    <row r="60" spans="1:17" ht="13.2" customHeight="1" x14ac:dyDescent="0.3"/>
    <row r="61" spans="1:17" ht="13.2" customHeight="1" x14ac:dyDescent="0.3"/>
    <row r="62" spans="1:17" ht="13.2" customHeight="1" x14ac:dyDescent="0.3"/>
    <row r="63" spans="1:17" ht="13.95" customHeight="1" x14ac:dyDescent="0.3"/>
    <row r="64" spans="1:17" ht="13.95" customHeight="1" x14ac:dyDescent="0.3"/>
    <row r="66" spans="3:10" ht="13.8" thickBot="1" x14ac:dyDescent="0.35"/>
    <row r="67" spans="3:10" ht="40.200000000000003" thickBot="1" x14ac:dyDescent="0.35">
      <c r="C67" s="1183" t="s">
        <v>773</v>
      </c>
      <c r="D67" s="1184"/>
      <c r="E67" s="1184"/>
      <c r="F67" s="1184"/>
      <c r="G67" s="1185"/>
      <c r="H67" s="202" t="s">
        <v>816</v>
      </c>
      <c r="I67" s="203" t="s">
        <v>774</v>
      </c>
      <c r="J67" s="204" t="s">
        <v>817</v>
      </c>
    </row>
    <row r="68" spans="3:10" x14ac:dyDescent="0.3">
      <c r="C68" s="1186" t="s">
        <v>775</v>
      </c>
      <c r="D68" s="1187"/>
      <c r="E68" s="1187"/>
      <c r="F68" s="1187"/>
      <c r="G68" s="1188"/>
      <c r="H68" s="205">
        <f>H69+H70</f>
        <v>122.89</v>
      </c>
      <c r="I68" s="206">
        <f>I69+I70</f>
        <v>125</v>
      </c>
      <c r="J68" s="205">
        <f>SUM(J69:J70)</f>
        <v>97</v>
      </c>
    </row>
    <row r="69" spans="3:10" x14ac:dyDescent="0.3">
      <c r="C69" s="1189" t="s">
        <v>776</v>
      </c>
      <c r="D69" s="1190"/>
      <c r="E69" s="1190"/>
      <c r="F69" s="1190"/>
      <c r="G69" s="1191"/>
      <c r="H69" s="189">
        <f>SUMIF($G$1:$G$49,"SB",$H$1:$H$49)</f>
        <v>122.89</v>
      </c>
      <c r="I69" s="189">
        <f>SUMIF($G$1:$G$49,"SB",$I$1:$I$49)</f>
        <v>125</v>
      </c>
      <c r="J69" s="189">
        <f>SUMIF($G$1:$G$49,"SB",$J$1:$J$49)</f>
        <v>97</v>
      </c>
    </row>
    <row r="70" spans="3:10" x14ac:dyDescent="0.3">
      <c r="C70" s="1192" t="s">
        <v>777</v>
      </c>
      <c r="D70" s="1193"/>
      <c r="E70" s="1193"/>
      <c r="F70" s="1193"/>
      <c r="G70" s="1194"/>
      <c r="H70" s="189">
        <f>SUMIF($G$1:$G$49,"SB (VB)",H$1:H$49)</f>
        <v>0</v>
      </c>
      <c r="I70" s="189">
        <f>SUMIF($G$1:$G$49,"SB (VB)",I$1:I$49)</f>
        <v>0</v>
      </c>
      <c r="J70" s="189">
        <f>SUMIF($G$1:$G$49,"SB (VB)",J$1:J$49)</f>
        <v>0</v>
      </c>
    </row>
    <row r="71" spans="3:10" x14ac:dyDescent="0.3">
      <c r="C71" s="1180" t="s">
        <v>778</v>
      </c>
      <c r="D71" s="1181"/>
      <c r="E71" s="1181"/>
      <c r="F71" s="1181"/>
      <c r="G71" s="1182"/>
      <c r="H71" s="207">
        <f>H72+H73+H74+H75+H76+H77</f>
        <v>809.06999999999994</v>
      </c>
      <c r="I71" s="208">
        <f>I72+I73+I74+I75+I76+I77</f>
        <v>383</v>
      </c>
      <c r="J71" s="207">
        <f>J72+J73+J74+J75+J76+J77</f>
        <v>334</v>
      </c>
    </row>
    <row r="72" spans="3:10" x14ac:dyDescent="0.3">
      <c r="C72" s="1168" t="s">
        <v>779</v>
      </c>
      <c r="D72" s="1169"/>
      <c r="E72" s="1169"/>
      <c r="F72" s="1169"/>
      <c r="G72" s="1170"/>
      <c r="H72" s="189">
        <f>SUMIF($G$1:$G$49,"VB",H$1:H$49)</f>
        <v>326</v>
      </c>
      <c r="I72" s="189">
        <f>SUMIF($G$1:$G$49,"VB",I$1:I$49)</f>
        <v>328</v>
      </c>
      <c r="J72" s="189">
        <f>SUMIF($G$1:$G$49,"VB",J$1:J$49)</f>
        <v>334</v>
      </c>
    </row>
    <row r="73" spans="3:10" x14ac:dyDescent="0.3">
      <c r="C73" s="1171" t="s">
        <v>780</v>
      </c>
      <c r="D73" s="1172"/>
      <c r="E73" s="1172"/>
      <c r="F73" s="1172"/>
      <c r="G73" s="1173"/>
      <c r="H73" s="189">
        <f>SUMIF($G$1:$G$49,"ES",H$1:H$49)</f>
        <v>163.07</v>
      </c>
      <c r="I73" s="189">
        <f>SUMIF($G$1:$G$49,"ES",I$1:I$49)</f>
        <v>0</v>
      </c>
      <c r="J73" s="189">
        <f>SUMIF($G$1:$G$49,"ES",J$1:J$49)</f>
        <v>0</v>
      </c>
    </row>
    <row r="74" spans="3:10" x14ac:dyDescent="0.3">
      <c r="C74" s="1171" t="s">
        <v>781</v>
      </c>
      <c r="D74" s="1172"/>
      <c r="E74" s="1172"/>
      <c r="F74" s="1172"/>
      <c r="G74" s="1173"/>
      <c r="H74" s="189">
        <f>SUMIF($G$1:$G$49,"SL",H$1:H$49)</f>
        <v>0</v>
      </c>
      <c r="I74" s="189">
        <f>SUMIF($G$1:$G$49,"SL",I$1:I$49)</f>
        <v>0</v>
      </c>
      <c r="J74" s="189">
        <f>SUMIF($G$1:$G$49,"SL",J$1:J$49)</f>
        <v>0</v>
      </c>
    </row>
    <row r="75" spans="3:10" x14ac:dyDescent="0.3">
      <c r="C75" s="1171" t="s">
        <v>782</v>
      </c>
      <c r="D75" s="1172"/>
      <c r="E75" s="1172"/>
      <c r="F75" s="1172"/>
      <c r="G75" s="1173"/>
      <c r="H75" s="189">
        <f>SUMIF($G$1:$G$49,"Kt",H$1:H$49)</f>
        <v>320</v>
      </c>
      <c r="I75" s="189">
        <f>SUMIF($G$1:$G$49,"Kt",I$1:I$49)</f>
        <v>55</v>
      </c>
      <c r="J75" s="189">
        <f>SUMIF($G$1:$G$49,"Kt",J$1:J$49)</f>
        <v>0</v>
      </c>
    </row>
    <row r="76" spans="3:10" x14ac:dyDescent="0.25">
      <c r="C76" s="1174" t="s">
        <v>783</v>
      </c>
      <c r="D76" s="1175"/>
      <c r="E76" s="1175"/>
      <c r="F76" s="1175"/>
      <c r="G76" s="1176"/>
      <c r="H76" s="189">
        <f>SUMIF($G$1:$G$49,"SAARP",H$1:H$49)</f>
        <v>0</v>
      </c>
      <c r="I76" s="189">
        <f>SUMIF($G$1:$G$49,"SAARP",I$1:I$49)</f>
        <v>0</v>
      </c>
      <c r="J76" s="189">
        <f>SUMIF($G$1:$G$49,"SAARP",J$1:J$49)</f>
        <v>0</v>
      </c>
    </row>
    <row r="77" spans="3:10" ht="13.8" thickBot="1" x14ac:dyDescent="0.3">
      <c r="C77" s="1357" t="s">
        <v>784</v>
      </c>
      <c r="D77" s="1358"/>
      <c r="E77" s="1358"/>
      <c r="F77" s="1358"/>
      <c r="G77" s="1359"/>
      <c r="H77" s="189">
        <f>SUMIF($G$1:$G$49,"KPP",H$1:H$49)</f>
        <v>0</v>
      </c>
      <c r="I77" s="189">
        <f>SUMIF($G$1:$G$49,"KPP",I$1:I$49)</f>
        <v>0</v>
      </c>
      <c r="J77" s="189">
        <f>SUMIF($G$1:$G$49,"KPP",J$1:J$49)</f>
        <v>0</v>
      </c>
    </row>
    <row r="78" spans="3:10" ht="13.8" thickBot="1" x14ac:dyDescent="0.35">
      <c r="C78" s="1360" t="s">
        <v>785</v>
      </c>
      <c r="D78" s="1361"/>
      <c r="E78" s="1361"/>
      <c r="F78" s="1361"/>
      <c r="G78" s="1362"/>
      <c r="H78" s="209">
        <f>H71+H68</f>
        <v>931.95999999999992</v>
      </c>
      <c r="I78" s="210">
        <f>SUM(I68,I71)</f>
        <v>508</v>
      </c>
      <c r="J78" s="209">
        <f>SUM(J68,J71)</f>
        <v>431</v>
      </c>
    </row>
  </sheetData>
  <mergeCells count="98">
    <mergeCell ref="C74:G74"/>
    <mergeCell ref="C75:G75"/>
    <mergeCell ref="C76:G76"/>
    <mergeCell ref="C77:G77"/>
    <mergeCell ref="C78:G78"/>
    <mergeCell ref="C73:G73"/>
    <mergeCell ref="D49:G49"/>
    <mergeCell ref="K49:M49"/>
    <mergeCell ref="C51:G51"/>
    <mergeCell ref="K51:M51"/>
    <mergeCell ref="C52:M52"/>
    <mergeCell ref="C67:G67"/>
    <mergeCell ref="C26:C49"/>
    <mergeCell ref="C68:G68"/>
    <mergeCell ref="C69:G69"/>
    <mergeCell ref="C70:G70"/>
    <mergeCell ref="C71:G71"/>
    <mergeCell ref="C72:G72"/>
    <mergeCell ref="J28:J29"/>
    <mergeCell ref="G28:G29"/>
    <mergeCell ref="P42:P43"/>
    <mergeCell ref="E44:E45"/>
    <mergeCell ref="F44:F45"/>
    <mergeCell ref="E46:E47"/>
    <mergeCell ref="F46:F47"/>
    <mergeCell ref="O33:O35"/>
    <mergeCell ref="Q33:Q38"/>
    <mergeCell ref="O37:O38"/>
    <mergeCell ref="P37:P38"/>
    <mergeCell ref="E48:G48"/>
    <mergeCell ref="K48:M48"/>
    <mergeCell ref="E39:G39"/>
    <mergeCell ref="K39:Q39"/>
    <mergeCell ref="D40:Q40"/>
    <mergeCell ref="Q41:Q47"/>
    <mergeCell ref="E42:E43"/>
    <mergeCell ref="F42:F43"/>
    <mergeCell ref="L42:L43"/>
    <mergeCell ref="M42:M43"/>
    <mergeCell ref="N42:N43"/>
    <mergeCell ref="O42:O43"/>
    <mergeCell ref="P28:P30"/>
    <mergeCell ref="E31:G31"/>
    <mergeCell ref="K31:M31"/>
    <mergeCell ref="D32:Q32"/>
    <mergeCell ref="H19:H22"/>
    <mergeCell ref="I19:I22"/>
    <mergeCell ref="J19:J22"/>
    <mergeCell ref="Q28:Q30"/>
    <mergeCell ref="E24:G24"/>
    <mergeCell ref="K24:M24"/>
    <mergeCell ref="D25:G25"/>
    <mergeCell ref="K25:M25"/>
    <mergeCell ref="D26:Q26"/>
    <mergeCell ref="D27:Q27"/>
    <mergeCell ref="E28:E29"/>
    <mergeCell ref="F28:F29"/>
    <mergeCell ref="O28:O30"/>
    <mergeCell ref="H28:H29"/>
    <mergeCell ref="I28:I29"/>
    <mergeCell ref="B9:Q9"/>
    <mergeCell ref="C10:Q10"/>
    <mergeCell ref="D11:Q11"/>
    <mergeCell ref="E12:E16"/>
    <mergeCell ref="F12:F16"/>
    <mergeCell ref="G12:G16"/>
    <mergeCell ref="H12:H16"/>
    <mergeCell ref="I12:I16"/>
    <mergeCell ref="J12:J16"/>
    <mergeCell ref="O12:O23"/>
    <mergeCell ref="P12:P16"/>
    <mergeCell ref="Q12:Q23"/>
    <mergeCell ref="P17:P23"/>
    <mergeCell ref="E19:E22"/>
    <mergeCell ref="F19:F22"/>
    <mergeCell ref="G19:G22"/>
    <mergeCell ref="A8:Q8"/>
    <mergeCell ref="G5:G7"/>
    <mergeCell ref="H5:H7"/>
    <mergeCell ref="I5:I7"/>
    <mergeCell ref="J5:J7"/>
    <mergeCell ref="K5:N5"/>
    <mergeCell ref="O5:O7"/>
    <mergeCell ref="P5:Q6"/>
    <mergeCell ref="K6:K7"/>
    <mergeCell ref="L6:L7"/>
    <mergeCell ref="M6:M7"/>
    <mergeCell ref="N6:N7"/>
    <mergeCell ref="A1:Q1"/>
    <mergeCell ref="A2:Q2"/>
    <mergeCell ref="A3:Q3"/>
    <mergeCell ref="A4:Q4"/>
    <mergeCell ref="A5:A7"/>
    <mergeCell ref="B5:B7"/>
    <mergeCell ref="C5:C7"/>
    <mergeCell ref="D5:D7"/>
    <mergeCell ref="E5:E7"/>
    <mergeCell ref="F5:F7"/>
  </mergeCells>
  <pageMargins left="0.25" right="0.25" top="0.75" bottom="0.75" header="0.3" footer="0.3"/>
  <pageSetup paperSize="9"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95821-0F08-4A1A-9C66-73029C9E06A6}">
  <sheetPr>
    <pageSetUpPr fitToPage="1"/>
  </sheetPr>
  <dimension ref="A1:R67"/>
  <sheetViews>
    <sheetView view="pageBreakPreview" zoomScale="70" zoomScaleNormal="70" zoomScaleSheetLayoutView="70" workbookViewId="0">
      <selection activeCell="F48" sqref="F48"/>
    </sheetView>
  </sheetViews>
  <sheetFormatPr defaultColWidth="9.109375" defaultRowHeight="13.2" x14ac:dyDescent="0.3"/>
  <cols>
    <col min="1" max="1" width="3.109375" style="26" customWidth="1"/>
    <col min="2" max="2" width="3.44140625" style="26" customWidth="1"/>
    <col min="3" max="3" width="3.44140625" style="26" bestFit="1" customWidth="1"/>
    <col min="4" max="4" width="3.44140625" style="26" customWidth="1"/>
    <col min="5" max="5" width="13.33203125" style="26" customWidth="1"/>
    <col min="6" max="6" width="37.6640625" style="26" customWidth="1"/>
    <col min="7" max="7" width="8.33203125" style="368" customWidth="1"/>
    <col min="8" max="8" width="10.5546875" style="915" customWidth="1"/>
    <col min="9" max="10" width="8.5546875" style="915" customWidth="1"/>
    <col min="11" max="11" width="23.44140625" style="26" customWidth="1"/>
    <col min="12" max="12" width="4.109375" style="368" customWidth="1"/>
    <col min="13" max="13" width="4.44140625" style="368" bestFit="1" customWidth="1"/>
    <col min="14" max="14" width="4.44140625" style="368" customWidth="1"/>
    <col min="15" max="15" width="9.109375" style="368" customWidth="1"/>
    <col min="16" max="16" width="25.6640625" style="368" customWidth="1"/>
    <col min="17" max="17" width="16.44140625" style="11" customWidth="1"/>
    <col min="18" max="16384" width="9.109375" style="26"/>
  </cols>
  <sheetData>
    <row r="1" spans="1:17" ht="15.75" customHeight="1" x14ac:dyDescent="0.3">
      <c r="B1" s="1363" t="s">
        <v>288</v>
      </c>
      <c r="C1" s="1363"/>
      <c r="D1" s="1363"/>
      <c r="E1" s="1363"/>
      <c r="F1" s="1363"/>
      <c r="G1" s="1363"/>
      <c r="H1" s="1363"/>
      <c r="I1" s="1363"/>
      <c r="J1" s="1363"/>
      <c r="K1" s="1363"/>
      <c r="L1" s="1363"/>
      <c r="M1" s="1363"/>
      <c r="N1" s="1363"/>
      <c r="O1" s="1363"/>
      <c r="P1" s="1363"/>
      <c r="Q1" s="1363"/>
    </row>
    <row r="2" spans="1:17" ht="15.75" customHeight="1" x14ac:dyDescent="0.3">
      <c r="B2" s="1364" t="s">
        <v>282</v>
      </c>
      <c r="C2" s="1364"/>
      <c r="D2" s="1364"/>
      <c r="E2" s="1364"/>
      <c r="F2" s="1364"/>
      <c r="G2" s="1364"/>
      <c r="H2" s="1364"/>
      <c r="I2" s="1364"/>
      <c r="J2" s="1364"/>
      <c r="K2" s="1364"/>
      <c r="L2" s="1364"/>
      <c r="M2" s="1364"/>
      <c r="N2" s="1364"/>
      <c r="O2" s="1364"/>
      <c r="P2" s="1364"/>
      <c r="Q2" s="1365"/>
    </row>
    <row r="3" spans="1:17" x14ac:dyDescent="0.3">
      <c r="B3" s="1366" t="s">
        <v>0</v>
      </c>
      <c r="C3" s="1366"/>
      <c r="D3" s="1366"/>
      <c r="E3" s="1366"/>
      <c r="F3" s="1366"/>
      <c r="G3" s="1366"/>
      <c r="H3" s="1366"/>
      <c r="I3" s="1366"/>
      <c r="J3" s="1366"/>
      <c r="K3" s="1366"/>
      <c r="L3" s="1366"/>
      <c r="M3" s="1366"/>
      <c r="N3" s="1366"/>
      <c r="O3" s="1366"/>
      <c r="P3" s="1366"/>
      <c r="Q3" s="1367"/>
    </row>
    <row r="4" spans="1:17" ht="13.8" thickBot="1" x14ac:dyDescent="0.35">
      <c r="L4" s="1368"/>
      <c r="M4" s="1368"/>
      <c r="Q4" s="51"/>
    </row>
    <row r="5" spans="1:17" ht="32.25" customHeight="1" x14ac:dyDescent="0.3">
      <c r="A5" s="1206" t="s">
        <v>753</v>
      </c>
      <c r="B5" s="1209" t="s">
        <v>749</v>
      </c>
      <c r="C5" s="1369" t="s">
        <v>750</v>
      </c>
      <c r="D5" s="1369" t="s">
        <v>751</v>
      </c>
      <c r="E5" s="1369" t="s">
        <v>1</v>
      </c>
      <c r="F5" s="1372" t="s">
        <v>754</v>
      </c>
      <c r="G5" s="1375" t="s">
        <v>3</v>
      </c>
      <c r="H5" s="1378" t="s">
        <v>4</v>
      </c>
      <c r="I5" s="1378" t="s">
        <v>205</v>
      </c>
      <c r="J5" s="1378" t="s">
        <v>290</v>
      </c>
      <c r="K5" s="1381" t="s">
        <v>974</v>
      </c>
      <c r="L5" s="1381"/>
      <c r="M5" s="1381"/>
      <c r="N5" s="1381"/>
      <c r="O5" s="1389" t="s">
        <v>506</v>
      </c>
      <c r="P5" s="1382" t="s">
        <v>5</v>
      </c>
      <c r="Q5" s="1383"/>
    </row>
    <row r="6" spans="1:17" ht="24" customHeight="1" x14ac:dyDescent="0.3">
      <c r="A6" s="1207"/>
      <c r="B6" s="1210"/>
      <c r="C6" s="1370"/>
      <c r="D6" s="1370"/>
      <c r="E6" s="1370"/>
      <c r="F6" s="1373"/>
      <c r="G6" s="1376"/>
      <c r="H6" s="1379"/>
      <c r="I6" s="1379"/>
      <c r="J6" s="1379"/>
      <c r="K6" s="1384" t="s">
        <v>2</v>
      </c>
      <c r="L6" s="1387" t="s">
        <v>6</v>
      </c>
      <c r="M6" s="1387" t="s">
        <v>206</v>
      </c>
      <c r="N6" s="1387" t="s">
        <v>289</v>
      </c>
      <c r="O6" s="1387"/>
      <c r="P6" s="1384"/>
      <c r="Q6" s="1385"/>
    </row>
    <row r="7" spans="1:17" ht="74.25" customHeight="1" thickBot="1" x14ac:dyDescent="0.35">
      <c r="A7" s="1208"/>
      <c r="B7" s="1211"/>
      <c r="C7" s="1371"/>
      <c r="D7" s="1371"/>
      <c r="E7" s="1371"/>
      <c r="F7" s="1374"/>
      <c r="G7" s="1377"/>
      <c r="H7" s="1380"/>
      <c r="I7" s="1380"/>
      <c r="J7" s="1380"/>
      <c r="K7" s="1386"/>
      <c r="L7" s="1388"/>
      <c r="M7" s="1388"/>
      <c r="N7" s="1388"/>
      <c r="O7" s="1388"/>
      <c r="P7" s="369" t="s">
        <v>758</v>
      </c>
      <c r="Q7" s="54" t="s">
        <v>759</v>
      </c>
    </row>
    <row r="8" spans="1:17" ht="15" customHeight="1" thickBot="1" x14ac:dyDescent="0.35">
      <c r="A8" s="144" t="s">
        <v>772</v>
      </c>
      <c r="B8" s="145"/>
      <c r="C8" s="145"/>
      <c r="D8" s="145"/>
      <c r="E8" s="145"/>
      <c r="F8" s="145"/>
      <c r="G8" s="145"/>
      <c r="H8" s="916"/>
      <c r="I8" s="916"/>
      <c r="J8" s="916"/>
      <c r="K8" s="145"/>
      <c r="L8" s="145"/>
      <c r="M8" s="145"/>
      <c r="N8" s="145"/>
      <c r="O8" s="145"/>
      <c r="P8" s="145"/>
      <c r="Q8" s="146"/>
    </row>
    <row r="9" spans="1:17" s="151" customFormat="1" ht="14.25" customHeight="1" thickBot="1" x14ac:dyDescent="0.3">
      <c r="A9" s="147"/>
      <c r="B9" s="148" t="s">
        <v>866</v>
      </c>
      <c r="C9" s="149"/>
      <c r="D9" s="149"/>
      <c r="E9" s="149"/>
      <c r="F9" s="149"/>
      <c r="G9" s="149"/>
      <c r="H9" s="917"/>
      <c r="I9" s="917"/>
      <c r="J9" s="917"/>
      <c r="K9" s="149"/>
      <c r="L9" s="149"/>
      <c r="M9" s="149"/>
      <c r="N9" s="149"/>
      <c r="O9" s="149"/>
      <c r="P9" s="149"/>
      <c r="Q9" s="150"/>
    </row>
    <row r="10" spans="1:17" ht="15.75" customHeight="1" thickBot="1" x14ac:dyDescent="0.35">
      <c r="A10" s="152"/>
      <c r="B10" s="1449"/>
      <c r="C10" s="153" t="s">
        <v>905</v>
      </c>
      <c r="D10" s="154"/>
      <c r="E10" s="154"/>
      <c r="F10" s="154"/>
      <c r="G10" s="154"/>
      <c r="H10" s="918"/>
      <c r="I10" s="918"/>
      <c r="J10" s="918"/>
      <c r="K10" s="154"/>
      <c r="L10" s="154"/>
      <c r="M10" s="154"/>
      <c r="N10" s="154"/>
      <c r="O10" s="154"/>
      <c r="P10" s="154"/>
      <c r="Q10" s="155"/>
    </row>
    <row r="11" spans="1:17" ht="15" customHeight="1" thickBot="1" x14ac:dyDescent="0.35">
      <c r="A11" s="152"/>
      <c r="B11" s="1450"/>
      <c r="C11" s="1434"/>
      <c r="D11" s="1437" t="s">
        <v>1148</v>
      </c>
      <c r="E11" s="1438"/>
      <c r="F11" s="1438"/>
      <c r="G11" s="1438"/>
      <c r="H11" s="1438"/>
      <c r="I11" s="1438"/>
      <c r="J11" s="1438"/>
      <c r="K11" s="1438"/>
      <c r="L11" s="1438"/>
      <c r="M11" s="1438"/>
      <c r="N11" s="1438"/>
      <c r="O11" s="1438"/>
      <c r="P11" s="1438"/>
      <c r="Q11" s="1439"/>
    </row>
    <row r="12" spans="1:17" ht="39.6" x14ac:dyDescent="0.3">
      <c r="A12" s="152"/>
      <c r="B12" s="1450"/>
      <c r="C12" s="1435"/>
      <c r="D12" s="156"/>
      <c r="E12" s="194" t="s">
        <v>1149</v>
      </c>
      <c r="F12" s="34" t="s">
        <v>373</v>
      </c>
      <c r="G12" s="45" t="s">
        <v>8</v>
      </c>
      <c r="H12" s="919">
        <v>0</v>
      </c>
      <c r="I12" s="919">
        <v>0</v>
      </c>
      <c r="J12" s="919">
        <v>0</v>
      </c>
      <c r="K12" s="34" t="s">
        <v>374</v>
      </c>
      <c r="L12" s="45">
        <v>39</v>
      </c>
      <c r="M12" s="45">
        <v>40</v>
      </c>
      <c r="N12" s="45">
        <v>41</v>
      </c>
      <c r="O12" s="1399" t="s">
        <v>1352</v>
      </c>
      <c r="P12" s="1404" t="s">
        <v>1412</v>
      </c>
      <c r="Q12" s="1402" t="s">
        <v>735</v>
      </c>
    </row>
    <row r="13" spans="1:17" ht="39.6" x14ac:dyDescent="0.3">
      <c r="A13" s="152"/>
      <c r="B13" s="1450"/>
      <c r="C13" s="1435"/>
      <c r="D13" s="156"/>
      <c r="E13" s="400" t="s">
        <v>1150</v>
      </c>
      <c r="F13" s="371" t="s">
        <v>375</v>
      </c>
      <c r="G13" s="371" t="s">
        <v>8</v>
      </c>
      <c r="H13" s="865">
        <v>20</v>
      </c>
      <c r="I13" s="865">
        <v>0</v>
      </c>
      <c r="J13" s="865">
        <v>0</v>
      </c>
      <c r="K13" s="371" t="s">
        <v>376</v>
      </c>
      <c r="L13" s="385">
        <v>1</v>
      </c>
      <c r="M13" s="385">
        <v>0</v>
      </c>
      <c r="N13" s="385">
        <v>0</v>
      </c>
      <c r="O13" s="1400"/>
      <c r="P13" s="1405"/>
      <c r="Q13" s="1403"/>
    </row>
    <row r="14" spans="1:17" ht="26.4" x14ac:dyDescent="0.3">
      <c r="A14" s="152"/>
      <c r="B14" s="1450"/>
      <c r="C14" s="1435"/>
      <c r="D14" s="156"/>
      <c r="E14" s="400" t="s">
        <v>1151</v>
      </c>
      <c r="F14" s="371" t="s">
        <v>270</v>
      </c>
      <c r="G14" s="371" t="s">
        <v>8</v>
      </c>
      <c r="H14" s="865">
        <v>38</v>
      </c>
      <c r="I14" s="865">
        <v>25</v>
      </c>
      <c r="J14" s="865">
        <v>25</v>
      </c>
      <c r="K14" s="371" t="s">
        <v>271</v>
      </c>
      <c r="L14" s="385">
        <v>25</v>
      </c>
      <c r="M14" s="385">
        <v>20</v>
      </c>
      <c r="N14" s="385">
        <v>20</v>
      </c>
      <c r="O14" s="1400"/>
      <c r="P14" s="1405"/>
      <c r="Q14" s="1403"/>
    </row>
    <row r="15" spans="1:17" x14ac:dyDescent="0.3">
      <c r="A15" s="152"/>
      <c r="B15" s="1450"/>
      <c r="C15" s="1435"/>
      <c r="D15" s="156"/>
      <c r="E15" s="400" t="s">
        <v>1152</v>
      </c>
      <c r="F15" s="371" t="s">
        <v>176</v>
      </c>
      <c r="G15" s="371" t="s">
        <v>8</v>
      </c>
      <c r="H15" s="865">
        <v>14</v>
      </c>
      <c r="I15" s="865">
        <v>14</v>
      </c>
      <c r="J15" s="865">
        <v>14</v>
      </c>
      <c r="K15" s="371" t="s">
        <v>377</v>
      </c>
      <c r="L15" s="385">
        <v>75</v>
      </c>
      <c r="M15" s="385">
        <v>75</v>
      </c>
      <c r="N15" s="385">
        <v>75</v>
      </c>
      <c r="O15" s="1400"/>
      <c r="P15" s="1405"/>
      <c r="Q15" s="1403"/>
    </row>
    <row r="16" spans="1:17" ht="52.8" x14ac:dyDescent="0.3">
      <c r="A16" s="152"/>
      <c r="B16" s="1450"/>
      <c r="C16" s="1435"/>
      <c r="D16" s="156"/>
      <c r="E16" s="400" t="s">
        <v>1153</v>
      </c>
      <c r="F16" s="371" t="s">
        <v>234</v>
      </c>
      <c r="G16" s="371" t="s">
        <v>8</v>
      </c>
      <c r="H16" s="865">
        <v>25</v>
      </c>
      <c r="I16" s="865">
        <v>25</v>
      </c>
      <c r="J16" s="865">
        <v>25</v>
      </c>
      <c r="K16" s="371" t="s">
        <v>177</v>
      </c>
      <c r="L16" s="385">
        <v>0</v>
      </c>
      <c r="M16" s="385">
        <v>0</v>
      </c>
      <c r="N16" s="385">
        <v>0</v>
      </c>
      <c r="O16" s="1400"/>
      <c r="P16" s="1405"/>
      <c r="Q16" s="1403"/>
    </row>
    <row r="17" spans="1:17" ht="28.8" customHeight="1" x14ac:dyDescent="0.3">
      <c r="A17" s="152"/>
      <c r="B17" s="1450"/>
      <c r="C17" s="1435"/>
      <c r="D17" s="156"/>
      <c r="E17" s="400" t="s">
        <v>1154</v>
      </c>
      <c r="F17" s="371" t="s">
        <v>178</v>
      </c>
      <c r="G17" s="371" t="s">
        <v>8</v>
      </c>
      <c r="H17" s="865">
        <v>20</v>
      </c>
      <c r="I17" s="865">
        <v>20</v>
      </c>
      <c r="J17" s="865">
        <v>20</v>
      </c>
      <c r="K17" s="371" t="s">
        <v>179</v>
      </c>
      <c r="L17" s="385">
        <v>1</v>
      </c>
      <c r="M17" s="385">
        <v>1</v>
      </c>
      <c r="N17" s="385">
        <v>1</v>
      </c>
      <c r="O17" s="1400"/>
      <c r="P17" s="1405"/>
      <c r="Q17" s="1403"/>
    </row>
    <row r="18" spans="1:17" ht="26.4" x14ac:dyDescent="0.3">
      <c r="A18" s="152"/>
      <c r="B18" s="1450"/>
      <c r="C18" s="1435"/>
      <c r="D18" s="156"/>
      <c r="E18" s="400" t="s">
        <v>1155</v>
      </c>
      <c r="F18" s="371" t="s">
        <v>180</v>
      </c>
      <c r="G18" s="371" t="s">
        <v>8</v>
      </c>
      <c r="H18" s="865">
        <v>0</v>
      </c>
      <c r="I18" s="865">
        <v>0</v>
      </c>
      <c r="J18" s="865">
        <v>0</v>
      </c>
      <c r="K18" s="371" t="s">
        <v>181</v>
      </c>
      <c r="L18" s="385">
        <v>12</v>
      </c>
      <c r="M18" s="385">
        <v>12</v>
      </c>
      <c r="N18" s="385">
        <v>12</v>
      </c>
      <c r="O18" s="1400"/>
      <c r="P18" s="1405"/>
      <c r="Q18" s="1403"/>
    </row>
    <row r="19" spans="1:17" ht="26.4" x14ac:dyDescent="0.3">
      <c r="A19" s="152"/>
      <c r="B19" s="1450"/>
      <c r="C19" s="1435"/>
      <c r="D19" s="156"/>
      <c r="E19" s="377" t="s">
        <v>1156</v>
      </c>
      <c r="F19" s="416" t="s">
        <v>972</v>
      </c>
      <c r="G19" s="416" t="s">
        <v>8</v>
      </c>
      <c r="H19" s="868">
        <v>0</v>
      </c>
      <c r="I19" s="868">
        <v>0</v>
      </c>
      <c r="J19" s="868">
        <v>0</v>
      </c>
      <c r="K19" s="416" t="s">
        <v>973</v>
      </c>
      <c r="L19" s="385">
        <v>1</v>
      </c>
      <c r="M19" s="385">
        <v>0</v>
      </c>
      <c r="N19" s="385">
        <v>0</v>
      </c>
      <c r="O19" s="1400"/>
      <c r="P19" s="1406"/>
      <c r="Q19" s="1403"/>
    </row>
    <row r="20" spans="1:17" ht="26.4" x14ac:dyDescent="0.3">
      <c r="A20" s="152"/>
      <c r="B20" s="1450"/>
      <c r="C20" s="1435"/>
      <c r="D20" s="401"/>
      <c r="E20" s="1390" t="s">
        <v>1157</v>
      </c>
      <c r="F20" s="1391" t="s">
        <v>736</v>
      </c>
      <c r="G20" s="416" t="s">
        <v>8</v>
      </c>
      <c r="H20" s="867">
        <v>43.56</v>
      </c>
      <c r="I20" s="914">
        <v>0</v>
      </c>
      <c r="J20" s="914">
        <v>0</v>
      </c>
      <c r="K20" s="416" t="s">
        <v>737</v>
      </c>
      <c r="L20" s="418">
        <v>100</v>
      </c>
      <c r="M20" s="418">
        <v>0</v>
      </c>
      <c r="N20" s="418">
        <v>0</v>
      </c>
      <c r="O20" s="1400"/>
      <c r="P20" s="1392" t="s">
        <v>738</v>
      </c>
      <c r="Q20" s="1393" t="s">
        <v>768</v>
      </c>
    </row>
    <row r="21" spans="1:17" ht="26.4" x14ac:dyDescent="0.3">
      <c r="A21" s="152"/>
      <c r="B21" s="1450"/>
      <c r="C21" s="1435"/>
      <c r="D21" s="156"/>
      <c r="E21" s="1390"/>
      <c r="F21" s="1391"/>
      <c r="G21" s="416" t="s">
        <v>13</v>
      </c>
      <c r="H21" s="914">
        <v>0.8</v>
      </c>
      <c r="I21" s="914">
        <v>0.8</v>
      </c>
      <c r="J21" s="914">
        <v>0.8</v>
      </c>
      <c r="K21" s="416" t="s">
        <v>769</v>
      </c>
      <c r="L21" s="418">
        <v>1</v>
      </c>
      <c r="M21" s="418">
        <v>1</v>
      </c>
      <c r="N21" s="418">
        <v>1</v>
      </c>
      <c r="O21" s="1400"/>
      <c r="P21" s="1392"/>
      <c r="Q21" s="1393"/>
    </row>
    <row r="22" spans="1:17" ht="40.200000000000003" thickBot="1" x14ac:dyDescent="0.35">
      <c r="A22" s="152"/>
      <c r="B22" s="1450"/>
      <c r="C22" s="1435"/>
      <c r="D22" s="166"/>
      <c r="E22" s="195" t="s">
        <v>1158</v>
      </c>
      <c r="F22" s="422" t="s">
        <v>184</v>
      </c>
      <c r="G22" s="422" t="s">
        <v>13</v>
      </c>
      <c r="H22" s="920">
        <v>10</v>
      </c>
      <c r="I22" s="920">
        <v>20</v>
      </c>
      <c r="J22" s="920">
        <v>50</v>
      </c>
      <c r="K22" s="422" t="s">
        <v>185</v>
      </c>
      <c r="L22" s="374">
        <v>5</v>
      </c>
      <c r="M22" s="374">
        <v>20</v>
      </c>
      <c r="N22" s="374">
        <v>50</v>
      </c>
      <c r="O22" s="1401"/>
      <c r="P22" s="388" t="s">
        <v>1398</v>
      </c>
      <c r="Q22" s="1120" t="s">
        <v>975</v>
      </c>
    </row>
    <row r="23" spans="1:17" ht="13.8" thickBot="1" x14ac:dyDescent="0.35">
      <c r="A23" s="152"/>
      <c r="B23" s="1450"/>
      <c r="C23" s="1435"/>
      <c r="D23" s="167"/>
      <c r="E23" s="168"/>
      <c r="F23" s="1394" t="s">
        <v>15</v>
      </c>
      <c r="G23" s="1395"/>
      <c r="H23" s="921">
        <f>SUM(H12:H22)</f>
        <v>171.36</v>
      </c>
      <c r="I23" s="922">
        <f>SUM(I12:I22)</f>
        <v>104.8</v>
      </c>
      <c r="J23" s="923">
        <f>SUM(J12:J22)</f>
        <v>134.80000000000001</v>
      </c>
      <c r="K23" s="1396"/>
      <c r="L23" s="1397"/>
      <c r="M23" s="1397"/>
      <c r="N23" s="1397"/>
      <c r="O23" s="1397"/>
      <c r="P23" s="1397"/>
      <c r="Q23" s="1398"/>
    </row>
    <row r="24" spans="1:17" ht="12.6" customHeight="1" thickBot="1" x14ac:dyDescent="0.35">
      <c r="A24" s="152"/>
      <c r="B24" s="1450"/>
      <c r="C24" s="1435"/>
      <c r="D24" s="1407" t="s">
        <v>1159</v>
      </c>
      <c r="E24" s="1408"/>
      <c r="F24" s="1408"/>
      <c r="G24" s="1408"/>
      <c r="H24" s="1408"/>
      <c r="I24" s="1408"/>
      <c r="J24" s="1408"/>
      <c r="K24" s="1408"/>
      <c r="L24" s="1408"/>
      <c r="M24" s="1408"/>
      <c r="N24" s="1408"/>
      <c r="O24" s="1408"/>
      <c r="P24" s="1408"/>
      <c r="Q24" s="1409"/>
    </row>
    <row r="25" spans="1:17" ht="14.4" customHeight="1" x14ac:dyDescent="0.3">
      <c r="A25" s="152"/>
      <c r="B25" s="1450"/>
      <c r="C25" s="1435"/>
      <c r="D25" s="156"/>
      <c r="E25" s="157" t="s">
        <v>1160</v>
      </c>
      <c r="F25" s="158" t="s">
        <v>231</v>
      </c>
      <c r="G25" s="912" t="s">
        <v>8</v>
      </c>
      <c r="H25" s="862">
        <v>120</v>
      </c>
      <c r="I25" s="862">
        <v>120</v>
      </c>
      <c r="J25" s="862">
        <v>120</v>
      </c>
      <c r="K25" s="912" t="s">
        <v>161</v>
      </c>
      <c r="L25" s="911">
        <v>11</v>
      </c>
      <c r="M25" s="911">
        <v>11</v>
      </c>
      <c r="N25" s="911">
        <v>11</v>
      </c>
      <c r="O25" s="1413" t="s">
        <v>978</v>
      </c>
      <c r="P25" s="911" t="s">
        <v>1413</v>
      </c>
      <c r="Q25" s="905" t="s">
        <v>730</v>
      </c>
    </row>
    <row r="26" spans="1:17" ht="26.4" x14ac:dyDescent="0.3">
      <c r="A26" s="152"/>
      <c r="B26" s="1450"/>
      <c r="C26" s="1435"/>
      <c r="D26" s="156"/>
      <c r="E26" s="159" t="s">
        <v>1161</v>
      </c>
      <c r="F26" s="160" t="s">
        <v>230</v>
      </c>
      <c r="G26" s="910" t="s">
        <v>8</v>
      </c>
      <c r="H26" s="866">
        <v>60</v>
      </c>
      <c r="I26" s="866">
        <v>65</v>
      </c>
      <c r="J26" s="866">
        <v>65</v>
      </c>
      <c r="K26" s="1118" t="s">
        <v>162</v>
      </c>
      <c r="L26" s="1119">
        <v>3</v>
      </c>
      <c r="M26" s="1119">
        <v>4</v>
      </c>
      <c r="N26" s="1119">
        <v>4</v>
      </c>
      <c r="O26" s="1414"/>
      <c r="P26" s="913" t="s">
        <v>1414</v>
      </c>
      <c r="Q26" s="897" t="s">
        <v>731</v>
      </c>
    </row>
    <row r="27" spans="1:17" ht="14.4" customHeight="1" x14ac:dyDescent="0.3">
      <c r="A27" s="152"/>
      <c r="B27" s="1450"/>
      <c r="C27" s="1435"/>
      <c r="D27" s="156"/>
      <c r="E27" s="159" t="s">
        <v>1162</v>
      </c>
      <c r="F27" s="160" t="s">
        <v>229</v>
      </c>
      <c r="G27" s="910" t="s">
        <v>8</v>
      </c>
      <c r="H27" s="914">
        <v>2050</v>
      </c>
      <c r="I27" s="914">
        <v>2050</v>
      </c>
      <c r="J27" s="914">
        <v>2050</v>
      </c>
      <c r="K27" s="910" t="s">
        <v>163</v>
      </c>
      <c r="L27" s="913">
        <v>100</v>
      </c>
      <c r="M27" s="913">
        <v>100</v>
      </c>
      <c r="N27" s="913">
        <v>100</v>
      </c>
      <c r="O27" s="1414"/>
      <c r="P27" s="1464" t="s">
        <v>1415</v>
      </c>
      <c r="Q27" s="1393" t="s">
        <v>732</v>
      </c>
    </row>
    <row r="28" spans="1:17" ht="26.4" x14ac:dyDescent="0.3">
      <c r="A28" s="152"/>
      <c r="B28" s="1450"/>
      <c r="C28" s="1435"/>
      <c r="D28" s="156"/>
      <c r="E28" s="159" t="s">
        <v>1163</v>
      </c>
      <c r="F28" s="160" t="s">
        <v>228</v>
      </c>
      <c r="G28" s="910" t="s">
        <v>10</v>
      </c>
      <c r="H28" s="914">
        <v>290</v>
      </c>
      <c r="I28" s="914">
        <v>300</v>
      </c>
      <c r="J28" s="914">
        <v>310</v>
      </c>
      <c r="K28" s="910" t="s">
        <v>163</v>
      </c>
      <c r="L28" s="913">
        <v>100</v>
      </c>
      <c r="M28" s="913">
        <v>100</v>
      </c>
      <c r="N28" s="913">
        <v>100</v>
      </c>
      <c r="O28" s="1414"/>
      <c r="P28" s="1465"/>
      <c r="Q28" s="1393"/>
    </row>
    <row r="29" spans="1:17" ht="39.6" x14ac:dyDescent="0.3">
      <c r="A29" s="152"/>
      <c r="B29" s="1450"/>
      <c r="C29" s="1435"/>
      <c r="D29" s="156"/>
      <c r="E29" s="159" t="s">
        <v>1164</v>
      </c>
      <c r="F29" s="160" t="s">
        <v>623</v>
      </c>
      <c r="G29" s="910" t="s">
        <v>8</v>
      </c>
      <c r="H29" s="914">
        <v>3</v>
      </c>
      <c r="I29" s="914">
        <v>0</v>
      </c>
      <c r="J29" s="914">
        <v>0</v>
      </c>
      <c r="K29" s="910" t="s">
        <v>164</v>
      </c>
      <c r="L29" s="913">
        <v>1</v>
      </c>
      <c r="M29" s="913">
        <v>0</v>
      </c>
      <c r="N29" s="913">
        <v>0</v>
      </c>
      <c r="O29" s="1414"/>
      <c r="P29" s="1463" t="s">
        <v>1413</v>
      </c>
      <c r="Q29" s="1393" t="s">
        <v>730</v>
      </c>
    </row>
    <row r="30" spans="1:17" ht="39.6" x14ac:dyDescent="0.3">
      <c r="A30" s="152"/>
      <c r="B30" s="1450"/>
      <c r="C30" s="1435"/>
      <c r="D30" s="156"/>
      <c r="E30" s="1410" t="s">
        <v>1165</v>
      </c>
      <c r="F30" s="1412" t="s">
        <v>227</v>
      </c>
      <c r="G30" s="910" t="s">
        <v>8</v>
      </c>
      <c r="H30" s="914">
        <v>0</v>
      </c>
      <c r="I30" s="914">
        <v>0</v>
      </c>
      <c r="J30" s="914">
        <v>0</v>
      </c>
      <c r="K30" s="910" t="s">
        <v>165</v>
      </c>
      <c r="L30" s="913">
        <v>1</v>
      </c>
      <c r="M30" s="913">
        <v>0</v>
      </c>
      <c r="N30" s="913">
        <v>0</v>
      </c>
      <c r="O30" s="1414"/>
      <c r="P30" s="1414"/>
      <c r="Q30" s="1393"/>
    </row>
    <row r="31" spans="1:17" ht="12.75" customHeight="1" x14ac:dyDescent="0.3">
      <c r="A31" s="152"/>
      <c r="B31" s="1450"/>
      <c r="C31" s="1435"/>
      <c r="D31" s="156"/>
      <c r="E31" s="1411"/>
      <c r="F31" s="1412"/>
      <c r="G31" s="910" t="s">
        <v>8</v>
      </c>
      <c r="H31" s="914">
        <v>5</v>
      </c>
      <c r="I31" s="914">
        <v>0</v>
      </c>
      <c r="J31" s="914">
        <v>6</v>
      </c>
      <c r="K31" s="910" t="s">
        <v>166</v>
      </c>
      <c r="L31" s="913">
        <v>1</v>
      </c>
      <c r="M31" s="913">
        <v>0</v>
      </c>
      <c r="N31" s="913">
        <v>1</v>
      </c>
      <c r="O31" s="1414"/>
      <c r="P31" s="1414"/>
      <c r="Q31" s="1393"/>
    </row>
    <row r="32" spans="1:17" ht="26.4" x14ac:dyDescent="0.3">
      <c r="A32" s="152"/>
      <c r="B32" s="1450"/>
      <c r="C32" s="1435"/>
      <c r="D32" s="156"/>
      <c r="E32" s="900" t="s">
        <v>1166</v>
      </c>
      <c r="F32" s="910" t="s">
        <v>225</v>
      </c>
      <c r="G32" s="899" t="s">
        <v>8</v>
      </c>
      <c r="H32" s="867">
        <v>25</v>
      </c>
      <c r="I32" s="867">
        <v>26</v>
      </c>
      <c r="J32" s="867">
        <v>27</v>
      </c>
      <c r="K32" s="910" t="s">
        <v>167</v>
      </c>
      <c r="L32" s="913">
        <v>40</v>
      </c>
      <c r="M32" s="913">
        <v>40</v>
      </c>
      <c r="N32" s="913">
        <v>40</v>
      </c>
      <c r="O32" s="1415"/>
      <c r="P32" s="1415"/>
      <c r="Q32" s="1393"/>
    </row>
    <row r="33" spans="1:18" ht="39.6" x14ac:dyDescent="0.3">
      <c r="A33" s="152"/>
      <c r="B33" s="1450"/>
      <c r="C33" s="1435"/>
      <c r="D33" s="156"/>
      <c r="E33" s="900" t="s">
        <v>1167</v>
      </c>
      <c r="F33" s="910" t="s">
        <v>224</v>
      </c>
      <c r="G33" s="910" t="s">
        <v>8</v>
      </c>
      <c r="H33" s="924">
        <v>656</v>
      </c>
      <c r="I33" s="924">
        <v>674.4</v>
      </c>
      <c r="J33" s="924">
        <v>641.70000000000005</v>
      </c>
      <c r="K33" s="910" t="s">
        <v>223</v>
      </c>
      <c r="L33" s="913">
        <v>100</v>
      </c>
      <c r="M33" s="913">
        <v>100</v>
      </c>
      <c r="N33" s="913">
        <v>100</v>
      </c>
      <c r="O33" s="355" t="s">
        <v>1353</v>
      </c>
      <c r="P33" s="913" t="s">
        <v>1416</v>
      </c>
      <c r="Q33" s="897" t="s">
        <v>733</v>
      </c>
    </row>
    <row r="34" spans="1:18" ht="39.6" x14ac:dyDescent="0.3">
      <c r="A34" s="152"/>
      <c r="B34" s="1450"/>
      <c r="C34" s="1435"/>
      <c r="D34" s="156"/>
      <c r="E34" s="1426" t="s">
        <v>1168</v>
      </c>
      <c r="F34" s="1391" t="s">
        <v>226</v>
      </c>
      <c r="G34" s="896" t="s">
        <v>8</v>
      </c>
      <c r="H34" s="914">
        <v>1</v>
      </c>
      <c r="I34" s="914">
        <v>1</v>
      </c>
      <c r="J34" s="914">
        <v>1</v>
      </c>
      <c r="K34" s="907" t="s">
        <v>168</v>
      </c>
      <c r="L34" s="898">
        <v>20</v>
      </c>
      <c r="M34" s="913">
        <v>20</v>
      </c>
      <c r="N34" s="913">
        <v>20</v>
      </c>
      <c r="O34" s="1414" t="s">
        <v>978</v>
      </c>
      <c r="P34" s="898" t="s">
        <v>757</v>
      </c>
      <c r="Q34" s="1393" t="s">
        <v>280</v>
      </c>
    </row>
    <row r="35" spans="1:18" ht="44.4" customHeight="1" x14ac:dyDescent="0.3">
      <c r="A35" s="152"/>
      <c r="B35" s="1450"/>
      <c r="C35" s="1435"/>
      <c r="D35" s="156"/>
      <c r="E35" s="1426"/>
      <c r="F35" s="1391"/>
      <c r="G35" s="896" t="s">
        <v>8</v>
      </c>
      <c r="H35" s="914">
        <v>13</v>
      </c>
      <c r="I35" s="914">
        <v>13</v>
      </c>
      <c r="J35" s="914">
        <v>13</v>
      </c>
      <c r="K35" s="344" t="s">
        <v>622</v>
      </c>
      <c r="L35" s="161">
        <v>10</v>
      </c>
      <c r="M35" s="161">
        <v>10</v>
      </c>
      <c r="N35" s="161">
        <v>10</v>
      </c>
      <c r="O35" s="1414"/>
      <c r="P35" s="898" t="s">
        <v>1418</v>
      </c>
      <c r="Q35" s="1393"/>
    </row>
    <row r="36" spans="1:18" ht="58.8" customHeight="1" x14ac:dyDescent="0.3">
      <c r="A36" s="152"/>
      <c r="B36" s="1450"/>
      <c r="C36" s="1436"/>
      <c r="D36" s="156"/>
      <c r="E36" s="1426"/>
      <c r="F36" s="1391"/>
      <c r="G36" s="896" t="s">
        <v>8</v>
      </c>
      <c r="H36" s="914">
        <v>5</v>
      </c>
      <c r="I36" s="914">
        <v>5</v>
      </c>
      <c r="J36" s="914">
        <v>5</v>
      </c>
      <c r="K36" s="907" t="s">
        <v>169</v>
      </c>
      <c r="L36" s="898">
        <v>75</v>
      </c>
      <c r="M36" s="898">
        <v>95</v>
      </c>
      <c r="N36" s="898">
        <v>100</v>
      </c>
      <c r="O36" s="1414"/>
      <c r="P36" s="898" t="s">
        <v>757</v>
      </c>
      <c r="Q36" s="1393"/>
    </row>
    <row r="37" spans="1:18" ht="26.4" x14ac:dyDescent="0.3">
      <c r="A37" s="152"/>
      <c r="B37" s="1450"/>
      <c r="C37" s="1435"/>
      <c r="D37" s="156"/>
      <c r="E37" s="1426"/>
      <c r="F37" s="1391"/>
      <c r="G37" s="896" t="s">
        <v>8</v>
      </c>
      <c r="H37" s="914">
        <v>2.5</v>
      </c>
      <c r="I37" s="914">
        <v>2.5</v>
      </c>
      <c r="J37" s="914">
        <v>3</v>
      </c>
      <c r="K37" s="896" t="s">
        <v>170</v>
      </c>
      <c r="L37" s="898">
        <v>2</v>
      </c>
      <c r="M37" s="898">
        <v>2</v>
      </c>
      <c r="N37" s="898">
        <v>3</v>
      </c>
      <c r="O37" s="1414"/>
      <c r="P37" s="898" t="s">
        <v>757</v>
      </c>
      <c r="Q37" s="1393"/>
    </row>
    <row r="38" spans="1:18" ht="38.25" customHeight="1" x14ac:dyDescent="0.3">
      <c r="A38" s="152"/>
      <c r="B38" s="1450"/>
      <c r="C38" s="1435"/>
      <c r="D38" s="156"/>
      <c r="E38" s="1426"/>
      <c r="F38" s="1391"/>
      <c r="G38" s="896" t="s">
        <v>7</v>
      </c>
      <c r="H38" s="914">
        <v>31.4</v>
      </c>
      <c r="I38" s="914">
        <v>0</v>
      </c>
      <c r="J38" s="914">
        <v>0</v>
      </c>
      <c r="K38" s="1428" t="s">
        <v>383</v>
      </c>
      <c r="L38" s="1392">
        <v>80</v>
      </c>
      <c r="M38" s="1392">
        <v>0</v>
      </c>
      <c r="N38" s="1392">
        <v>0</v>
      </c>
      <c r="O38" s="1414"/>
      <c r="P38" s="1392" t="s">
        <v>1417</v>
      </c>
      <c r="Q38" s="1393"/>
      <c r="R38" s="165"/>
    </row>
    <row r="39" spans="1:18" ht="26.4" customHeight="1" x14ac:dyDescent="0.3">
      <c r="A39" s="152"/>
      <c r="B39" s="1450"/>
      <c r="C39" s="1435"/>
      <c r="D39" s="156"/>
      <c r="E39" s="1426"/>
      <c r="F39" s="1391"/>
      <c r="G39" s="896" t="s">
        <v>8</v>
      </c>
      <c r="H39" s="914">
        <v>31.4</v>
      </c>
      <c r="I39" s="914">
        <v>0</v>
      </c>
      <c r="J39" s="914">
        <v>0</v>
      </c>
      <c r="K39" s="1428"/>
      <c r="L39" s="1392"/>
      <c r="M39" s="1392"/>
      <c r="N39" s="1392"/>
      <c r="O39" s="1414"/>
      <c r="P39" s="1392"/>
      <c r="Q39" s="1393"/>
    </row>
    <row r="40" spans="1:18" ht="39.6" x14ac:dyDescent="0.3">
      <c r="A40" s="152"/>
      <c r="B40" s="1450"/>
      <c r="C40" s="1435"/>
      <c r="D40" s="156"/>
      <c r="E40" s="1426"/>
      <c r="F40" s="1391"/>
      <c r="G40" s="896" t="s">
        <v>8</v>
      </c>
      <c r="H40" s="914">
        <v>15</v>
      </c>
      <c r="I40" s="914">
        <v>15</v>
      </c>
      <c r="J40" s="914">
        <v>16</v>
      </c>
      <c r="K40" s="907" t="s">
        <v>384</v>
      </c>
      <c r="L40" s="898">
        <v>55</v>
      </c>
      <c r="M40" s="898">
        <v>55</v>
      </c>
      <c r="N40" s="898">
        <v>60</v>
      </c>
      <c r="O40" s="1414"/>
      <c r="P40" s="898" t="s">
        <v>757</v>
      </c>
      <c r="Q40" s="1393"/>
    </row>
    <row r="41" spans="1:18" ht="14.4" customHeight="1" x14ac:dyDescent="0.3">
      <c r="A41" s="152"/>
      <c r="B41" s="1450"/>
      <c r="C41" s="1435"/>
      <c r="D41" s="156"/>
      <c r="E41" s="900" t="s">
        <v>1169</v>
      </c>
      <c r="F41" s="896" t="s">
        <v>232</v>
      </c>
      <c r="G41" s="896" t="s">
        <v>8</v>
      </c>
      <c r="H41" s="914">
        <v>100</v>
      </c>
      <c r="I41" s="914">
        <v>100</v>
      </c>
      <c r="J41" s="914">
        <v>100</v>
      </c>
      <c r="K41" s="907" t="s">
        <v>98</v>
      </c>
      <c r="L41" s="898">
        <v>100</v>
      </c>
      <c r="M41" s="898">
        <v>100</v>
      </c>
      <c r="N41" s="898">
        <v>100</v>
      </c>
      <c r="O41" s="1414"/>
      <c r="P41" s="1456" t="s">
        <v>1419</v>
      </c>
      <c r="Q41" s="1393" t="s">
        <v>734</v>
      </c>
    </row>
    <row r="42" spans="1:18" ht="39.6" x14ac:dyDescent="0.3">
      <c r="A42" s="152"/>
      <c r="B42" s="1450"/>
      <c r="C42" s="1435"/>
      <c r="D42" s="156"/>
      <c r="E42" s="900" t="s">
        <v>1170</v>
      </c>
      <c r="F42" s="910" t="s">
        <v>238</v>
      </c>
      <c r="G42" s="910" t="s">
        <v>8</v>
      </c>
      <c r="H42" s="914">
        <v>0</v>
      </c>
      <c r="I42" s="914">
        <v>0</v>
      </c>
      <c r="J42" s="914">
        <v>0</v>
      </c>
      <c r="K42" s="910" t="s">
        <v>239</v>
      </c>
      <c r="L42" s="913">
        <v>100</v>
      </c>
      <c r="M42" s="913">
        <v>0</v>
      </c>
      <c r="N42" s="913">
        <v>0</v>
      </c>
      <c r="O42" s="1414"/>
      <c r="P42" s="1457"/>
      <c r="Q42" s="1393"/>
    </row>
    <row r="43" spans="1:18" ht="26.4" x14ac:dyDescent="0.3">
      <c r="A43" s="152"/>
      <c r="B43" s="1450"/>
      <c r="C43" s="1435"/>
      <c r="D43" s="156"/>
      <c r="E43" s="1121" t="s">
        <v>1171</v>
      </c>
      <c r="F43" s="1118" t="s">
        <v>237</v>
      </c>
      <c r="G43" s="1118" t="s">
        <v>8</v>
      </c>
      <c r="H43" s="866">
        <v>5</v>
      </c>
      <c r="I43" s="866">
        <v>15</v>
      </c>
      <c r="J43" s="866">
        <v>0</v>
      </c>
      <c r="K43" s="1118" t="s">
        <v>621</v>
      </c>
      <c r="L43" s="1119">
        <v>0</v>
      </c>
      <c r="M43" s="1119">
        <v>1</v>
      </c>
      <c r="N43" s="1119">
        <v>0</v>
      </c>
      <c r="O43" s="1414"/>
      <c r="P43" s="1458"/>
      <c r="Q43" s="1393"/>
    </row>
    <row r="44" spans="1:18" ht="13.2" customHeight="1" x14ac:dyDescent="0.3">
      <c r="A44" s="152"/>
      <c r="B44" s="1450"/>
      <c r="C44" s="1435"/>
      <c r="D44" s="156"/>
      <c r="E44" s="1121" t="s">
        <v>1172</v>
      </c>
      <c r="F44" s="1118" t="s">
        <v>269</v>
      </c>
      <c r="G44" s="1118" t="s">
        <v>8</v>
      </c>
      <c r="H44" s="866">
        <v>230</v>
      </c>
      <c r="I44" s="866">
        <v>230</v>
      </c>
      <c r="J44" s="866">
        <v>230</v>
      </c>
      <c r="K44" s="1118" t="s">
        <v>268</v>
      </c>
      <c r="L44" s="1119">
        <v>1</v>
      </c>
      <c r="M44" s="1119">
        <v>1</v>
      </c>
      <c r="N44" s="1119">
        <v>1</v>
      </c>
      <c r="O44" s="1414"/>
      <c r="P44" s="1456" t="s">
        <v>757</v>
      </c>
      <c r="Q44" s="1429" t="s">
        <v>280</v>
      </c>
    </row>
    <row r="45" spans="1:18" ht="13.2" customHeight="1" x14ac:dyDescent="0.3">
      <c r="A45" s="152"/>
      <c r="B45" s="1450"/>
      <c r="C45" s="1435"/>
      <c r="D45" s="156"/>
      <c r="E45" s="1432" t="s">
        <v>1173</v>
      </c>
      <c r="F45" s="1452" t="s">
        <v>1453</v>
      </c>
      <c r="G45" s="1118" t="s">
        <v>8</v>
      </c>
      <c r="H45" s="866">
        <v>266.60000000000002</v>
      </c>
      <c r="I45" s="866">
        <v>266.60000000000002</v>
      </c>
      <c r="J45" s="866">
        <v>266.60000000000002</v>
      </c>
      <c r="K45" s="1452" t="s">
        <v>1454</v>
      </c>
      <c r="L45" s="1454">
        <v>2</v>
      </c>
      <c r="M45" s="1454">
        <v>2</v>
      </c>
      <c r="N45" s="1454">
        <v>2</v>
      </c>
      <c r="O45" s="1414"/>
      <c r="P45" s="1457"/>
      <c r="Q45" s="1430"/>
    </row>
    <row r="46" spans="1:18" ht="13.2" customHeight="1" x14ac:dyDescent="0.3">
      <c r="A46" s="152"/>
      <c r="B46" s="1450"/>
      <c r="C46" s="1435"/>
      <c r="D46" s="156"/>
      <c r="E46" s="1433"/>
      <c r="F46" s="1453"/>
      <c r="G46" s="1118" t="s">
        <v>13</v>
      </c>
      <c r="H46" s="866">
        <v>20</v>
      </c>
      <c r="I46" s="866">
        <v>20</v>
      </c>
      <c r="J46" s="866">
        <v>20</v>
      </c>
      <c r="K46" s="1453"/>
      <c r="L46" s="1455"/>
      <c r="M46" s="1455"/>
      <c r="N46" s="1455"/>
      <c r="O46" s="1414"/>
      <c r="P46" s="1458"/>
      <c r="Q46" s="1459"/>
    </row>
    <row r="47" spans="1:18" ht="26.4" x14ac:dyDescent="0.3">
      <c r="A47" s="152"/>
      <c r="B47" s="1450"/>
      <c r="C47" s="1435"/>
      <c r="D47" s="156"/>
      <c r="E47" s="1121" t="s">
        <v>1174</v>
      </c>
      <c r="F47" s="1118" t="s">
        <v>171</v>
      </c>
      <c r="G47" s="1118" t="s">
        <v>7</v>
      </c>
      <c r="H47" s="866">
        <v>68.48</v>
      </c>
      <c r="I47" s="866">
        <v>0</v>
      </c>
      <c r="J47" s="866">
        <v>0</v>
      </c>
      <c r="K47" s="1118" t="s">
        <v>172</v>
      </c>
      <c r="L47" s="1119">
        <v>1</v>
      </c>
      <c r="M47" s="1119">
        <v>0</v>
      </c>
      <c r="N47" s="1119">
        <v>0</v>
      </c>
      <c r="O47" s="1414"/>
      <c r="P47" s="1460" t="s">
        <v>708</v>
      </c>
      <c r="Q47" s="1429" t="s">
        <v>174</v>
      </c>
    </row>
    <row r="48" spans="1:18" ht="39.6" x14ac:dyDescent="0.3">
      <c r="A48" s="152"/>
      <c r="B48" s="1450"/>
      <c r="C48" s="1434"/>
      <c r="D48" s="156"/>
      <c r="E48" s="906" t="s">
        <v>1175</v>
      </c>
      <c r="F48" s="896" t="s">
        <v>233</v>
      </c>
      <c r="G48" s="896" t="s">
        <v>8</v>
      </c>
      <c r="H48" s="865">
        <v>0</v>
      </c>
      <c r="I48" s="865">
        <v>5</v>
      </c>
      <c r="J48" s="865">
        <v>5</v>
      </c>
      <c r="K48" s="896" t="s">
        <v>173</v>
      </c>
      <c r="L48" s="898">
        <v>1</v>
      </c>
      <c r="M48" s="898">
        <v>1</v>
      </c>
      <c r="N48" s="898">
        <v>1</v>
      </c>
      <c r="O48" s="1414"/>
      <c r="P48" s="1461"/>
      <c r="Q48" s="1430"/>
    </row>
    <row r="49" spans="1:17" ht="26.4" x14ac:dyDescent="0.3">
      <c r="A49" s="152"/>
      <c r="B49" s="1450"/>
      <c r="C49" s="1435"/>
      <c r="D49" s="156"/>
      <c r="E49" s="900" t="s">
        <v>1176</v>
      </c>
      <c r="F49" s="896" t="s">
        <v>219</v>
      </c>
      <c r="G49" s="910" t="s">
        <v>8</v>
      </c>
      <c r="H49" s="867">
        <v>0</v>
      </c>
      <c r="I49" s="867">
        <v>0</v>
      </c>
      <c r="J49" s="867">
        <v>0</v>
      </c>
      <c r="K49" s="910" t="s">
        <v>221</v>
      </c>
      <c r="L49" s="419">
        <v>1</v>
      </c>
      <c r="M49" s="419">
        <v>1</v>
      </c>
      <c r="N49" s="419">
        <v>1</v>
      </c>
      <c r="O49" s="1414"/>
      <c r="P49" s="1461"/>
      <c r="Q49" s="1430"/>
    </row>
    <row r="50" spans="1:17" ht="15" customHeight="1" thickBot="1" x14ac:dyDescent="0.35">
      <c r="A50" s="152"/>
      <c r="B50" s="1450"/>
      <c r="C50" s="1435"/>
      <c r="D50" s="156"/>
      <c r="E50" s="162" t="s">
        <v>1452</v>
      </c>
      <c r="F50" s="163" t="s">
        <v>218</v>
      </c>
      <c r="G50" s="163" t="s">
        <v>8</v>
      </c>
      <c r="H50" s="925">
        <v>0</v>
      </c>
      <c r="I50" s="925">
        <v>0</v>
      </c>
      <c r="J50" s="925">
        <v>0</v>
      </c>
      <c r="K50" s="908" t="s">
        <v>220</v>
      </c>
      <c r="L50" s="386">
        <v>0</v>
      </c>
      <c r="M50" s="386">
        <v>1</v>
      </c>
      <c r="N50" s="386">
        <v>0</v>
      </c>
      <c r="O50" s="1427"/>
      <c r="P50" s="1462"/>
      <c r="Q50" s="1431"/>
    </row>
    <row r="51" spans="1:17" ht="13.8" thickBot="1" x14ac:dyDescent="0.35">
      <c r="A51" s="152"/>
      <c r="B51" s="1450"/>
      <c r="C51" s="1435"/>
      <c r="D51" s="1416" t="s">
        <v>15</v>
      </c>
      <c r="E51" s="1417"/>
      <c r="F51" s="1417"/>
      <c r="G51" s="1418"/>
      <c r="H51" s="926">
        <f>SUM(H25:H50)</f>
        <v>3998.38</v>
      </c>
      <c r="I51" s="926">
        <f>SUM(I25:I50)</f>
        <v>3908.5</v>
      </c>
      <c r="J51" s="926">
        <f>SUM(J25:J50)</f>
        <v>3879.2999999999997</v>
      </c>
      <c r="K51" s="1419"/>
      <c r="L51" s="1420"/>
      <c r="M51" s="1420"/>
      <c r="N51" s="1420"/>
      <c r="O51" s="1420"/>
      <c r="P51" s="1420"/>
      <c r="Q51" s="1421"/>
    </row>
    <row r="52" spans="1:17" ht="13.8" thickBot="1" x14ac:dyDescent="0.35">
      <c r="A52" s="152"/>
      <c r="B52" s="1450"/>
      <c r="C52" s="1435"/>
      <c r="D52" s="169"/>
      <c r="E52" s="1422" t="s">
        <v>11</v>
      </c>
      <c r="F52" s="1422"/>
      <c r="G52" s="1423"/>
      <c r="H52" s="927">
        <f>H51+H23</f>
        <v>4169.74</v>
      </c>
      <c r="I52" s="927">
        <f>I51+I23</f>
        <v>4013.3</v>
      </c>
      <c r="J52" s="927">
        <f>J51+J23</f>
        <v>4014.1</v>
      </c>
      <c r="K52" s="1424"/>
      <c r="L52" s="1425"/>
      <c r="M52" s="1425"/>
      <c r="N52" s="170"/>
      <c r="O52" s="170"/>
      <c r="P52" s="170"/>
      <c r="Q52" s="171"/>
    </row>
    <row r="53" spans="1:17" ht="13.8" thickBot="1" x14ac:dyDescent="0.35">
      <c r="A53" s="152"/>
      <c r="B53" s="1451"/>
      <c r="C53" s="1440" t="s">
        <v>752</v>
      </c>
      <c r="D53" s="1440"/>
      <c r="E53" s="1440"/>
      <c r="F53" s="1440"/>
      <c r="G53" s="1441"/>
      <c r="H53" s="928">
        <f>H52</f>
        <v>4169.74</v>
      </c>
      <c r="I53" s="928">
        <f t="shared" ref="I53:J54" si="0">I52</f>
        <v>4013.3</v>
      </c>
      <c r="J53" s="928">
        <f t="shared" si="0"/>
        <v>4014.1</v>
      </c>
      <c r="K53" s="1442"/>
      <c r="L53" s="1443"/>
      <c r="M53" s="1443"/>
      <c r="N53" s="375"/>
      <c r="O53" s="375"/>
      <c r="P53" s="375"/>
      <c r="Q53" s="172"/>
    </row>
    <row r="54" spans="1:17" ht="13.8" thickBot="1" x14ac:dyDescent="0.35">
      <c r="A54" s="173"/>
      <c r="B54" s="174"/>
      <c r="C54" s="1444" t="s">
        <v>99</v>
      </c>
      <c r="D54" s="1444"/>
      <c r="E54" s="1444"/>
      <c r="F54" s="1444"/>
      <c r="G54" s="1445"/>
      <c r="H54" s="929">
        <f>H53</f>
        <v>4169.74</v>
      </c>
      <c r="I54" s="929">
        <f t="shared" si="0"/>
        <v>4013.3</v>
      </c>
      <c r="J54" s="929">
        <f t="shared" si="0"/>
        <v>4014.1</v>
      </c>
      <c r="K54" s="1446"/>
      <c r="L54" s="1447"/>
      <c r="M54" s="1447"/>
      <c r="N54" s="376"/>
      <c r="O54" s="376"/>
      <c r="P54" s="376"/>
      <c r="Q54" s="175"/>
    </row>
    <row r="55" spans="1:17" ht="13.8" thickBot="1" x14ac:dyDescent="0.35">
      <c r="B55" s="1448"/>
      <c r="C55" s="1448"/>
      <c r="D55" s="1448"/>
      <c r="E55" s="1448"/>
      <c r="F55" s="1448"/>
      <c r="G55" s="1448"/>
      <c r="H55" s="1448"/>
      <c r="I55" s="1448"/>
      <c r="J55" s="1448"/>
      <c r="K55" s="1448"/>
      <c r="L55" s="1448"/>
      <c r="M55" s="1448"/>
      <c r="N55" s="36"/>
      <c r="O55" s="36"/>
      <c r="P55" s="36"/>
    </row>
    <row r="56" spans="1:17" ht="40.200000000000003" thickBot="1" x14ac:dyDescent="0.35">
      <c r="B56" s="36"/>
      <c r="C56" s="1183" t="s">
        <v>773</v>
      </c>
      <c r="D56" s="1184"/>
      <c r="E56" s="1184"/>
      <c r="F56" s="1184"/>
      <c r="G56" s="1185"/>
      <c r="H56" s="202" t="s">
        <v>816</v>
      </c>
      <c r="I56" s="203" t="s">
        <v>774</v>
      </c>
      <c r="J56" s="204" t="s">
        <v>817</v>
      </c>
      <c r="K56" s="36"/>
      <c r="L56" s="12"/>
      <c r="M56" s="12"/>
      <c r="N56" s="12"/>
      <c r="O56" s="12"/>
      <c r="P56" s="12"/>
    </row>
    <row r="57" spans="1:17" x14ac:dyDescent="0.3">
      <c r="B57" s="36"/>
      <c r="C57" s="1186" t="s">
        <v>775</v>
      </c>
      <c r="D57" s="1187"/>
      <c r="E57" s="1187"/>
      <c r="F57" s="1187"/>
      <c r="G57" s="1188"/>
      <c r="H57" s="205">
        <f>H58+H59</f>
        <v>3749.06</v>
      </c>
      <c r="I57" s="206">
        <f>I58+I59</f>
        <v>3672.5</v>
      </c>
      <c r="J57" s="205">
        <f>SUM(J58:J59)</f>
        <v>3633.2999999999997</v>
      </c>
      <c r="K57" s="36"/>
      <c r="L57" s="12"/>
      <c r="M57" s="12"/>
      <c r="N57" s="12"/>
      <c r="O57" s="12"/>
      <c r="P57" s="12"/>
    </row>
    <row r="58" spans="1:17" x14ac:dyDescent="0.3">
      <c r="C58" s="1189" t="s">
        <v>776</v>
      </c>
      <c r="D58" s="1190"/>
      <c r="E58" s="1190"/>
      <c r="F58" s="1190"/>
      <c r="G58" s="1191"/>
      <c r="H58" s="189">
        <f>SUMIF($G$1:$G$51,"SB",$H$1:$H$51)</f>
        <v>3749.06</v>
      </c>
      <c r="I58" s="189">
        <f>SUMIF($G$1:$G$51,"SB",$I$1:$I$51)</f>
        <v>3672.5</v>
      </c>
      <c r="J58" s="189">
        <f>SUMIF($G$1:$G$51,"SB",$J$1:$J$51)</f>
        <v>3633.2999999999997</v>
      </c>
    </row>
    <row r="59" spans="1:17" x14ac:dyDescent="0.3">
      <c r="C59" s="1192" t="s">
        <v>777</v>
      </c>
      <c r="D59" s="1193"/>
      <c r="E59" s="1193"/>
      <c r="F59" s="1193"/>
      <c r="G59" s="1194"/>
      <c r="H59" s="189">
        <f>SUMIF($G$1:$G$51,"SB (VB)",H$1:H$51)</f>
        <v>0</v>
      </c>
      <c r="I59" s="189">
        <f>SUMIF($G$1:$G$51,"SB (VB)",I$1:I$51)</f>
        <v>0</v>
      </c>
      <c r="J59" s="189">
        <f>SUMIF($G$1:$G$51,"SB (VB)",J$1:J$51)</f>
        <v>0</v>
      </c>
      <c r="Q59" s="26"/>
    </row>
    <row r="60" spans="1:17" x14ac:dyDescent="0.3">
      <c r="C60" s="1180" t="s">
        <v>778</v>
      </c>
      <c r="D60" s="1181"/>
      <c r="E60" s="1181"/>
      <c r="F60" s="1181"/>
      <c r="G60" s="1182"/>
      <c r="H60" s="207">
        <f>H61+H62+H63+H64+H65+H66</f>
        <v>420.68</v>
      </c>
      <c r="I60" s="208">
        <f>I61+I62+I63+I64+I65+I66</f>
        <v>340.8</v>
      </c>
      <c r="J60" s="207">
        <f>J61+J62+J63+J64+J65+J66</f>
        <v>380.8</v>
      </c>
    </row>
    <row r="61" spans="1:17" x14ac:dyDescent="0.3">
      <c r="C61" s="1168" t="s">
        <v>779</v>
      </c>
      <c r="D61" s="1169"/>
      <c r="E61" s="1169"/>
      <c r="F61" s="1169"/>
      <c r="G61" s="1170"/>
      <c r="H61" s="189">
        <f>SUMIF($G$1:$G$51,"VB",H$1:H$51)</f>
        <v>290</v>
      </c>
      <c r="I61" s="189">
        <f>SUMIF($G$1:$G$51,"VB",I$1:I$51)</f>
        <v>300</v>
      </c>
      <c r="J61" s="189">
        <f>SUMIF($G$1:$G$51,"VB",J$1:J$51)</f>
        <v>310</v>
      </c>
    </row>
    <row r="62" spans="1:17" x14ac:dyDescent="0.3">
      <c r="C62" s="1171" t="s">
        <v>780</v>
      </c>
      <c r="D62" s="1172"/>
      <c r="E62" s="1172"/>
      <c r="F62" s="1172"/>
      <c r="G62" s="1173"/>
      <c r="H62" s="189">
        <f>SUMIF($G$1:$G$51,"ES",H$1:H$51)</f>
        <v>99.88</v>
      </c>
      <c r="I62" s="189">
        <f>SUMIF($G$1:$G$51,"ES",I$1:I$51)</f>
        <v>0</v>
      </c>
      <c r="J62" s="189">
        <f>SUMIF($G$1:$G$51,"ES",J$1:J$51)</f>
        <v>0</v>
      </c>
    </row>
    <row r="63" spans="1:17" x14ac:dyDescent="0.3">
      <c r="C63" s="1171" t="s">
        <v>781</v>
      </c>
      <c r="D63" s="1172"/>
      <c r="E63" s="1172"/>
      <c r="F63" s="1172"/>
      <c r="G63" s="1173"/>
      <c r="H63" s="189">
        <f>SUMIF($G$1:$G$51,"SL",H$1:H$51)</f>
        <v>0</v>
      </c>
      <c r="I63" s="189">
        <f>SUMIF($G$1:$G$51,"SL",I$1:I$51)</f>
        <v>0</v>
      </c>
      <c r="J63" s="189">
        <f>SUMIF($G$1:$G$51,"SL",J$1:J$51)</f>
        <v>0</v>
      </c>
    </row>
    <row r="64" spans="1:17" x14ac:dyDescent="0.3">
      <c r="C64" s="1171" t="s">
        <v>782</v>
      </c>
      <c r="D64" s="1172"/>
      <c r="E64" s="1172"/>
      <c r="F64" s="1172"/>
      <c r="G64" s="1173"/>
      <c r="H64" s="189">
        <f>SUMIF($G$1:$G$51,"Kt",H$1:H$51)</f>
        <v>30.8</v>
      </c>
      <c r="I64" s="189">
        <f>SUMIF($G$1:$G$51,"Kt",I$1:I$51)</f>
        <v>40.799999999999997</v>
      </c>
      <c r="J64" s="189">
        <f>SUMIF($G$1:$G$51,"Kt",J$1:J$51)</f>
        <v>70.8</v>
      </c>
    </row>
    <row r="65" spans="3:10" x14ac:dyDescent="0.25">
      <c r="C65" s="1174" t="s">
        <v>783</v>
      </c>
      <c r="D65" s="1175"/>
      <c r="E65" s="1175"/>
      <c r="F65" s="1175"/>
      <c r="G65" s="1176"/>
      <c r="H65" s="189">
        <f>SUMIF($G$1:$G$51,"SAARP",H$1:H$51)</f>
        <v>0</v>
      </c>
      <c r="I65" s="189">
        <f>SUMIF($G$1:$G$51,"SAARP",I$1:I$51)</f>
        <v>0</v>
      </c>
      <c r="J65" s="189">
        <f>SUMIF($G$1:$G$51,"SAARP",J$1:J$51)</f>
        <v>0</v>
      </c>
    </row>
    <row r="66" spans="3:10" ht="13.8" thickBot="1" x14ac:dyDescent="0.3">
      <c r="C66" s="1357" t="s">
        <v>784</v>
      </c>
      <c r="D66" s="1358"/>
      <c r="E66" s="1358"/>
      <c r="F66" s="1358"/>
      <c r="G66" s="1359"/>
      <c r="H66" s="189">
        <f>SUMIF($G$1:$G$51,"KPP",H$1:H$51)</f>
        <v>0</v>
      </c>
      <c r="I66" s="189">
        <f>SUMIF($G$1:$G$51,"KPP",I$1:I$51)</f>
        <v>0</v>
      </c>
      <c r="J66" s="189">
        <f>SUMIF($G$1:$G$51,"KPP",J$1:J$51)</f>
        <v>0</v>
      </c>
    </row>
    <row r="67" spans="3:10" ht="13.8" thickBot="1" x14ac:dyDescent="0.35">
      <c r="C67" s="1360" t="s">
        <v>785</v>
      </c>
      <c r="D67" s="1361"/>
      <c r="E67" s="1361"/>
      <c r="F67" s="1361"/>
      <c r="G67" s="1362"/>
      <c r="H67" s="209">
        <f>H60+H57</f>
        <v>4169.74</v>
      </c>
      <c r="I67" s="210">
        <f>SUM(I57,I60)</f>
        <v>4013.3</v>
      </c>
      <c r="J67" s="209">
        <f>SUM(J57,J60)</f>
        <v>4014.1</v>
      </c>
    </row>
  </sheetData>
  <mergeCells count="84">
    <mergeCell ref="P44:P46"/>
    <mergeCell ref="Q44:Q46"/>
    <mergeCell ref="P47:P50"/>
    <mergeCell ref="P29:P32"/>
    <mergeCell ref="P27:P28"/>
    <mergeCell ref="P41:P43"/>
    <mergeCell ref="F45:F46"/>
    <mergeCell ref="K45:K46"/>
    <mergeCell ref="L45:L46"/>
    <mergeCell ref="M45:M46"/>
    <mergeCell ref="N45:N46"/>
    <mergeCell ref="C63:G63"/>
    <mergeCell ref="C64:G64"/>
    <mergeCell ref="C65:G65"/>
    <mergeCell ref="C66:G66"/>
    <mergeCell ref="C67:G67"/>
    <mergeCell ref="C11:C47"/>
    <mergeCell ref="D11:Q11"/>
    <mergeCell ref="C62:G62"/>
    <mergeCell ref="C53:G53"/>
    <mergeCell ref="K53:M53"/>
    <mergeCell ref="C54:G54"/>
    <mergeCell ref="K54:M54"/>
    <mergeCell ref="B55:M55"/>
    <mergeCell ref="C56:G56"/>
    <mergeCell ref="B10:B53"/>
    <mergeCell ref="C57:G57"/>
    <mergeCell ref="C58:G58"/>
    <mergeCell ref="C59:G59"/>
    <mergeCell ref="C60:G60"/>
    <mergeCell ref="C61:G61"/>
    <mergeCell ref="C48:C52"/>
    <mergeCell ref="D51:G51"/>
    <mergeCell ref="K51:Q51"/>
    <mergeCell ref="E52:G52"/>
    <mergeCell ref="K52:M52"/>
    <mergeCell ref="E34:E40"/>
    <mergeCell ref="F34:F40"/>
    <mergeCell ref="O34:O50"/>
    <mergeCell ref="Q34:Q40"/>
    <mergeCell ref="K38:K39"/>
    <mergeCell ref="L38:L39"/>
    <mergeCell ref="M38:M39"/>
    <mergeCell ref="N38:N39"/>
    <mergeCell ref="P38:P39"/>
    <mergeCell ref="Q41:Q43"/>
    <mergeCell ref="Q47:Q50"/>
    <mergeCell ref="E45:E46"/>
    <mergeCell ref="D24:Q24"/>
    <mergeCell ref="Q27:Q28"/>
    <mergeCell ref="Q29:Q32"/>
    <mergeCell ref="E30:E31"/>
    <mergeCell ref="F30:F31"/>
    <mergeCell ref="O25:O32"/>
    <mergeCell ref="E20:E21"/>
    <mergeCell ref="F20:F21"/>
    <mergeCell ref="P20:P21"/>
    <mergeCell ref="Q20:Q21"/>
    <mergeCell ref="F23:G23"/>
    <mergeCell ref="K23:Q23"/>
    <mergeCell ref="O12:O22"/>
    <mergeCell ref="Q12:Q19"/>
    <mergeCell ref="P12:P19"/>
    <mergeCell ref="K6:K7"/>
    <mergeCell ref="L6:L7"/>
    <mergeCell ref="M6:M7"/>
    <mergeCell ref="N6:N7"/>
    <mergeCell ref="O5:O7"/>
    <mergeCell ref="B1:Q1"/>
    <mergeCell ref="B2:Q2"/>
    <mergeCell ref="B3:Q3"/>
    <mergeCell ref="L4:M4"/>
    <mergeCell ref="A5:A7"/>
    <mergeCell ref="B5:B7"/>
    <mergeCell ref="C5:C7"/>
    <mergeCell ref="D5:D7"/>
    <mergeCell ref="E5:E7"/>
    <mergeCell ref="F5:F7"/>
    <mergeCell ref="G5:G7"/>
    <mergeCell ref="H5:H7"/>
    <mergeCell ref="I5:I7"/>
    <mergeCell ref="J5:J7"/>
    <mergeCell ref="K5:N5"/>
    <mergeCell ref="P5:Q6"/>
  </mergeCells>
  <pageMargins left="0.25" right="0.25" top="0.75" bottom="0.75" header="0.3" footer="0.3"/>
  <pageSetup paperSize="9" scale="7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AB804-9E7C-45C6-AF8D-C32A27964108}">
  <sheetPr>
    <pageSetUpPr fitToPage="1"/>
  </sheetPr>
  <dimension ref="A1:Q274"/>
  <sheetViews>
    <sheetView view="pageBreakPreview" zoomScale="70" zoomScaleNormal="55" zoomScaleSheetLayoutView="70" workbookViewId="0">
      <selection activeCell="K5" sqref="K5:N5"/>
    </sheetView>
  </sheetViews>
  <sheetFormatPr defaultColWidth="9.109375" defaultRowHeight="13.2" x14ac:dyDescent="0.3"/>
  <cols>
    <col min="1" max="2" width="3.6640625" style="597" customWidth="1"/>
    <col min="3" max="3" width="4.109375" style="597" customWidth="1"/>
    <col min="4" max="4" width="5.109375" style="597" customWidth="1"/>
    <col min="5" max="5" width="11" style="597" bestFit="1" customWidth="1"/>
    <col min="6" max="6" width="37.6640625" style="597" customWidth="1"/>
    <col min="7" max="7" width="9.5546875" style="601" customWidth="1"/>
    <col min="8" max="8" width="9" style="1032" customWidth="1"/>
    <col min="9" max="9" width="9.44140625" style="1032" customWidth="1"/>
    <col min="10" max="10" width="9.88671875" style="1032" customWidth="1"/>
    <col min="11" max="11" width="23.44140625" style="597" customWidth="1"/>
    <col min="12" max="12" width="7.109375" style="602" bestFit="1" customWidth="1"/>
    <col min="13" max="15" width="7.33203125" style="602" customWidth="1"/>
    <col min="16" max="16" width="14" style="602" customWidth="1"/>
    <col min="17" max="17" width="17.33203125" style="597" customWidth="1"/>
    <col min="18" max="16384" width="9.109375" style="597"/>
  </cols>
  <sheetData>
    <row r="1" spans="1:17" ht="15.75" customHeight="1" x14ac:dyDescent="0.3">
      <c r="C1" s="1466" t="s">
        <v>288</v>
      </c>
      <c r="D1" s="1466"/>
      <c r="E1" s="1466"/>
      <c r="F1" s="1466"/>
      <c r="G1" s="1466"/>
      <c r="H1" s="1466"/>
      <c r="I1" s="1466"/>
      <c r="J1" s="1466"/>
      <c r="K1" s="1466"/>
      <c r="L1" s="1466"/>
      <c r="M1" s="1466"/>
      <c r="N1" s="1466"/>
      <c r="O1" s="1466"/>
      <c r="P1" s="1466"/>
      <c r="Q1" s="1467"/>
    </row>
    <row r="2" spans="1:17" ht="14.25" customHeight="1" x14ac:dyDescent="0.3">
      <c r="C2" s="1468" t="s">
        <v>283</v>
      </c>
      <c r="D2" s="1468"/>
      <c r="E2" s="1468"/>
      <c r="F2" s="1468"/>
      <c r="G2" s="1468"/>
      <c r="H2" s="1468"/>
      <c r="I2" s="1468"/>
      <c r="J2" s="1468"/>
      <c r="K2" s="1468"/>
      <c r="L2" s="1468"/>
      <c r="M2" s="1468"/>
      <c r="N2" s="1468"/>
      <c r="O2" s="1468"/>
      <c r="P2" s="1468"/>
      <c r="Q2" s="1468"/>
    </row>
    <row r="3" spans="1:17" x14ac:dyDescent="0.3">
      <c r="C3" s="1469" t="s">
        <v>0</v>
      </c>
      <c r="D3" s="1469"/>
      <c r="E3" s="1469"/>
      <c r="F3" s="1469"/>
      <c r="G3" s="1469"/>
      <c r="H3" s="1469"/>
      <c r="I3" s="1469"/>
      <c r="J3" s="1469"/>
      <c r="K3" s="1469"/>
      <c r="L3" s="1469"/>
      <c r="M3" s="1469"/>
      <c r="N3" s="1469"/>
      <c r="O3" s="1469"/>
      <c r="P3" s="1469"/>
      <c r="Q3" s="1469"/>
    </row>
    <row r="4" spans="1:17" ht="13.8" thickBot="1" x14ac:dyDescent="0.35">
      <c r="C4" s="598"/>
      <c r="D4" s="598"/>
      <c r="E4" s="598"/>
      <c r="F4" s="598"/>
      <c r="G4" s="599"/>
      <c r="H4" s="950"/>
      <c r="I4" s="950"/>
      <c r="J4" s="950"/>
      <c r="K4" s="598"/>
      <c r="L4" s="1470"/>
      <c r="M4" s="1470"/>
      <c r="N4" s="599"/>
      <c r="O4" s="599"/>
      <c r="P4" s="599"/>
      <c r="Q4" s="599"/>
    </row>
    <row r="5" spans="1:17" ht="32.25" customHeight="1" x14ac:dyDescent="0.3">
      <c r="A5" s="1471" t="s">
        <v>753</v>
      </c>
      <c r="B5" s="1474" t="s">
        <v>749</v>
      </c>
      <c r="C5" s="1476" t="s">
        <v>750</v>
      </c>
      <c r="D5" s="1476" t="s">
        <v>751</v>
      </c>
      <c r="E5" s="1479" t="s">
        <v>1</v>
      </c>
      <c r="F5" s="2449" t="s">
        <v>754</v>
      </c>
      <c r="G5" s="2457" t="s">
        <v>3</v>
      </c>
      <c r="H5" s="2458" t="s">
        <v>4</v>
      </c>
      <c r="I5" s="2458" t="s">
        <v>205</v>
      </c>
      <c r="J5" s="2452" t="s">
        <v>290</v>
      </c>
      <c r="K5" s="1490" t="s">
        <v>974</v>
      </c>
      <c r="L5" s="1490"/>
      <c r="M5" s="1490"/>
      <c r="N5" s="1490"/>
      <c r="O5" s="1491" t="s">
        <v>506</v>
      </c>
      <c r="P5" s="1482" t="s">
        <v>5</v>
      </c>
      <c r="Q5" s="1483"/>
    </row>
    <row r="6" spans="1:17" ht="16.5" customHeight="1" x14ac:dyDescent="0.3">
      <c r="A6" s="1472"/>
      <c r="B6" s="2459"/>
      <c r="C6" s="1477"/>
      <c r="D6" s="1477"/>
      <c r="E6" s="1480"/>
      <c r="F6" s="2450"/>
      <c r="G6" s="2455"/>
      <c r="H6" s="2456"/>
      <c r="I6" s="2456"/>
      <c r="J6" s="2453"/>
      <c r="K6" s="1486" t="s">
        <v>2</v>
      </c>
      <c r="L6" s="1488" t="s">
        <v>6</v>
      </c>
      <c r="M6" s="1488" t="s">
        <v>206</v>
      </c>
      <c r="N6" s="1488" t="s">
        <v>289</v>
      </c>
      <c r="O6" s="1488"/>
      <c r="P6" s="1484"/>
      <c r="Q6" s="1485"/>
    </row>
    <row r="7" spans="1:17" ht="87" customHeight="1" thickBot="1" x14ac:dyDescent="0.35">
      <c r="A7" s="1473"/>
      <c r="B7" s="1475"/>
      <c r="C7" s="1478"/>
      <c r="D7" s="1478"/>
      <c r="E7" s="1481"/>
      <c r="F7" s="2451"/>
      <c r="G7" s="2460"/>
      <c r="H7" s="2461"/>
      <c r="I7" s="2461"/>
      <c r="J7" s="2454"/>
      <c r="K7" s="1487"/>
      <c r="L7" s="1489"/>
      <c r="M7" s="1489"/>
      <c r="N7" s="1489"/>
      <c r="O7" s="1489"/>
      <c r="P7" s="1117" t="s">
        <v>758</v>
      </c>
      <c r="Q7" s="458" t="s">
        <v>759</v>
      </c>
    </row>
    <row r="8" spans="1:17" ht="15" customHeight="1" thickBot="1" x14ac:dyDescent="0.35">
      <c r="A8" s="459" t="s">
        <v>512</v>
      </c>
      <c r="B8" s="460"/>
      <c r="C8" s="460"/>
      <c r="D8" s="461"/>
      <c r="E8" s="461"/>
      <c r="F8" s="461"/>
      <c r="G8" s="461"/>
      <c r="H8" s="951"/>
      <c r="I8" s="951"/>
      <c r="J8" s="951"/>
      <c r="K8" s="461"/>
      <c r="L8" s="461"/>
      <c r="M8" s="461"/>
      <c r="N8" s="461"/>
      <c r="O8" s="461"/>
      <c r="P8" s="461"/>
      <c r="Q8" s="462"/>
    </row>
    <row r="9" spans="1:17" s="600" customFormat="1" ht="14.25" customHeight="1" thickBot="1" x14ac:dyDescent="0.3">
      <c r="A9" s="463"/>
      <c r="B9" s="464" t="s">
        <v>866</v>
      </c>
      <c r="C9" s="465"/>
      <c r="D9" s="465"/>
      <c r="E9" s="465"/>
      <c r="F9" s="465"/>
      <c r="G9" s="465"/>
      <c r="H9" s="952"/>
      <c r="I9" s="952"/>
      <c r="J9" s="952"/>
      <c r="K9" s="465"/>
      <c r="L9" s="465"/>
      <c r="M9" s="465"/>
      <c r="N9" s="465"/>
      <c r="O9" s="465"/>
      <c r="P9" s="465"/>
      <c r="Q9" s="466"/>
    </row>
    <row r="10" spans="1:17" ht="13.8" thickBot="1" x14ac:dyDescent="0.35">
      <c r="A10" s="467"/>
      <c r="B10" s="468"/>
      <c r="C10" s="1492" t="s">
        <v>1177</v>
      </c>
      <c r="D10" s="1495" t="s">
        <v>1178</v>
      </c>
      <c r="E10" s="1495"/>
      <c r="F10" s="1495"/>
      <c r="G10" s="1495"/>
      <c r="H10" s="1495"/>
      <c r="I10" s="1495"/>
      <c r="J10" s="1495"/>
      <c r="K10" s="1495"/>
      <c r="L10" s="1495"/>
      <c r="M10" s="1495"/>
      <c r="N10" s="1495"/>
      <c r="O10" s="1495"/>
      <c r="P10" s="1495"/>
      <c r="Q10" s="1496"/>
    </row>
    <row r="11" spans="1:17" ht="13.5" customHeight="1" thickBot="1" x14ac:dyDescent="0.35">
      <c r="A11" s="467"/>
      <c r="B11" s="468"/>
      <c r="C11" s="1493"/>
      <c r="D11" s="1497" t="s">
        <v>1179</v>
      </c>
      <c r="E11" s="1498"/>
      <c r="F11" s="1498"/>
      <c r="G11" s="1498"/>
      <c r="H11" s="953"/>
      <c r="I11" s="953"/>
      <c r="J11" s="953"/>
      <c r="K11" s="453"/>
      <c r="L11" s="453"/>
      <c r="M11" s="453"/>
      <c r="N11" s="453"/>
      <c r="O11" s="453"/>
      <c r="P11" s="453"/>
      <c r="Q11" s="448"/>
    </row>
    <row r="12" spans="1:17" ht="15" customHeight="1" x14ac:dyDescent="0.3">
      <c r="A12" s="467"/>
      <c r="B12" s="468"/>
      <c r="C12" s="1493"/>
      <c r="D12" s="613"/>
      <c r="E12" s="1499" t="s">
        <v>1180</v>
      </c>
      <c r="F12" s="1501" t="s">
        <v>1385</v>
      </c>
      <c r="G12" s="1122" t="s">
        <v>8</v>
      </c>
      <c r="H12" s="1123">
        <v>105</v>
      </c>
      <c r="I12" s="1124">
        <v>24</v>
      </c>
      <c r="J12" s="1123">
        <v>0</v>
      </c>
      <c r="K12" s="1532" t="s">
        <v>21</v>
      </c>
      <c r="L12" s="1539">
        <v>60</v>
      </c>
      <c r="M12" s="1539">
        <v>100</v>
      </c>
      <c r="N12" s="1539">
        <v>0</v>
      </c>
      <c r="O12" s="1539" t="s">
        <v>691</v>
      </c>
      <c r="P12" s="1540" t="s">
        <v>612</v>
      </c>
      <c r="Q12" s="1535" t="s">
        <v>515</v>
      </c>
    </row>
    <row r="13" spans="1:17" ht="12" customHeight="1" x14ac:dyDescent="0.3">
      <c r="A13" s="467"/>
      <c r="B13" s="468"/>
      <c r="C13" s="1493"/>
      <c r="D13" s="613"/>
      <c r="E13" s="1500"/>
      <c r="F13" s="1502"/>
      <c r="G13" s="1125" t="s">
        <v>7</v>
      </c>
      <c r="H13" s="1126">
        <v>114</v>
      </c>
      <c r="I13" s="1126">
        <v>49</v>
      </c>
      <c r="J13" s="1127">
        <v>0</v>
      </c>
      <c r="K13" s="1514"/>
      <c r="L13" s="1525"/>
      <c r="M13" s="1525"/>
      <c r="N13" s="1525"/>
      <c r="O13" s="1502"/>
      <c r="P13" s="1538"/>
      <c r="Q13" s="1536"/>
    </row>
    <row r="14" spans="1:17" ht="28.2" customHeight="1" x14ac:dyDescent="0.3">
      <c r="A14" s="467"/>
      <c r="B14" s="468"/>
      <c r="C14" s="1493"/>
      <c r="D14" s="613"/>
      <c r="E14" s="797" t="s">
        <v>1181</v>
      </c>
      <c r="F14" s="794" t="s">
        <v>1386</v>
      </c>
      <c r="G14" s="1128" t="s">
        <v>8</v>
      </c>
      <c r="H14" s="1129">
        <v>0</v>
      </c>
      <c r="I14" s="1130">
        <v>0</v>
      </c>
      <c r="J14" s="1127">
        <v>150</v>
      </c>
      <c r="K14" s="1131" t="s">
        <v>21</v>
      </c>
      <c r="L14" s="790">
        <v>0</v>
      </c>
      <c r="M14" s="790">
        <v>0</v>
      </c>
      <c r="N14" s="790">
        <v>30</v>
      </c>
      <c r="O14" s="1502"/>
      <c r="P14" s="794" t="s">
        <v>612</v>
      </c>
      <c r="Q14" s="1536"/>
    </row>
    <row r="15" spans="1:17" ht="14.4" customHeight="1" x14ac:dyDescent="0.3">
      <c r="A15" s="467"/>
      <c r="B15" s="468"/>
      <c r="C15" s="1493"/>
      <c r="D15" s="613"/>
      <c r="E15" s="1518" t="s">
        <v>1182</v>
      </c>
      <c r="F15" s="1520" t="s">
        <v>513</v>
      </c>
      <c r="G15" s="1526" t="s">
        <v>8</v>
      </c>
      <c r="H15" s="1528">
        <v>8</v>
      </c>
      <c r="I15" s="1530">
        <v>0</v>
      </c>
      <c r="J15" s="1533">
        <v>0</v>
      </c>
      <c r="K15" s="1513" t="s">
        <v>21</v>
      </c>
      <c r="L15" s="1520">
        <v>100</v>
      </c>
      <c r="M15" s="1520">
        <v>0</v>
      </c>
      <c r="N15" s="1520">
        <v>0</v>
      </c>
      <c r="O15" s="1502"/>
      <c r="P15" s="1538" t="s">
        <v>553</v>
      </c>
      <c r="Q15" s="1536"/>
    </row>
    <row r="16" spans="1:17" ht="14.4" customHeight="1" x14ac:dyDescent="0.3">
      <c r="A16" s="467"/>
      <c r="B16" s="468"/>
      <c r="C16" s="1493"/>
      <c r="D16" s="613"/>
      <c r="E16" s="1500"/>
      <c r="F16" s="1525"/>
      <c r="G16" s="1527"/>
      <c r="H16" s="1529"/>
      <c r="I16" s="1531"/>
      <c r="J16" s="1534"/>
      <c r="K16" s="1514"/>
      <c r="L16" s="1525"/>
      <c r="M16" s="1525"/>
      <c r="N16" s="1525"/>
      <c r="O16" s="1502"/>
      <c r="P16" s="1538"/>
      <c r="Q16" s="1536"/>
    </row>
    <row r="17" spans="1:17" ht="14.4" customHeight="1" x14ac:dyDescent="0.3">
      <c r="A17" s="467"/>
      <c r="B17" s="468"/>
      <c r="C17" s="1493"/>
      <c r="D17" s="613"/>
      <c r="E17" s="1518" t="s">
        <v>1183</v>
      </c>
      <c r="F17" s="1520" t="s">
        <v>514</v>
      </c>
      <c r="G17" s="1526" t="s">
        <v>8</v>
      </c>
      <c r="H17" s="1528">
        <v>0</v>
      </c>
      <c r="I17" s="1530">
        <v>42</v>
      </c>
      <c r="J17" s="1533">
        <v>0</v>
      </c>
      <c r="K17" s="1513" t="s">
        <v>21</v>
      </c>
      <c r="L17" s="1515">
        <v>0</v>
      </c>
      <c r="M17" s="1515">
        <v>100</v>
      </c>
      <c r="N17" s="1515">
        <v>0</v>
      </c>
      <c r="O17" s="1502"/>
      <c r="P17" s="1517" t="s">
        <v>553</v>
      </c>
      <c r="Q17" s="1536"/>
    </row>
    <row r="18" spans="1:17" ht="14.4" customHeight="1" x14ac:dyDescent="0.3">
      <c r="A18" s="467"/>
      <c r="B18" s="468"/>
      <c r="C18" s="1493"/>
      <c r="D18" s="613"/>
      <c r="E18" s="1500"/>
      <c r="F18" s="1525"/>
      <c r="G18" s="1527"/>
      <c r="H18" s="1529"/>
      <c r="I18" s="1531"/>
      <c r="J18" s="1534"/>
      <c r="K18" s="1514"/>
      <c r="L18" s="1516"/>
      <c r="M18" s="1516"/>
      <c r="N18" s="1516"/>
      <c r="O18" s="1502"/>
      <c r="P18" s="1517"/>
      <c r="Q18" s="1536"/>
    </row>
    <row r="19" spans="1:17" ht="26.25" customHeight="1" x14ac:dyDescent="0.3">
      <c r="A19" s="467"/>
      <c r="B19" s="468"/>
      <c r="C19" s="1493"/>
      <c r="D19" s="613"/>
      <c r="E19" s="789" t="s">
        <v>1184</v>
      </c>
      <c r="F19" s="791" t="s">
        <v>160</v>
      </c>
      <c r="G19" s="1132" t="s">
        <v>8</v>
      </c>
      <c r="H19" s="1126">
        <v>0</v>
      </c>
      <c r="I19" s="1133">
        <v>0</v>
      </c>
      <c r="J19" s="1134">
        <v>54</v>
      </c>
      <c r="K19" s="1135" t="s">
        <v>21</v>
      </c>
      <c r="L19" s="792">
        <v>0</v>
      </c>
      <c r="M19" s="792">
        <v>0</v>
      </c>
      <c r="N19" s="792">
        <v>100</v>
      </c>
      <c r="O19" s="1502"/>
      <c r="P19" s="792" t="s">
        <v>612</v>
      </c>
      <c r="Q19" s="1536"/>
    </row>
    <row r="20" spans="1:17" ht="15" customHeight="1" x14ac:dyDescent="0.3">
      <c r="A20" s="467"/>
      <c r="B20" s="468"/>
      <c r="C20" s="1493"/>
      <c r="D20" s="613"/>
      <c r="E20" s="1518" t="s">
        <v>1384</v>
      </c>
      <c r="F20" s="1520" t="s">
        <v>157</v>
      </c>
      <c r="G20" s="793" t="s">
        <v>8</v>
      </c>
      <c r="H20" s="954">
        <v>10.81</v>
      </c>
      <c r="I20" s="955">
        <v>70</v>
      </c>
      <c r="J20" s="956">
        <v>0</v>
      </c>
      <c r="K20" s="1522" t="s">
        <v>187</v>
      </c>
      <c r="L20" s="1515">
        <v>1</v>
      </c>
      <c r="M20" s="1515">
        <v>1</v>
      </c>
      <c r="N20" s="1515">
        <v>0</v>
      </c>
      <c r="O20" s="1502"/>
      <c r="P20" s="1517" t="s">
        <v>612</v>
      </c>
      <c r="Q20" s="1536"/>
    </row>
    <row r="21" spans="1:17" ht="21.6" customHeight="1" thickBot="1" x14ac:dyDescent="0.35">
      <c r="A21" s="467"/>
      <c r="B21" s="468"/>
      <c r="C21" s="1493"/>
      <c r="D21" s="613"/>
      <c r="E21" s="1519"/>
      <c r="F21" s="1521"/>
      <c r="G21" s="796" t="s">
        <v>7</v>
      </c>
      <c r="H21" s="957">
        <v>4.95</v>
      </c>
      <c r="I21" s="958">
        <v>0</v>
      </c>
      <c r="J21" s="959">
        <v>0</v>
      </c>
      <c r="K21" s="1523"/>
      <c r="L21" s="1524"/>
      <c r="M21" s="1524"/>
      <c r="N21" s="1524"/>
      <c r="O21" s="1521"/>
      <c r="P21" s="1541"/>
      <c r="Q21" s="1537"/>
    </row>
    <row r="22" spans="1:17" ht="15.75" customHeight="1" thickBot="1" x14ac:dyDescent="0.35">
      <c r="A22" s="467"/>
      <c r="B22" s="468"/>
      <c r="C22" s="1493"/>
      <c r="D22" s="613"/>
      <c r="E22" s="1503" t="s">
        <v>15</v>
      </c>
      <c r="F22" s="1503"/>
      <c r="G22" s="1504"/>
      <c r="H22" s="960">
        <f>SUM(H12:H21)</f>
        <v>242.76</v>
      </c>
      <c r="I22" s="960">
        <f>SUM(I12:I21)</f>
        <v>185</v>
      </c>
      <c r="J22" s="960">
        <f>SUM(J12:J21)</f>
        <v>204</v>
      </c>
      <c r="K22" s="1505"/>
      <c r="L22" s="1506"/>
      <c r="M22" s="1506"/>
      <c r="N22" s="1506"/>
      <c r="O22" s="1506"/>
      <c r="P22" s="1506"/>
      <c r="Q22" s="1507"/>
    </row>
    <row r="23" spans="1:17" ht="13.8" thickBot="1" x14ac:dyDescent="0.35">
      <c r="A23" s="467"/>
      <c r="B23" s="820"/>
      <c r="C23" s="1494"/>
      <c r="D23" s="1508" t="s">
        <v>11</v>
      </c>
      <c r="E23" s="1508"/>
      <c r="F23" s="1508"/>
      <c r="G23" s="1509"/>
      <c r="H23" s="961">
        <f>SUM(H12:H22)/2</f>
        <v>242.76</v>
      </c>
      <c r="I23" s="961">
        <f>SUM(I12:I22)/2</f>
        <v>185</v>
      </c>
      <c r="J23" s="961">
        <f>SUM(J12:J22)/2</f>
        <v>204</v>
      </c>
      <c r="K23" s="1510"/>
      <c r="L23" s="1511"/>
      <c r="M23" s="1511"/>
      <c r="N23" s="1511"/>
      <c r="O23" s="1511"/>
      <c r="P23" s="1511"/>
      <c r="Q23" s="1512"/>
    </row>
    <row r="24" spans="1:17" ht="15" customHeight="1" thickBot="1" x14ac:dyDescent="0.35">
      <c r="A24" s="467"/>
      <c r="B24" s="475"/>
      <c r="C24" s="476"/>
      <c r="D24" s="446"/>
      <c r="E24" s="446"/>
      <c r="F24" s="1542" t="s">
        <v>786</v>
      </c>
      <c r="G24" s="1543"/>
      <c r="H24" s="962">
        <f>H23</f>
        <v>242.76</v>
      </c>
      <c r="I24" s="962">
        <f t="shared" ref="I24:J24" si="0">I23</f>
        <v>185</v>
      </c>
      <c r="J24" s="962">
        <f t="shared" si="0"/>
        <v>204</v>
      </c>
      <c r="K24" s="450"/>
      <c r="L24" s="452"/>
      <c r="M24" s="452"/>
      <c r="N24" s="452"/>
      <c r="O24" s="452"/>
      <c r="P24" s="452"/>
      <c r="Q24" s="447"/>
    </row>
    <row r="25" spans="1:17" ht="13.5" customHeight="1" thickBot="1" x14ac:dyDescent="0.35">
      <c r="A25" s="467"/>
      <c r="B25" s="464" t="s">
        <v>835</v>
      </c>
      <c r="C25" s="468"/>
      <c r="D25" s="465"/>
      <c r="E25" s="465"/>
      <c r="F25" s="465"/>
      <c r="G25" s="465"/>
      <c r="H25" s="952"/>
      <c r="I25" s="952"/>
      <c r="J25" s="952"/>
      <c r="K25" s="465"/>
      <c r="L25" s="465"/>
      <c r="M25" s="465"/>
      <c r="N25" s="465"/>
      <c r="O25" s="465"/>
      <c r="P25" s="465"/>
      <c r="Q25" s="466"/>
    </row>
    <row r="26" spans="1:17" ht="13.8" thickBot="1" x14ac:dyDescent="0.35">
      <c r="A26" s="467"/>
      <c r="B26" s="468"/>
      <c r="C26" s="1492" t="s">
        <v>1185</v>
      </c>
      <c r="D26" s="1545" t="s">
        <v>1186</v>
      </c>
      <c r="E26" s="1545"/>
      <c r="F26" s="1545"/>
      <c r="G26" s="1545"/>
      <c r="H26" s="1545"/>
      <c r="I26" s="1545"/>
      <c r="J26" s="1545"/>
      <c r="K26" s="1545"/>
      <c r="L26" s="1545"/>
      <c r="M26" s="1545"/>
      <c r="N26" s="1545"/>
      <c r="O26" s="1545"/>
      <c r="P26" s="1545"/>
      <c r="Q26" s="1546"/>
    </row>
    <row r="27" spans="1:17" ht="13.8" thickBot="1" x14ac:dyDescent="0.35">
      <c r="A27" s="467"/>
      <c r="B27" s="468"/>
      <c r="C27" s="1544"/>
      <c r="D27" s="1547" t="s">
        <v>1187</v>
      </c>
      <c r="E27" s="1548"/>
      <c r="F27" s="1548"/>
      <c r="G27" s="1548"/>
      <c r="H27" s="1548"/>
      <c r="I27" s="1548"/>
      <c r="J27" s="1548"/>
      <c r="K27" s="1548"/>
      <c r="L27" s="1548"/>
      <c r="M27" s="1548"/>
      <c r="N27" s="1548"/>
      <c r="O27" s="1548"/>
      <c r="P27" s="1548"/>
      <c r="Q27" s="1549"/>
    </row>
    <row r="28" spans="1:17" x14ac:dyDescent="0.3">
      <c r="A28" s="467"/>
      <c r="B28" s="468"/>
      <c r="C28" s="1544"/>
      <c r="D28" s="613"/>
      <c r="E28" s="1550" t="s">
        <v>1188</v>
      </c>
      <c r="F28" s="1552" t="s">
        <v>309</v>
      </c>
      <c r="G28" s="449" t="s">
        <v>8</v>
      </c>
      <c r="H28" s="963">
        <v>5</v>
      </c>
      <c r="I28" s="963">
        <v>5</v>
      </c>
      <c r="J28" s="963">
        <v>5</v>
      </c>
      <c r="K28" s="1554" t="s">
        <v>814</v>
      </c>
      <c r="L28" s="1555">
        <v>2</v>
      </c>
      <c r="M28" s="1555">
        <v>1</v>
      </c>
      <c r="N28" s="1555">
        <v>1</v>
      </c>
      <c r="O28" s="1557" t="s">
        <v>693</v>
      </c>
      <c r="P28" s="1557" t="s">
        <v>532</v>
      </c>
      <c r="Q28" s="1559" t="s">
        <v>962</v>
      </c>
    </row>
    <row r="29" spans="1:17" ht="13.8" thickBot="1" x14ac:dyDescent="0.35">
      <c r="A29" s="467"/>
      <c r="B29" s="468"/>
      <c r="C29" s="1544"/>
      <c r="D29" s="613"/>
      <c r="E29" s="1551" t="s">
        <v>620</v>
      </c>
      <c r="F29" s="1553"/>
      <c r="G29" s="592" t="s">
        <v>13</v>
      </c>
      <c r="H29" s="964">
        <v>20</v>
      </c>
      <c r="I29" s="964">
        <v>20</v>
      </c>
      <c r="J29" s="964">
        <v>20</v>
      </c>
      <c r="K29" s="1553"/>
      <c r="L29" s="1556"/>
      <c r="M29" s="1556"/>
      <c r="N29" s="1556"/>
      <c r="O29" s="1558"/>
      <c r="P29" s="1558"/>
      <c r="Q29" s="1560"/>
    </row>
    <row r="30" spans="1:17" ht="15" customHeight="1" thickBot="1" x14ac:dyDescent="0.35">
      <c r="A30" s="467"/>
      <c r="B30" s="468"/>
      <c r="C30" s="1544"/>
      <c r="D30" s="1561" t="s">
        <v>15</v>
      </c>
      <c r="E30" s="1503"/>
      <c r="F30" s="1503"/>
      <c r="G30" s="1504"/>
      <c r="H30" s="960">
        <f>SUM(H28:H29)</f>
        <v>25</v>
      </c>
      <c r="I30" s="960">
        <f t="shared" ref="I30" si="1">SUM(I28:I29)</f>
        <v>25</v>
      </c>
      <c r="J30" s="960">
        <v>0</v>
      </c>
      <c r="K30" s="614"/>
      <c r="L30" s="614"/>
      <c r="M30" s="614"/>
      <c r="N30" s="614"/>
      <c r="O30" s="614"/>
      <c r="P30" s="614"/>
      <c r="Q30" s="615"/>
    </row>
    <row r="31" spans="1:17" ht="13.5" customHeight="1" thickBot="1" x14ac:dyDescent="0.35">
      <c r="A31" s="467"/>
      <c r="B31" s="468"/>
      <c r="C31" s="1493"/>
      <c r="D31" s="1562" t="s">
        <v>1189</v>
      </c>
      <c r="E31" s="1565" t="s">
        <v>516</v>
      </c>
      <c r="F31" s="1565"/>
      <c r="G31" s="1565"/>
      <c r="H31" s="1565"/>
      <c r="I31" s="1565"/>
      <c r="J31" s="1565"/>
      <c r="K31" s="1565"/>
      <c r="L31" s="1565"/>
      <c r="M31" s="1565"/>
      <c r="N31" s="1565"/>
      <c r="O31" s="1565"/>
      <c r="P31" s="1565"/>
      <c r="Q31" s="1566"/>
    </row>
    <row r="32" spans="1:17" ht="15" customHeight="1" x14ac:dyDescent="0.3">
      <c r="A32" s="467"/>
      <c r="B32" s="468"/>
      <c r="C32" s="1493"/>
      <c r="D32" s="1563"/>
      <c r="E32" s="1567" t="s">
        <v>1190</v>
      </c>
      <c r="F32" s="1569" t="s">
        <v>292</v>
      </c>
      <c r="G32" s="478" t="s">
        <v>8</v>
      </c>
      <c r="H32" s="965">
        <v>34.35</v>
      </c>
      <c r="I32" s="965">
        <v>64.540000000000006</v>
      </c>
      <c r="J32" s="965">
        <v>40.270000000000003</v>
      </c>
      <c r="K32" s="1540" t="s">
        <v>520</v>
      </c>
      <c r="L32" s="1570">
        <v>3</v>
      </c>
      <c r="M32" s="1570">
        <v>2</v>
      </c>
      <c r="N32" s="1574">
        <v>2</v>
      </c>
      <c r="O32" s="683"/>
      <c r="P32" s="683"/>
      <c r="Q32" s="1629" t="s">
        <v>1346</v>
      </c>
    </row>
    <row r="33" spans="1:17" ht="53.25" customHeight="1" x14ac:dyDescent="0.3">
      <c r="A33" s="467"/>
      <c r="B33" s="468"/>
      <c r="C33" s="1493"/>
      <c r="D33" s="1563"/>
      <c r="E33" s="1568"/>
      <c r="F33" s="1538"/>
      <c r="G33" s="479" t="s">
        <v>7</v>
      </c>
      <c r="H33" s="954">
        <v>137.41999999999999</v>
      </c>
      <c r="I33" s="954">
        <v>258.14999999999998</v>
      </c>
      <c r="J33" s="954">
        <v>161.1</v>
      </c>
      <c r="K33" s="1538"/>
      <c r="L33" s="1571"/>
      <c r="M33" s="1571"/>
      <c r="N33" s="1575"/>
      <c r="O33" s="480" t="s">
        <v>692</v>
      </c>
      <c r="P33" s="481" t="s">
        <v>578</v>
      </c>
      <c r="Q33" s="1828"/>
    </row>
    <row r="34" spans="1:17" ht="53.25" customHeight="1" x14ac:dyDescent="0.3">
      <c r="A34" s="467"/>
      <c r="B34" s="468"/>
      <c r="C34" s="1493"/>
      <c r="D34" s="1563"/>
      <c r="E34" s="445" t="s">
        <v>1191</v>
      </c>
      <c r="F34" s="479" t="s">
        <v>690</v>
      </c>
      <c r="G34" s="479" t="s">
        <v>13</v>
      </c>
      <c r="H34" s="954">
        <v>30</v>
      </c>
      <c r="I34" s="954">
        <v>0</v>
      </c>
      <c r="J34" s="954">
        <v>0</v>
      </c>
      <c r="K34" s="479" t="s">
        <v>579</v>
      </c>
      <c r="L34" s="482">
        <v>1</v>
      </c>
      <c r="M34" s="482">
        <v>0</v>
      </c>
      <c r="N34" s="483">
        <v>0</v>
      </c>
      <c r="O34" s="484" t="s">
        <v>692</v>
      </c>
      <c r="P34" s="485" t="s">
        <v>527</v>
      </c>
      <c r="Q34" s="454" t="s">
        <v>1345</v>
      </c>
    </row>
    <row r="35" spans="1:17" ht="39.75" customHeight="1" x14ac:dyDescent="0.3">
      <c r="A35" s="467"/>
      <c r="B35" s="468"/>
      <c r="C35" s="1493"/>
      <c r="D35" s="1563"/>
      <c r="E35" s="1568" t="s">
        <v>1192</v>
      </c>
      <c r="F35" s="1538" t="s">
        <v>315</v>
      </c>
      <c r="G35" s="1538" t="s">
        <v>8</v>
      </c>
      <c r="H35" s="1578">
        <v>20</v>
      </c>
      <c r="I35" s="1578">
        <v>0</v>
      </c>
      <c r="J35" s="1578">
        <v>0</v>
      </c>
      <c r="K35" s="1517" t="s">
        <v>316</v>
      </c>
      <c r="L35" s="1517">
        <v>1</v>
      </c>
      <c r="M35" s="1517">
        <v>0</v>
      </c>
      <c r="N35" s="1515">
        <v>0</v>
      </c>
      <c r="O35" s="1515" t="s">
        <v>693</v>
      </c>
      <c r="P35" s="1515" t="s">
        <v>578</v>
      </c>
      <c r="Q35" s="1572" t="s">
        <v>521</v>
      </c>
    </row>
    <row r="36" spans="1:17" ht="45" customHeight="1" thickBot="1" x14ac:dyDescent="0.35">
      <c r="A36" s="467"/>
      <c r="B36" s="468"/>
      <c r="C36" s="1493"/>
      <c r="D36" s="1563"/>
      <c r="E36" s="1576"/>
      <c r="F36" s="1577"/>
      <c r="G36" s="1553"/>
      <c r="H36" s="1579"/>
      <c r="I36" s="1579"/>
      <c r="J36" s="1579"/>
      <c r="K36" s="1541"/>
      <c r="L36" s="1541"/>
      <c r="M36" s="1541"/>
      <c r="N36" s="1524"/>
      <c r="O36" s="1524"/>
      <c r="P36" s="1524"/>
      <c r="Q36" s="1573"/>
    </row>
    <row r="37" spans="1:17" ht="13.8" thickBot="1" x14ac:dyDescent="0.35">
      <c r="A37" s="467"/>
      <c r="B37" s="468"/>
      <c r="C37" s="1493"/>
      <c r="D37" s="1564"/>
      <c r="E37" s="1580" t="s">
        <v>15</v>
      </c>
      <c r="F37" s="1580"/>
      <c r="G37" s="1581"/>
      <c r="H37" s="966">
        <f>SUM(H32:H36)</f>
        <v>221.76999999999998</v>
      </c>
      <c r="I37" s="966">
        <f t="shared" ref="I37:J37" si="2">SUM(I32:I36)</f>
        <v>322.69</v>
      </c>
      <c r="J37" s="966">
        <f t="shared" si="2"/>
        <v>201.37</v>
      </c>
      <c r="K37" s="442"/>
      <c r="L37" s="443"/>
      <c r="M37" s="443"/>
      <c r="N37" s="443"/>
      <c r="O37" s="443"/>
      <c r="P37" s="443"/>
      <c r="Q37" s="444"/>
    </row>
    <row r="38" spans="1:17" ht="13.8" thickBot="1" x14ac:dyDescent="0.35">
      <c r="A38" s="467"/>
      <c r="B38" s="468"/>
      <c r="C38" s="1494"/>
      <c r="D38" s="1508" t="s">
        <v>11</v>
      </c>
      <c r="E38" s="1508"/>
      <c r="F38" s="1508"/>
      <c r="G38" s="1509"/>
      <c r="H38" s="967">
        <f>SUM(H32:H37)/2</f>
        <v>221.76999999999998</v>
      </c>
      <c r="I38" s="967">
        <f>SUM(I32:I37)/2</f>
        <v>322.69</v>
      </c>
      <c r="J38" s="967">
        <f>SUM(J32:J37)/2</f>
        <v>201.37</v>
      </c>
      <c r="K38" s="1510"/>
      <c r="L38" s="1511"/>
      <c r="M38" s="1511"/>
      <c r="N38" s="1511"/>
      <c r="O38" s="1511"/>
      <c r="P38" s="1511"/>
      <c r="Q38" s="1512"/>
    </row>
    <row r="39" spans="1:17" ht="13.8" thickBot="1" x14ac:dyDescent="0.35">
      <c r="A39" s="467"/>
      <c r="B39" s="468"/>
      <c r="C39" s="1492" t="s">
        <v>1193</v>
      </c>
      <c r="D39" s="1583" t="s">
        <v>528</v>
      </c>
      <c r="E39" s="1583"/>
      <c r="F39" s="1583"/>
      <c r="G39" s="1583"/>
      <c r="H39" s="1583"/>
      <c r="I39" s="1583"/>
      <c r="J39" s="1583"/>
      <c r="K39" s="1583"/>
      <c r="L39" s="1583"/>
      <c r="M39" s="1583"/>
      <c r="N39" s="1583"/>
      <c r="O39" s="1583"/>
      <c r="P39" s="1583"/>
      <c r="Q39" s="1584"/>
    </row>
    <row r="40" spans="1:17" ht="13.5" customHeight="1" thickBot="1" x14ac:dyDescent="0.35">
      <c r="A40" s="467"/>
      <c r="B40" s="468"/>
      <c r="C40" s="1544"/>
      <c r="D40" s="1585" t="s">
        <v>910</v>
      </c>
      <c r="E40" s="1586"/>
      <c r="F40" s="1586"/>
      <c r="G40" s="1586"/>
      <c r="H40" s="1586"/>
      <c r="I40" s="1586"/>
      <c r="J40" s="1586"/>
      <c r="K40" s="1586"/>
      <c r="L40" s="1586"/>
      <c r="M40" s="1586"/>
      <c r="N40" s="1586"/>
      <c r="O40" s="1586"/>
      <c r="P40" s="1586"/>
      <c r="Q40" s="1587"/>
    </row>
    <row r="41" spans="1:17" x14ac:dyDescent="0.3">
      <c r="A41" s="467"/>
      <c r="B41" s="468"/>
      <c r="C41" s="1544"/>
      <c r="D41" s="617"/>
      <c r="E41" s="1588" t="s">
        <v>1194</v>
      </c>
      <c r="F41" s="1590" t="s">
        <v>30</v>
      </c>
      <c r="G41" s="1540" t="s">
        <v>8</v>
      </c>
      <c r="H41" s="1591">
        <v>0</v>
      </c>
      <c r="I41" s="1591">
        <v>0</v>
      </c>
      <c r="J41" s="1606">
        <v>15</v>
      </c>
      <c r="K41" s="1608" t="s">
        <v>31</v>
      </c>
      <c r="L41" s="1592">
        <v>0</v>
      </c>
      <c r="M41" s="1610">
        <v>0</v>
      </c>
      <c r="N41" s="1592">
        <v>50</v>
      </c>
      <c r="O41" s="1539" t="s">
        <v>694</v>
      </c>
      <c r="P41" s="1592" t="s">
        <v>532</v>
      </c>
      <c r="Q41" s="1595" t="s">
        <v>531</v>
      </c>
    </row>
    <row r="42" spans="1:17" ht="14.4" customHeight="1" x14ac:dyDescent="0.3">
      <c r="A42" s="467"/>
      <c r="B42" s="468"/>
      <c r="C42" s="1544"/>
      <c r="D42" s="617"/>
      <c r="E42" s="1589"/>
      <c r="F42" s="1525"/>
      <c r="G42" s="1538"/>
      <c r="H42" s="1578"/>
      <c r="I42" s="1578"/>
      <c r="J42" s="1607"/>
      <c r="K42" s="1609"/>
      <c r="L42" s="1525"/>
      <c r="M42" s="1611"/>
      <c r="N42" s="1612"/>
      <c r="O42" s="1502"/>
      <c r="P42" s="1593"/>
      <c r="Q42" s="1572"/>
    </row>
    <row r="43" spans="1:17" ht="14.4" customHeight="1" x14ac:dyDescent="0.3">
      <c r="A43" s="467"/>
      <c r="B43" s="468"/>
      <c r="C43" s="1544"/>
      <c r="D43" s="617"/>
      <c r="E43" s="445" t="s">
        <v>1195</v>
      </c>
      <c r="F43" s="486" t="s">
        <v>33</v>
      </c>
      <c r="G43" s="479" t="s">
        <v>8</v>
      </c>
      <c r="H43" s="954">
        <v>3</v>
      </c>
      <c r="I43" s="954">
        <v>3</v>
      </c>
      <c r="J43" s="968">
        <v>3</v>
      </c>
      <c r="K43" s="487" t="s">
        <v>530</v>
      </c>
      <c r="L43" s="488">
        <v>1</v>
      </c>
      <c r="M43" s="489">
        <v>1</v>
      </c>
      <c r="N43" s="488">
        <v>1</v>
      </c>
      <c r="O43" s="1502"/>
      <c r="P43" s="1593"/>
      <c r="Q43" s="1572"/>
    </row>
    <row r="44" spans="1:17" ht="27" customHeight="1" x14ac:dyDescent="0.3">
      <c r="A44" s="467"/>
      <c r="B44" s="468"/>
      <c r="C44" s="1544"/>
      <c r="D44" s="617"/>
      <c r="E44" s="618" t="s">
        <v>1196</v>
      </c>
      <c r="F44" s="515" t="s">
        <v>317</v>
      </c>
      <c r="G44" s="479" t="s">
        <v>8</v>
      </c>
      <c r="H44" s="954">
        <v>12</v>
      </c>
      <c r="I44" s="954">
        <v>0</v>
      </c>
      <c r="J44" s="968">
        <v>0</v>
      </c>
      <c r="K44" s="487" t="s">
        <v>318</v>
      </c>
      <c r="L44" s="488">
        <v>1</v>
      </c>
      <c r="M44" s="489">
        <v>0</v>
      </c>
      <c r="N44" s="488">
        <v>0</v>
      </c>
      <c r="O44" s="1502"/>
      <c r="P44" s="1593"/>
      <c r="Q44" s="1572"/>
    </row>
    <row r="45" spans="1:17" ht="14.4" customHeight="1" x14ac:dyDescent="0.3">
      <c r="A45" s="467"/>
      <c r="B45" s="468"/>
      <c r="C45" s="1544"/>
      <c r="D45" s="617"/>
      <c r="E45" s="618" t="s">
        <v>1197</v>
      </c>
      <c r="F45" s="686" t="s">
        <v>273</v>
      </c>
      <c r="G45" s="479" t="s">
        <v>8</v>
      </c>
      <c r="H45" s="954">
        <v>0</v>
      </c>
      <c r="I45" s="954">
        <v>65</v>
      </c>
      <c r="J45" s="968">
        <v>0</v>
      </c>
      <c r="K45" s="490" t="s">
        <v>274</v>
      </c>
      <c r="L45" s="488">
        <v>0</v>
      </c>
      <c r="M45" s="491">
        <v>1</v>
      </c>
      <c r="N45" s="488">
        <v>0</v>
      </c>
      <c r="O45" s="1502"/>
      <c r="P45" s="1593"/>
      <c r="Q45" s="1572"/>
    </row>
    <row r="46" spans="1:17" ht="26.4" x14ac:dyDescent="0.3">
      <c r="A46" s="467"/>
      <c r="B46" s="468"/>
      <c r="C46" s="1544"/>
      <c r="D46" s="617"/>
      <c r="E46" s="618" t="s">
        <v>1198</v>
      </c>
      <c r="F46" s="515" t="s">
        <v>191</v>
      </c>
      <c r="G46" s="479" t="s">
        <v>8</v>
      </c>
      <c r="H46" s="954">
        <v>5</v>
      </c>
      <c r="I46" s="954">
        <v>10</v>
      </c>
      <c r="J46" s="968">
        <v>0</v>
      </c>
      <c r="K46" s="490" t="s">
        <v>539</v>
      </c>
      <c r="L46" s="488">
        <v>1</v>
      </c>
      <c r="M46" s="491">
        <v>100</v>
      </c>
      <c r="N46" s="488">
        <v>0</v>
      </c>
      <c r="O46" s="1502"/>
      <c r="P46" s="1593"/>
      <c r="Q46" s="1572"/>
    </row>
    <row r="47" spans="1:17" ht="40.950000000000003" customHeight="1" thickBot="1" x14ac:dyDescent="0.35">
      <c r="A47" s="467"/>
      <c r="B47" s="468"/>
      <c r="C47" s="1544"/>
      <c r="D47" s="617"/>
      <c r="E47" s="619" t="s">
        <v>1199</v>
      </c>
      <c r="F47" s="580" t="s">
        <v>275</v>
      </c>
      <c r="G47" s="474" t="s">
        <v>8</v>
      </c>
      <c r="H47" s="957">
        <v>10</v>
      </c>
      <c r="I47" s="957">
        <v>50</v>
      </c>
      <c r="J47" s="969">
        <v>50</v>
      </c>
      <c r="K47" s="492" t="s">
        <v>541</v>
      </c>
      <c r="L47" s="493">
        <v>1</v>
      </c>
      <c r="M47" s="494">
        <v>50</v>
      </c>
      <c r="N47" s="493">
        <v>100</v>
      </c>
      <c r="O47" s="1521"/>
      <c r="P47" s="1594"/>
      <c r="Q47" s="1573"/>
    </row>
    <row r="48" spans="1:17" ht="13.8" thickBot="1" x14ac:dyDescent="0.35">
      <c r="A48" s="467"/>
      <c r="B48" s="468"/>
      <c r="C48" s="1544"/>
      <c r="D48" s="1561" t="s">
        <v>15</v>
      </c>
      <c r="E48" s="1596"/>
      <c r="F48" s="1596"/>
      <c r="G48" s="1597"/>
      <c r="H48" s="970">
        <f>SUM(H41:H47)</f>
        <v>30</v>
      </c>
      <c r="I48" s="970">
        <f t="shared" ref="I48:J48" si="3">SUM(I41:I47)</f>
        <v>128</v>
      </c>
      <c r="J48" s="970">
        <f t="shared" si="3"/>
        <v>68</v>
      </c>
      <c r="K48" s="442"/>
      <c r="L48" s="443"/>
      <c r="M48" s="443"/>
      <c r="N48" s="443"/>
      <c r="O48" s="443"/>
      <c r="P48" s="443"/>
      <c r="Q48" s="444"/>
    </row>
    <row r="49" spans="1:17" ht="13.8" thickBot="1" x14ac:dyDescent="0.35">
      <c r="A49" s="467"/>
      <c r="B49" s="468"/>
      <c r="C49" s="1544"/>
      <c r="D49" s="1497" t="s">
        <v>1200</v>
      </c>
      <c r="E49" s="1498"/>
      <c r="F49" s="1498"/>
      <c r="G49" s="1498"/>
      <c r="H49" s="1498"/>
      <c r="I49" s="1498"/>
      <c r="J49" s="1498"/>
      <c r="K49" s="1498"/>
      <c r="L49" s="1498"/>
      <c r="M49" s="1498"/>
      <c r="N49" s="1498"/>
      <c r="O49" s="1498"/>
      <c r="P49" s="1498"/>
      <c r="Q49" s="1598"/>
    </row>
    <row r="50" spans="1:17" x14ac:dyDescent="0.3">
      <c r="A50" s="467"/>
      <c r="B50" s="468"/>
      <c r="C50" s="1544"/>
      <c r="D50" s="620"/>
      <c r="E50" s="1599" t="s">
        <v>945</v>
      </c>
      <c r="F50" s="1601" t="s">
        <v>192</v>
      </c>
      <c r="G50" s="457" t="s">
        <v>8</v>
      </c>
      <c r="H50" s="971">
        <v>20</v>
      </c>
      <c r="I50" s="972">
        <v>0</v>
      </c>
      <c r="J50" s="972">
        <v>0</v>
      </c>
      <c r="K50" s="457" t="s">
        <v>36</v>
      </c>
      <c r="L50" s="457">
        <v>1</v>
      </c>
      <c r="M50" s="457">
        <v>0</v>
      </c>
      <c r="N50" s="457">
        <v>0</v>
      </c>
      <c r="O50" s="1601" t="s">
        <v>694</v>
      </c>
      <c r="P50" s="1604" t="s">
        <v>532</v>
      </c>
      <c r="Q50" s="1629" t="s">
        <v>531</v>
      </c>
    </row>
    <row r="51" spans="1:17" ht="14.4" customHeight="1" x14ac:dyDescent="0.3">
      <c r="A51" s="467"/>
      <c r="B51" s="468"/>
      <c r="C51" s="1544"/>
      <c r="D51" s="620"/>
      <c r="E51" s="1600"/>
      <c r="F51" s="1602"/>
      <c r="G51" s="455" t="s">
        <v>13</v>
      </c>
      <c r="H51" s="973">
        <v>0</v>
      </c>
      <c r="I51" s="974">
        <v>0</v>
      </c>
      <c r="J51" s="974">
        <v>0</v>
      </c>
      <c r="K51" s="455" t="s">
        <v>37</v>
      </c>
      <c r="L51" s="455">
        <v>1</v>
      </c>
      <c r="M51" s="455">
        <v>0</v>
      </c>
      <c r="N51" s="455">
        <v>0</v>
      </c>
      <c r="O51" s="1603"/>
      <c r="P51" s="1605"/>
      <c r="Q51" s="1630"/>
    </row>
    <row r="52" spans="1:17" ht="39.6" x14ac:dyDescent="0.3">
      <c r="A52" s="467"/>
      <c r="B52" s="468"/>
      <c r="C52" s="1544"/>
      <c r="D52" s="620"/>
      <c r="E52" s="824" t="s">
        <v>946</v>
      </c>
      <c r="F52" s="825" t="s">
        <v>739</v>
      </c>
      <c r="G52" s="826" t="s">
        <v>8</v>
      </c>
      <c r="H52" s="1134">
        <v>0</v>
      </c>
      <c r="I52" s="1134">
        <v>3</v>
      </c>
      <c r="J52" s="1134">
        <v>85</v>
      </c>
      <c r="K52" s="826" t="s">
        <v>740</v>
      </c>
      <c r="L52" s="829">
        <v>0</v>
      </c>
      <c r="M52" s="829">
        <v>0</v>
      </c>
      <c r="N52" s="829">
        <v>38</v>
      </c>
      <c r="O52" s="829" t="s">
        <v>770</v>
      </c>
      <c r="P52" s="1136" t="s">
        <v>532</v>
      </c>
      <c r="Q52" s="1630"/>
    </row>
    <row r="53" spans="1:17" ht="39.6" x14ac:dyDescent="0.3">
      <c r="A53" s="467"/>
      <c r="B53" s="468"/>
      <c r="C53" s="1544"/>
      <c r="D53" s="620"/>
      <c r="E53" s="824" t="s">
        <v>941</v>
      </c>
      <c r="F53" s="826" t="s">
        <v>718</v>
      </c>
      <c r="G53" s="826" t="s">
        <v>13</v>
      </c>
      <c r="H53" s="1126">
        <v>0</v>
      </c>
      <c r="I53" s="1126">
        <v>115</v>
      </c>
      <c r="J53" s="1126">
        <v>110</v>
      </c>
      <c r="K53" s="826" t="s">
        <v>719</v>
      </c>
      <c r="L53" s="826">
        <v>0</v>
      </c>
      <c r="M53" s="826">
        <v>50</v>
      </c>
      <c r="N53" s="826">
        <v>100</v>
      </c>
      <c r="O53" s="826" t="s">
        <v>770</v>
      </c>
      <c r="P53" s="826" t="s">
        <v>544</v>
      </c>
      <c r="Q53" s="1630"/>
    </row>
    <row r="54" spans="1:17" ht="39.6" x14ac:dyDescent="0.3">
      <c r="A54" s="467"/>
      <c r="B54" s="468"/>
      <c r="C54" s="1544"/>
      <c r="D54" s="620"/>
      <c r="E54" s="824" t="s">
        <v>942</v>
      </c>
      <c r="F54" s="826" t="s">
        <v>720</v>
      </c>
      <c r="G54" s="826" t="s">
        <v>9</v>
      </c>
      <c r="H54" s="1126">
        <v>2</v>
      </c>
      <c r="I54" s="1126">
        <v>2</v>
      </c>
      <c r="J54" s="1126">
        <v>2</v>
      </c>
      <c r="K54" s="826" t="s">
        <v>721</v>
      </c>
      <c r="L54" s="826">
        <v>1</v>
      </c>
      <c r="M54" s="826">
        <v>1</v>
      </c>
      <c r="N54" s="826">
        <v>1</v>
      </c>
      <c r="O54" s="826" t="s">
        <v>770</v>
      </c>
      <c r="P54" s="826" t="s">
        <v>554</v>
      </c>
      <c r="Q54" s="1630"/>
    </row>
    <row r="55" spans="1:17" ht="26.4" x14ac:dyDescent="0.3">
      <c r="A55" s="467"/>
      <c r="B55" s="468"/>
      <c r="C55" s="1544"/>
      <c r="D55" s="620"/>
      <c r="E55" s="824" t="s">
        <v>943</v>
      </c>
      <c r="F55" s="826" t="s">
        <v>722</v>
      </c>
      <c r="G55" s="826" t="s">
        <v>13</v>
      </c>
      <c r="H55" s="1126">
        <v>90</v>
      </c>
      <c r="I55" s="1126">
        <v>0</v>
      </c>
      <c r="J55" s="1126">
        <v>0</v>
      </c>
      <c r="K55" s="826" t="s">
        <v>723</v>
      </c>
      <c r="L55" s="826">
        <v>1</v>
      </c>
      <c r="M55" s="826">
        <v>0</v>
      </c>
      <c r="N55" s="826">
        <v>0</v>
      </c>
      <c r="O55" s="826" t="s">
        <v>770</v>
      </c>
      <c r="P55" s="826" t="s">
        <v>709</v>
      </c>
      <c r="Q55" s="1630"/>
    </row>
    <row r="56" spans="1:17" ht="15" customHeight="1" thickBot="1" x14ac:dyDescent="0.35">
      <c r="A56" s="467"/>
      <c r="B56" s="468"/>
      <c r="C56" s="1544"/>
      <c r="D56" s="620"/>
      <c r="E56" s="827" t="s">
        <v>944</v>
      </c>
      <c r="F56" s="828" t="s">
        <v>990</v>
      </c>
      <c r="G56" s="1137" t="s">
        <v>8</v>
      </c>
      <c r="H56" s="1138">
        <v>0</v>
      </c>
      <c r="I56" s="1138">
        <v>2</v>
      </c>
      <c r="J56" s="1138">
        <v>12</v>
      </c>
      <c r="K56" s="830" t="s">
        <v>741</v>
      </c>
      <c r="L56" s="830">
        <v>0</v>
      </c>
      <c r="M56" s="830">
        <v>0</v>
      </c>
      <c r="N56" s="830">
        <v>0.5</v>
      </c>
      <c r="O56" s="831" t="s">
        <v>770</v>
      </c>
      <c r="P56" s="830" t="s">
        <v>544</v>
      </c>
      <c r="Q56" s="1631"/>
    </row>
    <row r="57" spans="1:17" ht="15" customHeight="1" thickBot="1" x14ac:dyDescent="0.35">
      <c r="A57" s="467"/>
      <c r="B57" s="468"/>
      <c r="C57" s="1544"/>
      <c r="D57" s="621"/>
      <c r="E57" s="622"/>
      <c r="F57" s="1580" t="s">
        <v>15</v>
      </c>
      <c r="G57" s="1581"/>
      <c r="H57" s="970">
        <f>SUM(H50:H56)</f>
        <v>112</v>
      </c>
      <c r="I57" s="970">
        <f>SUM(I50:I56)</f>
        <v>122</v>
      </c>
      <c r="J57" s="970">
        <f>SUM(J50:J56)</f>
        <v>209</v>
      </c>
      <c r="K57" s="622"/>
      <c r="L57" s="622"/>
      <c r="M57" s="622"/>
      <c r="N57" s="622"/>
      <c r="O57" s="622"/>
      <c r="P57" s="622"/>
      <c r="Q57" s="623"/>
    </row>
    <row r="58" spans="1:17" ht="15" customHeight="1" thickBot="1" x14ac:dyDescent="0.35">
      <c r="A58" s="467"/>
      <c r="B58" s="468"/>
      <c r="C58" s="1544"/>
      <c r="D58" s="1562" t="s">
        <v>1201</v>
      </c>
      <c r="E58" s="1613" t="s">
        <v>529</v>
      </c>
      <c r="F58" s="1613"/>
      <c r="G58" s="1613"/>
      <c r="H58" s="1613"/>
      <c r="I58" s="1613"/>
      <c r="J58" s="1613"/>
      <c r="K58" s="1613"/>
      <c r="L58" s="1613"/>
      <c r="M58" s="1613"/>
      <c r="N58" s="1613"/>
      <c r="O58" s="1613"/>
      <c r="P58" s="1613"/>
      <c r="Q58" s="1614"/>
    </row>
    <row r="59" spans="1:17" ht="15" customHeight="1" x14ac:dyDescent="0.3">
      <c r="A59" s="467"/>
      <c r="B59" s="468"/>
      <c r="C59" s="1544"/>
      <c r="D59" s="1563"/>
      <c r="E59" s="1615" t="s">
        <v>1202</v>
      </c>
      <c r="F59" s="1617" t="s">
        <v>534</v>
      </c>
      <c r="G59" s="689" t="s">
        <v>8</v>
      </c>
      <c r="H59" s="975">
        <v>0</v>
      </c>
      <c r="I59" s="975">
        <v>0</v>
      </c>
      <c r="J59" s="975">
        <v>30</v>
      </c>
      <c r="K59" s="1619" t="s">
        <v>535</v>
      </c>
      <c r="L59" s="1621">
        <v>0</v>
      </c>
      <c r="M59" s="1621">
        <v>0</v>
      </c>
      <c r="N59" s="1623">
        <v>0.4</v>
      </c>
      <c r="O59" s="1625" t="s">
        <v>695</v>
      </c>
      <c r="P59" s="1621" t="s">
        <v>544</v>
      </c>
      <c r="Q59" s="1638" t="s">
        <v>531</v>
      </c>
    </row>
    <row r="60" spans="1:17" ht="15.75" customHeight="1" x14ac:dyDescent="0.3">
      <c r="A60" s="467"/>
      <c r="B60" s="468"/>
      <c r="C60" s="1544"/>
      <c r="D60" s="1563"/>
      <c r="E60" s="1616"/>
      <c r="F60" s="1618"/>
      <c r="G60" s="616" t="s">
        <v>7</v>
      </c>
      <c r="H60" s="976">
        <v>0</v>
      </c>
      <c r="I60" s="976">
        <v>0</v>
      </c>
      <c r="J60" s="977">
        <v>0</v>
      </c>
      <c r="K60" s="1620"/>
      <c r="L60" s="1622"/>
      <c r="M60" s="1622"/>
      <c r="N60" s="1624"/>
      <c r="O60" s="1626"/>
      <c r="P60" s="1637"/>
      <c r="Q60" s="1639"/>
    </row>
    <row r="61" spans="1:17" ht="28.5" customHeight="1" x14ac:dyDescent="0.3">
      <c r="A61" s="467"/>
      <c r="B61" s="468"/>
      <c r="C61" s="1544"/>
      <c r="D61" s="1563"/>
      <c r="E61" s="1616" t="s">
        <v>1203</v>
      </c>
      <c r="F61" s="1618" t="s">
        <v>32</v>
      </c>
      <c r="G61" s="1641" t="s">
        <v>8</v>
      </c>
      <c r="H61" s="1642">
        <v>10</v>
      </c>
      <c r="I61" s="1643">
        <v>40</v>
      </c>
      <c r="J61" s="976">
        <v>0</v>
      </c>
      <c r="K61" s="690" t="s">
        <v>536</v>
      </c>
      <c r="L61" s="691">
        <v>1</v>
      </c>
      <c r="M61" s="691">
        <v>100</v>
      </c>
      <c r="N61" s="691">
        <v>0</v>
      </c>
      <c r="O61" s="1627"/>
      <c r="P61" s="1637"/>
      <c r="Q61" s="1639"/>
    </row>
    <row r="62" spans="1:17" ht="0.75" customHeight="1" x14ac:dyDescent="0.3">
      <c r="A62" s="467"/>
      <c r="B62" s="468"/>
      <c r="C62" s="1544"/>
      <c r="D62" s="1563"/>
      <c r="E62" s="1616"/>
      <c r="F62" s="1641" t="s">
        <v>32</v>
      </c>
      <c r="G62" s="1641"/>
      <c r="H62" s="1642"/>
      <c r="I62" s="1642"/>
      <c r="J62" s="978"/>
      <c r="K62" s="692"/>
      <c r="L62" s="693"/>
      <c r="M62" s="693"/>
      <c r="N62" s="694"/>
      <c r="O62" s="1626"/>
      <c r="P62" s="1637"/>
      <c r="Q62" s="1639"/>
    </row>
    <row r="63" spans="1:17" ht="15" customHeight="1" x14ac:dyDescent="0.3">
      <c r="A63" s="467"/>
      <c r="B63" s="468"/>
      <c r="C63" s="1544"/>
      <c r="D63" s="1563"/>
      <c r="E63" s="684" t="s">
        <v>1204</v>
      </c>
      <c r="F63" s="685" t="s">
        <v>34</v>
      </c>
      <c r="G63" s="616" t="s">
        <v>8</v>
      </c>
      <c r="H63" s="976">
        <v>3</v>
      </c>
      <c r="I63" s="979">
        <v>3</v>
      </c>
      <c r="J63" s="980">
        <v>3</v>
      </c>
      <c r="K63" s="695" t="s">
        <v>35</v>
      </c>
      <c r="L63" s="696">
        <v>1</v>
      </c>
      <c r="M63" s="696">
        <v>1</v>
      </c>
      <c r="N63" s="696">
        <v>1</v>
      </c>
      <c r="O63" s="1627"/>
      <c r="P63" s="1637"/>
      <c r="Q63" s="1639"/>
    </row>
    <row r="64" spans="1:17" ht="38.25" customHeight="1" x14ac:dyDescent="0.3">
      <c r="A64" s="467"/>
      <c r="B64" s="468"/>
      <c r="C64" s="1544"/>
      <c r="D64" s="1563"/>
      <c r="E64" s="684" t="s">
        <v>1205</v>
      </c>
      <c r="F64" s="687" t="s">
        <v>314</v>
      </c>
      <c r="G64" s="697" t="s">
        <v>8</v>
      </c>
      <c r="H64" s="976">
        <v>15</v>
      </c>
      <c r="I64" s="981">
        <v>0</v>
      </c>
      <c r="J64" s="980">
        <v>0</v>
      </c>
      <c r="K64" s="698" t="s">
        <v>540</v>
      </c>
      <c r="L64" s="696">
        <v>1</v>
      </c>
      <c r="M64" s="696">
        <v>0</v>
      </c>
      <c r="N64" s="696">
        <v>0</v>
      </c>
      <c r="O64" s="1626"/>
      <c r="P64" s="699" t="s">
        <v>532</v>
      </c>
      <c r="Q64" s="1639"/>
    </row>
    <row r="65" spans="1:17" ht="27" customHeight="1" thickBot="1" x14ac:dyDescent="0.35">
      <c r="A65" s="467"/>
      <c r="B65" s="468"/>
      <c r="C65" s="1544"/>
      <c r="D65" s="1563"/>
      <c r="E65" s="700" t="s">
        <v>1206</v>
      </c>
      <c r="F65" s="688" t="s">
        <v>537</v>
      </c>
      <c r="G65" s="701" t="s">
        <v>8</v>
      </c>
      <c r="H65" s="982">
        <v>20</v>
      </c>
      <c r="I65" s="983">
        <v>20</v>
      </c>
      <c r="J65" s="977">
        <v>20</v>
      </c>
      <c r="K65" s="702" t="s">
        <v>538</v>
      </c>
      <c r="L65" s="703">
        <v>1</v>
      </c>
      <c r="M65" s="703">
        <v>1</v>
      </c>
      <c r="N65" s="703">
        <v>1</v>
      </c>
      <c r="O65" s="1628"/>
      <c r="P65" s="704" t="s">
        <v>544</v>
      </c>
      <c r="Q65" s="1640"/>
    </row>
    <row r="66" spans="1:17" ht="15.75" customHeight="1" thickBot="1" x14ac:dyDescent="0.35">
      <c r="A66" s="467"/>
      <c r="B66" s="468"/>
      <c r="C66" s="1544"/>
      <c r="D66" s="1564"/>
      <c r="E66" s="1503" t="s">
        <v>15</v>
      </c>
      <c r="F66" s="1503"/>
      <c r="G66" s="1504"/>
      <c r="H66" s="984">
        <f>SUM(H59:H65)</f>
        <v>48</v>
      </c>
      <c r="I66" s="984">
        <f t="shared" ref="I66:J66" si="4">SUM(I59:I65)</f>
        <v>63</v>
      </c>
      <c r="J66" s="970">
        <f t="shared" si="4"/>
        <v>53</v>
      </c>
      <c r="K66" s="625"/>
      <c r="L66" s="626"/>
      <c r="M66" s="626"/>
      <c r="N66" s="626"/>
      <c r="O66" s="626"/>
      <c r="P66" s="626"/>
      <c r="Q66" s="627"/>
    </row>
    <row r="67" spans="1:17" ht="15.75" customHeight="1" thickBot="1" x14ac:dyDescent="0.35">
      <c r="A67" s="467"/>
      <c r="B67" s="468"/>
      <c r="C67" s="1582"/>
      <c r="D67" s="1508" t="s">
        <v>11</v>
      </c>
      <c r="E67" s="1508"/>
      <c r="F67" s="1508"/>
      <c r="G67" s="1509"/>
      <c r="H67" s="967">
        <f>H48+H66</f>
        <v>78</v>
      </c>
      <c r="I67" s="967">
        <f>I48+I66</f>
        <v>191</v>
      </c>
      <c r="J67" s="967">
        <f>J48+J66</f>
        <v>121</v>
      </c>
      <c r="K67" s="1510"/>
      <c r="L67" s="1511"/>
      <c r="M67" s="1511"/>
      <c r="N67" s="1511"/>
      <c r="O67" s="1511"/>
      <c r="P67" s="1511"/>
      <c r="Q67" s="1512"/>
    </row>
    <row r="68" spans="1:17" ht="15.75" customHeight="1" thickBot="1" x14ac:dyDescent="0.35">
      <c r="A68" s="467"/>
      <c r="B68" s="475"/>
      <c r="C68" s="502"/>
      <c r="D68" s="477"/>
      <c r="E68" s="503"/>
      <c r="F68" s="1632" t="s">
        <v>786</v>
      </c>
      <c r="G68" s="1633"/>
      <c r="H68" s="985">
        <f>H38+H67</f>
        <v>299.77</v>
      </c>
      <c r="I68" s="985">
        <f>I38+I67</f>
        <v>513.69000000000005</v>
      </c>
      <c r="J68" s="986">
        <f>J38+J67</f>
        <v>322.37</v>
      </c>
      <c r="K68" s="1634"/>
      <c r="L68" s="1635"/>
      <c r="M68" s="1635"/>
      <c r="N68" s="1635"/>
      <c r="O68" s="1635"/>
      <c r="P68" s="1635"/>
      <c r="Q68" s="1636"/>
    </row>
    <row r="69" spans="1:17" ht="18" customHeight="1" thickBot="1" x14ac:dyDescent="0.35">
      <c r="A69" s="467"/>
      <c r="B69" s="504" t="s">
        <v>787</v>
      </c>
      <c r="C69" s="505" t="s">
        <v>1207</v>
      </c>
      <c r="D69" s="628"/>
      <c r="E69" s="506"/>
      <c r="F69" s="507"/>
      <c r="G69" s="507"/>
      <c r="H69" s="987"/>
      <c r="I69" s="987"/>
      <c r="J69" s="987"/>
      <c r="K69" s="507"/>
      <c r="L69" s="507"/>
      <c r="M69" s="507"/>
      <c r="N69" s="507"/>
      <c r="O69" s="507"/>
      <c r="P69" s="507"/>
      <c r="Q69" s="508"/>
    </row>
    <row r="70" spans="1:17" ht="15.75" customHeight="1" thickBot="1" x14ac:dyDescent="0.35">
      <c r="A70" s="467"/>
      <c r="B70" s="468"/>
      <c r="C70" s="509" t="s">
        <v>1208</v>
      </c>
      <c r="D70" s="1583" t="s">
        <v>542</v>
      </c>
      <c r="E70" s="1583"/>
      <c r="F70" s="1583"/>
      <c r="G70" s="1583"/>
      <c r="H70" s="1583"/>
      <c r="I70" s="1583"/>
      <c r="J70" s="1583"/>
      <c r="K70" s="1583"/>
      <c r="L70" s="1583"/>
      <c r="M70" s="1583"/>
      <c r="N70" s="1583"/>
      <c r="O70" s="1583"/>
      <c r="P70" s="1583"/>
      <c r="Q70" s="1584"/>
    </row>
    <row r="71" spans="1:17" ht="14.25" customHeight="1" thickBot="1" x14ac:dyDescent="0.35">
      <c r="A71" s="467"/>
      <c r="B71" s="468"/>
      <c r="C71" s="510"/>
      <c r="D71" s="1562" t="s">
        <v>1209</v>
      </c>
      <c r="E71" s="1565" t="s">
        <v>543</v>
      </c>
      <c r="F71" s="1565"/>
      <c r="G71" s="1565"/>
      <c r="H71" s="1565"/>
      <c r="I71" s="1565"/>
      <c r="J71" s="1565"/>
      <c r="K71" s="1565"/>
      <c r="L71" s="1565"/>
      <c r="M71" s="1565"/>
      <c r="N71" s="1565"/>
      <c r="O71" s="1565"/>
      <c r="P71" s="1565"/>
      <c r="Q71" s="1566"/>
    </row>
    <row r="72" spans="1:17" ht="27" customHeight="1" x14ac:dyDescent="0.3">
      <c r="A72" s="467"/>
      <c r="B72" s="468"/>
      <c r="C72" s="510"/>
      <c r="D72" s="1678"/>
      <c r="E72" s="629" t="s">
        <v>1210</v>
      </c>
      <c r="F72" s="511" t="s">
        <v>545</v>
      </c>
      <c r="G72" s="478" t="s">
        <v>8</v>
      </c>
      <c r="H72" s="965">
        <v>50</v>
      </c>
      <c r="I72" s="988">
        <v>0</v>
      </c>
      <c r="J72" s="965">
        <v>0</v>
      </c>
      <c r="K72" s="478" t="s">
        <v>39</v>
      </c>
      <c r="L72" s="705">
        <v>0.8</v>
      </c>
      <c r="M72" s="435">
        <v>0</v>
      </c>
      <c r="N72" s="529">
        <v>0</v>
      </c>
      <c r="O72" s="1683" t="s">
        <v>696</v>
      </c>
      <c r="P72" s="1680" t="s">
        <v>563</v>
      </c>
      <c r="Q72" s="1535" t="s">
        <v>562</v>
      </c>
    </row>
    <row r="73" spans="1:17" ht="27" customHeight="1" x14ac:dyDescent="0.3">
      <c r="A73" s="467"/>
      <c r="B73" s="468"/>
      <c r="C73" s="510"/>
      <c r="D73" s="1678"/>
      <c r="E73" s="445" t="s">
        <v>1211</v>
      </c>
      <c r="F73" s="512" t="s">
        <v>546</v>
      </c>
      <c r="G73" s="479" t="s">
        <v>8</v>
      </c>
      <c r="H73" s="989">
        <v>25</v>
      </c>
      <c r="I73" s="990">
        <v>0</v>
      </c>
      <c r="J73" s="954">
        <v>0</v>
      </c>
      <c r="K73" s="479" t="s">
        <v>39</v>
      </c>
      <c r="L73" s="706">
        <v>0.4</v>
      </c>
      <c r="M73" s="482">
        <v>0</v>
      </c>
      <c r="N73" s="496">
        <v>0</v>
      </c>
      <c r="O73" s="1684"/>
      <c r="P73" s="1612"/>
      <c r="Q73" s="1536"/>
    </row>
    <row r="74" spans="1:17" ht="27" customHeight="1" x14ac:dyDescent="0.3">
      <c r="A74" s="467"/>
      <c r="B74" s="468"/>
      <c r="C74" s="510"/>
      <c r="D74" s="1678"/>
      <c r="E74" s="445" t="s">
        <v>1212</v>
      </c>
      <c r="F74" s="512" t="s">
        <v>547</v>
      </c>
      <c r="G74" s="479" t="s">
        <v>8</v>
      </c>
      <c r="H74" s="989">
        <v>0</v>
      </c>
      <c r="I74" s="990">
        <v>30</v>
      </c>
      <c r="J74" s="954">
        <v>0</v>
      </c>
      <c r="K74" s="479" t="s">
        <v>39</v>
      </c>
      <c r="L74" s="482">
        <v>0</v>
      </c>
      <c r="M74" s="707">
        <v>0.35</v>
      </c>
      <c r="N74" s="485">
        <v>0</v>
      </c>
      <c r="O74" s="1684"/>
      <c r="P74" s="1644" t="s">
        <v>544</v>
      </c>
      <c r="Q74" s="1536"/>
    </row>
    <row r="75" spans="1:17" ht="27" customHeight="1" x14ac:dyDescent="0.3">
      <c r="A75" s="467"/>
      <c r="B75" s="468"/>
      <c r="C75" s="510"/>
      <c r="D75" s="1678"/>
      <c r="E75" s="445" t="s">
        <v>1213</v>
      </c>
      <c r="F75" s="512" t="s">
        <v>548</v>
      </c>
      <c r="G75" s="479" t="s">
        <v>8</v>
      </c>
      <c r="H75" s="989">
        <v>0</v>
      </c>
      <c r="I75" s="990">
        <v>25</v>
      </c>
      <c r="J75" s="954">
        <v>0</v>
      </c>
      <c r="K75" s="513" t="s">
        <v>39</v>
      </c>
      <c r="L75" s="482">
        <v>0</v>
      </c>
      <c r="M75" s="707">
        <v>0.25</v>
      </c>
      <c r="N75" s="485">
        <v>0</v>
      </c>
      <c r="O75" s="1684"/>
      <c r="P75" s="1663"/>
      <c r="Q75" s="1536"/>
    </row>
    <row r="76" spans="1:17" ht="27" customHeight="1" x14ac:dyDescent="0.3">
      <c r="A76" s="467"/>
      <c r="B76" s="468"/>
      <c r="C76" s="510"/>
      <c r="D76" s="1678"/>
      <c r="E76" s="630" t="s">
        <v>1214</v>
      </c>
      <c r="F76" s="514" t="s">
        <v>549</v>
      </c>
      <c r="G76" s="479" t="s">
        <v>8</v>
      </c>
      <c r="H76" s="989">
        <v>0</v>
      </c>
      <c r="I76" s="990">
        <v>25</v>
      </c>
      <c r="J76" s="954">
        <v>0</v>
      </c>
      <c r="K76" s="469" t="s">
        <v>39</v>
      </c>
      <c r="L76" s="482">
        <v>0</v>
      </c>
      <c r="M76" s="707">
        <v>0.27</v>
      </c>
      <c r="N76" s="485">
        <v>0</v>
      </c>
      <c r="O76" s="1685"/>
      <c r="P76" s="1664"/>
      <c r="Q76" s="1536"/>
    </row>
    <row r="77" spans="1:17" ht="12.75" customHeight="1" x14ac:dyDescent="0.3">
      <c r="A77" s="467"/>
      <c r="B77" s="468"/>
      <c r="C77" s="510"/>
      <c r="D77" s="1678"/>
      <c r="E77" s="1645" t="s">
        <v>1215</v>
      </c>
      <c r="F77" s="1657" t="s">
        <v>550</v>
      </c>
      <c r="G77" s="1520" t="s">
        <v>8</v>
      </c>
      <c r="H77" s="1659">
        <v>85</v>
      </c>
      <c r="I77" s="1661">
        <v>0</v>
      </c>
      <c r="J77" s="1653">
        <v>0</v>
      </c>
      <c r="K77" s="1655" t="s">
        <v>39</v>
      </c>
      <c r="L77" s="1647">
        <v>0.8</v>
      </c>
      <c r="M77" s="1656">
        <v>0</v>
      </c>
      <c r="N77" s="1651">
        <v>0</v>
      </c>
      <c r="O77" s="1644" t="s">
        <v>697</v>
      </c>
      <c r="P77" s="1644" t="s">
        <v>563</v>
      </c>
      <c r="Q77" s="1536"/>
    </row>
    <row r="78" spans="1:17" ht="12.75" customHeight="1" x14ac:dyDescent="0.3">
      <c r="A78" s="467"/>
      <c r="B78" s="468"/>
      <c r="C78" s="510"/>
      <c r="D78" s="1678"/>
      <c r="E78" s="1589"/>
      <c r="F78" s="1658"/>
      <c r="G78" s="1612"/>
      <c r="H78" s="1660"/>
      <c r="I78" s="1662"/>
      <c r="J78" s="1654"/>
      <c r="K78" s="1609"/>
      <c r="L78" s="1648"/>
      <c r="M78" s="1650"/>
      <c r="N78" s="1652"/>
      <c r="O78" s="1663"/>
      <c r="P78" s="1612"/>
      <c r="Q78" s="1536"/>
    </row>
    <row r="79" spans="1:17" x14ac:dyDescent="0.3">
      <c r="A79" s="467"/>
      <c r="B79" s="468"/>
      <c r="C79" s="510"/>
      <c r="D79" s="1678"/>
      <c r="E79" s="1645" t="s">
        <v>1216</v>
      </c>
      <c r="F79" s="1520" t="s">
        <v>347</v>
      </c>
      <c r="G79" s="479" t="s">
        <v>8</v>
      </c>
      <c r="H79" s="991">
        <v>65</v>
      </c>
      <c r="I79" s="992">
        <v>0</v>
      </c>
      <c r="J79" s="991">
        <v>0</v>
      </c>
      <c r="K79" s="1520" t="s">
        <v>40</v>
      </c>
      <c r="L79" s="1647">
        <v>95</v>
      </c>
      <c r="M79" s="1649">
        <v>0</v>
      </c>
      <c r="N79" s="1651">
        <v>0</v>
      </c>
      <c r="O79" s="1663"/>
      <c r="P79" s="1644" t="s">
        <v>553</v>
      </c>
      <c r="Q79" s="1572"/>
    </row>
    <row r="80" spans="1:17" x14ac:dyDescent="0.3">
      <c r="A80" s="467"/>
      <c r="B80" s="468"/>
      <c r="C80" s="510"/>
      <c r="D80" s="1678"/>
      <c r="E80" s="1646"/>
      <c r="F80" s="1502"/>
      <c r="G80" s="479" t="s">
        <v>10</v>
      </c>
      <c r="H80" s="991">
        <v>151</v>
      </c>
      <c r="I80" s="992">
        <v>0</v>
      </c>
      <c r="J80" s="991">
        <v>0</v>
      </c>
      <c r="K80" s="1525"/>
      <c r="L80" s="1648"/>
      <c r="M80" s="1650"/>
      <c r="N80" s="1652"/>
      <c r="O80" s="1663"/>
      <c r="P80" s="1663"/>
      <c r="Q80" s="1572"/>
    </row>
    <row r="81" spans="1:17" ht="12.6" customHeight="1" x14ac:dyDescent="0.3">
      <c r="A81" s="467"/>
      <c r="B81" s="468"/>
      <c r="C81" s="510"/>
      <c r="D81" s="1678"/>
      <c r="E81" s="1645" t="s">
        <v>1217</v>
      </c>
      <c r="F81" s="1520" t="s">
        <v>348</v>
      </c>
      <c r="G81" s="479" t="s">
        <v>8</v>
      </c>
      <c r="H81" s="993">
        <v>20</v>
      </c>
      <c r="I81" s="994">
        <v>42</v>
      </c>
      <c r="J81" s="991">
        <v>0</v>
      </c>
      <c r="K81" s="1655" t="s">
        <v>40</v>
      </c>
      <c r="L81" s="1649">
        <v>20</v>
      </c>
      <c r="M81" s="1647">
        <v>86</v>
      </c>
      <c r="N81" s="1651">
        <v>0</v>
      </c>
      <c r="O81" s="1663"/>
      <c r="P81" s="1663"/>
      <c r="Q81" s="1572"/>
    </row>
    <row r="82" spans="1:17" x14ac:dyDescent="0.3">
      <c r="A82" s="467"/>
      <c r="B82" s="468"/>
      <c r="C82" s="510"/>
      <c r="D82" s="1678"/>
      <c r="E82" s="1646"/>
      <c r="F82" s="1502"/>
      <c r="G82" s="479" t="s">
        <v>10</v>
      </c>
      <c r="H82" s="991">
        <v>43</v>
      </c>
      <c r="I82" s="992">
        <v>100</v>
      </c>
      <c r="J82" s="991">
        <v>0</v>
      </c>
      <c r="K82" s="1609"/>
      <c r="L82" s="1650"/>
      <c r="M82" s="1648"/>
      <c r="N82" s="1652"/>
      <c r="O82" s="1663"/>
      <c r="P82" s="1664"/>
      <c r="Q82" s="1572"/>
    </row>
    <row r="83" spans="1:17" ht="27" customHeight="1" x14ac:dyDescent="0.3">
      <c r="A83" s="467"/>
      <c r="B83" s="468"/>
      <c r="C83" s="510"/>
      <c r="D83" s="1678"/>
      <c r="E83" s="445" t="s">
        <v>1218</v>
      </c>
      <c r="F83" s="479" t="s">
        <v>557</v>
      </c>
      <c r="G83" s="479" t="s">
        <v>8</v>
      </c>
      <c r="H83" s="991">
        <v>0</v>
      </c>
      <c r="I83" s="992">
        <v>85</v>
      </c>
      <c r="J83" s="991">
        <v>0</v>
      </c>
      <c r="K83" s="515" t="s">
        <v>561</v>
      </c>
      <c r="L83" s="708">
        <v>0</v>
      </c>
      <c r="M83" s="515">
        <v>0.33500000000000002</v>
      </c>
      <c r="N83" s="546">
        <v>0</v>
      </c>
      <c r="O83" s="1663"/>
      <c r="P83" s="1644" t="s">
        <v>544</v>
      </c>
      <c r="Q83" s="1572"/>
    </row>
    <row r="84" spans="1:17" ht="26.25" customHeight="1" x14ac:dyDescent="0.3">
      <c r="A84" s="467"/>
      <c r="B84" s="468"/>
      <c r="C84" s="510"/>
      <c r="D84" s="1678"/>
      <c r="E84" s="445" t="s">
        <v>1219</v>
      </c>
      <c r="F84" s="479" t="s">
        <v>558</v>
      </c>
      <c r="G84" s="479" t="s">
        <v>8</v>
      </c>
      <c r="H84" s="991">
        <v>0</v>
      </c>
      <c r="I84" s="992">
        <v>70</v>
      </c>
      <c r="J84" s="991">
        <v>0</v>
      </c>
      <c r="K84" s="516" t="s">
        <v>561</v>
      </c>
      <c r="L84" s="709">
        <v>0</v>
      </c>
      <c r="M84" s="516">
        <v>0.36</v>
      </c>
      <c r="N84" s="434">
        <v>0</v>
      </c>
      <c r="O84" s="1663"/>
      <c r="P84" s="1663"/>
      <c r="Q84" s="1572"/>
    </row>
    <row r="85" spans="1:17" ht="29.25" customHeight="1" x14ac:dyDescent="0.3">
      <c r="A85" s="467"/>
      <c r="B85" s="468"/>
      <c r="C85" s="510"/>
      <c r="D85" s="1678"/>
      <c r="E85" s="631" t="s">
        <v>1220</v>
      </c>
      <c r="F85" s="517" t="s">
        <v>559</v>
      </c>
      <c r="G85" s="479" t="s">
        <v>8</v>
      </c>
      <c r="H85" s="991">
        <v>0</v>
      </c>
      <c r="I85" s="992">
        <v>40</v>
      </c>
      <c r="J85" s="991">
        <v>0</v>
      </c>
      <c r="K85" s="515" t="s">
        <v>560</v>
      </c>
      <c r="L85" s="547">
        <v>0</v>
      </c>
      <c r="M85" s="515">
        <v>0.01</v>
      </c>
      <c r="N85" s="546">
        <v>0</v>
      </c>
      <c r="O85" s="1663"/>
      <c r="P85" s="1664"/>
      <c r="Q85" s="1572"/>
    </row>
    <row r="86" spans="1:17" ht="26.25" customHeight="1" x14ac:dyDescent="0.3">
      <c r="A86" s="467"/>
      <c r="B86" s="468"/>
      <c r="C86" s="510"/>
      <c r="D86" s="1678"/>
      <c r="E86" s="630" t="s">
        <v>1221</v>
      </c>
      <c r="F86" s="515" t="s">
        <v>202</v>
      </c>
      <c r="G86" s="470" t="s">
        <v>8</v>
      </c>
      <c r="H86" s="991">
        <v>25</v>
      </c>
      <c r="I86" s="994">
        <v>0</v>
      </c>
      <c r="J86" s="993">
        <v>0</v>
      </c>
      <c r="K86" s="479" t="s">
        <v>21</v>
      </c>
      <c r="L86" s="547">
        <v>100</v>
      </c>
      <c r="M86" s="547">
        <v>0</v>
      </c>
      <c r="N86" s="546">
        <v>0</v>
      </c>
      <c r="O86" s="1663"/>
      <c r="P86" s="1644" t="s">
        <v>553</v>
      </c>
      <c r="Q86" s="1572"/>
    </row>
    <row r="87" spans="1:17" ht="26.25" customHeight="1" x14ac:dyDescent="0.3">
      <c r="A87" s="467"/>
      <c r="B87" s="468"/>
      <c r="C87" s="510"/>
      <c r="D87" s="1678"/>
      <c r="E87" s="445" t="s">
        <v>1222</v>
      </c>
      <c r="F87" s="518" t="s">
        <v>568</v>
      </c>
      <c r="G87" s="479" t="s">
        <v>8</v>
      </c>
      <c r="H87" s="991">
        <v>15</v>
      </c>
      <c r="I87" s="991">
        <v>0</v>
      </c>
      <c r="J87" s="991">
        <v>0</v>
      </c>
      <c r="K87" s="479" t="s">
        <v>21</v>
      </c>
      <c r="L87" s="547">
        <v>100</v>
      </c>
      <c r="M87" s="547">
        <v>0</v>
      </c>
      <c r="N87" s="546">
        <v>0</v>
      </c>
      <c r="O87" s="1664"/>
      <c r="P87" s="1612"/>
      <c r="Q87" s="1572"/>
    </row>
    <row r="88" spans="1:17" ht="31.5" customHeight="1" x14ac:dyDescent="0.3">
      <c r="A88" s="467"/>
      <c r="B88" s="468"/>
      <c r="C88" s="510"/>
      <c r="D88" s="1678"/>
      <c r="E88" s="445" t="s">
        <v>1223</v>
      </c>
      <c r="F88" s="515" t="s">
        <v>265</v>
      </c>
      <c r="G88" s="519" t="s">
        <v>8</v>
      </c>
      <c r="H88" s="954">
        <v>20</v>
      </c>
      <c r="I88" s="954">
        <v>20</v>
      </c>
      <c r="J88" s="954">
        <v>20</v>
      </c>
      <c r="K88" s="479" t="s">
        <v>552</v>
      </c>
      <c r="L88" s="547">
        <v>40</v>
      </c>
      <c r="M88" s="547">
        <v>40</v>
      </c>
      <c r="N88" s="547">
        <v>40</v>
      </c>
      <c r="O88" s="710" t="s">
        <v>698</v>
      </c>
      <c r="P88" s="546" t="s">
        <v>554</v>
      </c>
      <c r="Q88" s="1572"/>
    </row>
    <row r="89" spans="1:17" ht="19.5" customHeight="1" x14ac:dyDescent="0.3">
      <c r="A89" s="467"/>
      <c r="B89" s="468"/>
      <c r="C89" s="510"/>
      <c r="D89" s="1678"/>
      <c r="E89" s="1568" t="s">
        <v>1224</v>
      </c>
      <c r="F89" s="1674" t="s">
        <v>42</v>
      </c>
      <c r="G89" s="519" t="s">
        <v>8</v>
      </c>
      <c r="H89" s="954">
        <v>5</v>
      </c>
      <c r="I89" s="954">
        <v>5</v>
      </c>
      <c r="J89" s="954">
        <v>0</v>
      </c>
      <c r="K89" s="1517" t="s">
        <v>217</v>
      </c>
      <c r="L89" s="1665">
        <v>340</v>
      </c>
      <c r="M89" s="1665">
        <v>340</v>
      </c>
      <c r="N89" s="1666">
        <v>0</v>
      </c>
      <c r="O89" s="2446" t="s">
        <v>694</v>
      </c>
      <c r="P89" s="1666" t="s">
        <v>563</v>
      </c>
      <c r="Q89" s="1681"/>
    </row>
    <row r="90" spans="1:17" ht="15" customHeight="1" x14ac:dyDescent="0.3">
      <c r="A90" s="467"/>
      <c r="B90" s="468"/>
      <c r="C90" s="510"/>
      <c r="D90" s="1678"/>
      <c r="E90" s="1568" t="s">
        <v>551</v>
      </c>
      <c r="F90" s="1538"/>
      <c r="G90" s="519" t="s">
        <v>41</v>
      </c>
      <c r="H90" s="954">
        <v>100</v>
      </c>
      <c r="I90" s="954">
        <v>100</v>
      </c>
      <c r="J90" s="954">
        <v>0</v>
      </c>
      <c r="K90" s="1517"/>
      <c r="L90" s="1665"/>
      <c r="M90" s="1665"/>
      <c r="N90" s="1667"/>
      <c r="O90" s="2447"/>
      <c r="P90" s="1673"/>
      <c r="Q90" s="1681"/>
    </row>
    <row r="91" spans="1:17" ht="14.4" customHeight="1" x14ac:dyDescent="0.3">
      <c r="A91" s="467"/>
      <c r="B91" s="468"/>
      <c r="C91" s="510"/>
      <c r="D91" s="1678"/>
      <c r="E91" s="1645" t="s">
        <v>1225</v>
      </c>
      <c r="F91" s="1674" t="s">
        <v>293</v>
      </c>
      <c r="G91" s="519" t="s">
        <v>8</v>
      </c>
      <c r="H91" s="954">
        <v>0</v>
      </c>
      <c r="I91" s="954">
        <v>2</v>
      </c>
      <c r="J91" s="954">
        <v>0</v>
      </c>
      <c r="K91" s="1675" t="s">
        <v>217</v>
      </c>
      <c r="L91" s="1665">
        <v>0</v>
      </c>
      <c r="M91" s="1665">
        <v>450</v>
      </c>
      <c r="N91" s="1666">
        <v>0</v>
      </c>
      <c r="O91" s="2447"/>
      <c r="P91" s="1673"/>
      <c r="Q91" s="1681"/>
    </row>
    <row r="92" spans="1:17" ht="12.75" customHeight="1" x14ac:dyDescent="0.3">
      <c r="A92" s="467"/>
      <c r="B92" s="468"/>
      <c r="C92" s="510"/>
      <c r="D92" s="1678"/>
      <c r="E92" s="1589" t="s">
        <v>551</v>
      </c>
      <c r="F92" s="1538"/>
      <c r="G92" s="519" t="s">
        <v>41</v>
      </c>
      <c r="H92" s="968">
        <v>0</v>
      </c>
      <c r="I92" s="968">
        <v>50</v>
      </c>
      <c r="J92" s="968">
        <v>0</v>
      </c>
      <c r="K92" s="1675"/>
      <c r="L92" s="1665"/>
      <c r="M92" s="1665"/>
      <c r="N92" s="1667"/>
      <c r="O92" s="2447"/>
      <c r="P92" s="1673"/>
      <c r="Q92" s="1681"/>
    </row>
    <row r="93" spans="1:17" ht="14.4" customHeight="1" x14ac:dyDescent="0.3">
      <c r="A93" s="467"/>
      <c r="B93" s="468"/>
      <c r="C93" s="510"/>
      <c r="D93" s="1678"/>
      <c r="E93" s="1645" t="s">
        <v>1226</v>
      </c>
      <c r="F93" s="1674" t="s">
        <v>43</v>
      </c>
      <c r="G93" s="519" t="s">
        <v>8</v>
      </c>
      <c r="H93" s="968">
        <v>0</v>
      </c>
      <c r="I93" s="968">
        <v>2</v>
      </c>
      <c r="J93" s="968">
        <v>0</v>
      </c>
      <c r="K93" s="1675" t="s">
        <v>217</v>
      </c>
      <c r="L93" s="1665">
        <v>0</v>
      </c>
      <c r="M93" s="1665">
        <v>200</v>
      </c>
      <c r="N93" s="1666">
        <v>0</v>
      </c>
      <c r="O93" s="2447"/>
      <c r="P93" s="1673"/>
      <c r="Q93" s="1681"/>
    </row>
    <row r="94" spans="1:17" ht="15" customHeight="1" thickBot="1" x14ac:dyDescent="0.35">
      <c r="A94" s="467"/>
      <c r="B94" s="468"/>
      <c r="C94" s="510"/>
      <c r="D94" s="1678"/>
      <c r="E94" s="1676" t="s">
        <v>551</v>
      </c>
      <c r="F94" s="1577"/>
      <c r="G94" s="520" t="s">
        <v>41</v>
      </c>
      <c r="H94" s="969">
        <v>0</v>
      </c>
      <c r="I94" s="969">
        <v>30</v>
      </c>
      <c r="J94" s="969">
        <v>0</v>
      </c>
      <c r="K94" s="1677"/>
      <c r="L94" s="1668"/>
      <c r="M94" s="1668"/>
      <c r="N94" s="1669"/>
      <c r="O94" s="2448"/>
      <c r="P94" s="1669"/>
      <c r="Q94" s="1682"/>
    </row>
    <row r="95" spans="1:17" ht="15.75" customHeight="1" thickBot="1" x14ac:dyDescent="0.3">
      <c r="A95" s="467"/>
      <c r="B95" s="468"/>
      <c r="C95" s="510"/>
      <c r="D95" s="1679"/>
      <c r="E95" s="1503" t="s">
        <v>15</v>
      </c>
      <c r="F95" s="1503"/>
      <c r="G95" s="1504"/>
      <c r="H95" s="984">
        <f>SUM(H72:H94)</f>
        <v>604</v>
      </c>
      <c r="I95" s="984">
        <f t="shared" ref="I95:J95" si="5">SUM(I72:I94)</f>
        <v>626</v>
      </c>
      <c r="J95" s="984">
        <f t="shared" si="5"/>
        <v>20</v>
      </c>
      <c r="K95" s="1505"/>
      <c r="L95" s="1670"/>
      <c r="M95" s="1670"/>
      <c r="N95" s="1670"/>
      <c r="O95" s="1670"/>
      <c r="P95" s="626"/>
      <c r="Q95" s="627"/>
    </row>
    <row r="96" spans="1:17" ht="15.75" customHeight="1" thickBot="1" x14ac:dyDescent="0.3">
      <c r="A96" s="467"/>
      <c r="B96" s="468"/>
      <c r="C96" s="510"/>
      <c r="D96" s="1497" t="s">
        <v>1227</v>
      </c>
      <c r="E96" s="1671"/>
      <c r="F96" s="1671"/>
      <c r="G96" s="1671"/>
      <c r="H96" s="1671"/>
      <c r="I96" s="1671"/>
      <c r="J96" s="1671"/>
      <c r="K96" s="1671"/>
      <c r="L96" s="1671"/>
      <c r="M96" s="1671"/>
      <c r="N96" s="1671"/>
      <c r="O96" s="1671"/>
      <c r="P96" s="1671"/>
      <c r="Q96" s="1672"/>
    </row>
    <row r="97" spans="1:17" ht="29.25" customHeight="1" thickBot="1" x14ac:dyDescent="0.35">
      <c r="A97" s="467"/>
      <c r="B97" s="468"/>
      <c r="C97" s="510"/>
      <c r="D97" s="617"/>
      <c r="E97" s="632" t="s">
        <v>1228</v>
      </c>
      <c r="F97" s="521" t="s">
        <v>555</v>
      </c>
      <c r="G97" s="522" t="s">
        <v>13</v>
      </c>
      <c r="H97" s="995">
        <v>1033.6600000000001</v>
      </c>
      <c r="I97" s="995">
        <v>1503.61</v>
      </c>
      <c r="J97" s="995">
        <v>210</v>
      </c>
      <c r="K97" s="523" t="s">
        <v>556</v>
      </c>
      <c r="L97" s="523">
        <v>5</v>
      </c>
      <c r="M97" s="523">
        <v>8</v>
      </c>
      <c r="N97" s="523">
        <v>1</v>
      </c>
      <c r="O97" s="524" t="s">
        <v>699</v>
      </c>
      <c r="P97" s="523" t="s">
        <v>564</v>
      </c>
      <c r="Q97" s="711" t="s">
        <v>768</v>
      </c>
    </row>
    <row r="98" spans="1:17" ht="17.25" customHeight="1" thickBot="1" x14ac:dyDescent="0.3">
      <c r="A98" s="467"/>
      <c r="B98" s="468"/>
      <c r="C98" s="510"/>
      <c r="D98" s="1561" t="s">
        <v>15</v>
      </c>
      <c r="E98" s="1596"/>
      <c r="F98" s="1596"/>
      <c r="G98" s="1596"/>
      <c r="H98" s="970">
        <f>H97</f>
        <v>1033.6600000000001</v>
      </c>
      <c r="I98" s="996">
        <f>I97</f>
        <v>1503.61</v>
      </c>
      <c r="J98" s="970">
        <f>J97</f>
        <v>210</v>
      </c>
      <c r="K98" s="1686"/>
      <c r="L98" s="1687"/>
      <c r="M98" s="1687"/>
      <c r="N98" s="1687"/>
      <c r="O98" s="1687"/>
      <c r="P98" s="633"/>
      <c r="Q98" s="634"/>
    </row>
    <row r="99" spans="1:17" ht="18" customHeight="1" thickBot="1" x14ac:dyDescent="0.35">
      <c r="A99" s="467"/>
      <c r="B99" s="468"/>
      <c r="C99" s="510"/>
      <c r="D99" s="1688" t="s">
        <v>1229</v>
      </c>
      <c r="E99" s="1586"/>
      <c r="F99" s="1586"/>
      <c r="G99" s="1586"/>
      <c r="H99" s="1586"/>
      <c r="I99" s="1586"/>
      <c r="J99" s="1586"/>
      <c r="K99" s="1586"/>
      <c r="L99" s="1586"/>
      <c r="M99" s="1586"/>
      <c r="N99" s="1586"/>
      <c r="O99" s="1586"/>
      <c r="P99" s="1586"/>
      <c r="Q99" s="1587"/>
    </row>
    <row r="100" spans="1:17" ht="29.25" customHeight="1" x14ac:dyDescent="0.3">
      <c r="A100" s="467"/>
      <c r="B100" s="468"/>
      <c r="C100" s="510"/>
      <c r="D100" s="617"/>
      <c r="E100" s="635" t="s">
        <v>1230</v>
      </c>
      <c r="F100" s="525" t="s">
        <v>44</v>
      </c>
      <c r="G100" s="478" t="s">
        <v>8</v>
      </c>
      <c r="H100" s="997">
        <v>120</v>
      </c>
      <c r="I100" s="997">
        <v>550</v>
      </c>
      <c r="J100" s="998">
        <v>200</v>
      </c>
      <c r="K100" s="526" t="s">
        <v>28</v>
      </c>
      <c r="L100" s="527">
        <v>14</v>
      </c>
      <c r="M100" s="528">
        <v>77</v>
      </c>
      <c r="N100" s="529">
        <v>100</v>
      </c>
      <c r="O100" s="529" t="s">
        <v>952</v>
      </c>
      <c r="P100" s="530" t="s">
        <v>553</v>
      </c>
      <c r="Q100" s="1689" t="s">
        <v>515</v>
      </c>
    </row>
    <row r="101" spans="1:17" ht="27.75" customHeight="1" x14ac:dyDescent="0.3">
      <c r="A101" s="467"/>
      <c r="B101" s="468"/>
      <c r="C101" s="510"/>
      <c r="D101" s="617"/>
      <c r="E101" s="1568" t="s">
        <v>1231</v>
      </c>
      <c r="F101" s="1674" t="s">
        <v>319</v>
      </c>
      <c r="G101" s="479" t="s">
        <v>8</v>
      </c>
      <c r="H101" s="954">
        <v>70</v>
      </c>
      <c r="I101" s="954">
        <v>190</v>
      </c>
      <c r="J101" s="968">
        <v>50</v>
      </c>
      <c r="K101" s="1515" t="s">
        <v>580</v>
      </c>
      <c r="L101" s="1693">
        <v>132</v>
      </c>
      <c r="M101" s="1693">
        <v>367</v>
      </c>
      <c r="N101" s="1693">
        <v>50</v>
      </c>
      <c r="O101" s="1694" t="s">
        <v>700</v>
      </c>
      <c r="P101" s="1695" t="s">
        <v>578</v>
      </c>
      <c r="Q101" s="1690"/>
    </row>
    <row r="102" spans="1:17" ht="24" customHeight="1" x14ac:dyDescent="0.3">
      <c r="A102" s="467"/>
      <c r="B102" s="468"/>
      <c r="C102" s="510"/>
      <c r="D102" s="617"/>
      <c r="E102" s="1692"/>
      <c r="F102" s="1602"/>
      <c r="G102" s="479" t="s">
        <v>7</v>
      </c>
      <c r="H102" s="954">
        <v>66</v>
      </c>
      <c r="I102" s="954">
        <v>183</v>
      </c>
      <c r="J102" s="968">
        <v>0</v>
      </c>
      <c r="K102" s="1612"/>
      <c r="L102" s="1612"/>
      <c r="M102" s="1612"/>
      <c r="N102" s="1612"/>
      <c r="O102" s="1612"/>
      <c r="P102" s="1696"/>
      <c r="Q102" s="1690"/>
    </row>
    <row r="103" spans="1:17" ht="18.75" customHeight="1" x14ac:dyDescent="0.3">
      <c r="A103" s="467"/>
      <c r="B103" s="468"/>
      <c r="C103" s="510"/>
      <c r="D103" s="617"/>
      <c r="E103" s="1645" t="s">
        <v>1232</v>
      </c>
      <c r="F103" s="1657" t="s">
        <v>566</v>
      </c>
      <c r="G103" s="1520" t="s">
        <v>8</v>
      </c>
      <c r="H103" s="1653">
        <v>0</v>
      </c>
      <c r="I103" s="1653">
        <v>20</v>
      </c>
      <c r="J103" s="1699">
        <v>0</v>
      </c>
      <c r="K103" s="1701" t="s">
        <v>256</v>
      </c>
      <c r="L103" s="1693">
        <v>0</v>
      </c>
      <c r="M103" s="1693">
        <v>1</v>
      </c>
      <c r="N103" s="1693">
        <v>0</v>
      </c>
      <c r="O103" s="1694" t="s">
        <v>952</v>
      </c>
      <c r="P103" s="1704" t="s">
        <v>544</v>
      </c>
      <c r="Q103" s="1690"/>
    </row>
    <row r="104" spans="1:17" ht="12.75" hidden="1" customHeight="1" x14ac:dyDescent="0.3">
      <c r="A104" s="467"/>
      <c r="B104" s="468"/>
      <c r="C104" s="510"/>
      <c r="D104" s="617"/>
      <c r="E104" s="1646" t="s">
        <v>565</v>
      </c>
      <c r="F104" s="1697"/>
      <c r="G104" s="1525"/>
      <c r="H104" s="1698"/>
      <c r="I104" s="1698"/>
      <c r="J104" s="1700"/>
      <c r="K104" s="1612"/>
      <c r="L104" s="1702"/>
      <c r="M104" s="1702"/>
      <c r="N104" s="1702"/>
      <c r="O104" s="1593"/>
      <c r="P104" s="1705"/>
      <c r="Q104" s="1690"/>
    </row>
    <row r="105" spans="1:17" ht="17.25" customHeight="1" x14ac:dyDescent="0.3">
      <c r="A105" s="467"/>
      <c r="B105" s="468"/>
      <c r="C105" s="510"/>
      <c r="D105" s="617"/>
      <c r="E105" s="1589" t="s">
        <v>565</v>
      </c>
      <c r="F105" s="1658"/>
      <c r="G105" s="479" t="s">
        <v>13</v>
      </c>
      <c r="H105" s="968">
        <v>0</v>
      </c>
      <c r="I105" s="968">
        <v>0</v>
      </c>
      <c r="J105" s="999">
        <v>0</v>
      </c>
      <c r="K105" s="473" t="s">
        <v>257</v>
      </c>
      <c r="L105" s="1703"/>
      <c r="M105" s="1703"/>
      <c r="N105" s="1703"/>
      <c r="O105" s="1593"/>
      <c r="P105" s="1705"/>
      <c r="Q105" s="1690"/>
    </row>
    <row r="106" spans="1:17" ht="17.25" customHeight="1" x14ac:dyDescent="0.3">
      <c r="A106" s="467"/>
      <c r="B106" s="468"/>
      <c r="C106" s="510"/>
      <c r="D106" s="617"/>
      <c r="E106" s="1645" t="s">
        <v>1233</v>
      </c>
      <c r="F106" s="1657" t="s">
        <v>567</v>
      </c>
      <c r="G106" s="470" t="s">
        <v>8</v>
      </c>
      <c r="H106" s="1000">
        <v>0</v>
      </c>
      <c r="I106" s="1000">
        <v>30</v>
      </c>
      <c r="J106" s="1001">
        <v>0</v>
      </c>
      <c r="K106" s="473" t="s">
        <v>256</v>
      </c>
      <c r="L106" s="1693">
        <v>0</v>
      </c>
      <c r="M106" s="1693">
        <v>1</v>
      </c>
      <c r="N106" s="1693">
        <v>0</v>
      </c>
      <c r="O106" s="1593"/>
      <c r="P106" s="1705"/>
      <c r="Q106" s="1690"/>
    </row>
    <row r="107" spans="1:17" ht="17.25" customHeight="1" thickBot="1" x14ac:dyDescent="0.35">
      <c r="A107" s="467"/>
      <c r="B107" s="468"/>
      <c r="C107" s="510"/>
      <c r="D107" s="617"/>
      <c r="E107" s="1676"/>
      <c r="F107" s="1707"/>
      <c r="G107" s="474" t="s">
        <v>13</v>
      </c>
      <c r="H107" s="969">
        <v>0</v>
      </c>
      <c r="I107" s="969">
        <v>0</v>
      </c>
      <c r="J107" s="1002">
        <v>0</v>
      </c>
      <c r="K107" s="531" t="s">
        <v>257</v>
      </c>
      <c r="L107" s="1708"/>
      <c r="M107" s="1708"/>
      <c r="N107" s="1708"/>
      <c r="O107" s="1594"/>
      <c r="P107" s="1706"/>
      <c r="Q107" s="1691"/>
    </row>
    <row r="108" spans="1:17" s="745" customFormat="1" ht="15.75" customHeight="1" thickBot="1" x14ac:dyDescent="0.3">
      <c r="A108" s="747"/>
      <c r="B108" s="744"/>
      <c r="C108" s="746"/>
      <c r="D108" s="1561" t="s">
        <v>15</v>
      </c>
      <c r="E108" s="1596"/>
      <c r="F108" s="1596"/>
      <c r="G108" s="1596"/>
      <c r="H108" s="1003">
        <f>SUM(H100:H107)</f>
        <v>256</v>
      </c>
      <c r="I108" s="1003">
        <f t="shared" ref="I108:J108" si="6">SUM(I100:I107)</f>
        <v>973</v>
      </c>
      <c r="J108" s="1003">
        <f t="shared" si="6"/>
        <v>250</v>
      </c>
      <c r="K108" s="1506"/>
      <c r="L108" s="1506"/>
      <c r="M108" s="1506"/>
      <c r="N108" s="1506"/>
      <c r="O108" s="1506"/>
      <c r="P108" s="1709"/>
      <c r="Q108" s="1710"/>
    </row>
    <row r="109" spans="1:17" ht="15.75" customHeight="1" thickBot="1" x14ac:dyDescent="0.35">
      <c r="A109" s="467"/>
      <c r="B109" s="468"/>
      <c r="C109" s="510"/>
      <c r="D109" s="1497" t="s">
        <v>1234</v>
      </c>
      <c r="E109" s="1498"/>
      <c r="F109" s="1498"/>
      <c r="G109" s="1498"/>
      <c r="H109" s="1498"/>
      <c r="I109" s="1498"/>
      <c r="J109" s="1498"/>
      <c r="K109" s="1498"/>
      <c r="L109" s="1498"/>
      <c r="M109" s="1498"/>
      <c r="N109" s="1498"/>
      <c r="O109" s="1498"/>
      <c r="P109" s="1498"/>
      <c r="Q109" s="1598"/>
    </row>
    <row r="110" spans="1:17" ht="13.5" customHeight="1" x14ac:dyDescent="0.3">
      <c r="A110" s="467"/>
      <c r="B110" s="468"/>
      <c r="C110" s="510"/>
      <c r="D110" s="617"/>
      <c r="E110" s="1725" t="s">
        <v>1235</v>
      </c>
      <c r="F110" s="1711" t="s">
        <v>569</v>
      </c>
      <c r="G110" s="1539" t="s">
        <v>13</v>
      </c>
      <c r="H110" s="1712">
        <v>0.5</v>
      </c>
      <c r="I110" s="1714">
        <v>0</v>
      </c>
      <c r="J110" s="1714">
        <v>0</v>
      </c>
      <c r="K110" s="1711" t="s">
        <v>575</v>
      </c>
      <c r="L110" s="1715">
        <v>8</v>
      </c>
      <c r="M110" s="1715">
        <v>0</v>
      </c>
      <c r="N110" s="1715">
        <v>0</v>
      </c>
      <c r="O110" s="1716" t="s">
        <v>691</v>
      </c>
      <c r="P110" s="1683" t="s">
        <v>527</v>
      </c>
      <c r="Q110" s="1595" t="s">
        <v>577</v>
      </c>
    </row>
    <row r="111" spans="1:17" ht="12.75" customHeight="1" x14ac:dyDescent="0.3">
      <c r="A111" s="467"/>
      <c r="B111" s="468"/>
      <c r="C111" s="510"/>
      <c r="D111" s="617"/>
      <c r="E111" s="1726"/>
      <c r="F111" s="1516" t="s">
        <v>570</v>
      </c>
      <c r="G111" s="1525"/>
      <c r="H111" s="1713"/>
      <c r="I111" s="1698"/>
      <c r="J111" s="1654"/>
      <c r="K111" s="1612"/>
      <c r="L111" s="1703"/>
      <c r="M111" s="1703"/>
      <c r="N111" s="1703"/>
      <c r="O111" s="1593"/>
      <c r="P111" s="1593"/>
      <c r="Q111" s="1681"/>
    </row>
    <row r="112" spans="1:17" ht="14.4" customHeight="1" x14ac:dyDescent="0.3">
      <c r="A112" s="467"/>
      <c r="B112" s="468"/>
      <c r="C112" s="510"/>
      <c r="D112" s="617"/>
      <c r="E112" s="1719" t="s">
        <v>1236</v>
      </c>
      <c r="F112" s="1515" t="s">
        <v>571</v>
      </c>
      <c r="G112" s="1520" t="s">
        <v>13</v>
      </c>
      <c r="H112" s="1721">
        <v>0</v>
      </c>
      <c r="I112" s="1653">
        <v>5</v>
      </c>
      <c r="J112" s="1653">
        <v>0</v>
      </c>
      <c r="K112" s="1515" t="s">
        <v>575</v>
      </c>
      <c r="L112" s="1693">
        <v>0</v>
      </c>
      <c r="M112" s="1693">
        <v>1</v>
      </c>
      <c r="N112" s="1693">
        <v>0</v>
      </c>
      <c r="O112" s="1593"/>
      <c r="P112" s="1593"/>
      <c r="Q112" s="1681"/>
    </row>
    <row r="113" spans="1:17" ht="12.75" customHeight="1" x14ac:dyDescent="0.3">
      <c r="A113" s="467"/>
      <c r="B113" s="468"/>
      <c r="C113" s="510"/>
      <c r="D113" s="617"/>
      <c r="E113" s="1726"/>
      <c r="F113" s="1516" t="s">
        <v>572</v>
      </c>
      <c r="G113" s="1525"/>
      <c r="H113" s="1713"/>
      <c r="I113" s="1698"/>
      <c r="J113" s="1654"/>
      <c r="K113" s="1612"/>
      <c r="L113" s="1703"/>
      <c r="M113" s="1703"/>
      <c r="N113" s="1703"/>
      <c r="O113" s="1593"/>
      <c r="P113" s="1593"/>
      <c r="Q113" s="1681"/>
    </row>
    <row r="114" spans="1:17" ht="12.75" customHeight="1" x14ac:dyDescent="0.3">
      <c r="A114" s="467"/>
      <c r="B114" s="468"/>
      <c r="C114" s="510"/>
      <c r="D114" s="617"/>
      <c r="E114" s="1719" t="s">
        <v>1237</v>
      </c>
      <c r="F114" s="1515" t="s">
        <v>570</v>
      </c>
      <c r="G114" s="1520" t="s">
        <v>13</v>
      </c>
      <c r="H114" s="1721">
        <v>0</v>
      </c>
      <c r="I114" s="1653">
        <v>1</v>
      </c>
      <c r="J114" s="1653">
        <v>0</v>
      </c>
      <c r="K114" s="1515" t="s">
        <v>575</v>
      </c>
      <c r="L114" s="1717">
        <v>0</v>
      </c>
      <c r="M114" s="1693">
        <v>8</v>
      </c>
      <c r="N114" s="1693">
        <v>0</v>
      </c>
      <c r="O114" s="1593"/>
      <c r="P114" s="1593"/>
      <c r="Q114" s="1681"/>
    </row>
    <row r="115" spans="1:17" ht="15.75" customHeight="1" x14ac:dyDescent="0.3">
      <c r="A115" s="467"/>
      <c r="B115" s="468"/>
      <c r="C115" s="510"/>
      <c r="D115" s="617"/>
      <c r="E115" s="1720"/>
      <c r="F115" s="1502" t="s">
        <v>571</v>
      </c>
      <c r="G115" s="1525"/>
      <c r="H115" s="1723"/>
      <c r="I115" s="1724"/>
      <c r="J115" s="1654"/>
      <c r="K115" s="1612"/>
      <c r="L115" s="1718"/>
      <c r="M115" s="1703"/>
      <c r="N115" s="1703"/>
      <c r="O115" s="1593"/>
      <c r="P115" s="1593"/>
      <c r="Q115" s="1681"/>
    </row>
    <row r="116" spans="1:17" ht="27.75" customHeight="1" x14ac:dyDescent="0.3">
      <c r="A116" s="467"/>
      <c r="B116" s="468"/>
      <c r="C116" s="510"/>
      <c r="D116" s="617"/>
      <c r="E116" s="1719" t="s">
        <v>1238</v>
      </c>
      <c r="F116" s="1515" t="s">
        <v>574</v>
      </c>
      <c r="G116" s="1520" t="s">
        <v>13</v>
      </c>
      <c r="H116" s="1721">
        <v>0</v>
      </c>
      <c r="I116" s="1653">
        <v>26</v>
      </c>
      <c r="J116" s="1653">
        <v>0</v>
      </c>
      <c r="K116" s="1515" t="s">
        <v>575</v>
      </c>
      <c r="L116" s="1693">
        <v>8</v>
      </c>
      <c r="M116" s="1693">
        <v>0</v>
      </c>
      <c r="N116" s="1693">
        <v>6</v>
      </c>
      <c r="O116" s="1593"/>
      <c r="P116" s="1612"/>
      <c r="Q116" s="1681"/>
    </row>
    <row r="117" spans="1:17" ht="10.5" hidden="1" customHeight="1" x14ac:dyDescent="0.3">
      <c r="A117" s="467"/>
      <c r="B117" s="468"/>
      <c r="C117" s="510"/>
      <c r="D117" s="617"/>
      <c r="E117" s="1720"/>
      <c r="F117" s="1516" t="s">
        <v>573</v>
      </c>
      <c r="G117" s="1525"/>
      <c r="H117" s="1713"/>
      <c r="I117" s="1698"/>
      <c r="J117" s="1654"/>
      <c r="K117" s="1612"/>
      <c r="L117" s="1722"/>
      <c r="M117" s="1722"/>
      <c r="N117" s="1722"/>
      <c r="O117" s="1593"/>
      <c r="P117" s="532"/>
      <c r="Q117" s="1681"/>
    </row>
    <row r="118" spans="1:17" ht="26.25" customHeight="1" x14ac:dyDescent="0.3">
      <c r="A118" s="467"/>
      <c r="B118" s="468"/>
      <c r="C118" s="510"/>
      <c r="D118" s="617"/>
      <c r="E118" s="1645" t="s">
        <v>1239</v>
      </c>
      <c r="F118" s="1657" t="s">
        <v>193</v>
      </c>
      <c r="G118" s="1520" t="s">
        <v>8</v>
      </c>
      <c r="H118" s="1737">
        <v>0</v>
      </c>
      <c r="I118" s="1737">
        <v>8</v>
      </c>
      <c r="J118" s="1737">
        <v>0</v>
      </c>
      <c r="K118" s="1520" t="s">
        <v>45</v>
      </c>
      <c r="L118" s="1693">
        <v>0</v>
      </c>
      <c r="M118" s="1693">
        <v>1</v>
      </c>
      <c r="N118" s="1693">
        <v>0</v>
      </c>
      <c r="O118" s="1593"/>
      <c r="P118" s="1666" t="s">
        <v>544</v>
      </c>
      <c r="Q118" s="1681"/>
    </row>
    <row r="119" spans="1:17" ht="0.75" customHeight="1" x14ac:dyDescent="0.3">
      <c r="A119" s="467"/>
      <c r="B119" s="468"/>
      <c r="C119" s="510"/>
      <c r="D119" s="617"/>
      <c r="E119" s="1589"/>
      <c r="F119" s="1525"/>
      <c r="G119" s="1525"/>
      <c r="H119" s="1724"/>
      <c r="I119" s="1724"/>
      <c r="J119" s="1654"/>
      <c r="K119" s="1612"/>
      <c r="L119" s="1722"/>
      <c r="M119" s="1722"/>
      <c r="N119" s="1722"/>
      <c r="O119" s="1593"/>
      <c r="P119" s="1593"/>
      <c r="Q119" s="1681"/>
    </row>
    <row r="120" spans="1:17" ht="26.4" x14ac:dyDescent="0.3">
      <c r="A120" s="467"/>
      <c r="B120" s="468"/>
      <c r="C120" s="510"/>
      <c r="D120" s="617"/>
      <c r="E120" s="445" t="s">
        <v>1240</v>
      </c>
      <c r="F120" s="486" t="s">
        <v>294</v>
      </c>
      <c r="G120" s="479" t="s">
        <v>8</v>
      </c>
      <c r="H120" s="1004">
        <v>0</v>
      </c>
      <c r="I120" s="954">
        <v>10</v>
      </c>
      <c r="J120" s="954">
        <v>50</v>
      </c>
      <c r="K120" s="472" t="s">
        <v>576</v>
      </c>
      <c r="L120" s="496">
        <v>0</v>
      </c>
      <c r="M120" s="533">
        <v>1</v>
      </c>
      <c r="N120" s="496">
        <v>100</v>
      </c>
      <c r="O120" s="1593"/>
      <c r="P120" s="1593"/>
      <c r="Q120" s="1681"/>
    </row>
    <row r="121" spans="1:17" ht="27.75" customHeight="1" x14ac:dyDescent="0.3">
      <c r="A121" s="467"/>
      <c r="B121" s="468"/>
      <c r="C121" s="510"/>
      <c r="D121" s="617"/>
      <c r="E121" s="630" t="s">
        <v>1241</v>
      </c>
      <c r="F121" s="486" t="s">
        <v>46</v>
      </c>
      <c r="G121" s="479" t="s">
        <v>8</v>
      </c>
      <c r="H121" s="1004">
        <v>0</v>
      </c>
      <c r="I121" s="954">
        <v>7</v>
      </c>
      <c r="J121" s="954">
        <v>0</v>
      </c>
      <c r="K121" s="472" t="s">
        <v>47</v>
      </c>
      <c r="L121" s="496">
        <v>0</v>
      </c>
      <c r="M121" s="533">
        <v>1</v>
      </c>
      <c r="N121" s="496">
        <v>0</v>
      </c>
      <c r="O121" s="1593"/>
      <c r="P121" s="1593"/>
      <c r="Q121" s="1681"/>
    </row>
    <row r="122" spans="1:17" ht="26.4" x14ac:dyDescent="0.3">
      <c r="A122" s="467"/>
      <c r="B122" s="468"/>
      <c r="C122" s="510"/>
      <c r="D122" s="617"/>
      <c r="E122" s="445" t="s">
        <v>1242</v>
      </c>
      <c r="F122" s="519" t="s">
        <v>158</v>
      </c>
      <c r="G122" s="479" t="s">
        <v>8</v>
      </c>
      <c r="H122" s="1005">
        <v>0</v>
      </c>
      <c r="I122" s="1006">
        <v>0</v>
      </c>
      <c r="J122" s="1006">
        <v>45</v>
      </c>
      <c r="K122" s="472" t="s">
        <v>47</v>
      </c>
      <c r="L122" s="496">
        <v>0</v>
      </c>
      <c r="M122" s="533">
        <v>0</v>
      </c>
      <c r="N122" s="496">
        <v>1</v>
      </c>
      <c r="O122" s="1593"/>
      <c r="P122" s="1593"/>
      <c r="Q122" s="1681"/>
    </row>
    <row r="123" spans="1:17" ht="27" thickBot="1" x14ac:dyDescent="0.35">
      <c r="A123" s="467"/>
      <c r="B123" s="468"/>
      <c r="C123" s="510"/>
      <c r="D123" s="617"/>
      <c r="E123" s="624" t="s">
        <v>1243</v>
      </c>
      <c r="F123" s="474" t="s">
        <v>159</v>
      </c>
      <c r="G123" s="474" t="s">
        <v>8</v>
      </c>
      <c r="H123" s="1007">
        <v>0</v>
      </c>
      <c r="I123" s="957">
        <v>30</v>
      </c>
      <c r="J123" s="957">
        <v>0</v>
      </c>
      <c r="K123" s="534" t="s">
        <v>47</v>
      </c>
      <c r="L123" s="501">
        <v>0</v>
      </c>
      <c r="M123" s="501">
        <v>1</v>
      </c>
      <c r="N123" s="501">
        <v>0</v>
      </c>
      <c r="O123" s="1594"/>
      <c r="P123" s="1594"/>
      <c r="Q123" s="1682"/>
    </row>
    <row r="124" spans="1:17" ht="15.75" customHeight="1" thickBot="1" x14ac:dyDescent="0.35">
      <c r="A124" s="467"/>
      <c r="B124" s="468"/>
      <c r="C124" s="510"/>
      <c r="D124" s="1727" t="s">
        <v>15</v>
      </c>
      <c r="E124" s="1728"/>
      <c r="F124" s="1728"/>
      <c r="G124" s="1728"/>
      <c r="H124" s="970">
        <f>SUM(H110:H123)</f>
        <v>0.5</v>
      </c>
      <c r="I124" s="1008">
        <f>SUM(I110:I123)</f>
        <v>87</v>
      </c>
      <c r="J124" s="1009">
        <f>SUM(J110:J123)</f>
        <v>95</v>
      </c>
      <c r="K124" s="1729"/>
      <c r="L124" s="1730"/>
      <c r="M124" s="1730"/>
      <c r="N124" s="1730"/>
      <c r="O124" s="1730"/>
      <c r="P124" s="1730"/>
      <c r="Q124" s="1731"/>
    </row>
    <row r="125" spans="1:17" ht="15.75" customHeight="1" thickBot="1" x14ac:dyDescent="0.35">
      <c r="A125" s="467"/>
      <c r="B125" s="468"/>
      <c r="C125" s="1732" t="s">
        <v>11</v>
      </c>
      <c r="D125" s="1733"/>
      <c r="E125" s="1733"/>
      <c r="F125" s="1733"/>
      <c r="G125" s="1734"/>
      <c r="H125" s="967">
        <f>H95+H98+H108+H124</f>
        <v>1894.16</v>
      </c>
      <c r="I125" s="967">
        <f>I95+I98+I108+I124</f>
        <v>3189.6099999999997</v>
      </c>
      <c r="J125" s="967">
        <f>J95+J98+J108+J124</f>
        <v>575</v>
      </c>
      <c r="K125" s="1510"/>
      <c r="L125" s="1735"/>
      <c r="M125" s="1735"/>
      <c r="N125" s="1735"/>
      <c r="O125" s="1735"/>
      <c r="P125" s="1735"/>
      <c r="Q125" s="1736"/>
    </row>
    <row r="126" spans="1:17" ht="15.75" customHeight="1" thickBot="1" x14ac:dyDescent="0.3">
      <c r="A126" s="467"/>
      <c r="B126" s="535"/>
      <c r="C126" s="536" t="s">
        <v>1244</v>
      </c>
      <c r="D126" s="1738" t="s">
        <v>581</v>
      </c>
      <c r="E126" s="1739"/>
      <c r="F126" s="1739"/>
      <c r="G126" s="1739"/>
      <c r="H126" s="1739"/>
      <c r="I126" s="1739"/>
      <c r="J126" s="1739"/>
      <c r="K126" s="1739"/>
      <c r="L126" s="1739"/>
      <c r="M126" s="1739"/>
      <c r="N126" s="1739"/>
      <c r="O126" s="1739"/>
      <c r="P126" s="1739"/>
      <c r="Q126" s="1740"/>
    </row>
    <row r="127" spans="1:17" ht="16.5" customHeight="1" thickBot="1" x14ac:dyDescent="0.35">
      <c r="A127" s="467"/>
      <c r="B127" s="535"/>
      <c r="C127" s="510"/>
      <c r="D127" s="636" t="s">
        <v>1245</v>
      </c>
      <c r="E127" s="1741" t="s">
        <v>582</v>
      </c>
      <c r="F127" s="1741"/>
      <c r="G127" s="1741"/>
      <c r="H127" s="1741"/>
      <c r="I127" s="1741"/>
      <c r="J127" s="1741"/>
      <c r="K127" s="1741"/>
      <c r="L127" s="1741"/>
      <c r="M127" s="1741"/>
      <c r="N127" s="1741"/>
      <c r="O127" s="1741"/>
      <c r="P127" s="1741"/>
      <c r="Q127" s="1742"/>
    </row>
    <row r="128" spans="1:17" ht="26.25" customHeight="1" x14ac:dyDescent="0.3">
      <c r="A128" s="467"/>
      <c r="B128" s="535"/>
      <c r="C128" s="510"/>
      <c r="D128" s="813"/>
      <c r="E128" s="816" t="s">
        <v>1246</v>
      </c>
      <c r="F128" s="817" t="s">
        <v>48</v>
      </c>
      <c r="G128" s="804" t="s">
        <v>41</v>
      </c>
      <c r="H128" s="997">
        <v>50</v>
      </c>
      <c r="I128" s="997">
        <v>55</v>
      </c>
      <c r="J128" s="997">
        <v>60</v>
      </c>
      <c r="K128" s="537" t="s">
        <v>49</v>
      </c>
      <c r="L128" s="814">
        <v>720</v>
      </c>
      <c r="M128" s="712">
        <v>720</v>
      </c>
      <c r="N128" s="814">
        <v>720</v>
      </c>
      <c r="O128" s="1715" t="s">
        <v>701</v>
      </c>
      <c r="P128" s="1715" t="s">
        <v>563</v>
      </c>
      <c r="Q128" s="1629" t="s">
        <v>515</v>
      </c>
    </row>
    <row r="129" spans="1:17" ht="27.75" customHeight="1" x14ac:dyDescent="0.3">
      <c r="A129" s="467"/>
      <c r="B129" s="535"/>
      <c r="C129" s="510"/>
      <c r="D129" s="813"/>
      <c r="E129" s="810" t="s">
        <v>1247</v>
      </c>
      <c r="F129" s="802" t="s">
        <v>50</v>
      </c>
      <c r="G129" s="801" t="s">
        <v>41</v>
      </c>
      <c r="H129" s="1004">
        <v>30</v>
      </c>
      <c r="I129" s="1004">
        <v>30</v>
      </c>
      <c r="J129" s="1004">
        <v>30</v>
      </c>
      <c r="K129" s="472" t="s">
        <v>51</v>
      </c>
      <c r="L129" s="706">
        <v>1.5</v>
      </c>
      <c r="M129" s="713">
        <v>1.5</v>
      </c>
      <c r="N129" s="706">
        <v>1.5</v>
      </c>
      <c r="O129" s="1702"/>
      <c r="P129" s="1702"/>
      <c r="Q129" s="1630"/>
    </row>
    <row r="130" spans="1:17" ht="27" customHeight="1" x14ac:dyDescent="0.3">
      <c r="A130" s="467"/>
      <c r="B130" s="535"/>
      <c r="C130" s="510"/>
      <c r="D130" s="813"/>
      <c r="E130" s="809" t="s">
        <v>1248</v>
      </c>
      <c r="F130" s="802" t="s">
        <v>52</v>
      </c>
      <c r="G130" s="801" t="s">
        <v>41</v>
      </c>
      <c r="H130" s="1004">
        <v>10</v>
      </c>
      <c r="I130" s="1004">
        <v>10</v>
      </c>
      <c r="J130" s="1004">
        <v>10</v>
      </c>
      <c r="K130" s="472" t="s">
        <v>53</v>
      </c>
      <c r="L130" s="815">
        <v>10</v>
      </c>
      <c r="M130" s="714">
        <v>10</v>
      </c>
      <c r="N130" s="815">
        <v>10</v>
      </c>
      <c r="O130" s="1702"/>
      <c r="P130" s="1702"/>
      <c r="Q130" s="1630"/>
    </row>
    <row r="131" spans="1:17" ht="30" customHeight="1" x14ac:dyDescent="0.3">
      <c r="A131" s="467"/>
      <c r="B131" s="535"/>
      <c r="C131" s="510"/>
      <c r="D131" s="813"/>
      <c r="E131" s="810" t="s">
        <v>1249</v>
      </c>
      <c r="F131" s="802" t="s">
        <v>54</v>
      </c>
      <c r="G131" s="801" t="s">
        <v>41</v>
      </c>
      <c r="H131" s="1004">
        <v>250</v>
      </c>
      <c r="I131" s="1004">
        <v>300</v>
      </c>
      <c r="J131" s="1004">
        <v>300</v>
      </c>
      <c r="K131" s="472" t="s">
        <v>788</v>
      </c>
      <c r="L131" s="815">
        <v>15000</v>
      </c>
      <c r="M131" s="714">
        <v>15000</v>
      </c>
      <c r="N131" s="815">
        <v>15000</v>
      </c>
      <c r="O131" s="1702"/>
      <c r="P131" s="1702"/>
      <c r="Q131" s="1630"/>
    </row>
    <row r="132" spans="1:17" ht="27" customHeight="1" x14ac:dyDescent="0.3">
      <c r="A132" s="467"/>
      <c r="B132" s="535"/>
      <c r="C132" s="510"/>
      <c r="D132" s="813"/>
      <c r="E132" s="809" t="s">
        <v>1250</v>
      </c>
      <c r="F132" s="802" t="s">
        <v>156</v>
      </c>
      <c r="G132" s="801" t="s">
        <v>41</v>
      </c>
      <c r="H132" s="1004">
        <v>30</v>
      </c>
      <c r="I132" s="1004">
        <v>30</v>
      </c>
      <c r="J132" s="1004">
        <v>30</v>
      </c>
      <c r="K132" s="472" t="s">
        <v>789</v>
      </c>
      <c r="L132" s="815">
        <v>6</v>
      </c>
      <c r="M132" s="714">
        <v>6</v>
      </c>
      <c r="N132" s="815">
        <v>6</v>
      </c>
      <c r="O132" s="1702"/>
      <c r="P132" s="1702"/>
      <c r="Q132" s="1630"/>
    </row>
    <row r="133" spans="1:17" ht="15" customHeight="1" x14ac:dyDescent="0.3">
      <c r="A133" s="467"/>
      <c r="B133" s="535"/>
      <c r="C133" s="510"/>
      <c r="D133" s="813"/>
      <c r="E133" s="809" t="s">
        <v>1251</v>
      </c>
      <c r="F133" s="802" t="s">
        <v>56</v>
      </c>
      <c r="G133" s="801" t="s">
        <v>41</v>
      </c>
      <c r="H133" s="1004">
        <v>190</v>
      </c>
      <c r="I133" s="1004">
        <v>0</v>
      </c>
      <c r="J133" s="1004">
        <v>0</v>
      </c>
      <c r="K133" s="811" t="s">
        <v>790</v>
      </c>
      <c r="L133" s="500">
        <v>0.4</v>
      </c>
      <c r="M133" s="533">
        <v>0</v>
      </c>
      <c r="N133" s="799">
        <v>0</v>
      </c>
      <c r="O133" s="1702"/>
      <c r="P133" s="1702"/>
      <c r="Q133" s="1630"/>
    </row>
    <row r="134" spans="1:17" ht="32.25" customHeight="1" x14ac:dyDescent="0.3">
      <c r="A134" s="467"/>
      <c r="B134" s="535"/>
      <c r="C134" s="510"/>
      <c r="D134" s="813"/>
      <c r="E134" s="809" t="s">
        <v>1252</v>
      </c>
      <c r="F134" s="802" t="s">
        <v>250</v>
      </c>
      <c r="G134" s="801" t="s">
        <v>41</v>
      </c>
      <c r="H134" s="1004">
        <v>200</v>
      </c>
      <c r="I134" s="1004">
        <v>400</v>
      </c>
      <c r="J134" s="1004">
        <v>400</v>
      </c>
      <c r="K134" s="811" t="s">
        <v>200</v>
      </c>
      <c r="L134" s="799">
        <v>20</v>
      </c>
      <c r="M134" s="533">
        <v>60</v>
      </c>
      <c r="N134" s="533">
        <v>100</v>
      </c>
      <c r="O134" s="1752" t="s">
        <v>702</v>
      </c>
      <c r="P134" s="1743"/>
      <c r="Q134" s="1630"/>
    </row>
    <row r="135" spans="1:17" ht="15" customHeight="1" x14ac:dyDescent="0.3">
      <c r="A135" s="467"/>
      <c r="B135" s="535"/>
      <c r="C135" s="510"/>
      <c r="D135" s="813"/>
      <c r="E135" s="1645" t="s">
        <v>1253</v>
      </c>
      <c r="F135" s="1657" t="s">
        <v>297</v>
      </c>
      <c r="G135" s="1520" t="s">
        <v>41</v>
      </c>
      <c r="H135" s="1745">
        <v>9</v>
      </c>
      <c r="I135" s="1745">
        <v>150</v>
      </c>
      <c r="J135" s="1745">
        <v>0</v>
      </c>
      <c r="K135" s="811" t="s">
        <v>200</v>
      </c>
      <c r="L135" s="799">
        <v>0</v>
      </c>
      <c r="M135" s="533">
        <v>100</v>
      </c>
      <c r="N135" s="533">
        <v>0</v>
      </c>
      <c r="O135" s="1752"/>
      <c r="P135" s="1743"/>
      <c r="Q135" s="1630"/>
    </row>
    <row r="136" spans="1:17" ht="15" customHeight="1" x14ac:dyDescent="0.3">
      <c r="A136" s="467"/>
      <c r="B136" s="535"/>
      <c r="C136" s="510"/>
      <c r="D136" s="813"/>
      <c r="E136" s="1720"/>
      <c r="F136" s="1744"/>
      <c r="G136" s="1744"/>
      <c r="H136" s="1662"/>
      <c r="I136" s="1662"/>
      <c r="J136" s="1662"/>
      <c r="K136" s="821" t="s">
        <v>321</v>
      </c>
      <c r="L136" s="799">
        <v>1</v>
      </c>
      <c r="M136" s="533">
        <v>0</v>
      </c>
      <c r="N136" s="533">
        <v>0</v>
      </c>
      <c r="O136" s="1752"/>
      <c r="P136" s="1743"/>
      <c r="Q136" s="1630"/>
    </row>
    <row r="137" spans="1:17" ht="30" customHeight="1" x14ac:dyDescent="0.3">
      <c r="A137" s="467"/>
      <c r="B137" s="535"/>
      <c r="C137" s="510"/>
      <c r="D137" s="813"/>
      <c r="E137" s="809" t="s">
        <v>1254</v>
      </c>
      <c r="F137" s="486" t="s">
        <v>322</v>
      </c>
      <c r="G137" s="801" t="s">
        <v>41</v>
      </c>
      <c r="H137" s="1004">
        <v>0</v>
      </c>
      <c r="I137" s="1004">
        <v>250</v>
      </c>
      <c r="J137" s="1004">
        <v>0</v>
      </c>
      <c r="K137" s="472" t="s">
        <v>790</v>
      </c>
      <c r="L137" s="706">
        <v>0</v>
      </c>
      <c r="M137" s="715">
        <v>0.5</v>
      </c>
      <c r="N137" s="500">
        <v>0</v>
      </c>
      <c r="O137" s="1702" t="s">
        <v>701</v>
      </c>
      <c r="P137" s="1702"/>
      <c r="Q137" s="1630"/>
    </row>
    <row r="138" spans="1:17" ht="21" customHeight="1" x14ac:dyDescent="0.3">
      <c r="A138" s="467"/>
      <c r="B138" s="535"/>
      <c r="C138" s="510"/>
      <c r="D138" s="813"/>
      <c r="E138" s="1645" t="s">
        <v>1255</v>
      </c>
      <c r="F138" s="1657" t="s">
        <v>57</v>
      </c>
      <c r="G138" s="1520" t="s">
        <v>41</v>
      </c>
      <c r="H138" s="1745">
        <v>3</v>
      </c>
      <c r="I138" s="1745">
        <v>200</v>
      </c>
      <c r="J138" s="1745">
        <v>200</v>
      </c>
      <c r="K138" s="538" t="s">
        <v>791</v>
      </c>
      <c r="L138" s="815">
        <v>1</v>
      </c>
      <c r="M138" s="533">
        <v>0</v>
      </c>
      <c r="N138" s="799">
        <v>0</v>
      </c>
      <c r="O138" s="1702"/>
      <c r="P138" s="1702"/>
      <c r="Q138" s="1630"/>
    </row>
    <row r="139" spans="1:17" ht="18" customHeight="1" x14ac:dyDescent="0.3">
      <c r="A139" s="467"/>
      <c r="B139" s="535"/>
      <c r="C139" s="510"/>
      <c r="D139" s="813"/>
      <c r="E139" s="1589"/>
      <c r="F139" s="1658"/>
      <c r="G139" s="1525"/>
      <c r="H139" s="1723"/>
      <c r="I139" s="1723"/>
      <c r="J139" s="1662"/>
      <c r="K139" s="539" t="s">
        <v>200</v>
      </c>
      <c r="L139" s="815">
        <v>0</v>
      </c>
      <c r="M139" s="533">
        <v>50</v>
      </c>
      <c r="N139" s="799">
        <v>100</v>
      </c>
      <c r="O139" s="1702"/>
      <c r="P139" s="1702"/>
      <c r="Q139" s="1630"/>
    </row>
    <row r="140" spans="1:17" ht="26.4" x14ac:dyDescent="0.3">
      <c r="A140" s="467"/>
      <c r="B140" s="535"/>
      <c r="C140" s="510"/>
      <c r="D140" s="813"/>
      <c r="E140" s="809" t="s">
        <v>1256</v>
      </c>
      <c r="F140" s="486" t="s">
        <v>298</v>
      </c>
      <c r="G140" s="801" t="s">
        <v>41</v>
      </c>
      <c r="H140" s="1004">
        <v>7</v>
      </c>
      <c r="I140" s="1004">
        <v>0</v>
      </c>
      <c r="J140" s="1010">
        <v>200</v>
      </c>
      <c r="K140" s="806" t="s">
        <v>792</v>
      </c>
      <c r="L140" s="904">
        <v>1</v>
      </c>
      <c r="M140" s="533">
        <v>0</v>
      </c>
      <c r="N140" s="902">
        <v>100</v>
      </c>
      <c r="O140" s="1702"/>
      <c r="P140" s="1702"/>
      <c r="Q140" s="1630"/>
    </row>
    <row r="141" spans="1:17" ht="25.5" customHeight="1" x14ac:dyDescent="0.3">
      <c r="A141" s="467"/>
      <c r="B141" s="535"/>
      <c r="C141" s="510"/>
      <c r="D141" s="813"/>
      <c r="E141" s="810" t="s">
        <v>1257</v>
      </c>
      <c r="F141" s="486" t="s">
        <v>299</v>
      </c>
      <c r="G141" s="801" t="s">
        <v>8</v>
      </c>
      <c r="H141" s="1004">
        <v>10</v>
      </c>
      <c r="I141" s="1004">
        <v>10</v>
      </c>
      <c r="J141" s="1004">
        <v>10</v>
      </c>
      <c r="K141" s="472" t="s">
        <v>793</v>
      </c>
      <c r="L141" s="706">
        <v>5</v>
      </c>
      <c r="M141" s="715">
        <v>5</v>
      </c>
      <c r="N141" s="500">
        <v>5</v>
      </c>
      <c r="O141" s="1702"/>
      <c r="P141" s="1702"/>
      <c r="Q141" s="1630"/>
    </row>
    <row r="142" spans="1:17" ht="18" customHeight="1" x14ac:dyDescent="0.3">
      <c r="A142" s="467"/>
      <c r="B142" s="535"/>
      <c r="C142" s="510"/>
      <c r="D142" s="813"/>
      <c r="E142" s="1645" t="s">
        <v>1258</v>
      </c>
      <c r="F142" s="1657" t="s">
        <v>583</v>
      </c>
      <c r="G142" s="1520" t="s">
        <v>41</v>
      </c>
      <c r="H142" s="1745">
        <v>120</v>
      </c>
      <c r="I142" s="1745">
        <v>0</v>
      </c>
      <c r="J142" s="1737">
        <v>0</v>
      </c>
      <c r="K142" s="472" t="s">
        <v>794</v>
      </c>
      <c r="L142" s="815">
        <v>1</v>
      </c>
      <c r="M142" s="533">
        <v>0</v>
      </c>
      <c r="N142" s="799">
        <v>0</v>
      </c>
      <c r="O142" s="1702"/>
      <c r="P142" s="1702"/>
      <c r="Q142" s="1630"/>
    </row>
    <row r="143" spans="1:17" ht="18.600000000000001" customHeight="1" x14ac:dyDescent="0.3">
      <c r="A143" s="467"/>
      <c r="B143" s="535"/>
      <c r="C143" s="510"/>
      <c r="D143" s="813"/>
      <c r="E143" s="1589"/>
      <c r="F143" s="1658"/>
      <c r="G143" s="1525"/>
      <c r="H143" s="1723"/>
      <c r="I143" s="1723"/>
      <c r="J143" s="1724"/>
      <c r="K143" s="472" t="s">
        <v>200</v>
      </c>
      <c r="L143" s="815">
        <v>100</v>
      </c>
      <c r="M143" s="533">
        <v>0</v>
      </c>
      <c r="N143" s="799">
        <v>0</v>
      </c>
      <c r="O143" s="1703"/>
      <c r="P143" s="1702"/>
      <c r="Q143" s="1630"/>
    </row>
    <row r="144" spans="1:17" ht="18.600000000000001" customHeight="1" x14ac:dyDescent="0.3">
      <c r="A144" s="467"/>
      <c r="B144" s="535"/>
      <c r="C144" s="510"/>
      <c r="D144" s="813"/>
      <c r="E144" s="810" t="s">
        <v>1259</v>
      </c>
      <c r="F144" s="486" t="s">
        <v>296</v>
      </c>
      <c r="G144" s="801" t="s">
        <v>41</v>
      </c>
      <c r="H144" s="1004">
        <v>55</v>
      </c>
      <c r="I144" s="1004">
        <v>0</v>
      </c>
      <c r="J144" s="1004">
        <v>100</v>
      </c>
      <c r="K144" s="472" t="s">
        <v>976</v>
      </c>
      <c r="L144" s="815">
        <v>0</v>
      </c>
      <c r="M144" s="533">
        <v>0</v>
      </c>
      <c r="N144" s="500">
        <v>0.2</v>
      </c>
      <c r="O144" s="1746" t="s">
        <v>702</v>
      </c>
      <c r="P144" s="1702"/>
      <c r="Q144" s="1630"/>
    </row>
    <row r="145" spans="1:17" ht="25.5" customHeight="1" x14ac:dyDescent="0.3">
      <c r="A145" s="467"/>
      <c r="B145" s="535"/>
      <c r="C145" s="510"/>
      <c r="D145" s="813"/>
      <c r="E145" s="1645" t="s">
        <v>1260</v>
      </c>
      <c r="F145" s="1657" t="s">
        <v>323</v>
      </c>
      <c r="G145" s="1520" t="s">
        <v>41</v>
      </c>
      <c r="H145" s="1745">
        <v>5</v>
      </c>
      <c r="I145" s="1745">
        <v>0</v>
      </c>
      <c r="J145" s="1745">
        <v>200</v>
      </c>
      <c r="K145" s="1655" t="s">
        <v>790</v>
      </c>
      <c r="L145" s="1750">
        <v>0</v>
      </c>
      <c r="M145" s="1695">
        <v>0</v>
      </c>
      <c r="N145" s="1746">
        <v>0.4</v>
      </c>
      <c r="O145" s="1685"/>
      <c r="P145" s="1702"/>
      <c r="Q145" s="1630"/>
    </row>
    <row r="146" spans="1:17" ht="6" hidden="1" customHeight="1" x14ac:dyDescent="0.3">
      <c r="A146" s="467"/>
      <c r="B146" s="535"/>
      <c r="C146" s="510"/>
      <c r="D146" s="813"/>
      <c r="E146" s="1589"/>
      <c r="F146" s="1658"/>
      <c r="G146" s="1525"/>
      <c r="H146" s="1723"/>
      <c r="I146" s="1723"/>
      <c r="J146" s="1662"/>
      <c r="K146" s="1609"/>
      <c r="L146" s="1575"/>
      <c r="M146" s="1747"/>
      <c r="N146" s="1612"/>
      <c r="O146" s="500"/>
      <c r="P146" s="1702"/>
      <c r="Q146" s="1630"/>
    </row>
    <row r="147" spans="1:17" ht="26.25" customHeight="1" x14ac:dyDescent="0.3">
      <c r="A147" s="467"/>
      <c r="B147" s="535"/>
      <c r="C147" s="510"/>
      <c r="D147" s="813"/>
      <c r="E147" s="809" t="s">
        <v>1261</v>
      </c>
      <c r="F147" s="486" t="s">
        <v>313</v>
      </c>
      <c r="G147" s="801" t="s">
        <v>41</v>
      </c>
      <c r="H147" s="954">
        <v>7</v>
      </c>
      <c r="I147" s="954">
        <v>0</v>
      </c>
      <c r="J147" s="1004">
        <v>200</v>
      </c>
      <c r="K147" s="801" t="s">
        <v>792</v>
      </c>
      <c r="L147" s="904">
        <v>1</v>
      </c>
      <c r="M147" s="902">
        <v>0</v>
      </c>
      <c r="N147" s="902">
        <v>100</v>
      </c>
      <c r="O147" s="500" t="s">
        <v>701</v>
      </c>
      <c r="P147" s="1702"/>
      <c r="Q147" s="1630"/>
    </row>
    <row r="148" spans="1:17" ht="26.4" x14ac:dyDescent="0.3">
      <c r="A148" s="467"/>
      <c r="B148" s="535"/>
      <c r="C148" s="510"/>
      <c r="D148" s="813"/>
      <c r="E148" s="810" t="s">
        <v>1262</v>
      </c>
      <c r="F148" s="486" t="s">
        <v>252</v>
      </c>
      <c r="G148" s="798" t="s">
        <v>41</v>
      </c>
      <c r="H148" s="954">
        <v>300</v>
      </c>
      <c r="I148" s="1004">
        <v>0</v>
      </c>
      <c r="J148" s="1004">
        <v>0</v>
      </c>
      <c r="K148" s="811" t="s">
        <v>790</v>
      </c>
      <c r="L148" s="500">
        <v>0.7</v>
      </c>
      <c r="M148" s="533">
        <v>0</v>
      </c>
      <c r="N148" s="799">
        <v>0</v>
      </c>
      <c r="O148" s="1746" t="s">
        <v>702</v>
      </c>
      <c r="P148" s="1702"/>
      <c r="Q148" s="1630"/>
    </row>
    <row r="149" spans="1:17" ht="26.4" x14ac:dyDescent="0.3">
      <c r="A149" s="467"/>
      <c r="B149" s="535"/>
      <c r="C149" s="510"/>
      <c r="D149" s="813"/>
      <c r="E149" s="809" t="s">
        <v>1263</v>
      </c>
      <c r="F149" s="486" t="s">
        <v>194</v>
      </c>
      <c r="G149" s="801" t="s">
        <v>41</v>
      </c>
      <c r="H149" s="1004">
        <v>40</v>
      </c>
      <c r="I149" s="1011">
        <v>0</v>
      </c>
      <c r="J149" s="1011">
        <v>0</v>
      </c>
      <c r="K149" s="811" t="s">
        <v>55</v>
      </c>
      <c r="L149" s="500">
        <v>0.3</v>
      </c>
      <c r="M149" s="533">
        <v>0</v>
      </c>
      <c r="N149" s="799">
        <v>0</v>
      </c>
      <c r="O149" s="1685"/>
      <c r="P149" s="1702"/>
      <c r="Q149" s="1630"/>
    </row>
    <row r="150" spans="1:17" ht="26.4" x14ac:dyDescent="0.3">
      <c r="A150" s="467"/>
      <c r="B150" s="535"/>
      <c r="C150" s="510"/>
      <c r="D150" s="813"/>
      <c r="E150" s="807" t="s">
        <v>1264</v>
      </c>
      <c r="F150" s="801" t="s">
        <v>58</v>
      </c>
      <c r="G150" s="801" t="s">
        <v>41</v>
      </c>
      <c r="H150" s="1011">
        <v>4</v>
      </c>
      <c r="I150" s="1011">
        <v>0</v>
      </c>
      <c r="J150" s="1011">
        <v>0</v>
      </c>
      <c r="K150" s="811" t="s">
        <v>59</v>
      </c>
      <c r="L150" s="799">
        <v>1</v>
      </c>
      <c r="M150" s="533">
        <v>0</v>
      </c>
      <c r="N150" s="799">
        <v>0</v>
      </c>
      <c r="O150" s="808" t="s">
        <v>701</v>
      </c>
      <c r="P150" s="1702"/>
      <c r="Q150" s="1630"/>
    </row>
    <row r="151" spans="1:17" ht="26.4" x14ac:dyDescent="0.3">
      <c r="A151" s="467"/>
      <c r="B151" s="535"/>
      <c r="C151" s="510"/>
      <c r="D151" s="813"/>
      <c r="E151" s="809" t="s">
        <v>1265</v>
      </c>
      <c r="F151" s="802" t="s">
        <v>295</v>
      </c>
      <c r="G151" s="805" t="s">
        <v>41</v>
      </c>
      <c r="H151" s="1005">
        <v>68</v>
      </c>
      <c r="I151" s="1012">
        <v>0</v>
      </c>
      <c r="J151" s="1012">
        <v>0</v>
      </c>
      <c r="K151" s="811" t="s">
        <v>188</v>
      </c>
      <c r="L151" s="716">
        <v>0.5</v>
      </c>
      <c r="M151" s="533">
        <v>0</v>
      </c>
      <c r="N151" s="799">
        <v>0</v>
      </c>
      <c r="O151" s="812" t="s">
        <v>702</v>
      </c>
      <c r="P151" s="1702"/>
      <c r="Q151" s="1630"/>
    </row>
    <row r="152" spans="1:17" ht="34.5" customHeight="1" x14ac:dyDescent="0.3">
      <c r="A152" s="467"/>
      <c r="B152" s="535"/>
      <c r="C152" s="510"/>
      <c r="D152" s="813"/>
      <c r="E152" s="809" t="s">
        <v>1266</v>
      </c>
      <c r="F152" s="802" t="s">
        <v>253</v>
      </c>
      <c r="G152" s="805" t="s">
        <v>41</v>
      </c>
      <c r="H152" s="1005">
        <v>220</v>
      </c>
      <c r="I152" s="1004">
        <v>0</v>
      </c>
      <c r="J152" s="1004">
        <v>0</v>
      </c>
      <c r="K152" s="811" t="s">
        <v>188</v>
      </c>
      <c r="L152" s="717">
        <v>0.9</v>
      </c>
      <c r="M152" s="533">
        <v>0</v>
      </c>
      <c r="N152" s="799">
        <v>0</v>
      </c>
      <c r="O152" s="1748" t="s">
        <v>701</v>
      </c>
      <c r="P152" s="1702"/>
      <c r="Q152" s="1630"/>
    </row>
    <row r="153" spans="1:17" ht="15" customHeight="1" x14ac:dyDescent="0.3">
      <c r="A153" s="467"/>
      <c r="B153" s="535"/>
      <c r="C153" s="510"/>
      <c r="D153" s="813"/>
      <c r="E153" s="1645" t="s">
        <v>1267</v>
      </c>
      <c r="F153" s="1657" t="s">
        <v>324</v>
      </c>
      <c r="G153" s="1520" t="s">
        <v>41</v>
      </c>
      <c r="H153" s="1737">
        <v>7</v>
      </c>
      <c r="I153" s="1737">
        <v>180</v>
      </c>
      <c r="J153" s="1737">
        <v>0</v>
      </c>
      <c r="K153" s="472" t="s">
        <v>325</v>
      </c>
      <c r="L153" s="706">
        <v>0</v>
      </c>
      <c r="M153" s="715">
        <v>0.7</v>
      </c>
      <c r="N153" s="799">
        <v>0</v>
      </c>
      <c r="O153" s="1749"/>
      <c r="P153" s="1702"/>
      <c r="Q153" s="1630"/>
    </row>
    <row r="154" spans="1:17" ht="15" customHeight="1" x14ac:dyDescent="0.3">
      <c r="A154" s="467"/>
      <c r="B154" s="535"/>
      <c r="C154" s="510"/>
      <c r="D154" s="813"/>
      <c r="E154" s="1720"/>
      <c r="F154" s="1744"/>
      <c r="G154" s="1744"/>
      <c r="H154" s="1724"/>
      <c r="I154" s="1724"/>
      <c r="J154" s="1724"/>
      <c r="K154" s="472" t="s">
        <v>61</v>
      </c>
      <c r="L154" s="718">
        <v>1</v>
      </c>
      <c r="M154" s="714">
        <v>0</v>
      </c>
      <c r="N154" s="815">
        <v>0</v>
      </c>
      <c r="O154" s="1749"/>
      <c r="P154" s="1702"/>
      <c r="Q154" s="1630"/>
    </row>
    <row r="155" spans="1:17" ht="15" customHeight="1" x14ac:dyDescent="0.3">
      <c r="A155" s="467"/>
      <c r="B155" s="535"/>
      <c r="C155" s="510"/>
      <c r="D155" s="813"/>
      <c r="E155" s="1645" t="s">
        <v>1268</v>
      </c>
      <c r="F155" s="1674" t="s">
        <v>266</v>
      </c>
      <c r="G155" s="1520" t="s">
        <v>41</v>
      </c>
      <c r="H155" s="1745">
        <v>0</v>
      </c>
      <c r="I155" s="1745">
        <v>8</v>
      </c>
      <c r="J155" s="1737">
        <v>0</v>
      </c>
      <c r="K155" s="811" t="s">
        <v>267</v>
      </c>
      <c r="L155" s="799">
        <v>0</v>
      </c>
      <c r="M155" s="715">
        <v>1</v>
      </c>
      <c r="N155" s="799">
        <v>0</v>
      </c>
      <c r="O155" s="1749"/>
      <c r="P155" s="1702"/>
      <c r="Q155" s="1630"/>
    </row>
    <row r="156" spans="1:17" ht="15" customHeight="1" x14ac:dyDescent="0.3">
      <c r="A156" s="467"/>
      <c r="B156" s="535"/>
      <c r="C156" s="510"/>
      <c r="D156" s="813"/>
      <c r="E156" s="1589"/>
      <c r="F156" s="1674"/>
      <c r="G156" s="1525"/>
      <c r="H156" s="1723"/>
      <c r="I156" s="1723"/>
      <c r="J156" s="1724"/>
      <c r="K156" s="811" t="s">
        <v>188</v>
      </c>
      <c r="L156" s="799">
        <v>0</v>
      </c>
      <c r="M156" s="533">
        <v>0</v>
      </c>
      <c r="N156" s="799">
        <v>0</v>
      </c>
      <c r="O156" s="1749"/>
      <c r="P156" s="1702"/>
      <c r="Q156" s="1630"/>
    </row>
    <row r="157" spans="1:17" ht="26.4" x14ac:dyDescent="0.3">
      <c r="A157" s="467"/>
      <c r="B157" s="535"/>
      <c r="C157" s="510"/>
      <c r="D157" s="813"/>
      <c r="E157" s="809" t="s">
        <v>1269</v>
      </c>
      <c r="F157" s="802" t="s">
        <v>326</v>
      </c>
      <c r="G157" s="801" t="s">
        <v>41</v>
      </c>
      <c r="H157" s="954">
        <v>8</v>
      </c>
      <c r="I157" s="954">
        <v>200</v>
      </c>
      <c r="J157" s="1004">
        <v>0</v>
      </c>
      <c r="K157" s="811" t="s">
        <v>584</v>
      </c>
      <c r="L157" s="717">
        <v>1</v>
      </c>
      <c r="M157" s="822">
        <v>0.85</v>
      </c>
      <c r="N157" s="500">
        <v>0</v>
      </c>
      <c r="O157" s="1749"/>
      <c r="P157" s="1702"/>
      <c r="Q157" s="1630"/>
    </row>
    <row r="158" spans="1:17" ht="15" customHeight="1" x14ac:dyDescent="0.3">
      <c r="A158" s="467"/>
      <c r="B158" s="535"/>
      <c r="C158" s="510"/>
      <c r="D158" s="813"/>
      <c r="E158" s="809" t="s">
        <v>1270</v>
      </c>
      <c r="F158" s="802" t="s">
        <v>328</v>
      </c>
      <c r="G158" s="801" t="s">
        <v>41</v>
      </c>
      <c r="H158" s="954">
        <v>25</v>
      </c>
      <c r="I158" s="954"/>
      <c r="J158" s="1004">
        <v>0</v>
      </c>
      <c r="K158" s="811" t="s">
        <v>188</v>
      </c>
      <c r="L158" s="717">
        <v>0.06</v>
      </c>
      <c r="M158" s="533">
        <v>0</v>
      </c>
      <c r="N158" s="799">
        <v>0</v>
      </c>
      <c r="O158" s="1749"/>
      <c r="P158" s="1702"/>
      <c r="Q158" s="1630"/>
    </row>
    <row r="159" spans="1:17" ht="26.4" x14ac:dyDescent="0.3">
      <c r="A159" s="467"/>
      <c r="B159" s="535"/>
      <c r="C159" s="510"/>
      <c r="D159" s="813"/>
      <c r="E159" s="809" t="s">
        <v>1271</v>
      </c>
      <c r="F159" s="802" t="s">
        <v>327</v>
      </c>
      <c r="G159" s="801" t="s">
        <v>41</v>
      </c>
      <c r="H159" s="954">
        <v>0</v>
      </c>
      <c r="I159" s="954">
        <v>8</v>
      </c>
      <c r="J159" s="1004">
        <v>200</v>
      </c>
      <c r="K159" s="811" t="s">
        <v>584</v>
      </c>
      <c r="L159" s="799">
        <v>0</v>
      </c>
      <c r="M159" s="719">
        <v>1</v>
      </c>
      <c r="N159" s="717">
        <v>0.85</v>
      </c>
      <c r="O159" s="1749"/>
      <c r="P159" s="1702"/>
      <c r="Q159" s="1630"/>
    </row>
    <row r="160" spans="1:17" ht="26.4" x14ac:dyDescent="0.3">
      <c r="A160" s="467"/>
      <c r="B160" s="535"/>
      <c r="C160" s="510"/>
      <c r="D160" s="813"/>
      <c r="E160" s="809" t="s">
        <v>1272</v>
      </c>
      <c r="F160" s="802" t="s">
        <v>329</v>
      </c>
      <c r="G160" s="801" t="s">
        <v>41</v>
      </c>
      <c r="H160" s="954">
        <v>8</v>
      </c>
      <c r="I160" s="954">
        <v>200</v>
      </c>
      <c r="J160" s="1004">
        <v>0</v>
      </c>
      <c r="K160" s="811" t="s">
        <v>585</v>
      </c>
      <c r="L160" s="717">
        <v>1</v>
      </c>
      <c r="M160" s="719">
        <v>0.65</v>
      </c>
      <c r="N160" s="799">
        <v>0</v>
      </c>
      <c r="O160" s="1749"/>
      <c r="P160" s="1702"/>
      <c r="Q160" s="1630"/>
    </row>
    <row r="161" spans="1:17" ht="26.4" x14ac:dyDescent="0.3">
      <c r="A161" s="467"/>
      <c r="B161" s="535"/>
      <c r="C161" s="510"/>
      <c r="D161" s="813"/>
      <c r="E161" s="809" t="s">
        <v>1273</v>
      </c>
      <c r="F161" s="802" t="s">
        <v>330</v>
      </c>
      <c r="G161" s="801" t="s">
        <v>41</v>
      </c>
      <c r="H161" s="954">
        <v>10</v>
      </c>
      <c r="I161" s="954">
        <v>0</v>
      </c>
      <c r="J161" s="1004">
        <v>0</v>
      </c>
      <c r="K161" s="811" t="s">
        <v>263</v>
      </c>
      <c r="L161" s="799">
        <v>1</v>
      </c>
      <c r="M161" s="719">
        <v>0</v>
      </c>
      <c r="N161" s="799">
        <v>0</v>
      </c>
      <c r="O161" s="1749"/>
      <c r="P161" s="1702"/>
      <c r="Q161" s="1630"/>
    </row>
    <row r="162" spans="1:17" ht="15.75" customHeight="1" x14ac:dyDescent="0.3">
      <c r="A162" s="467"/>
      <c r="B162" s="535"/>
      <c r="C162" s="510"/>
      <c r="D162" s="813"/>
      <c r="E162" s="807" t="s">
        <v>1274</v>
      </c>
      <c r="F162" s="802" t="s">
        <v>331</v>
      </c>
      <c r="G162" s="801" t="s">
        <v>41</v>
      </c>
      <c r="H162" s="954">
        <v>0</v>
      </c>
      <c r="I162" s="954">
        <v>0</v>
      </c>
      <c r="J162" s="1004">
        <v>10</v>
      </c>
      <c r="K162" s="811" t="s">
        <v>263</v>
      </c>
      <c r="L162" s="902">
        <v>0</v>
      </c>
      <c r="M162" s="533">
        <v>0</v>
      </c>
      <c r="N162" s="902">
        <v>1</v>
      </c>
      <c r="O162" s="1744"/>
      <c r="P162" s="1702"/>
      <c r="Q162" s="1630"/>
    </row>
    <row r="163" spans="1:17" ht="27" customHeight="1" x14ac:dyDescent="0.3">
      <c r="A163" s="467"/>
      <c r="B163" s="535"/>
      <c r="C163" s="510"/>
      <c r="D163" s="813"/>
      <c r="E163" s="809" t="s">
        <v>1275</v>
      </c>
      <c r="F163" s="802" t="s">
        <v>332</v>
      </c>
      <c r="G163" s="801" t="s">
        <v>41</v>
      </c>
      <c r="H163" s="954">
        <v>50</v>
      </c>
      <c r="I163" s="954">
        <v>0</v>
      </c>
      <c r="J163" s="954">
        <v>0</v>
      </c>
      <c r="K163" s="811" t="s">
        <v>188</v>
      </c>
      <c r="L163" s="717">
        <v>0.16</v>
      </c>
      <c r="M163" s="533">
        <v>0</v>
      </c>
      <c r="N163" s="799">
        <v>0</v>
      </c>
      <c r="O163" s="1694" t="s">
        <v>702</v>
      </c>
      <c r="P163" s="1702"/>
      <c r="Q163" s="1630"/>
    </row>
    <row r="164" spans="1:17" ht="12" customHeight="1" x14ac:dyDescent="0.3">
      <c r="A164" s="467"/>
      <c r="B164" s="535"/>
      <c r="C164" s="510"/>
      <c r="D164" s="813"/>
      <c r="E164" s="809" t="s">
        <v>1276</v>
      </c>
      <c r="F164" s="803" t="s">
        <v>1397</v>
      </c>
      <c r="G164" s="801" t="s">
        <v>41</v>
      </c>
      <c r="H164" s="954">
        <v>15</v>
      </c>
      <c r="I164" s="954">
        <v>15</v>
      </c>
      <c r="J164" s="954">
        <v>15</v>
      </c>
      <c r="K164" s="811" t="s">
        <v>188</v>
      </c>
      <c r="L164" s="500">
        <v>0.1</v>
      </c>
      <c r="M164" s="715">
        <v>0.1</v>
      </c>
      <c r="N164" s="500">
        <v>0.1</v>
      </c>
      <c r="O164" s="1593"/>
      <c r="P164" s="1703"/>
      <c r="Q164" s="1630"/>
    </row>
    <row r="165" spans="1:17" ht="26.4" x14ac:dyDescent="0.3">
      <c r="A165" s="467"/>
      <c r="B165" s="535"/>
      <c r="C165" s="510"/>
      <c r="D165" s="638"/>
      <c r="E165" s="809" t="s">
        <v>1277</v>
      </c>
      <c r="F165" s="540" t="s">
        <v>182</v>
      </c>
      <c r="G165" s="805" t="s">
        <v>41</v>
      </c>
      <c r="H165" s="1006">
        <v>0</v>
      </c>
      <c r="I165" s="1006">
        <v>0</v>
      </c>
      <c r="J165" s="1006">
        <v>0</v>
      </c>
      <c r="K165" s="818" t="s">
        <v>183</v>
      </c>
      <c r="L165" s="901">
        <v>100</v>
      </c>
      <c r="M165" s="903">
        <v>100</v>
      </c>
      <c r="N165" s="901">
        <v>100</v>
      </c>
      <c r="O165" s="1593"/>
      <c r="P165" s="800" t="s">
        <v>795</v>
      </c>
      <c r="Q165" s="1630"/>
    </row>
    <row r="166" spans="1:17" x14ac:dyDescent="0.3">
      <c r="A166" s="467"/>
      <c r="B166" s="535"/>
      <c r="C166" s="510"/>
      <c r="D166" s="795"/>
      <c r="E166" s="819" t="s">
        <v>1278</v>
      </c>
      <c r="F166" s="540" t="s">
        <v>586</v>
      </c>
      <c r="G166" s="805" t="s">
        <v>41</v>
      </c>
      <c r="H166" s="1006">
        <v>20</v>
      </c>
      <c r="I166" s="1006">
        <v>0</v>
      </c>
      <c r="J166" s="1006">
        <v>0</v>
      </c>
      <c r="K166" s="818" t="s">
        <v>1389</v>
      </c>
      <c r="L166" s="901">
        <v>1</v>
      </c>
      <c r="M166" s="903">
        <v>0</v>
      </c>
      <c r="N166" s="901">
        <v>0</v>
      </c>
      <c r="O166" s="1593"/>
      <c r="P166" s="1694" t="s">
        <v>544</v>
      </c>
      <c r="Q166" s="1630"/>
    </row>
    <row r="167" spans="1:17" ht="26.4" x14ac:dyDescent="0.3">
      <c r="A167" s="467"/>
      <c r="B167" s="535"/>
      <c r="C167" s="510"/>
      <c r="D167" s="813"/>
      <c r="E167" s="1139" t="s">
        <v>1387</v>
      </c>
      <c r="F167" s="1140" t="s">
        <v>1396</v>
      </c>
      <c r="G167" s="826" t="s">
        <v>41</v>
      </c>
      <c r="H167" s="1126">
        <v>0</v>
      </c>
      <c r="I167" s="1126">
        <v>60</v>
      </c>
      <c r="J167" s="1126">
        <v>70</v>
      </c>
      <c r="K167" s="1140" t="s">
        <v>188</v>
      </c>
      <c r="L167" s="1141">
        <v>0</v>
      </c>
      <c r="M167" s="1141">
        <v>0.45</v>
      </c>
      <c r="N167" s="1141">
        <v>0.55000000000000004</v>
      </c>
      <c r="O167" s="1593"/>
      <c r="P167" s="1593"/>
      <c r="Q167" s="1630"/>
    </row>
    <row r="168" spans="1:17" ht="31.8" customHeight="1" thickBot="1" x14ac:dyDescent="0.35">
      <c r="A168" s="467"/>
      <c r="B168" s="535"/>
      <c r="C168" s="510"/>
      <c r="D168" s="813"/>
      <c r="E168" s="1142" t="s">
        <v>1391</v>
      </c>
      <c r="F168" s="1143" t="s">
        <v>1388</v>
      </c>
      <c r="G168" s="1137" t="s">
        <v>41</v>
      </c>
      <c r="H168" s="1144">
        <v>65</v>
      </c>
      <c r="I168" s="1144">
        <v>70</v>
      </c>
      <c r="J168" s="1144">
        <v>0</v>
      </c>
      <c r="K168" s="1145" t="s">
        <v>1390</v>
      </c>
      <c r="L168" s="1146">
        <v>4</v>
      </c>
      <c r="M168" s="1147">
        <v>5</v>
      </c>
      <c r="N168" s="1146">
        <v>0</v>
      </c>
      <c r="O168" s="1594"/>
      <c r="P168" s="1594"/>
      <c r="Q168" s="1631"/>
    </row>
    <row r="169" spans="1:17" ht="18" customHeight="1" thickBot="1" x14ac:dyDescent="0.35">
      <c r="A169" s="467"/>
      <c r="B169" s="535"/>
      <c r="C169" s="510"/>
      <c r="D169" s="1727" t="s">
        <v>15</v>
      </c>
      <c r="E169" s="1728"/>
      <c r="F169" s="1728"/>
      <c r="G169" s="1728"/>
      <c r="H169" s="970">
        <f>SUM(H128:H168)</f>
        <v>1816</v>
      </c>
      <c r="I169" s="970">
        <f>SUM(I128:I168)</f>
        <v>2176</v>
      </c>
      <c r="J169" s="970">
        <f>SUM(J128:J168)</f>
        <v>2035</v>
      </c>
      <c r="K169" s="1753"/>
      <c r="L169" s="1754"/>
      <c r="M169" s="1754"/>
      <c r="N169" s="1754"/>
      <c r="O169" s="1754"/>
      <c r="P169" s="1754"/>
      <c r="Q169" s="1755"/>
    </row>
    <row r="170" spans="1:17" ht="17.25" customHeight="1" thickBot="1" x14ac:dyDescent="0.35">
      <c r="A170" s="467"/>
      <c r="B170" s="535"/>
      <c r="C170" s="510"/>
      <c r="D170" s="636" t="s">
        <v>1279</v>
      </c>
      <c r="E170" s="1741" t="s">
        <v>587</v>
      </c>
      <c r="F170" s="1741"/>
      <c r="G170" s="1741"/>
      <c r="H170" s="1741"/>
      <c r="I170" s="1741"/>
      <c r="J170" s="1741"/>
      <c r="K170" s="1741"/>
      <c r="L170" s="1741"/>
      <c r="M170" s="1741"/>
      <c r="N170" s="1741"/>
      <c r="O170" s="1741"/>
      <c r="P170" s="1741"/>
      <c r="Q170" s="1742"/>
    </row>
    <row r="171" spans="1:17" ht="26.4" x14ac:dyDescent="0.3">
      <c r="A171" s="467"/>
      <c r="B171" s="535"/>
      <c r="C171" s="510"/>
      <c r="D171" s="617"/>
      <c r="E171" s="637" t="s">
        <v>1280</v>
      </c>
      <c r="F171" s="541" t="s">
        <v>60</v>
      </c>
      <c r="G171" s="478" t="s">
        <v>41</v>
      </c>
      <c r="H171" s="1013">
        <v>10</v>
      </c>
      <c r="I171" s="1013">
        <v>10</v>
      </c>
      <c r="J171" s="1014">
        <v>10</v>
      </c>
      <c r="K171" s="542" t="s">
        <v>796</v>
      </c>
      <c r="L171" s="499">
        <v>3</v>
      </c>
      <c r="M171" s="543">
        <v>6</v>
      </c>
      <c r="N171" s="496">
        <v>6</v>
      </c>
      <c r="O171" s="1715" t="s">
        <v>703</v>
      </c>
      <c r="P171" s="1715" t="s">
        <v>563</v>
      </c>
      <c r="Q171" s="1595" t="s">
        <v>515</v>
      </c>
    </row>
    <row r="172" spans="1:17" ht="25.5" customHeight="1" x14ac:dyDescent="0.3">
      <c r="A172" s="467"/>
      <c r="B172" s="468"/>
      <c r="C172" s="510"/>
      <c r="D172" s="617"/>
      <c r="E172" s="1757" t="s">
        <v>1281</v>
      </c>
      <c r="F172" s="1759" t="s">
        <v>334</v>
      </c>
      <c r="G172" s="1538" t="s">
        <v>41</v>
      </c>
      <c r="H172" s="1751">
        <v>5</v>
      </c>
      <c r="I172" s="1751">
        <v>5</v>
      </c>
      <c r="J172" s="1751">
        <v>5</v>
      </c>
      <c r="K172" s="1517" t="s">
        <v>797</v>
      </c>
      <c r="L172" s="1752">
        <v>35</v>
      </c>
      <c r="M172" s="1752">
        <v>35</v>
      </c>
      <c r="N172" s="1752">
        <v>35</v>
      </c>
      <c r="O172" s="1702"/>
      <c r="P172" s="1593"/>
      <c r="Q172" s="1681"/>
    </row>
    <row r="173" spans="1:17" ht="29.25" customHeight="1" x14ac:dyDescent="0.3">
      <c r="A173" s="467"/>
      <c r="B173" s="468"/>
      <c r="C173" s="510"/>
      <c r="D173" s="617"/>
      <c r="E173" s="1758"/>
      <c r="F173" s="1760"/>
      <c r="G173" s="1538"/>
      <c r="H173" s="1751"/>
      <c r="I173" s="1751"/>
      <c r="J173" s="1751"/>
      <c r="K173" s="1517"/>
      <c r="L173" s="1752"/>
      <c r="M173" s="1752"/>
      <c r="N173" s="1752"/>
      <c r="O173" s="1702"/>
      <c r="P173" s="1593"/>
      <c r="Q173" s="1681"/>
    </row>
    <row r="174" spans="1:17" ht="27" customHeight="1" x14ac:dyDescent="0.3">
      <c r="A174" s="467"/>
      <c r="B174" s="468"/>
      <c r="C174" s="510"/>
      <c r="D174" s="617"/>
      <c r="E174" s="720" t="s">
        <v>1282</v>
      </c>
      <c r="F174" s="544" t="s">
        <v>333</v>
      </c>
      <c r="G174" s="479" t="s">
        <v>41</v>
      </c>
      <c r="H174" s="1011">
        <v>7</v>
      </c>
      <c r="I174" s="1011">
        <v>7</v>
      </c>
      <c r="J174" s="968">
        <v>7</v>
      </c>
      <c r="K174" s="472" t="s">
        <v>798</v>
      </c>
      <c r="L174" s="495">
        <v>1800</v>
      </c>
      <c r="M174" s="545">
        <v>1800</v>
      </c>
      <c r="N174" s="495">
        <v>1800</v>
      </c>
      <c r="O174" s="1702"/>
      <c r="P174" s="1593"/>
      <c r="Q174" s="1681"/>
    </row>
    <row r="175" spans="1:17" ht="26.25" customHeight="1" x14ac:dyDescent="0.3">
      <c r="A175" s="467"/>
      <c r="B175" s="468"/>
      <c r="C175" s="510"/>
      <c r="D175" s="617"/>
      <c r="E175" s="1645" t="s">
        <v>1283</v>
      </c>
      <c r="F175" s="1762" t="s">
        <v>203</v>
      </c>
      <c r="G175" s="479" t="s">
        <v>8</v>
      </c>
      <c r="H175" s="1004">
        <v>75.602999999999994</v>
      </c>
      <c r="I175" s="1004">
        <v>0</v>
      </c>
      <c r="J175" s="954">
        <v>0</v>
      </c>
      <c r="K175" s="1655" t="s">
        <v>799</v>
      </c>
      <c r="L175" s="1649">
        <v>610</v>
      </c>
      <c r="M175" s="1764">
        <v>0</v>
      </c>
      <c r="N175" s="1649">
        <v>0</v>
      </c>
      <c r="O175" s="1593"/>
      <c r="P175" s="1593"/>
      <c r="Q175" s="1681"/>
    </row>
    <row r="176" spans="1:17" x14ac:dyDescent="0.3">
      <c r="A176" s="467"/>
      <c r="B176" s="468"/>
      <c r="C176" s="510"/>
      <c r="D176" s="617"/>
      <c r="E176" s="1720"/>
      <c r="F176" s="1611"/>
      <c r="G176" s="479" t="s">
        <v>7</v>
      </c>
      <c r="H176" s="1004">
        <v>57.588000000000001</v>
      </c>
      <c r="I176" s="1004">
        <v>0</v>
      </c>
      <c r="J176" s="989">
        <v>0</v>
      </c>
      <c r="K176" s="1609"/>
      <c r="L176" s="1650"/>
      <c r="M176" s="1765"/>
      <c r="N176" s="1650"/>
      <c r="O176" s="1593"/>
      <c r="P176" s="1593"/>
      <c r="Q176" s="1681"/>
    </row>
    <row r="177" spans="1:17" ht="26.25" customHeight="1" x14ac:dyDescent="0.3">
      <c r="A177" s="467"/>
      <c r="B177" s="468"/>
      <c r="C177" s="510"/>
      <c r="D177" s="617"/>
      <c r="E177" s="1757" t="s">
        <v>1284</v>
      </c>
      <c r="F177" s="1762" t="s">
        <v>589</v>
      </c>
      <c r="G177" s="479" t="s">
        <v>8</v>
      </c>
      <c r="H177" s="1004">
        <v>20</v>
      </c>
      <c r="I177" s="1004">
        <v>9</v>
      </c>
      <c r="J177" s="954">
        <v>0</v>
      </c>
      <c r="K177" s="487" t="s">
        <v>800</v>
      </c>
      <c r="L177" s="546">
        <v>1</v>
      </c>
      <c r="M177" s="547">
        <v>2</v>
      </c>
      <c r="N177" s="546">
        <v>0</v>
      </c>
      <c r="O177" s="1593"/>
      <c r="P177" s="1593"/>
      <c r="Q177" s="1681"/>
    </row>
    <row r="178" spans="1:17" ht="18.75" customHeight="1" x14ac:dyDescent="0.3">
      <c r="A178" s="467"/>
      <c r="B178" s="468"/>
      <c r="C178" s="510"/>
      <c r="D178" s="617"/>
      <c r="E178" s="1761"/>
      <c r="F178" s="1763"/>
      <c r="G178" s="479" t="s">
        <v>7</v>
      </c>
      <c r="H178" s="1004">
        <v>130</v>
      </c>
      <c r="I178" s="1004">
        <v>51</v>
      </c>
      <c r="J178" s="954">
        <v>0</v>
      </c>
      <c r="K178" s="1520" t="s">
        <v>590</v>
      </c>
      <c r="L178" s="1651">
        <v>320</v>
      </c>
      <c r="M178" s="1649">
        <v>150</v>
      </c>
      <c r="N178" s="1651">
        <v>0</v>
      </c>
      <c r="O178" s="1593"/>
      <c r="P178" s="1593"/>
      <c r="Q178" s="1681"/>
    </row>
    <row r="179" spans="1:17" ht="20.25" customHeight="1" x14ac:dyDescent="0.3">
      <c r="A179" s="467"/>
      <c r="B179" s="468"/>
      <c r="C179" s="510"/>
      <c r="D179" s="617"/>
      <c r="E179" s="1758"/>
      <c r="F179" s="1611"/>
      <c r="G179" s="479" t="s">
        <v>41</v>
      </c>
      <c r="H179" s="1004">
        <v>20</v>
      </c>
      <c r="I179" s="1004">
        <v>9</v>
      </c>
      <c r="J179" s="954">
        <v>0</v>
      </c>
      <c r="K179" s="1525"/>
      <c r="L179" s="1652"/>
      <c r="M179" s="1650"/>
      <c r="N179" s="1652"/>
      <c r="O179" s="1593"/>
      <c r="P179" s="1593"/>
      <c r="Q179" s="1681"/>
    </row>
    <row r="180" spans="1:17" ht="28.5" customHeight="1" x14ac:dyDescent="0.3">
      <c r="A180" s="467"/>
      <c r="B180" s="468"/>
      <c r="C180" s="510"/>
      <c r="D180" s="617"/>
      <c r="E180" s="721" t="s">
        <v>1285</v>
      </c>
      <c r="F180" s="544" t="s">
        <v>255</v>
      </c>
      <c r="G180" s="479" t="s">
        <v>8</v>
      </c>
      <c r="H180" s="1011">
        <v>7.5</v>
      </c>
      <c r="I180" s="1011">
        <v>0</v>
      </c>
      <c r="J180" s="968">
        <v>0</v>
      </c>
      <c r="K180" s="487" t="s">
        <v>321</v>
      </c>
      <c r="L180" s="496">
        <v>1</v>
      </c>
      <c r="M180" s="533">
        <v>0</v>
      </c>
      <c r="N180" s="496">
        <v>0</v>
      </c>
      <c r="O180" s="1593"/>
      <c r="P180" s="1593"/>
      <c r="Q180" s="1681"/>
    </row>
    <row r="181" spans="1:17" ht="15.75" customHeight="1" x14ac:dyDescent="0.3">
      <c r="A181" s="467"/>
      <c r="B181" s="468"/>
      <c r="C181" s="510"/>
      <c r="D181" s="617"/>
      <c r="E181" s="720" t="s">
        <v>1286</v>
      </c>
      <c r="F181" s="544" t="s">
        <v>312</v>
      </c>
      <c r="G181" s="479" t="s">
        <v>8</v>
      </c>
      <c r="H181" s="1011">
        <v>20</v>
      </c>
      <c r="I181" s="1011">
        <v>0</v>
      </c>
      <c r="J181" s="968">
        <v>0</v>
      </c>
      <c r="K181" s="487" t="s">
        <v>200</v>
      </c>
      <c r="L181" s="496">
        <v>100</v>
      </c>
      <c r="M181" s="533">
        <v>0</v>
      </c>
      <c r="N181" s="496">
        <v>0</v>
      </c>
      <c r="O181" s="1593"/>
      <c r="P181" s="1593"/>
      <c r="Q181" s="1681"/>
    </row>
    <row r="182" spans="1:17" ht="27.6" customHeight="1" thickBot="1" x14ac:dyDescent="0.35">
      <c r="A182" s="467"/>
      <c r="B182" s="468"/>
      <c r="C182" s="510"/>
      <c r="D182" s="617"/>
      <c r="E182" s="722" t="s">
        <v>1287</v>
      </c>
      <c r="F182" s="723" t="s">
        <v>262</v>
      </c>
      <c r="G182" s="479" t="s">
        <v>8</v>
      </c>
      <c r="H182" s="1004">
        <v>8</v>
      </c>
      <c r="I182" s="1004">
        <v>0</v>
      </c>
      <c r="J182" s="954">
        <v>0</v>
      </c>
      <c r="K182" s="548" t="s">
        <v>263</v>
      </c>
      <c r="L182" s="549"/>
      <c r="M182" s="550"/>
      <c r="N182" s="482"/>
      <c r="O182" s="1594"/>
      <c r="P182" s="1612"/>
      <c r="Q182" s="1756"/>
    </row>
    <row r="183" spans="1:17" ht="13.8" thickBot="1" x14ac:dyDescent="0.3">
      <c r="A183" s="467"/>
      <c r="B183" s="468"/>
      <c r="C183" s="510"/>
      <c r="D183" s="639"/>
      <c r="E183" s="1580" t="s">
        <v>15</v>
      </c>
      <c r="F183" s="1580"/>
      <c r="G183" s="1581"/>
      <c r="H183" s="966">
        <f>SUM(H171:H182)</f>
        <v>360.69100000000003</v>
      </c>
      <c r="I183" s="966">
        <f t="shared" ref="I183:J183" si="7">SUM(I171:I182)</f>
        <v>91</v>
      </c>
      <c r="J183" s="966">
        <f t="shared" si="7"/>
        <v>22</v>
      </c>
      <c r="K183" s="442"/>
      <c r="L183" s="1774"/>
      <c r="M183" s="1775"/>
      <c r="N183" s="1775"/>
      <c r="O183" s="1775"/>
      <c r="P183" s="1775"/>
      <c r="Q183" s="1776"/>
    </row>
    <row r="184" spans="1:17" ht="15" customHeight="1" thickBot="1" x14ac:dyDescent="0.3">
      <c r="A184" s="467"/>
      <c r="B184" s="468"/>
      <c r="C184" s="510"/>
      <c r="D184" s="636" t="s">
        <v>1288</v>
      </c>
      <c r="E184" s="1777" t="s">
        <v>588</v>
      </c>
      <c r="F184" s="1778"/>
      <c r="G184" s="1778"/>
      <c r="H184" s="1778"/>
      <c r="I184" s="1778"/>
      <c r="J184" s="1778"/>
      <c r="K184" s="1778"/>
      <c r="L184" s="1778"/>
      <c r="M184" s="1778"/>
      <c r="N184" s="1778"/>
      <c r="O184" s="1778"/>
      <c r="P184" s="1778"/>
      <c r="Q184" s="1779"/>
    </row>
    <row r="185" spans="1:17" ht="13.5" customHeight="1" x14ac:dyDescent="0.3">
      <c r="A185" s="467"/>
      <c r="B185" s="468"/>
      <c r="C185" s="510"/>
      <c r="D185" s="617"/>
      <c r="E185" s="725" t="s">
        <v>1289</v>
      </c>
      <c r="F185" s="726" t="s">
        <v>254</v>
      </c>
      <c r="G185" s="726" t="s">
        <v>8</v>
      </c>
      <c r="H185" s="1015">
        <v>0</v>
      </c>
      <c r="I185" s="1015">
        <v>5</v>
      </c>
      <c r="J185" s="1015">
        <v>5</v>
      </c>
      <c r="K185" s="727" t="s">
        <v>801</v>
      </c>
      <c r="L185" s="689">
        <v>0</v>
      </c>
      <c r="M185" s="689">
        <v>1</v>
      </c>
      <c r="N185" s="689">
        <v>1</v>
      </c>
      <c r="O185" s="728" t="s">
        <v>694</v>
      </c>
      <c r="P185" s="689" t="s">
        <v>591</v>
      </c>
      <c r="Q185" s="1780" t="s">
        <v>515</v>
      </c>
    </row>
    <row r="186" spans="1:17" ht="27" customHeight="1" x14ac:dyDescent="0.3">
      <c r="A186" s="467"/>
      <c r="B186" s="468"/>
      <c r="C186" s="510"/>
      <c r="D186" s="617"/>
      <c r="E186" s="729" t="s">
        <v>1290</v>
      </c>
      <c r="F186" s="730" t="s">
        <v>62</v>
      </c>
      <c r="G186" s="731" t="s">
        <v>8</v>
      </c>
      <c r="H186" s="981">
        <v>3</v>
      </c>
      <c r="I186" s="981">
        <v>5</v>
      </c>
      <c r="J186" s="981">
        <v>5</v>
      </c>
      <c r="K186" s="732" t="s">
        <v>263</v>
      </c>
      <c r="L186" s="616">
        <v>1</v>
      </c>
      <c r="M186" s="616">
        <v>0</v>
      </c>
      <c r="N186" s="616">
        <v>0</v>
      </c>
      <c r="O186" s="724" t="s">
        <v>770</v>
      </c>
      <c r="P186" s="616" t="s">
        <v>532</v>
      </c>
      <c r="Q186" s="1639"/>
    </row>
    <row r="187" spans="1:17" ht="29.25" customHeight="1" x14ac:dyDescent="0.3">
      <c r="A187" s="467"/>
      <c r="B187" s="468"/>
      <c r="C187" s="510"/>
      <c r="D187" s="617"/>
      <c r="E187" s="733" t="s">
        <v>1291</v>
      </c>
      <c r="F187" s="734" t="s">
        <v>12</v>
      </c>
      <c r="G187" s="735" t="s">
        <v>13</v>
      </c>
      <c r="H187" s="1016">
        <v>10</v>
      </c>
      <c r="I187" s="1016">
        <v>10</v>
      </c>
      <c r="J187" s="1016">
        <v>0</v>
      </c>
      <c r="K187" s="736" t="s">
        <v>155</v>
      </c>
      <c r="L187" s="737">
        <v>1</v>
      </c>
      <c r="M187" s="737">
        <v>1</v>
      </c>
      <c r="N187" s="737">
        <v>0</v>
      </c>
      <c r="O187" s="436" t="s">
        <v>692</v>
      </c>
      <c r="P187" s="737" t="s">
        <v>578</v>
      </c>
      <c r="Q187" s="1781"/>
    </row>
    <row r="188" spans="1:17" ht="43.5" customHeight="1" thickBot="1" x14ac:dyDescent="0.35">
      <c r="A188" s="467"/>
      <c r="B188" s="468"/>
      <c r="C188" s="510"/>
      <c r="D188" s="617"/>
      <c r="E188" s="738" t="s">
        <v>1292</v>
      </c>
      <c r="F188" s="739" t="s">
        <v>704</v>
      </c>
      <c r="G188" s="740" t="s">
        <v>8</v>
      </c>
      <c r="H188" s="1017">
        <v>5</v>
      </c>
      <c r="I188" s="1017">
        <v>15</v>
      </c>
      <c r="J188" s="1017">
        <v>0</v>
      </c>
      <c r="K188" s="741" t="s">
        <v>186</v>
      </c>
      <c r="L188" s="741">
        <v>0</v>
      </c>
      <c r="M188" s="741">
        <v>1</v>
      </c>
      <c r="N188" s="741">
        <v>0</v>
      </c>
      <c r="O188" s="741" t="s">
        <v>693</v>
      </c>
      <c r="P188" s="741" t="s">
        <v>708</v>
      </c>
      <c r="Q188" s="742" t="s">
        <v>745</v>
      </c>
    </row>
    <row r="189" spans="1:17" ht="13.8" thickBot="1" x14ac:dyDescent="0.3">
      <c r="A189" s="467"/>
      <c r="B189" s="468"/>
      <c r="C189" s="510"/>
      <c r="D189" s="639"/>
      <c r="E189" s="1580" t="s">
        <v>15</v>
      </c>
      <c r="F189" s="1782"/>
      <c r="G189" s="1783"/>
      <c r="H189" s="970">
        <f>SUM(H185:H188)</f>
        <v>18</v>
      </c>
      <c r="I189" s="970">
        <f>SUM(I185:I188)</f>
        <v>35</v>
      </c>
      <c r="J189" s="970">
        <f>SUM(J185:J187)</f>
        <v>10</v>
      </c>
      <c r="K189" s="1729"/>
      <c r="L189" s="1775"/>
      <c r="M189" s="1775"/>
      <c r="N189" s="1775"/>
      <c r="O189" s="1775"/>
      <c r="P189" s="1775"/>
      <c r="Q189" s="1776"/>
    </row>
    <row r="190" spans="1:17" ht="13.8" thickBot="1" x14ac:dyDescent="0.35">
      <c r="A190" s="467"/>
      <c r="B190" s="468"/>
      <c r="C190" s="551"/>
      <c r="D190" s="552"/>
      <c r="E190" s="552"/>
      <c r="F190" s="1766" t="s">
        <v>11</v>
      </c>
      <c r="G190" s="1767"/>
      <c r="H190" s="967">
        <f>H169+H183+H189</f>
        <v>2194.6909999999998</v>
      </c>
      <c r="I190" s="967">
        <f>I169+I183+I189</f>
        <v>2302</v>
      </c>
      <c r="J190" s="967">
        <f>J169+J183+J189</f>
        <v>2067</v>
      </c>
      <c r="K190" s="1510"/>
      <c r="L190" s="1735"/>
      <c r="M190" s="1735"/>
      <c r="N190" s="1735"/>
      <c r="O190" s="1735"/>
      <c r="P190" s="1735"/>
      <c r="Q190" s="1736"/>
    </row>
    <row r="191" spans="1:17" ht="13.8" thickBot="1" x14ac:dyDescent="0.3">
      <c r="A191" s="467"/>
      <c r="B191" s="468"/>
      <c r="C191" s="510" t="s">
        <v>593</v>
      </c>
      <c r="D191" s="1768" t="s">
        <v>592</v>
      </c>
      <c r="E191" s="1769"/>
      <c r="F191" s="1769"/>
      <c r="G191" s="1769"/>
      <c r="H191" s="1769"/>
      <c r="I191" s="1769"/>
      <c r="J191" s="1769"/>
      <c r="K191" s="1769"/>
      <c r="L191" s="1769"/>
      <c r="M191" s="1769"/>
      <c r="N191" s="1769"/>
      <c r="O191" s="1769"/>
      <c r="P191" s="1769"/>
      <c r="Q191" s="1770"/>
    </row>
    <row r="192" spans="1:17" ht="15.75" customHeight="1" thickBot="1" x14ac:dyDescent="0.35">
      <c r="A192" s="467"/>
      <c r="B192" s="468"/>
      <c r="C192" s="510"/>
      <c r="D192" s="636" t="s">
        <v>1146</v>
      </c>
      <c r="E192" s="1741" t="s">
        <v>594</v>
      </c>
      <c r="F192" s="1741"/>
      <c r="G192" s="1741"/>
      <c r="H192" s="1741"/>
      <c r="I192" s="1741"/>
      <c r="J192" s="1741"/>
      <c r="K192" s="1741"/>
      <c r="L192" s="1741"/>
      <c r="M192" s="1741"/>
      <c r="N192" s="1741"/>
      <c r="O192" s="1741"/>
      <c r="P192" s="1741"/>
      <c r="Q192" s="1742"/>
    </row>
    <row r="193" spans="1:17" ht="13.5" customHeight="1" x14ac:dyDescent="0.3">
      <c r="A193" s="467"/>
      <c r="B193" s="468"/>
      <c r="C193" s="510"/>
      <c r="D193" s="617"/>
      <c r="E193" s="553" t="s">
        <v>1293</v>
      </c>
      <c r="F193" s="554" t="s">
        <v>595</v>
      </c>
      <c r="G193" s="554" t="s">
        <v>9</v>
      </c>
      <c r="H193" s="965">
        <v>9</v>
      </c>
      <c r="I193" s="965">
        <v>0</v>
      </c>
      <c r="J193" s="965">
        <v>0</v>
      </c>
      <c r="K193" s="478" t="s">
        <v>186</v>
      </c>
      <c r="L193" s="555">
        <v>1</v>
      </c>
      <c r="M193" s="555">
        <v>0</v>
      </c>
      <c r="N193" s="555">
        <v>0</v>
      </c>
      <c r="O193" s="432" t="s">
        <v>705</v>
      </c>
      <c r="P193" s="1716" t="s">
        <v>554</v>
      </c>
      <c r="Q193" s="1771" t="s">
        <v>515</v>
      </c>
    </row>
    <row r="194" spans="1:17" ht="65.25" customHeight="1" x14ac:dyDescent="0.3">
      <c r="A194" s="467"/>
      <c r="B194" s="468"/>
      <c r="C194" s="510"/>
      <c r="D194" s="617"/>
      <c r="E194" s="556" t="s">
        <v>1294</v>
      </c>
      <c r="F194" s="456" t="s">
        <v>335</v>
      </c>
      <c r="G194" s="557" t="s">
        <v>9</v>
      </c>
      <c r="H194" s="954">
        <v>22</v>
      </c>
      <c r="I194" s="954">
        <v>22</v>
      </c>
      <c r="J194" s="954">
        <v>22</v>
      </c>
      <c r="K194" s="479" t="s">
        <v>336</v>
      </c>
      <c r="L194" s="456">
        <v>100</v>
      </c>
      <c r="M194" s="456">
        <v>100</v>
      </c>
      <c r="N194" s="456">
        <v>100</v>
      </c>
      <c r="O194" s="456" t="s">
        <v>948</v>
      </c>
      <c r="P194" s="1593"/>
      <c r="Q194" s="1772"/>
    </row>
    <row r="195" spans="1:17" ht="41.25" customHeight="1" x14ac:dyDescent="0.3">
      <c r="A195" s="467"/>
      <c r="B195" s="468"/>
      <c r="C195" s="510"/>
      <c r="D195" s="617"/>
      <c r="E195" s="556" t="s">
        <v>1295</v>
      </c>
      <c r="F195" s="456" t="s">
        <v>16</v>
      </c>
      <c r="G195" s="557" t="s">
        <v>9</v>
      </c>
      <c r="H195" s="954">
        <v>1</v>
      </c>
      <c r="I195" s="954">
        <v>1</v>
      </c>
      <c r="J195" s="954">
        <v>1</v>
      </c>
      <c r="K195" s="479" t="s">
        <v>596</v>
      </c>
      <c r="L195" s="456">
        <v>1</v>
      </c>
      <c r="M195" s="456">
        <v>1</v>
      </c>
      <c r="N195" s="456">
        <v>1</v>
      </c>
      <c r="O195" s="1593" t="s">
        <v>705</v>
      </c>
      <c r="P195" s="1593"/>
      <c r="Q195" s="1772"/>
    </row>
    <row r="196" spans="1:17" ht="13.5" customHeight="1" x14ac:dyDescent="0.3">
      <c r="A196" s="467"/>
      <c r="B196" s="468"/>
      <c r="C196" s="510"/>
      <c r="D196" s="617"/>
      <c r="E196" s="556" t="s">
        <v>1296</v>
      </c>
      <c r="F196" s="557" t="s">
        <v>597</v>
      </c>
      <c r="G196" s="557" t="s">
        <v>9</v>
      </c>
      <c r="H196" s="954">
        <v>3</v>
      </c>
      <c r="I196" s="954">
        <v>3</v>
      </c>
      <c r="J196" s="954">
        <v>3</v>
      </c>
      <c r="K196" s="479" t="s">
        <v>598</v>
      </c>
      <c r="L196" s="456">
        <v>2</v>
      </c>
      <c r="M196" s="456">
        <v>2</v>
      </c>
      <c r="N196" s="456">
        <v>2</v>
      </c>
      <c r="O196" s="1593"/>
      <c r="P196" s="1593"/>
      <c r="Q196" s="1772"/>
    </row>
    <row r="197" spans="1:17" ht="28.5" customHeight="1" x14ac:dyDescent="0.3">
      <c r="A197" s="467"/>
      <c r="B197" s="468"/>
      <c r="C197" s="510"/>
      <c r="D197" s="617"/>
      <c r="E197" s="556" t="s">
        <v>1297</v>
      </c>
      <c r="F197" s="456" t="s">
        <v>604</v>
      </c>
      <c r="G197" s="557" t="s">
        <v>9</v>
      </c>
      <c r="H197" s="954">
        <v>3</v>
      </c>
      <c r="I197" s="954">
        <v>4</v>
      </c>
      <c r="J197" s="954">
        <v>5</v>
      </c>
      <c r="K197" s="479" t="s">
        <v>599</v>
      </c>
      <c r="L197" s="456">
        <v>5</v>
      </c>
      <c r="M197" s="456">
        <v>5</v>
      </c>
      <c r="N197" s="456">
        <v>5</v>
      </c>
      <c r="O197" s="1593"/>
      <c r="P197" s="1593"/>
      <c r="Q197" s="1772"/>
    </row>
    <row r="198" spans="1:17" ht="27.75" customHeight="1" x14ac:dyDescent="0.3">
      <c r="A198" s="467"/>
      <c r="B198" s="468"/>
      <c r="C198" s="510"/>
      <c r="D198" s="617"/>
      <c r="E198" s="556" t="s">
        <v>1298</v>
      </c>
      <c r="F198" s="456" t="s">
        <v>601</v>
      </c>
      <c r="G198" s="557" t="s">
        <v>9</v>
      </c>
      <c r="H198" s="954">
        <v>1.5</v>
      </c>
      <c r="I198" s="954">
        <v>2</v>
      </c>
      <c r="J198" s="954">
        <v>3</v>
      </c>
      <c r="K198" s="479" t="s">
        <v>600</v>
      </c>
      <c r="L198" s="456">
        <v>2</v>
      </c>
      <c r="M198" s="456">
        <v>2</v>
      </c>
      <c r="N198" s="456">
        <v>2</v>
      </c>
      <c r="O198" s="1593"/>
      <c r="P198" s="1593"/>
      <c r="Q198" s="1772"/>
    </row>
    <row r="199" spans="1:17" ht="42" customHeight="1" x14ac:dyDescent="0.3">
      <c r="A199" s="467"/>
      <c r="B199" s="468"/>
      <c r="C199" s="510"/>
      <c r="D199" s="617"/>
      <c r="E199" s="556" t="s">
        <v>1299</v>
      </c>
      <c r="F199" s="456" t="s">
        <v>602</v>
      </c>
      <c r="G199" s="557" t="s">
        <v>9</v>
      </c>
      <c r="H199" s="954">
        <v>2</v>
      </c>
      <c r="I199" s="954">
        <v>2</v>
      </c>
      <c r="J199" s="954">
        <v>2</v>
      </c>
      <c r="K199" s="479" t="s">
        <v>603</v>
      </c>
      <c r="L199" s="456">
        <v>1</v>
      </c>
      <c r="M199" s="456">
        <v>1</v>
      </c>
      <c r="N199" s="456">
        <v>1</v>
      </c>
      <c r="O199" s="1593"/>
      <c r="P199" s="1593"/>
      <c r="Q199" s="1772"/>
    </row>
    <row r="200" spans="1:17" ht="38.25" customHeight="1" x14ac:dyDescent="0.3">
      <c r="A200" s="467"/>
      <c r="B200" s="468"/>
      <c r="C200" s="510"/>
      <c r="D200" s="617"/>
      <c r="E200" s="556" t="s">
        <v>1300</v>
      </c>
      <c r="F200" s="456" t="s">
        <v>605</v>
      </c>
      <c r="G200" s="557" t="s">
        <v>9</v>
      </c>
      <c r="H200" s="954">
        <v>1</v>
      </c>
      <c r="I200" s="954">
        <v>1</v>
      </c>
      <c r="J200" s="954">
        <v>1</v>
      </c>
      <c r="K200" s="479" t="s">
        <v>606</v>
      </c>
      <c r="L200" s="456">
        <v>1</v>
      </c>
      <c r="M200" s="456">
        <v>1</v>
      </c>
      <c r="N200" s="456">
        <v>1</v>
      </c>
      <c r="O200" s="1593"/>
      <c r="P200" s="1593"/>
      <c r="Q200" s="1772"/>
    </row>
    <row r="201" spans="1:17" ht="39.75" customHeight="1" x14ac:dyDescent="0.3">
      <c r="A201" s="467"/>
      <c r="B201" s="468"/>
      <c r="C201" s="510"/>
      <c r="D201" s="617"/>
      <c r="E201" s="556" t="s">
        <v>1301</v>
      </c>
      <c r="F201" s="456" t="s">
        <v>607</v>
      </c>
      <c r="G201" s="557" t="s">
        <v>9</v>
      </c>
      <c r="H201" s="954">
        <v>1</v>
      </c>
      <c r="I201" s="954">
        <v>3</v>
      </c>
      <c r="J201" s="954">
        <v>5</v>
      </c>
      <c r="K201" s="479" t="s">
        <v>200</v>
      </c>
      <c r="L201" s="456">
        <v>100</v>
      </c>
      <c r="M201" s="456">
        <v>100</v>
      </c>
      <c r="N201" s="456">
        <v>100</v>
      </c>
      <c r="O201" s="1593"/>
      <c r="P201" s="1593"/>
      <c r="Q201" s="1772"/>
    </row>
    <row r="202" spans="1:17" ht="66.75" customHeight="1" x14ac:dyDescent="0.3">
      <c r="A202" s="467"/>
      <c r="B202" s="468"/>
      <c r="C202" s="510"/>
      <c r="D202" s="617"/>
      <c r="E202" s="556" t="s">
        <v>1302</v>
      </c>
      <c r="F202" s="456" t="s">
        <v>608</v>
      </c>
      <c r="G202" s="557" t="s">
        <v>9</v>
      </c>
      <c r="H202" s="954">
        <v>0</v>
      </c>
      <c r="I202" s="954">
        <v>2</v>
      </c>
      <c r="J202" s="954">
        <v>5</v>
      </c>
      <c r="K202" s="479" t="s">
        <v>200</v>
      </c>
      <c r="L202" s="456">
        <v>100</v>
      </c>
      <c r="M202" s="456">
        <v>100</v>
      </c>
      <c r="N202" s="456">
        <v>100</v>
      </c>
      <c r="O202" s="1593"/>
      <c r="P202" s="1593"/>
      <c r="Q202" s="1772"/>
    </row>
    <row r="203" spans="1:17" ht="38.25" customHeight="1" x14ac:dyDescent="0.3">
      <c r="A203" s="467"/>
      <c r="B203" s="468"/>
      <c r="C203" s="510"/>
      <c r="D203" s="617"/>
      <c r="E203" s="556" t="s">
        <v>1303</v>
      </c>
      <c r="F203" s="456" t="s">
        <v>609</v>
      </c>
      <c r="G203" s="557" t="s">
        <v>9</v>
      </c>
      <c r="H203" s="954">
        <v>0</v>
      </c>
      <c r="I203" s="954">
        <v>2</v>
      </c>
      <c r="J203" s="954">
        <v>5</v>
      </c>
      <c r="K203" s="479" t="s">
        <v>200</v>
      </c>
      <c r="L203" s="456">
        <v>100</v>
      </c>
      <c r="M203" s="456">
        <v>100</v>
      </c>
      <c r="N203" s="456">
        <v>100</v>
      </c>
      <c r="O203" s="1593"/>
      <c r="P203" s="1593"/>
      <c r="Q203" s="1772"/>
    </row>
    <row r="204" spans="1:17" ht="37.5" customHeight="1" thickBot="1" x14ac:dyDescent="0.35">
      <c r="A204" s="467"/>
      <c r="B204" s="468"/>
      <c r="C204" s="510"/>
      <c r="D204" s="617"/>
      <c r="E204" s="558" t="s">
        <v>1304</v>
      </c>
      <c r="F204" s="559" t="s">
        <v>17</v>
      </c>
      <c r="G204" s="560" t="s">
        <v>9</v>
      </c>
      <c r="H204" s="957">
        <v>0</v>
      </c>
      <c r="I204" s="957">
        <v>15</v>
      </c>
      <c r="J204" s="957">
        <v>0</v>
      </c>
      <c r="K204" s="474" t="s">
        <v>802</v>
      </c>
      <c r="L204" s="559">
        <v>30</v>
      </c>
      <c r="M204" s="559">
        <v>100</v>
      </c>
      <c r="N204" s="559">
        <v>0</v>
      </c>
      <c r="O204" s="1594"/>
      <c r="P204" s="1594"/>
      <c r="Q204" s="1773"/>
    </row>
    <row r="205" spans="1:17" ht="13.8" thickBot="1" x14ac:dyDescent="0.3">
      <c r="A205" s="467"/>
      <c r="B205" s="468"/>
      <c r="C205" s="510"/>
      <c r="D205" s="639"/>
      <c r="E205" s="1580" t="s">
        <v>15</v>
      </c>
      <c r="F205" s="1782"/>
      <c r="G205" s="1783"/>
      <c r="H205" s="970">
        <f>SUM(H193:H204)</f>
        <v>43.5</v>
      </c>
      <c r="I205" s="970">
        <f>SUM(I193:I204)</f>
        <v>57</v>
      </c>
      <c r="J205" s="970">
        <f>SUM(J193:J204)</f>
        <v>52</v>
      </c>
      <c r="K205" s="1729"/>
      <c r="L205" s="1775"/>
      <c r="M205" s="1775"/>
      <c r="N205" s="1775"/>
      <c r="O205" s="1775"/>
      <c r="P205" s="1775"/>
      <c r="Q205" s="1776"/>
    </row>
    <row r="206" spans="1:17" ht="13.5" customHeight="1" thickBot="1" x14ac:dyDescent="0.3">
      <c r="A206" s="467"/>
      <c r="B206" s="468"/>
      <c r="C206" s="510"/>
      <c r="D206" s="640" t="s">
        <v>1305</v>
      </c>
      <c r="E206" s="1784" t="s">
        <v>610</v>
      </c>
      <c r="F206" s="1785"/>
      <c r="G206" s="1785"/>
      <c r="H206" s="1785"/>
      <c r="I206" s="1785"/>
      <c r="J206" s="1785"/>
      <c r="K206" s="1785"/>
      <c r="L206" s="1785"/>
      <c r="M206" s="1785"/>
      <c r="N206" s="1785"/>
      <c r="O206" s="1785"/>
      <c r="P206" s="1785"/>
      <c r="Q206" s="1786"/>
    </row>
    <row r="207" spans="1:17" ht="27" customHeight="1" x14ac:dyDescent="0.3">
      <c r="A207" s="467"/>
      <c r="B207" s="468"/>
      <c r="C207" s="510"/>
      <c r="D207" s="617"/>
      <c r="E207" s="1787" t="s">
        <v>1306</v>
      </c>
      <c r="F207" s="1716" t="s">
        <v>611</v>
      </c>
      <c r="G207" s="563" t="s">
        <v>8</v>
      </c>
      <c r="H207" s="1018">
        <v>2.65</v>
      </c>
      <c r="I207" s="1018">
        <v>10</v>
      </c>
      <c r="J207" s="1018">
        <v>10</v>
      </c>
      <c r="K207" s="1539" t="s">
        <v>189</v>
      </c>
      <c r="L207" s="1716">
        <v>3</v>
      </c>
      <c r="M207" s="1716">
        <v>1</v>
      </c>
      <c r="N207" s="1716">
        <v>1</v>
      </c>
      <c r="O207" s="1716" t="s">
        <v>694</v>
      </c>
      <c r="P207" s="1716" t="s">
        <v>612</v>
      </c>
      <c r="Q207" s="1771" t="s">
        <v>517</v>
      </c>
    </row>
    <row r="208" spans="1:17" ht="13.5" customHeight="1" thickBot="1" x14ac:dyDescent="0.35">
      <c r="A208" s="467"/>
      <c r="B208" s="468"/>
      <c r="C208" s="510"/>
      <c r="D208" s="617"/>
      <c r="E208" s="1788"/>
      <c r="F208" s="1789"/>
      <c r="G208" s="564" t="s">
        <v>7</v>
      </c>
      <c r="H208" s="1019">
        <v>10.87</v>
      </c>
      <c r="I208" s="1019">
        <v>0</v>
      </c>
      <c r="J208" s="1019">
        <v>0</v>
      </c>
      <c r="K208" s="1521"/>
      <c r="L208" s="1594"/>
      <c r="M208" s="1594"/>
      <c r="N208" s="1594"/>
      <c r="O208" s="1594"/>
      <c r="P208" s="1594"/>
      <c r="Q208" s="1773"/>
    </row>
    <row r="209" spans="1:17" ht="14.25" customHeight="1" thickBot="1" x14ac:dyDescent="0.35">
      <c r="A209" s="467"/>
      <c r="B209" s="468"/>
      <c r="C209" s="510"/>
      <c r="D209" s="638"/>
      <c r="E209" s="1790" t="s">
        <v>15</v>
      </c>
      <c r="F209" s="1791"/>
      <c r="G209" s="1792"/>
      <c r="H209" s="1020">
        <f>SUM(H207:H208)</f>
        <v>13.52</v>
      </c>
      <c r="I209" s="1021">
        <f>SUM(I207:I208)</f>
        <v>10</v>
      </c>
      <c r="J209" s="1021">
        <f>SUM(J207:J208)</f>
        <v>10</v>
      </c>
      <c r="K209" s="568"/>
      <c r="L209" s="569"/>
      <c r="M209" s="569"/>
      <c r="N209" s="569"/>
      <c r="O209" s="569"/>
      <c r="P209" s="569"/>
      <c r="Q209" s="569"/>
    </row>
    <row r="210" spans="1:17" ht="15.75" customHeight="1" thickBot="1" x14ac:dyDescent="0.3">
      <c r="A210" s="467"/>
      <c r="B210" s="468"/>
      <c r="C210" s="510"/>
      <c r="D210" s="561" t="s">
        <v>1307</v>
      </c>
      <c r="E210" s="1784" t="s">
        <v>613</v>
      </c>
      <c r="F210" s="1785"/>
      <c r="G210" s="1785"/>
      <c r="H210" s="1785"/>
      <c r="I210" s="1785"/>
      <c r="J210" s="1785"/>
      <c r="K210" s="1785"/>
      <c r="L210" s="1785"/>
      <c r="M210" s="1785"/>
      <c r="N210" s="1785"/>
      <c r="O210" s="1785"/>
      <c r="P210" s="1785"/>
      <c r="Q210" s="1786"/>
    </row>
    <row r="211" spans="1:17" ht="25.5" customHeight="1" x14ac:dyDescent="0.3">
      <c r="A211" s="467"/>
      <c r="B211" s="468"/>
      <c r="C211" s="510"/>
      <c r="D211" s="562"/>
      <c r="E211" s="430" t="s">
        <v>1308</v>
      </c>
      <c r="F211" s="431" t="s">
        <v>615</v>
      </c>
      <c r="G211" s="563" t="s">
        <v>13</v>
      </c>
      <c r="H211" s="1018">
        <v>13.6</v>
      </c>
      <c r="I211" s="1018">
        <v>10</v>
      </c>
      <c r="J211" s="1018">
        <v>8</v>
      </c>
      <c r="K211" s="433" t="s">
        <v>977</v>
      </c>
      <c r="L211" s="432">
        <v>350</v>
      </c>
      <c r="M211" s="432">
        <v>250</v>
      </c>
      <c r="N211" s="432">
        <v>200</v>
      </c>
      <c r="O211" s="1716" t="s">
        <v>978</v>
      </c>
      <c r="P211" s="1716" t="s">
        <v>614</v>
      </c>
      <c r="Q211" s="1771" t="s">
        <v>768</v>
      </c>
    </row>
    <row r="212" spans="1:17" ht="31.5" customHeight="1" thickBot="1" x14ac:dyDescent="0.35">
      <c r="A212" s="467"/>
      <c r="B212" s="468"/>
      <c r="C212" s="510"/>
      <c r="D212" s="562"/>
      <c r="E212" s="570" t="s">
        <v>1309</v>
      </c>
      <c r="F212" s="571" t="s">
        <v>616</v>
      </c>
      <c r="G212" s="564" t="s">
        <v>13</v>
      </c>
      <c r="H212" s="1019">
        <v>5</v>
      </c>
      <c r="I212" s="1019">
        <v>5</v>
      </c>
      <c r="J212" s="1019">
        <v>3</v>
      </c>
      <c r="K212" s="565" t="s">
        <v>977</v>
      </c>
      <c r="L212" s="566">
        <v>200</v>
      </c>
      <c r="M212" s="566">
        <v>200</v>
      </c>
      <c r="N212" s="566">
        <v>100</v>
      </c>
      <c r="O212" s="1594"/>
      <c r="P212" s="1594"/>
      <c r="Q212" s="1773"/>
    </row>
    <row r="213" spans="1:17" ht="16.5" customHeight="1" thickBot="1" x14ac:dyDescent="0.35">
      <c r="A213" s="467"/>
      <c r="B213" s="468"/>
      <c r="C213" s="510"/>
      <c r="D213" s="567"/>
      <c r="E213" s="1793" t="s">
        <v>15</v>
      </c>
      <c r="F213" s="1793"/>
      <c r="G213" s="1793"/>
      <c r="H213" s="1021">
        <f>SUM(H211:H212)</f>
        <v>18.600000000000001</v>
      </c>
      <c r="I213" s="1021">
        <f>SUM(I211:I212)</f>
        <v>15</v>
      </c>
      <c r="J213" s="1021">
        <f>SUM(J211:J212)</f>
        <v>11</v>
      </c>
      <c r="K213" s="1729"/>
      <c r="L213" s="1730"/>
      <c r="M213" s="1730"/>
      <c r="N213" s="1730"/>
      <c r="O213" s="1730"/>
      <c r="P213" s="1730"/>
      <c r="Q213" s="1731"/>
    </row>
    <row r="214" spans="1:17" ht="15.75" customHeight="1" thickBot="1" x14ac:dyDescent="0.35">
      <c r="A214" s="467"/>
      <c r="B214" s="468"/>
      <c r="C214" s="510"/>
      <c r="D214" s="1794" t="s">
        <v>1310</v>
      </c>
      <c r="E214" s="1795"/>
      <c r="F214" s="1795"/>
      <c r="G214" s="1795"/>
      <c r="H214" s="1795"/>
      <c r="I214" s="1795"/>
      <c r="J214" s="1795"/>
      <c r="K214" s="1795"/>
      <c r="L214" s="1795"/>
      <c r="M214" s="1795"/>
      <c r="N214" s="1795"/>
      <c r="O214" s="1795"/>
      <c r="P214" s="1795"/>
      <c r="Q214" s="1796"/>
    </row>
    <row r="215" spans="1:17" ht="12.75" customHeight="1" x14ac:dyDescent="0.3">
      <c r="A215" s="467"/>
      <c r="B215" s="468"/>
      <c r="C215" s="510"/>
      <c r="D215" s="572"/>
      <c r="E215" s="1797" t="s">
        <v>1311</v>
      </c>
      <c r="F215" s="1540" t="s">
        <v>63</v>
      </c>
      <c r="G215" s="478" t="s">
        <v>8</v>
      </c>
      <c r="H215" s="965">
        <v>29</v>
      </c>
      <c r="I215" s="965">
        <v>0</v>
      </c>
      <c r="J215" s="965">
        <v>0</v>
      </c>
      <c r="K215" s="478" t="s">
        <v>64</v>
      </c>
      <c r="L215" s="478">
        <v>0.81</v>
      </c>
      <c r="M215" s="478">
        <v>0</v>
      </c>
      <c r="N215" s="478">
        <v>0</v>
      </c>
      <c r="O215" s="1715" t="s">
        <v>694</v>
      </c>
      <c r="P215" s="1539" t="s">
        <v>553</v>
      </c>
      <c r="Q215" s="1799" t="s">
        <v>517</v>
      </c>
    </row>
    <row r="216" spans="1:17" ht="13.2" customHeight="1" x14ac:dyDescent="0.3">
      <c r="A216" s="467"/>
      <c r="B216" s="468"/>
      <c r="C216" s="510"/>
      <c r="D216" s="572"/>
      <c r="E216" s="1798"/>
      <c r="F216" s="1538"/>
      <c r="G216" s="479" t="s">
        <v>7</v>
      </c>
      <c r="H216" s="954">
        <v>59</v>
      </c>
      <c r="I216" s="954">
        <v>0</v>
      </c>
      <c r="J216" s="954">
        <v>0</v>
      </c>
      <c r="K216" s="1538" t="s">
        <v>200</v>
      </c>
      <c r="L216" s="1538">
        <v>100</v>
      </c>
      <c r="M216" s="1538">
        <v>0</v>
      </c>
      <c r="N216" s="1520">
        <v>0</v>
      </c>
      <c r="O216" s="1702"/>
      <c r="P216" s="1593"/>
      <c r="Q216" s="1800"/>
    </row>
    <row r="217" spans="1:17" ht="13.2" customHeight="1" x14ac:dyDescent="0.3">
      <c r="A217" s="467"/>
      <c r="B217" s="468"/>
      <c r="C217" s="510"/>
      <c r="D217" s="572"/>
      <c r="E217" s="1798"/>
      <c r="F217" s="1538"/>
      <c r="G217" s="479" t="s">
        <v>10</v>
      </c>
      <c r="H217" s="954">
        <v>0</v>
      </c>
      <c r="I217" s="954">
        <v>0</v>
      </c>
      <c r="J217" s="954">
        <v>0</v>
      </c>
      <c r="K217" s="1538"/>
      <c r="L217" s="1538"/>
      <c r="M217" s="1538"/>
      <c r="N217" s="1525"/>
      <c r="O217" s="1702"/>
      <c r="P217" s="573"/>
      <c r="Q217" s="1800"/>
    </row>
    <row r="218" spans="1:17" ht="39.6" x14ac:dyDescent="0.3">
      <c r="A218" s="467"/>
      <c r="B218" s="468"/>
      <c r="C218" s="510"/>
      <c r="D218" s="572"/>
      <c r="E218" s="641" t="s">
        <v>1312</v>
      </c>
      <c r="F218" s="512" t="s">
        <v>65</v>
      </c>
      <c r="G218" s="479" t="s">
        <v>8</v>
      </c>
      <c r="H218" s="968">
        <v>280</v>
      </c>
      <c r="I218" s="968">
        <v>290</v>
      </c>
      <c r="J218" s="968">
        <v>290</v>
      </c>
      <c r="K218" s="473" t="s">
        <v>803</v>
      </c>
      <c r="L218" s="496">
        <v>2700</v>
      </c>
      <c r="M218" s="496">
        <v>2750</v>
      </c>
      <c r="N218" s="496">
        <v>2750</v>
      </c>
      <c r="O218" s="1702"/>
      <c r="P218" s="574"/>
      <c r="Q218" s="1800"/>
    </row>
    <row r="219" spans="1:17" ht="26.4" x14ac:dyDescent="0.3">
      <c r="A219" s="467"/>
      <c r="B219" s="468"/>
      <c r="C219" s="510"/>
      <c r="D219" s="572"/>
      <c r="E219" s="641" t="s">
        <v>1313</v>
      </c>
      <c r="F219" s="512" t="s">
        <v>617</v>
      </c>
      <c r="G219" s="479" t="s">
        <v>8</v>
      </c>
      <c r="H219" s="968">
        <v>170</v>
      </c>
      <c r="I219" s="968">
        <v>180</v>
      </c>
      <c r="J219" s="968">
        <v>180</v>
      </c>
      <c r="K219" s="473" t="s">
        <v>804</v>
      </c>
      <c r="L219" s="496">
        <v>46</v>
      </c>
      <c r="M219" s="496">
        <v>46</v>
      </c>
      <c r="N219" s="496">
        <v>47</v>
      </c>
      <c r="O219" s="1702"/>
      <c r="P219" s="497"/>
      <c r="Q219" s="1800"/>
    </row>
    <row r="220" spans="1:17" ht="26.4" x14ac:dyDescent="0.3">
      <c r="A220" s="467"/>
      <c r="B220" s="468"/>
      <c r="C220" s="510"/>
      <c r="D220" s="572"/>
      <c r="E220" s="641" t="s">
        <v>1314</v>
      </c>
      <c r="F220" s="512" t="s">
        <v>66</v>
      </c>
      <c r="G220" s="479" t="s">
        <v>8</v>
      </c>
      <c r="H220" s="968">
        <v>110</v>
      </c>
      <c r="I220" s="968">
        <v>120</v>
      </c>
      <c r="J220" s="968">
        <v>110</v>
      </c>
      <c r="K220" s="473" t="s">
        <v>805</v>
      </c>
      <c r="L220" s="488">
        <v>2300</v>
      </c>
      <c r="M220" s="488">
        <v>2350</v>
      </c>
      <c r="N220" s="488">
        <v>2340</v>
      </c>
      <c r="O220" s="1702"/>
      <c r="P220" s="497" t="s">
        <v>578</v>
      </c>
      <c r="Q220" s="1800"/>
    </row>
    <row r="221" spans="1:17" ht="26.25" customHeight="1" x14ac:dyDescent="0.3">
      <c r="A221" s="467"/>
      <c r="B221" s="468"/>
      <c r="C221" s="510"/>
      <c r="D221" s="572"/>
      <c r="E221" s="641" t="s">
        <v>1315</v>
      </c>
      <c r="F221" s="512" t="s">
        <v>67</v>
      </c>
      <c r="G221" s="479" t="s">
        <v>8</v>
      </c>
      <c r="H221" s="968">
        <v>25</v>
      </c>
      <c r="I221" s="968">
        <v>0</v>
      </c>
      <c r="J221" s="968">
        <v>0</v>
      </c>
      <c r="K221" s="473" t="s">
        <v>806</v>
      </c>
      <c r="L221" s="488">
        <v>1</v>
      </c>
      <c r="M221" s="488">
        <v>0</v>
      </c>
      <c r="N221" s="488">
        <v>0</v>
      </c>
      <c r="O221" s="1702"/>
      <c r="P221" s="497"/>
      <c r="Q221" s="1800"/>
    </row>
    <row r="222" spans="1:17" ht="13.2" customHeight="1" x14ac:dyDescent="0.3">
      <c r="A222" s="467"/>
      <c r="B222" s="468"/>
      <c r="C222" s="510"/>
      <c r="D222" s="572"/>
      <c r="E222" s="642" t="s">
        <v>1316</v>
      </c>
      <c r="F222" s="575" t="s">
        <v>68</v>
      </c>
      <c r="G222" s="479" t="s">
        <v>8</v>
      </c>
      <c r="H222" s="954">
        <v>65</v>
      </c>
      <c r="I222" s="954">
        <v>70</v>
      </c>
      <c r="J222" s="954">
        <v>70</v>
      </c>
      <c r="K222" s="469" t="s">
        <v>807</v>
      </c>
      <c r="L222" s="498">
        <v>41.5</v>
      </c>
      <c r="M222" s="576">
        <v>42</v>
      </c>
      <c r="N222" s="471">
        <v>42</v>
      </c>
      <c r="O222" s="1702"/>
      <c r="P222" s="577"/>
      <c r="Q222" s="1800"/>
    </row>
    <row r="223" spans="1:17" ht="39.6" x14ac:dyDescent="0.3">
      <c r="A223" s="467"/>
      <c r="B223" s="468"/>
      <c r="C223" s="510"/>
      <c r="D223" s="572"/>
      <c r="E223" s="641" t="s">
        <v>1317</v>
      </c>
      <c r="F223" s="486" t="s">
        <v>69</v>
      </c>
      <c r="G223" s="479" t="s">
        <v>8</v>
      </c>
      <c r="H223" s="954">
        <v>50</v>
      </c>
      <c r="I223" s="954">
        <v>50</v>
      </c>
      <c r="J223" s="954">
        <v>50</v>
      </c>
      <c r="K223" s="472" t="s">
        <v>200</v>
      </c>
      <c r="L223" s="495">
        <v>60</v>
      </c>
      <c r="M223" s="545">
        <v>70</v>
      </c>
      <c r="N223" s="495">
        <v>80</v>
      </c>
      <c r="O223" s="1702"/>
      <c r="P223" s="497" t="s">
        <v>553</v>
      </c>
      <c r="Q223" s="1800"/>
    </row>
    <row r="224" spans="1:17" ht="13.2" customHeight="1" x14ac:dyDescent="0.3">
      <c r="A224" s="467"/>
      <c r="B224" s="468"/>
      <c r="C224" s="510"/>
      <c r="D224" s="572"/>
      <c r="E224" s="641" t="s">
        <v>1318</v>
      </c>
      <c r="F224" s="578" t="s">
        <v>204</v>
      </c>
      <c r="G224" s="479" t="s">
        <v>8</v>
      </c>
      <c r="H224" s="954">
        <v>0</v>
      </c>
      <c r="I224" s="954">
        <v>140</v>
      </c>
      <c r="J224" s="954">
        <v>140</v>
      </c>
      <c r="K224" s="472" t="s">
        <v>200</v>
      </c>
      <c r="L224" s="495">
        <v>0</v>
      </c>
      <c r="M224" s="545">
        <v>50</v>
      </c>
      <c r="N224" s="495">
        <v>100</v>
      </c>
      <c r="O224" s="1702"/>
      <c r="P224" s="574"/>
      <c r="Q224" s="1800"/>
    </row>
    <row r="225" spans="1:17" ht="13.2" customHeight="1" x14ac:dyDescent="0.3">
      <c r="A225" s="467"/>
      <c r="B225" s="468"/>
      <c r="C225" s="510"/>
      <c r="D225" s="572"/>
      <c r="E225" s="641" t="s">
        <v>1319</v>
      </c>
      <c r="F225" s="479" t="s">
        <v>195</v>
      </c>
      <c r="G225" s="479" t="s">
        <v>8</v>
      </c>
      <c r="H225" s="968">
        <v>0</v>
      </c>
      <c r="I225" s="954">
        <v>60</v>
      </c>
      <c r="J225" s="954">
        <v>60</v>
      </c>
      <c r="K225" s="472" t="s">
        <v>200</v>
      </c>
      <c r="L225" s="488">
        <v>0</v>
      </c>
      <c r="M225" s="489">
        <v>50</v>
      </c>
      <c r="N225" s="488">
        <v>100</v>
      </c>
      <c r="O225" s="1702"/>
      <c r="P225" s="497"/>
      <c r="Q225" s="1800"/>
    </row>
    <row r="226" spans="1:17" ht="15.75" customHeight="1" x14ac:dyDescent="0.3">
      <c r="A226" s="467"/>
      <c r="B226" s="468"/>
      <c r="C226" s="510"/>
      <c r="D226" s="572"/>
      <c r="E226" s="643" t="s">
        <v>1320</v>
      </c>
      <c r="F226" s="479" t="s">
        <v>304</v>
      </c>
      <c r="G226" s="479" t="s">
        <v>8</v>
      </c>
      <c r="H226" s="954">
        <v>7</v>
      </c>
      <c r="I226" s="968">
        <v>0</v>
      </c>
      <c r="J226" s="968">
        <v>0</v>
      </c>
      <c r="K226" s="487" t="s">
        <v>263</v>
      </c>
      <c r="L226" s="488">
        <v>1</v>
      </c>
      <c r="M226" s="489">
        <v>0</v>
      </c>
      <c r="N226" s="488">
        <v>0</v>
      </c>
      <c r="O226" s="1702"/>
      <c r="P226" s="497" t="s">
        <v>544</v>
      </c>
      <c r="Q226" s="1800"/>
    </row>
    <row r="227" spans="1:17" ht="12.75" customHeight="1" x14ac:dyDescent="0.3">
      <c r="A227" s="467"/>
      <c r="B227" s="468"/>
      <c r="C227" s="510"/>
      <c r="D227" s="572"/>
      <c r="E227" s="641" t="s">
        <v>1321</v>
      </c>
      <c r="F227" s="519" t="s">
        <v>305</v>
      </c>
      <c r="G227" s="479" t="s">
        <v>8</v>
      </c>
      <c r="H227" s="954">
        <v>0</v>
      </c>
      <c r="I227" s="968">
        <v>110</v>
      </c>
      <c r="J227" s="968">
        <v>110</v>
      </c>
      <c r="K227" s="487" t="s">
        <v>808</v>
      </c>
      <c r="L227" s="488">
        <v>50</v>
      </c>
      <c r="M227" s="491">
        <v>100</v>
      </c>
      <c r="N227" s="488"/>
      <c r="O227" s="1702"/>
      <c r="P227" s="513"/>
      <c r="Q227" s="1800"/>
    </row>
    <row r="228" spans="1:17" ht="27" customHeight="1" x14ac:dyDescent="0.3">
      <c r="A228" s="467"/>
      <c r="B228" s="468"/>
      <c r="C228" s="510"/>
      <c r="D228" s="572"/>
      <c r="E228" s="641" t="s">
        <v>1322</v>
      </c>
      <c r="F228" s="579" t="s">
        <v>310</v>
      </c>
      <c r="G228" s="479" t="s">
        <v>8</v>
      </c>
      <c r="H228" s="954">
        <v>10</v>
      </c>
      <c r="I228" s="968">
        <v>10</v>
      </c>
      <c r="J228" s="968">
        <v>10</v>
      </c>
      <c r="K228" s="487" t="s">
        <v>311</v>
      </c>
      <c r="L228" s="488">
        <v>1</v>
      </c>
      <c r="M228" s="491">
        <v>1</v>
      </c>
      <c r="N228" s="488">
        <v>1</v>
      </c>
      <c r="O228" s="1702"/>
      <c r="P228" s="546" t="s">
        <v>532</v>
      </c>
      <c r="Q228" s="1800"/>
    </row>
    <row r="229" spans="1:17" ht="27.6" customHeight="1" thickBot="1" x14ac:dyDescent="0.35">
      <c r="A229" s="467"/>
      <c r="B229" s="468"/>
      <c r="C229" s="510"/>
      <c r="D229" s="572"/>
      <c r="E229" s="644" t="s">
        <v>1323</v>
      </c>
      <c r="F229" s="580" t="s">
        <v>706</v>
      </c>
      <c r="G229" s="474" t="s">
        <v>8</v>
      </c>
      <c r="H229" s="957">
        <v>30</v>
      </c>
      <c r="I229" s="969">
        <v>30</v>
      </c>
      <c r="J229" s="969">
        <v>30</v>
      </c>
      <c r="K229" s="531" t="s">
        <v>809</v>
      </c>
      <c r="L229" s="493">
        <v>1</v>
      </c>
      <c r="M229" s="493">
        <v>1</v>
      </c>
      <c r="N229" s="493">
        <v>1</v>
      </c>
      <c r="O229" s="1708"/>
      <c r="P229" s="581" t="s">
        <v>578</v>
      </c>
      <c r="Q229" s="1801"/>
    </row>
    <row r="230" spans="1:17" ht="13.8" thickBot="1" x14ac:dyDescent="0.3">
      <c r="A230" s="467"/>
      <c r="B230" s="468"/>
      <c r="C230" s="510"/>
      <c r="D230" s="1802" t="s">
        <v>15</v>
      </c>
      <c r="E230" s="1803"/>
      <c r="F230" s="1803"/>
      <c r="G230" s="1804"/>
      <c r="H230" s="1022">
        <f>SUM(H215:H229)</f>
        <v>835</v>
      </c>
      <c r="I230" s="1022">
        <f>SUM(I215:I229)</f>
        <v>1060</v>
      </c>
      <c r="J230" s="1022">
        <f>SUM(J215:J229)</f>
        <v>1050</v>
      </c>
      <c r="K230" s="1805"/>
      <c r="L230" s="1806"/>
      <c r="M230" s="1806"/>
      <c r="N230" s="1807"/>
      <c r="O230" s="1807"/>
      <c r="P230" s="1807"/>
      <c r="Q230" s="1710"/>
    </row>
    <row r="231" spans="1:17" ht="15.75" customHeight="1" thickBot="1" x14ac:dyDescent="0.3">
      <c r="A231" s="467"/>
      <c r="B231" s="468"/>
      <c r="C231" s="510"/>
      <c r="D231" s="1794" t="s">
        <v>1324</v>
      </c>
      <c r="E231" s="1808"/>
      <c r="F231" s="1808"/>
      <c r="G231" s="1808"/>
      <c r="H231" s="1808"/>
      <c r="I231" s="1808"/>
      <c r="J231" s="1808"/>
      <c r="K231" s="1808"/>
      <c r="L231" s="1808"/>
      <c r="M231" s="1808"/>
      <c r="N231" s="1808"/>
      <c r="O231" s="1808"/>
      <c r="P231" s="1808"/>
      <c r="Q231" s="1809"/>
    </row>
    <row r="232" spans="1:17" ht="12.75" customHeight="1" x14ac:dyDescent="0.3">
      <c r="A232" s="467"/>
      <c r="B232" s="468"/>
      <c r="C232" s="510"/>
      <c r="D232" s="572"/>
      <c r="E232" s="1797" t="s">
        <v>1325</v>
      </c>
      <c r="F232" s="1554" t="s">
        <v>301</v>
      </c>
      <c r="G232" s="478" t="s">
        <v>8</v>
      </c>
      <c r="H232" s="965">
        <v>9</v>
      </c>
      <c r="I232" s="965">
        <v>75</v>
      </c>
      <c r="J232" s="965">
        <v>75</v>
      </c>
      <c r="K232" s="582" t="s">
        <v>808</v>
      </c>
      <c r="L232" s="583">
        <v>0</v>
      </c>
      <c r="M232" s="583">
        <v>50</v>
      </c>
      <c r="N232" s="583">
        <v>50</v>
      </c>
      <c r="O232" s="1810" t="s">
        <v>694</v>
      </c>
      <c r="P232" s="1810" t="s">
        <v>612</v>
      </c>
      <c r="Q232" s="1799" t="s">
        <v>517</v>
      </c>
    </row>
    <row r="233" spans="1:17" ht="15" customHeight="1" x14ac:dyDescent="0.3">
      <c r="A233" s="467"/>
      <c r="B233" s="468"/>
      <c r="C233" s="510"/>
      <c r="D233" s="572"/>
      <c r="E233" s="1798"/>
      <c r="F233" s="1538"/>
      <c r="G233" s="479" t="s">
        <v>7</v>
      </c>
      <c r="H233" s="954">
        <v>0</v>
      </c>
      <c r="I233" s="954">
        <v>425</v>
      </c>
      <c r="J233" s="954">
        <v>425</v>
      </c>
      <c r="K233" s="1517" t="s">
        <v>64</v>
      </c>
      <c r="L233" s="1811">
        <v>0</v>
      </c>
      <c r="M233" s="1811">
        <v>1.5</v>
      </c>
      <c r="N233" s="1651">
        <v>1.5</v>
      </c>
      <c r="O233" s="1593"/>
      <c r="P233" s="1593"/>
      <c r="Q233" s="1800"/>
    </row>
    <row r="234" spans="1:17" ht="15" customHeight="1" x14ac:dyDescent="0.3">
      <c r="A234" s="467"/>
      <c r="B234" s="468"/>
      <c r="C234" s="510"/>
      <c r="D234" s="572"/>
      <c r="E234" s="1798"/>
      <c r="F234" s="1538"/>
      <c r="G234" s="479" t="s">
        <v>10</v>
      </c>
      <c r="H234" s="954">
        <v>0</v>
      </c>
      <c r="I234" s="954">
        <v>40</v>
      </c>
      <c r="J234" s="954">
        <v>40</v>
      </c>
      <c r="K234" s="1538"/>
      <c r="L234" s="1812"/>
      <c r="M234" s="1812"/>
      <c r="N234" s="1612"/>
      <c r="O234" s="1593"/>
      <c r="P234" s="1593"/>
      <c r="Q234" s="1800"/>
    </row>
    <row r="235" spans="1:17" ht="15" customHeight="1" x14ac:dyDescent="0.3">
      <c r="A235" s="467"/>
      <c r="B235" s="468"/>
      <c r="C235" s="510"/>
      <c r="D235" s="572"/>
      <c r="E235" s="1798" t="s">
        <v>1326</v>
      </c>
      <c r="F235" s="1538" t="s">
        <v>302</v>
      </c>
      <c r="G235" s="479" t="s">
        <v>8</v>
      </c>
      <c r="H235" s="954">
        <v>5</v>
      </c>
      <c r="I235" s="954">
        <v>30</v>
      </c>
      <c r="J235" s="954">
        <v>0</v>
      </c>
      <c r="K235" s="479" t="s">
        <v>263</v>
      </c>
      <c r="L235" s="547">
        <v>1</v>
      </c>
      <c r="M235" s="547">
        <v>0</v>
      </c>
      <c r="N235" s="547">
        <v>0</v>
      </c>
      <c r="O235" s="1593"/>
      <c r="P235" s="1693" t="s">
        <v>553</v>
      </c>
      <c r="Q235" s="1800"/>
    </row>
    <row r="236" spans="1:17" ht="13.5" customHeight="1" x14ac:dyDescent="0.3">
      <c r="A236" s="467"/>
      <c r="B236" s="468"/>
      <c r="C236" s="510"/>
      <c r="D236" s="572"/>
      <c r="E236" s="1798"/>
      <c r="F236" s="1538"/>
      <c r="G236" s="479" t="s">
        <v>7</v>
      </c>
      <c r="H236" s="954">
        <v>0</v>
      </c>
      <c r="I236" s="954">
        <v>170</v>
      </c>
      <c r="J236" s="954">
        <v>0</v>
      </c>
      <c r="K236" s="1538" t="s">
        <v>808</v>
      </c>
      <c r="L236" s="1812">
        <v>0</v>
      </c>
      <c r="M236" s="1812">
        <v>100</v>
      </c>
      <c r="N236" s="1649"/>
      <c r="O236" s="1593"/>
      <c r="P236" s="1593"/>
      <c r="Q236" s="1800"/>
    </row>
    <row r="237" spans="1:17" ht="14.25" customHeight="1" x14ac:dyDescent="0.3">
      <c r="A237" s="467"/>
      <c r="B237" s="468"/>
      <c r="C237" s="510"/>
      <c r="D237" s="572"/>
      <c r="E237" s="1798"/>
      <c r="F237" s="1538"/>
      <c r="G237" s="479" t="s">
        <v>10</v>
      </c>
      <c r="H237" s="954">
        <v>0</v>
      </c>
      <c r="I237" s="954">
        <v>15</v>
      </c>
      <c r="J237" s="954">
        <v>0</v>
      </c>
      <c r="K237" s="1538"/>
      <c r="L237" s="1812"/>
      <c r="M237" s="1812"/>
      <c r="N237" s="1612"/>
      <c r="O237" s="1593"/>
      <c r="P237" s="1612"/>
      <c r="Q237" s="1800"/>
    </row>
    <row r="238" spans="1:17" ht="22.2" customHeight="1" x14ac:dyDescent="0.3">
      <c r="A238" s="467"/>
      <c r="B238" s="468"/>
      <c r="C238" s="510"/>
      <c r="D238" s="572"/>
      <c r="E238" s="1798" t="s">
        <v>1327</v>
      </c>
      <c r="F238" s="1674" t="s">
        <v>251</v>
      </c>
      <c r="G238" s="479" t="s">
        <v>8</v>
      </c>
      <c r="H238" s="954">
        <v>30</v>
      </c>
      <c r="I238" s="954">
        <v>30</v>
      </c>
      <c r="J238" s="954">
        <v>30</v>
      </c>
      <c r="K238" s="1517" t="s">
        <v>810</v>
      </c>
      <c r="L238" s="1752">
        <v>2</v>
      </c>
      <c r="M238" s="1752">
        <v>2</v>
      </c>
      <c r="N238" s="1752">
        <v>2</v>
      </c>
      <c r="O238" s="1593"/>
      <c r="P238" s="584" t="s">
        <v>544</v>
      </c>
      <c r="Q238" s="1800"/>
    </row>
    <row r="239" spans="1:17" ht="22.2" customHeight="1" x14ac:dyDescent="0.3">
      <c r="A239" s="467"/>
      <c r="B239" s="468"/>
      <c r="C239" s="510"/>
      <c r="D239" s="572"/>
      <c r="E239" s="1798"/>
      <c r="F239" s="1538"/>
      <c r="G239" s="479" t="s">
        <v>13</v>
      </c>
      <c r="H239" s="968">
        <v>25</v>
      </c>
      <c r="I239" s="968">
        <v>25</v>
      </c>
      <c r="J239" s="968">
        <v>25</v>
      </c>
      <c r="K239" s="1517"/>
      <c r="L239" s="1752"/>
      <c r="M239" s="1752"/>
      <c r="N239" s="1602"/>
      <c r="O239" s="1593"/>
      <c r="P239" s="499"/>
      <c r="Q239" s="1800"/>
    </row>
    <row r="240" spans="1:17" ht="29.25" customHeight="1" x14ac:dyDescent="0.3">
      <c r="A240" s="467"/>
      <c r="B240" s="468"/>
      <c r="C240" s="510"/>
      <c r="D240" s="572"/>
      <c r="E240" s="641" t="s">
        <v>1328</v>
      </c>
      <c r="F240" s="479" t="s">
        <v>303</v>
      </c>
      <c r="G240" s="479" t="s">
        <v>8</v>
      </c>
      <c r="H240" s="968">
        <v>20</v>
      </c>
      <c r="I240" s="968">
        <v>20</v>
      </c>
      <c r="J240" s="968">
        <v>0</v>
      </c>
      <c r="K240" s="473" t="s">
        <v>810</v>
      </c>
      <c r="L240" s="496">
        <v>1</v>
      </c>
      <c r="M240" s="496">
        <v>1</v>
      </c>
      <c r="N240" s="496">
        <v>0</v>
      </c>
      <c r="O240" s="1593"/>
      <c r="P240" s="496" t="s">
        <v>811</v>
      </c>
      <c r="Q240" s="1800"/>
    </row>
    <row r="241" spans="1:17" ht="40.200000000000003" thickBot="1" x14ac:dyDescent="0.35">
      <c r="A241" s="467"/>
      <c r="B241" s="468"/>
      <c r="C241" s="510"/>
      <c r="D241" s="572"/>
      <c r="E241" s="644" t="s">
        <v>1329</v>
      </c>
      <c r="F241" s="474" t="s">
        <v>618</v>
      </c>
      <c r="G241" s="474" t="s">
        <v>8</v>
      </c>
      <c r="H241" s="969">
        <v>0</v>
      </c>
      <c r="I241" s="969">
        <v>0</v>
      </c>
      <c r="J241" s="969">
        <v>15</v>
      </c>
      <c r="K241" s="531" t="s">
        <v>263</v>
      </c>
      <c r="L241" s="501">
        <v>0</v>
      </c>
      <c r="M241" s="501">
        <v>0</v>
      </c>
      <c r="N241" s="501">
        <v>1</v>
      </c>
      <c r="O241" s="1594"/>
      <c r="P241" s="585" t="s">
        <v>532</v>
      </c>
      <c r="Q241" s="1801"/>
    </row>
    <row r="242" spans="1:17" ht="13.8" thickBot="1" x14ac:dyDescent="0.3">
      <c r="A242" s="467"/>
      <c r="B242" s="468"/>
      <c r="C242" s="510"/>
      <c r="D242" s="1802" t="s">
        <v>15</v>
      </c>
      <c r="E242" s="1813"/>
      <c r="F242" s="1813"/>
      <c r="G242" s="1814"/>
      <c r="H242" s="1022">
        <f>SUM(H232:H241)</f>
        <v>89</v>
      </c>
      <c r="I242" s="1022">
        <f t="shared" ref="I242:J242" si="8">SUM(I232:I241)</f>
        <v>830</v>
      </c>
      <c r="J242" s="1022">
        <f t="shared" si="8"/>
        <v>610</v>
      </c>
      <c r="K242" s="1805"/>
      <c r="L242" s="1806"/>
      <c r="M242" s="1806"/>
      <c r="N242" s="1807"/>
      <c r="O242" s="1807"/>
      <c r="P242" s="1807"/>
      <c r="Q242" s="1710"/>
    </row>
    <row r="243" spans="1:17" ht="15.75" customHeight="1" thickBot="1" x14ac:dyDescent="0.3">
      <c r="A243" s="467"/>
      <c r="B243" s="468"/>
      <c r="C243" s="510"/>
      <c r="D243" s="586" t="s">
        <v>1330</v>
      </c>
      <c r="E243" s="587"/>
      <c r="F243" s="588"/>
      <c r="G243" s="588"/>
      <c r="H243" s="1023"/>
      <c r="I243" s="1023"/>
      <c r="J243" s="1023"/>
      <c r="K243" s="588"/>
      <c r="L243" s="588"/>
      <c r="M243" s="588"/>
      <c r="N243" s="588"/>
      <c r="O243" s="588"/>
      <c r="P243" s="588"/>
      <c r="Q243" s="645"/>
    </row>
    <row r="244" spans="1:17" ht="39.6" customHeight="1" x14ac:dyDescent="0.3">
      <c r="A244" s="467"/>
      <c r="B244" s="468"/>
      <c r="C244" s="510"/>
      <c r="D244" s="572"/>
      <c r="E244" s="646" t="s">
        <v>1331</v>
      </c>
      <c r="F244" s="511" t="s">
        <v>70</v>
      </c>
      <c r="G244" s="478" t="s">
        <v>8</v>
      </c>
      <c r="H244" s="1024">
        <v>13</v>
      </c>
      <c r="I244" s="1014">
        <v>0</v>
      </c>
      <c r="J244" s="1014">
        <v>0</v>
      </c>
      <c r="K244" s="582" t="s">
        <v>812</v>
      </c>
      <c r="L244" s="583">
        <v>1</v>
      </c>
      <c r="M244" s="583">
        <v>0</v>
      </c>
      <c r="N244" s="583">
        <v>0</v>
      </c>
      <c r="O244" s="1815" t="s">
        <v>693</v>
      </c>
      <c r="P244" s="1816" t="s">
        <v>532</v>
      </c>
      <c r="Q244" s="1819" t="s">
        <v>962</v>
      </c>
    </row>
    <row r="245" spans="1:17" ht="15" customHeight="1" x14ac:dyDescent="0.3">
      <c r="A245" s="467"/>
      <c r="B245" s="468"/>
      <c r="C245" s="510"/>
      <c r="D245" s="572"/>
      <c r="E245" s="641" t="s">
        <v>1332</v>
      </c>
      <c r="F245" s="512" t="s">
        <v>71</v>
      </c>
      <c r="G245" s="479" t="s">
        <v>8</v>
      </c>
      <c r="H245" s="1025">
        <v>30</v>
      </c>
      <c r="I245" s="968">
        <v>0</v>
      </c>
      <c r="J245" s="968">
        <v>0</v>
      </c>
      <c r="K245" s="473" t="s">
        <v>812</v>
      </c>
      <c r="L245" s="488">
        <v>1</v>
      </c>
      <c r="M245" s="488">
        <v>0</v>
      </c>
      <c r="N245" s="488">
        <v>0</v>
      </c>
      <c r="O245" s="1673"/>
      <c r="P245" s="1817"/>
      <c r="Q245" s="1820"/>
    </row>
    <row r="246" spans="1:17" ht="26.4" x14ac:dyDescent="0.3">
      <c r="A246" s="467"/>
      <c r="B246" s="468"/>
      <c r="C246" s="510"/>
      <c r="D246" s="572"/>
      <c r="E246" s="647" t="s">
        <v>1333</v>
      </c>
      <c r="F246" s="512" t="s">
        <v>72</v>
      </c>
      <c r="G246" s="479" t="s">
        <v>8</v>
      </c>
      <c r="H246" s="1025">
        <v>0</v>
      </c>
      <c r="I246" s="1025">
        <v>25</v>
      </c>
      <c r="J246" s="1025">
        <v>0</v>
      </c>
      <c r="K246" s="473" t="s">
        <v>812</v>
      </c>
      <c r="L246" s="488">
        <v>0</v>
      </c>
      <c r="M246" s="488">
        <v>1</v>
      </c>
      <c r="N246" s="488">
        <v>0</v>
      </c>
      <c r="O246" s="1673"/>
      <c r="P246" s="1817"/>
      <c r="Q246" s="1820"/>
    </row>
    <row r="247" spans="1:17" ht="15" customHeight="1" x14ac:dyDescent="0.3">
      <c r="A247" s="467"/>
      <c r="B247" s="468"/>
      <c r="C247" s="510"/>
      <c r="D247" s="572"/>
      <c r="E247" s="641" t="s">
        <v>1334</v>
      </c>
      <c r="F247" s="512" t="s">
        <v>73</v>
      </c>
      <c r="G247" s="479" t="s">
        <v>8</v>
      </c>
      <c r="H247" s="968">
        <v>0</v>
      </c>
      <c r="I247" s="968">
        <v>20</v>
      </c>
      <c r="J247" s="968">
        <v>0</v>
      </c>
      <c r="K247" s="473" t="s">
        <v>812</v>
      </c>
      <c r="L247" s="488">
        <v>0</v>
      </c>
      <c r="M247" s="488">
        <v>1</v>
      </c>
      <c r="N247" s="488">
        <v>0</v>
      </c>
      <c r="O247" s="1673"/>
      <c r="P247" s="1817"/>
      <c r="Q247" s="1820"/>
    </row>
    <row r="248" spans="1:17" ht="26.4" x14ac:dyDescent="0.3">
      <c r="A248" s="467"/>
      <c r="B248" s="468"/>
      <c r="C248" s="510"/>
      <c r="D248" s="572"/>
      <c r="E248" s="641" t="s">
        <v>1335</v>
      </c>
      <c r="F248" s="473" t="s">
        <v>74</v>
      </c>
      <c r="G248" s="479" t="s">
        <v>8</v>
      </c>
      <c r="H248" s="968">
        <v>1</v>
      </c>
      <c r="I248" s="968">
        <v>1</v>
      </c>
      <c r="J248" s="968">
        <v>1</v>
      </c>
      <c r="K248" s="473" t="s">
        <v>321</v>
      </c>
      <c r="L248" s="488">
        <v>2</v>
      </c>
      <c r="M248" s="488">
        <v>2</v>
      </c>
      <c r="N248" s="488">
        <v>2</v>
      </c>
      <c r="O248" s="1673"/>
      <c r="P248" s="1817"/>
      <c r="Q248" s="1820"/>
    </row>
    <row r="249" spans="1:17" ht="26.4" x14ac:dyDescent="0.3">
      <c r="A249" s="467"/>
      <c r="B249" s="468"/>
      <c r="C249" s="510"/>
      <c r="D249" s="572"/>
      <c r="E249" s="648" t="s">
        <v>1336</v>
      </c>
      <c r="F249" s="512" t="s">
        <v>258</v>
      </c>
      <c r="G249" s="479" t="s">
        <v>8</v>
      </c>
      <c r="H249" s="968">
        <v>2</v>
      </c>
      <c r="I249" s="968">
        <v>2</v>
      </c>
      <c r="J249" s="968">
        <v>2</v>
      </c>
      <c r="K249" s="473" t="s">
        <v>321</v>
      </c>
      <c r="L249" s="488">
        <v>1</v>
      </c>
      <c r="M249" s="488">
        <v>1</v>
      </c>
      <c r="N249" s="488">
        <v>1</v>
      </c>
      <c r="O249" s="1673"/>
      <c r="P249" s="1817"/>
      <c r="Q249" s="1820"/>
    </row>
    <row r="250" spans="1:17" ht="26.4" x14ac:dyDescent="0.3">
      <c r="A250" s="467"/>
      <c r="B250" s="468"/>
      <c r="C250" s="510"/>
      <c r="D250" s="572"/>
      <c r="E250" s="649" t="s">
        <v>1337</v>
      </c>
      <c r="F250" s="589" t="s">
        <v>175</v>
      </c>
      <c r="G250" s="590" t="s">
        <v>8</v>
      </c>
      <c r="H250" s="1026">
        <v>20</v>
      </c>
      <c r="I250" s="1026">
        <v>20</v>
      </c>
      <c r="J250" s="1026">
        <v>20</v>
      </c>
      <c r="K250" s="590" t="s">
        <v>307</v>
      </c>
      <c r="L250" s="591">
        <v>33</v>
      </c>
      <c r="M250" s="591">
        <v>66</v>
      </c>
      <c r="N250" s="591">
        <v>100</v>
      </c>
      <c r="O250" s="1673"/>
      <c r="P250" s="1817"/>
      <c r="Q250" s="1820"/>
    </row>
    <row r="251" spans="1:17" ht="15" customHeight="1" x14ac:dyDescent="0.3">
      <c r="A251" s="467"/>
      <c r="B251" s="468"/>
      <c r="C251" s="510"/>
      <c r="D251" s="572"/>
      <c r="E251" s="649" t="s">
        <v>1338</v>
      </c>
      <c r="F251" s="557" t="s">
        <v>259</v>
      </c>
      <c r="G251" s="590" t="s">
        <v>8</v>
      </c>
      <c r="H251" s="1026">
        <v>14.5</v>
      </c>
      <c r="I251" s="1026">
        <v>0</v>
      </c>
      <c r="J251" s="1026">
        <v>0</v>
      </c>
      <c r="K251" s="473" t="s">
        <v>812</v>
      </c>
      <c r="L251" s="591">
        <v>1</v>
      </c>
      <c r="M251" s="591">
        <v>0</v>
      </c>
      <c r="N251" s="591">
        <v>0</v>
      </c>
      <c r="O251" s="1673"/>
      <c r="P251" s="1817"/>
      <c r="Q251" s="1820"/>
    </row>
    <row r="252" spans="1:17" ht="26.4" x14ac:dyDescent="0.3">
      <c r="A252" s="467"/>
      <c r="B252" s="468"/>
      <c r="C252" s="510"/>
      <c r="D252" s="572"/>
      <c r="E252" s="649" t="s">
        <v>1339</v>
      </c>
      <c r="F252" s="456" t="s">
        <v>308</v>
      </c>
      <c r="G252" s="590" t="s">
        <v>8</v>
      </c>
      <c r="H252" s="1026">
        <v>25</v>
      </c>
      <c r="I252" s="1026">
        <v>25</v>
      </c>
      <c r="J252" s="1026">
        <v>0</v>
      </c>
      <c r="K252" s="473" t="s">
        <v>813</v>
      </c>
      <c r="L252" s="591">
        <v>50</v>
      </c>
      <c r="M252" s="591">
        <v>100</v>
      </c>
      <c r="N252" s="591">
        <v>0</v>
      </c>
      <c r="O252" s="1673"/>
      <c r="P252" s="1817"/>
      <c r="Q252" s="1820"/>
    </row>
    <row r="253" spans="1:17" ht="24" customHeight="1" x14ac:dyDescent="0.3">
      <c r="A253" s="467"/>
      <c r="B253" s="468"/>
      <c r="C253" s="510"/>
      <c r="D253" s="572"/>
      <c r="E253" s="649" t="s">
        <v>1340</v>
      </c>
      <c r="F253" s="557" t="s">
        <v>260</v>
      </c>
      <c r="G253" s="590" t="s">
        <v>8</v>
      </c>
      <c r="H253" s="1026">
        <v>5</v>
      </c>
      <c r="I253" s="1026">
        <v>15</v>
      </c>
      <c r="J253" s="1026">
        <v>0</v>
      </c>
      <c r="K253" s="473" t="s">
        <v>812</v>
      </c>
      <c r="L253" s="591">
        <v>0</v>
      </c>
      <c r="M253" s="591">
        <v>1</v>
      </c>
      <c r="N253" s="591">
        <v>0</v>
      </c>
      <c r="O253" s="1673"/>
      <c r="P253" s="1817"/>
      <c r="Q253" s="1820"/>
    </row>
    <row r="254" spans="1:17" ht="85.5" customHeight="1" x14ac:dyDescent="0.3">
      <c r="A254" s="467"/>
      <c r="B254" s="468"/>
      <c r="C254" s="510"/>
      <c r="D254" s="572"/>
      <c r="E254" s="650" t="s">
        <v>1341</v>
      </c>
      <c r="F254" s="456" t="s">
        <v>306</v>
      </c>
      <c r="G254" s="590" t="s">
        <v>8</v>
      </c>
      <c r="H254" s="1026">
        <v>10</v>
      </c>
      <c r="I254" s="1026">
        <v>10</v>
      </c>
      <c r="J254" s="1026">
        <v>0</v>
      </c>
      <c r="K254" s="473" t="s">
        <v>261</v>
      </c>
      <c r="L254" s="591">
        <v>2</v>
      </c>
      <c r="M254" s="591">
        <v>2</v>
      </c>
      <c r="N254" s="591">
        <v>0</v>
      </c>
      <c r="O254" s="1673"/>
      <c r="P254" s="1817"/>
      <c r="Q254" s="1820"/>
    </row>
    <row r="255" spans="1:17" ht="15.75" customHeight="1" x14ac:dyDescent="0.3">
      <c r="A255" s="467"/>
      <c r="B255" s="468"/>
      <c r="C255" s="510"/>
      <c r="D255" s="572"/>
      <c r="E255" s="650" t="s">
        <v>1342</v>
      </c>
      <c r="F255" s="456" t="s">
        <v>320</v>
      </c>
      <c r="G255" s="590" t="s">
        <v>8</v>
      </c>
      <c r="H255" s="1026">
        <v>3</v>
      </c>
      <c r="I255" s="1026">
        <v>1</v>
      </c>
      <c r="J255" s="1026">
        <v>1</v>
      </c>
      <c r="K255" s="473" t="s">
        <v>815</v>
      </c>
      <c r="L255" s="591">
        <v>1</v>
      </c>
      <c r="M255" s="591">
        <v>0</v>
      </c>
      <c r="N255" s="591">
        <v>0</v>
      </c>
      <c r="O255" s="743" t="s">
        <v>947</v>
      </c>
      <c r="P255" s="1817"/>
      <c r="Q255" s="1820"/>
    </row>
    <row r="256" spans="1:17" ht="26.4" x14ac:dyDescent="0.3">
      <c r="A256" s="467"/>
      <c r="B256" s="468"/>
      <c r="C256" s="510"/>
      <c r="D256" s="572"/>
      <c r="E256" s="651" t="s">
        <v>1343</v>
      </c>
      <c r="F256" s="456" t="s">
        <v>707</v>
      </c>
      <c r="G256" s="590" t="s">
        <v>8</v>
      </c>
      <c r="H256" s="1026">
        <v>25</v>
      </c>
      <c r="I256" s="1026">
        <v>0</v>
      </c>
      <c r="J256" s="1026">
        <v>0</v>
      </c>
      <c r="K256" s="473" t="s">
        <v>264</v>
      </c>
      <c r="L256" s="591">
        <v>1</v>
      </c>
      <c r="M256" s="591">
        <v>0</v>
      </c>
      <c r="N256" s="591">
        <v>0</v>
      </c>
      <c r="O256" s="1593" t="s">
        <v>693</v>
      </c>
      <c r="P256" s="1817"/>
      <c r="Q256" s="1820"/>
    </row>
    <row r="257" spans="1:17" ht="15.75" customHeight="1" thickBot="1" x14ac:dyDescent="0.35">
      <c r="A257" s="467"/>
      <c r="B257" s="468"/>
      <c r="C257" s="510"/>
      <c r="D257" s="572"/>
      <c r="E257" s="652" t="s">
        <v>1344</v>
      </c>
      <c r="F257" s="560" t="s">
        <v>533</v>
      </c>
      <c r="G257" s="592" t="s">
        <v>8</v>
      </c>
      <c r="H257" s="964">
        <v>8</v>
      </c>
      <c r="I257" s="964">
        <v>16</v>
      </c>
      <c r="J257" s="964">
        <v>0</v>
      </c>
      <c r="K257" s="531" t="s">
        <v>242</v>
      </c>
      <c r="L257" s="593">
        <v>30</v>
      </c>
      <c r="M257" s="593">
        <v>100</v>
      </c>
      <c r="N257" s="593">
        <v>0</v>
      </c>
      <c r="O257" s="1594"/>
      <c r="P257" s="1818"/>
      <c r="Q257" s="1821"/>
    </row>
    <row r="258" spans="1:17" ht="13.8" thickBot="1" x14ac:dyDescent="0.3">
      <c r="A258" s="467"/>
      <c r="B258" s="468"/>
      <c r="C258" s="510"/>
      <c r="D258" s="1802" t="s">
        <v>15</v>
      </c>
      <c r="E258" s="1803"/>
      <c r="F258" s="1803"/>
      <c r="G258" s="1804"/>
      <c r="H258" s="1022">
        <f>SUM(H244:H257)</f>
        <v>156.5</v>
      </c>
      <c r="I258" s="1022">
        <f>SUM(I244:I257)</f>
        <v>135</v>
      </c>
      <c r="J258" s="1022">
        <f>SUM(J244:J257)</f>
        <v>24</v>
      </c>
      <c r="K258" s="1805"/>
      <c r="L258" s="1806"/>
      <c r="M258" s="1806"/>
      <c r="N258" s="1858"/>
      <c r="O258" s="1858"/>
      <c r="P258" s="1858"/>
      <c r="Q258" s="1859"/>
    </row>
    <row r="259" spans="1:17" ht="14.25" customHeight="1" thickBot="1" x14ac:dyDescent="0.35">
      <c r="A259" s="467"/>
      <c r="B259" s="468"/>
      <c r="C259" s="510"/>
      <c r="D259" s="1860" t="s">
        <v>11</v>
      </c>
      <c r="E259" s="1861"/>
      <c r="F259" s="1861"/>
      <c r="G259" s="1862"/>
      <c r="H259" s="1027">
        <f>SUM(H205+H209+H213+H230+H242+H258)</f>
        <v>1156.1199999999999</v>
      </c>
      <c r="I259" s="1027">
        <f>SUM(I205+I209+I213+I230+I242+I258)</f>
        <v>2107</v>
      </c>
      <c r="J259" s="1027">
        <f>SUM(J205+J209+J213+J230+J242+J258)</f>
        <v>1757</v>
      </c>
      <c r="K259" s="1863"/>
      <c r="L259" s="1864"/>
      <c r="M259" s="1864"/>
      <c r="N259" s="1865"/>
      <c r="O259" s="1865"/>
      <c r="P259" s="1865"/>
      <c r="Q259" s="1866"/>
    </row>
    <row r="260" spans="1:17" ht="13.8" thickBot="1" x14ac:dyDescent="0.3">
      <c r="A260" s="467"/>
      <c r="B260" s="594"/>
      <c r="C260" s="1867" t="s">
        <v>786</v>
      </c>
      <c r="D260" s="1868"/>
      <c r="E260" s="1868"/>
      <c r="F260" s="1868"/>
      <c r="G260" s="1869"/>
      <c r="H260" s="1028">
        <f>H125+H190+H259</f>
        <v>5244.9709999999995</v>
      </c>
      <c r="I260" s="1029">
        <f>I125+I190+I259</f>
        <v>7598.61</v>
      </c>
      <c r="J260" s="1030">
        <f>J125+J190+J259</f>
        <v>4399</v>
      </c>
      <c r="K260" s="1870"/>
      <c r="L260" s="1871"/>
      <c r="M260" s="1871"/>
      <c r="N260" s="1871"/>
      <c r="O260" s="1871"/>
      <c r="P260" s="1871"/>
      <c r="Q260" s="1872"/>
    </row>
    <row r="261" spans="1:17" ht="14.25" customHeight="1" thickBot="1" x14ac:dyDescent="0.35">
      <c r="A261" s="595"/>
      <c r="B261" s="596"/>
      <c r="C261" s="596"/>
      <c r="D261" s="596"/>
      <c r="E261" s="596"/>
      <c r="F261" s="1841" t="s">
        <v>18</v>
      </c>
      <c r="G261" s="1842"/>
      <c r="H261" s="1031">
        <f>H24+H68+H260</f>
        <v>5787.5009999999993</v>
      </c>
      <c r="I261" s="1031">
        <f>I24+I68+I260</f>
        <v>8297.2999999999993</v>
      </c>
      <c r="J261" s="1031">
        <f>J24+J68+J260</f>
        <v>4925.37</v>
      </c>
      <c r="K261" s="1843"/>
      <c r="L261" s="1844"/>
      <c r="M261" s="1844"/>
      <c r="N261" s="1844"/>
      <c r="O261" s="1844"/>
      <c r="P261" s="1844"/>
      <c r="Q261" s="1845"/>
    </row>
    <row r="262" spans="1:17" ht="13.8" thickBot="1" x14ac:dyDescent="0.35"/>
    <row r="263" spans="1:17" ht="48.75" customHeight="1" thickBot="1" x14ac:dyDescent="0.35">
      <c r="C263" s="1846" t="s">
        <v>773</v>
      </c>
      <c r="D263" s="1847"/>
      <c r="E263" s="1847"/>
      <c r="F263" s="1847"/>
      <c r="G263" s="1848"/>
      <c r="H263" s="603" t="s">
        <v>816</v>
      </c>
      <c r="I263" s="604" t="s">
        <v>774</v>
      </c>
      <c r="J263" s="605" t="s">
        <v>817</v>
      </c>
    </row>
    <row r="264" spans="1:17" x14ac:dyDescent="0.3">
      <c r="C264" s="1849" t="s">
        <v>775</v>
      </c>
      <c r="D264" s="1850"/>
      <c r="E264" s="1850"/>
      <c r="F264" s="1850"/>
      <c r="G264" s="1851"/>
      <c r="H264" s="606">
        <f>H265+H266</f>
        <v>1929.413</v>
      </c>
      <c r="I264" s="607">
        <f>I265+I266</f>
        <v>2996.54</v>
      </c>
      <c r="J264" s="606">
        <f>SUM(J265:J266)</f>
        <v>2056.27</v>
      </c>
    </row>
    <row r="265" spans="1:17" x14ac:dyDescent="0.3">
      <c r="C265" s="1852" t="s">
        <v>953</v>
      </c>
      <c r="D265" s="1853"/>
      <c r="E265" s="1853"/>
      <c r="F265" s="1853"/>
      <c r="G265" s="1854"/>
      <c r="H265" s="608">
        <f>SUMIF($G$1:$G$261,"SB",H$1:H$261)</f>
        <v>1929.413</v>
      </c>
      <c r="I265" s="608">
        <f>SUMIF($G$1:$G$261,"SB",I$1:I$261)</f>
        <v>2996.54</v>
      </c>
      <c r="J265" s="608">
        <f>SUMIF($G$1:$G$261,"SB",J$1:J$261)</f>
        <v>2056.27</v>
      </c>
    </row>
    <row r="266" spans="1:17" x14ac:dyDescent="0.3">
      <c r="C266" s="1855" t="s">
        <v>954</v>
      </c>
      <c r="D266" s="1856"/>
      <c r="E266" s="1856"/>
      <c r="F266" s="1856"/>
      <c r="G266" s="1857"/>
      <c r="H266" s="608">
        <f>SUMIF($G$1:$G$261,"SB (VB)",H$1:H$261)</f>
        <v>0</v>
      </c>
      <c r="I266" s="608">
        <f>SUMIF($G$1:$G$261,"SB (VB)",I$1:I$261)</f>
        <v>0</v>
      </c>
      <c r="J266" s="608">
        <f>SUMIF($G$1:$G$261,"SB (VB)",J$1:J$261)</f>
        <v>0</v>
      </c>
    </row>
    <row r="267" spans="1:17" x14ac:dyDescent="0.3">
      <c r="C267" s="1829" t="s">
        <v>778</v>
      </c>
      <c r="D267" s="1830"/>
      <c r="E267" s="1830"/>
      <c r="F267" s="1830"/>
      <c r="G267" s="1831"/>
      <c r="H267" s="609">
        <f>H268+H269+H270+H271+H272+H273</f>
        <v>3995.0879999999997</v>
      </c>
      <c r="I267" s="610">
        <f>I268+I269+I270+I271+I272+I273</f>
        <v>5447.76</v>
      </c>
      <c r="J267" s="609">
        <f>J268+J269+J270+J271+J272+J273</f>
        <v>3103.1</v>
      </c>
    </row>
    <row r="268" spans="1:17" x14ac:dyDescent="0.3">
      <c r="C268" s="1832" t="s">
        <v>955</v>
      </c>
      <c r="D268" s="1833"/>
      <c r="E268" s="1833"/>
      <c r="F268" s="1833"/>
      <c r="G268" s="1834"/>
      <c r="H268" s="608">
        <f>SUMIF($G$1:$G$261,"VB",H$1:H$261)</f>
        <v>194</v>
      </c>
      <c r="I268" s="608">
        <f>SUMIF($G$1:$G$261,"VB",I$1:I$261)</f>
        <v>155</v>
      </c>
      <c r="J268" s="608">
        <f>SUMIF($G$1:$G$261,"VB",J$1:J$261)</f>
        <v>40</v>
      </c>
    </row>
    <row r="269" spans="1:17" x14ac:dyDescent="0.3">
      <c r="C269" s="1835" t="s">
        <v>956</v>
      </c>
      <c r="D269" s="1836"/>
      <c r="E269" s="1836"/>
      <c r="F269" s="1836"/>
      <c r="G269" s="1837"/>
      <c r="H269" s="608">
        <f>SUMIF($G$1:$G$261,"ES",H$1:H$261)</f>
        <v>579.82799999999997</v>
      </c>
      <c r="I269" s="608">
        <f>SUMIF($G$1:$G$261,"ES",I$1:I$261)</f>
        <v>1136.1500000000001</v>
      </c>
      <c r="J269" s="608">
        <f>SUMIF($G$1:$G$261,"ES",J$1:J$261)</f>
        <v>586.1</v>
      </c>
    </row>
    <row r="270" spans="1:17" x14ac:dyDescent="0.3">
      <c r="C270" s="1835" t="s">
        <v>957</v>
      </c>
      <c r="D270" s="1836"/>
      <c r="E270" s="1836"/>
      <c r="F270" s="1836"/>
      <c r="G270" s="1837"/>
      <c r="H270" s="608">
        <f>SUMIF($G$1:$G$261,"SL",H$1:H$261)</f>
        <v>0</v>
      </c>
      <c r="I270" s="608">
        <f>SUMIF($G$1:$G$261,"SL",I$1:I$261)</f>
        <v>0</v>
      </c>
      <c r="J270" s="608">
        <f>SUMIF($G$1:$G$261,"SL",J$1:J$261)</f>
        <v>0</v>
      </c>
    </row>
    <row r="271" spans="1:17" x14ac:dyDescent="0.3">
      <c r="C271" s="1835" t="s">
        <v>958</v>
      </c>
      <c r="D271" s="1836"/>
      <c r="E271" s="1836"/>
      <c r="F271" s="1836"/>
      <c r="G271" s="1837"/>
      <c r="H271" s="608">
        <f>SUMIF($G$1:$G$261,"Kt",H$1:H$261)</f>
        <v>1227.76</v>
      </c>
      <c r="I271" s="608">
        <f>SUMIF($G$1:$G$261,"Kt",I$1:I$261)</f>
        <v>1720.61</v>
      </c>
      <c r="J271" s="608">
        <f>SUMIF($G$1:$G$261,"Kt",J$1:J$261)</f>
        <v>376</v>
      </c>
    </row>
    <row r="272" spans="1:17" x14ac:dyDescent="0.25">
      <c r="C272" s="1838" t="s">
        <v>959</v>
      </c>
      <c r="D272" s="1839"/>
      <c r="E272" s="1839"/>
      <c r="F272" s="1839"/>
      <c r="G272" s="1840"/>
      <c r="H272" s="608">
        <f>SUMIF($G$1:$G$261,"SAARP",H$1:H$261)</f>
        <v>45.5</v>
      </c>
      <c r="I272" s="608">
        <f>SUMIF($G$1:$G$261,"SAARP",I$1:I$261)</f>
        <v>59</v>
      </c>
      <c r="J272" s="608">
        <f>SUMIF($G$1:$G$261,"SAARP",J$1:J$261)</f>
        <v>54</v>
      </c>
    </row>
    <row r="273" spans="3:10" ht="13.8" thickBot="1" x14ac:dyDescent="0.3">
      <c r="C273" s="1822" t="s">
        <v>960</v>
      </c>
      <c r="D273" s="1823"/>
      <c r="E273" s="1823"/>
      <c r="F273" s="1823"/>
      <c r="G273" s="1824"/>
      <c r="H273" s="608">
        <f>SUMIF($G$1:$G$261,"KPP",H$1:H$261)</f>
        <v>1948</v>
      </c>
      <c r="I273" s="608">
        <f>SUMIF($G$1:$G$261,"KPP",I$1:I$261)</f>
        <v>2377</v>
      </c>
      <c r="J273" s="608">
        <f>SUMIF($G$1:$G$261,"KPP",J$1:J$261)</f>
        <v>2047</v>
      </c>
    </row>
    <row r="274" spans="3:10" ht="13.8" thickBot="1" x14ac:dyDescent="0.35">
      <c r="C274" s="1825" t="s">
        <v>785</v>
      </c>
      <c r="D274" s="1826"/>
      <c r="E274" s="1826"/>
      <c r="F274" s="1826"/>
      <c r="G274" s="1827"/>
      <c r="H274" s="611">
        <f>H267+H264</f>
        <v>5924.5010000000002</v>
      </c>
      <c r="I274" s="612">
        <f>SUM(I264,I267)</f>
        <v>8444.2999999999993</v>
      </c>
      <c r="J274" s="611">
        <f>SUM(J264,J267)</f>
        <v>5159.37</v>
      </c>
    </row>
  </sheetData>
  <mergeCells count="471">
    <mergeCell ref="P74:P76"/>
    <mergeCell ref="O89:O94"/>
    <mergeCell ref="P166:P168"/>
    <mergeCell ref="C273:G273"/>
    <mergeCell ref="C274:G274"/>
    <mergeCell ref="Q32:Q33"/>
    <mergeCell ref="C267:G267"/>
    <mergeCell ref="C268:G268"/>
    <mergeCell ref="C269:G269"/>
    <mergeCell ref="C270:G270"/>
    <mergeCell ref="C271:G271"/>
    <mergeCell ref="C272:G272"/>
    <mergeCell ref="F261:G261"/>
    <mergeCell ref="K261:Q261"/>
    <mergeCell ref="C263:G263"/>
    <mergeCell ref="C264:G264"/>
    <mergeCell ref="C265:G265"/>
    <mergeCell ref="C266:G266"/>
    <mergeCell ref="D258:G258"/>
    <mergeCell ref="K258:Q258"/>
    <mergeCell ref="D259:G259"/>
    <mergeCell ref="K259:Q259"/>
    <mergeCell ref="C260:G260"/>
    <mergeCell ref="K260:Q260"/>
    <mergeCell ref="D242:G242"/>
    <mergeCell ref="K242:Q242"/>
    <mergeCell ref="O244:O254"/>
    <mergeCell ref="P244:P257"/>
    <mergeCell ref="O256:O257"/>
    <mergeCell ref="P235:P237"/>
    <mergeCell ref="K236:K237"/>
    <mergeCell ref="L236:L237"/>
    <mergeCell ref="M236:M237"/>
    <mergeCell ref="N236:N237"/>
    <mergeCell ref="Q244:Q257"/>
    <mergeCell ref="D230:G230"/>
    <mergeCell ref="K230:Q230"/>
    <mergeCell ref="D231:Q231"/>
    <mergeCell ref="E232:E234"/>
    <mergeCell ref="F232:F234"/>
    <mergeCell ref="O232:O241"/>
    <mergeCell ref="P232:P234"/>
    <mergeCell ref="Q232:Q241"/>
    <mergeCell ref="E238:E239"/>
    <mergeCell ref="F238:F239"/>
    <mergeCell ref="K238:K239"/>
    <mergeCell ref="L238:L239"/>
    <mergeCell ref="M238:M239"/>
    <mergeCell ref="K233:K234"/>
    <mergeCell ref="L233:L234"/>
    <mergeCell ref="M233:M234"/>
    <mergeCell ref="N233:N234"/>
    <mergeCell ref="E235:E237"/>
    <mergeCell ref="F235:F237"/>
    <mergeCell ref="N238:N239"/>
    <mergeCell ref="E209:G209"/>
    <mergeCell ref="E210:Q210"/>
    <mergeCell ref="O211:O212"/>
    <mergeCell ref="P211:P212"/>
    <mergeCell ref="Q211:Q212"/>
    <mergeCell ref="E213:G213"/>
    <mergeCell ref="K213:Q213"/>
    <mergeCell ref="D214:Q214"/>
    <mergeCell ref="E215:E217"/>
    <mergeCell ref="F215:F217"/>
    <mergeCell ref="O215:O229"/>
    <mergeCell ref="P215:P216"/>
    <mergeCell ref="Q215:Q229"/>
    <mergeCell ref="K216:K217"/>
    <mergeCell ref="L216:L217"/>
    <mergeCell ref="M216:M217"/>
    <mergeCell ref="N216:N217"/>
    <mergeCell ref="E205:G205"/>
    <mergeCell ref="K205:Q205"/>
    <mergeCell ref="E206:Q206"/>
    <mergeCell ref="E207:E208"/>
    <mergeCell ref="F207:F208"/>
    <mergeCell ref="K207:K208"/>
    <mergeCell ref="L207:L208"/>
    <mergeCell ref="M207:M208"/>
    <mergeCell ref="N207:N208"/>
    <mergeCell ref="O207:O208"/>
    <mergeCell ref="P207:P208"/>
    <mergeCell ref="Q207:Q208"/>
    <mergeCell ref="F190:G190"/>
    <mergeCell ref="K190:Q190"/>
    <mergeCell ref="D191:Q191"/>
    <mergeCell ref="E192:Q192"/>
    <mergeCell ref="P193:P204"/>
    <mergeCell ref="Q193:Q204"/>
    <mergeCell ref="O195:O204"/>
    <mergeCell ref="E183:G183"/>
    <mergeCell ref="L183:Q183"/>
    <mergeCell ref="E184:Q184"/>
    <mergeCell ref="Q185:Q187"/>
    <mergeCell ref="E189:G189"/>
    <mergeCell ref="K189:Q189"/>
    <mergeCell ref="D169:G169"/>
    <mergeCell ref="K169:Q169"/>
    <mergeCell ref="E170:Q170"/>
    <mergeCell ref="O171:O182"/>
    <mergeCell ref="P171:P182"/>
    <mergeCell ref="Q171:Q182"/>
    <mergeCell ref="E172:E173"/>
    <mergeCell ref="F172:F173"/>
    <mergeCell ref="G172:G173"/>
    <mergeCell ref="H172:H173"/>
    <mergeCell ref="E177:E179"/>
    <mergeCell ref="F177:F179"/>
    <mergeCell ref="K178:K179"/>
    <mergeCell ref="L178:L179"/>
    <mergeCell ref="M178:M179"/>
    <mergeCell ref="N178:N179"/>
    <mergeCell ref="E175:E176"/>
    <mergeCell ref="F175:F176"/>
    <mergeCell ref="K175:K176"/>
    <mergeCell ref="L175:L176"/>
    <mergeCell ref="M175:M176"/>
    <mergeCell ref="N175:N176"/>
    <mergeCell ref="J155:J156"/>
    <mergeCell ref="K145:K146"/>
    <mergeCell ref="L145:L146"/>
    <mergeCell ref="I172:I173"/>
    <mergeCell ref="J172:J173"/>
    <mergeCell ref="K172:K173"/>
    <mergeCell ref="L172:L173"/>
    <mergeCell ref="M172:M173"/>
    <mergeCell ref="N172:N173"/>
    <mergeCell ref="G138:G139"/>
    <mergeCell ref="H138:H139"/>
    <mergeCell ref="I138:I139"/>
    <mergeCell ref="J138:J139"/>
    <mergeCell ref="M145:M146"/>
    <mergeCell ref="N145:N146"/>
    <mergeCell ref="O152:O162"/>
    <mergeCell ref="E153:E154"/>
    <mergeCell ref="F153:F154"/>
    <mergeCell ref="G153:G154"/>
    <mergeCell ref="H153:H154"/>
    <mergeCell ref="I153:I154"/>
    <mergeCell ref="E145:E146"/>
    <mergeCell ref="F145:F146"/>
    <mergeCell ref="G145:G146"/>
    <mergeCell ref="H145:H146"/>
    <mergeCell ref="I145:I146"/>
    <mergeCell ref="J145:J146"/>
    <mergeCell ref="J153:J154"/>
    <mergeCell ref="E155:E156"/>
    <mergeCell ref="F155:F156"/>
    <mergeCell ref="G155:G156"/>
    <mergeCell ref="H155:H156"/>
    <mergeCell ref="I155:I156"/>
    <mergeCell ref="D126:Q126"/>
    <mergeCell ref="E127:Q127"/>
    <mergeCell ref="P128:P164"/>
    <mergeCell ref="Q128:Q168"/>
    <mergeCell ref="E135:E136"/>
    <mergeCell ref="F135:F136"/>
    <mergeCell ref="G135:G136"/>
    <mergeCell ref="H135:H136"/>
    <mergeCell ref="I135:I136"/>
    <mergeCell ref="J135:J136"/>
    <mergeCell ref="O128:O133"/>
    <mergeCell ref="O163:O168"/>
    <mergeCell ref="O134:O136"/>
    <mergeCell ref="O137:O143"/>
    <mergeCell ref="O144:O145"/>
    <mergeCell ref="O148:O149"/>
    <mergeCell ref="E142:E143"/>
    <mergeCell ref="F142:F143"/>
    <mergeCell ref="G142:G143"/>
    <mergeCell ref="H142:H143"/>
    <mergeCell ref="I142:I143"/>
    <mergeCell ref="J142:J143"/>
    <mergeCell ref="E138:E139"/>
    <mergeCell ref="F138:F139"/>
    <mergeCell ref="P118:P123"/>
    <mergeCell ref="D124:G124"/>
    <mergeCell ref="K124:Q124"/>
    <mergeCell ref="C125:G125"/>
    <mergeCell ref="K125:Q125"/>
    <mergeCell ref="N116:N117"/>
    <mergeCell ref="E118:E119"/>
    <mergeCell ref="F118:F119"/>
    <mergeCell ref="G118:G119"/>
    <mergeCell ref="H118:H119"/>
    <mergeCell ref="I118:I119"/>
    <mergeCell ref="J118:J119"/>
    <mergeCell ref="K118:K119"/>
    <mergeCell ref="L118:L119"/>
    <mergeCell ref="M118:M119"/>
    <mergeCell ref="Q110:Q123"/>
    <mergeCell ref="E112:E113"/>
    <mergeCell ref="F112:F113"/>
    <mergeCell ref="G112:G113"/>
    <mergeCell ref="H112:H113"/>
    <mergeCell ref="I112:I113"/>
    <mergeCell ref="J112:J113"/>
    <mergeCell ref="K112:K113"/>
    <mergeCell ref="N110:N111"/>
    <mergeCell ref="O110:O123"/>
    <mergeCell ref="P110:P116"/>
    <mergeCell ref="N112:N113"/>
    <mergeCell ref="K114:K115"/>
    <mergeCell ref="L114:L115"/>
    <mergeCell ref="M114:M115"/>
    <mergeCell ref="N114:N115"/>
    <mergeCell ref="E116:E117"/>
    <mergeCell ref="F116:F117"/>
    <mergeCell ref="G116:G117"/>
    <mergeCell ref="H116:H117"/>
    <mergeCell ref="I116:I117"/>
    <mergeCell ref="J116:J117"/>
    <mergeCell ref="K116:K117"/>
    <mergeCell ref="L116:L117"/>
    <mergeCell ref="M116:M117"/>
    <mergeCell ref="E114:E115"/>
    <mergeCell ref="F114:F115"/>
    <mergeCell ref="G114:G115"/>
    <mergeCell ref="H114:H115"/>
    <mergeCell ref="I114:I115"/>
    <mergeCell ref="J114:J115"/>
    <mergeCell ref="N118:N119"/>
    <mergeCell ref="E110:E111"/>
    <mergeCell ref="F110:F111"/>
    <mergeCell ref="G110:G111"/>
    <mergeCell ref="H110:H111"/>
    <mergeCell ref="I110:I111"/>
    <mergeCell ref="J110:J111"/>
    <mergeCell ref="L112:L113"/>
    <mergeCell ref="M112:M113"/>
    <mergeCell ref="K110:K111"/>
    <mergeCell ref="L110:L111"/>
    <mergeCell ref="M110:M111"/>
    <mergeCell ref="E106:E107"/>
    <mergeCell ref="F106:F107"/>
    <mergeCell ref="L106:L107"/>
    <mergeCell ref="M106:M107"/>
    <mergeCell ref="N106:N107"/>
    <mergeCell ref="D108:G108"/>
    <mergeCell ref="K108:O108"/>
    <mergeCell ref="P108:Q108"/>
    <mergeCell ref="D109:Q109"/>
    <mergeCell ref="D98:G98"/>
    <mergeCell ref="K98:O98"/>
    <mergeCell ref="D99:Q99"/>
    <mergeCell ref="Q100:Q107"/>
    <mergeCell ref="E101:E102"/>
    <mergeCell ref="F101:F102"/>
    <mergeCell ref="K101:K102"/>
    <mergeCell ref="L101:L102"/>
    <mergeCell ref="M101:M102"/>
    <mergeCell ref="N101:N102"/>
    <mergeCell ref="O101:O102"/>
    <mergeCell ref="P101:P102"/>
    <mergeCell ref="E103:E105"/>
    <mergeCell ref="F103:F105"/>
    <mergeCell ref="G103:G104"/>
    <mergeCell ref="H103:H104"/>
    <mergeCell ref="I103:I104"/>
    <mergeCell ref="J103:J104"/>
    <mergeCell ref="K103:K104"/>
    <mergeCell ref="L103:L105"/>
    <mergeCell ref="M103:M105"/>
    <mergeCell ref="N103:N105"/>
    <mergeCell ref="O103:O107"/>
    <mergeCell ref="P103:P107"/>
    <mergeCell ref="L93:L94"/>
    <mergeCell ref="M93:M94"/>
    <mergeCell ref="N93:N94"/>
    <mergeCell ref="E95:G95"/>
    <mergeCell ref="K95:O95"/>
    <mergeCell ref="D96:Q96"/>
    <mergeCell ref="P89:P94"/>
    <mergeCell ref="E91:E92"/>
    <mergeCell ref="F91:F92"/>
    <mergeCell ref="K91:K92"/>
    <mergeCell ref="L91:L92"/>
    <mergeCell ref="M91:M92"/>
    <mergeCell ref="N91:N92"/>
    <mergeCell ref="E93:E94"/>
    <mergeCell ref="F93:F94"/>
    <mergeCell ref="K93:K94"/>
    <mergeCell ref="D71:D95"/>
    <mergeCell ref="E71:Q71"/>
    <mergeCell ref="P72:P73"/>
    <mergeCell ref="Q72:Q94"/>
    <mergeCell ref="O72:O76"/>
    <mergeCell ref="E89:E90"/>
    <mergeCell ref="F89:F90"/>
    <mergeCell ref="K89:K90"/>
    <mergeCell ref="L89:L90"/>
    <mergeCell ref="M89:M90"/>
    <mergeCell ref="N89:N90"/>
    <mergeCell ref="E81:E82"/>
    <mergeCell ref="F81:F82"/>
    <mergeCell ref="K81:K82"/>
    <mergeCell ref="L81:L82"/>
    <mergeCell ref="M81:M82"/>
    <mergeCell ref="N81:N82"/>
    <mergeCell ref="P77:P78"/>
    <mergeCell ref="E79:E80"/>
    <mergeCell ref="F79:F80"/>
    <mergeCell ref="K79:K80"/>
    <mergeCell ref="L79:L80"/>
    <mergeCell ref="M79:M80"/>
    <mergeCell ref="N79:N80"/>
    <mergeCell ref="J77:J78"/>
    <mergeCell ref="K77:K78"/>
    <mergeCell ref="L77:L78"/>
    <mergeCell ref="M77:M78"/>
    <mergeCell ref="N77:N78"/>
    <mergeCell ref="E77:E78"/>
    <mergeCell ref="F77:F78"/>
    <mergeCell ref="G77:G78"/>
    <mergeCell ref="H77:H78"/>
    <mergeCell ref="I77:I78"/>
    <mergeCell ref="O77:O87"/>
    <mergeCell ref="P86:P87"/>
    <mergeCell ref="P79:P82"/>
    <mergeCell ref="P83:P85"/>
    <mergeCell ref="D67:G67"/>
    <mergeCell ref="K67:Q67"/>
    <mergeCell ref="F68:G68"/>
    <mergeCell ref="K68:Q68"/>
    <mergeCell ref="D70:Q70"/>
    <mergeCell ref="P59:P63"/>
    <mergeCell ref="Q59:Q65"/>
    <mergeCell ref="E61:E62"/>
    <mergeCell ref="F61:F62"/>
    <mergeCell ref="G61:G62"/>
    <mergeCell ref="H61:H62"/>
    <mergeCell ref="I61:I62"/>
    <mergeCell ref="N41:N42"/>
    <mergeCell ref="F57:G57"/>
    <mergeCell ref="D58:D66"/>
    <mergeCell ref="E58:Q58"/>
    <mergeCell ref="E59:E60"/>
    <mergeCell ref="F59:F60"/>
    <mergeCell ref="K59:K60"/>
    <mergeCell ref="L59:L60"/>
    <mergeCell ref="M59:M60"/>
    <mergeCell ref="N59:N60"/>
    <mergeCell ref="O59:O65"/>
    <mergeCell ref="E66:G66"/>
    <mergeCell ref="Q50:Q56"/>
    <mergeCell ref="E37:G37"/>
    <mergeCell ref="D38:G38"/>
    <mergeCell ref="K38:Q38"/>
    <mergeCell ref="C39:C67"/>
    <mergeCell ref="D39:Q39"/>
    <mergeCell ref="D40:Q40"/>
    <mergeCell ref="E41:E42"/>
    <mergeCell ref="F41:F42"/>
    <mergeCell ref="G41:G42"/>
    <mergeCell ref="H41:H42"/>
    <mergeCell ref="O41:O47"/>
    <mergeCell ref="P41:P47"/>
    <mergeCell ref="Q41:Q47"/>
    <mergeCell ref="D48:G48"/>
    <mergeCell ref="D49:Q49"/>
    <mergeCell ref="E50:E51"/>
    <mergeCell ref="F50:F51"/>
    <mergeCell ref="O50:O51"/>
    <mergeCell ref="P50:P51"/>
    <mergeCell ref="I41:I42"/>
    <mergeCell ref="J41:J42"/>
    <mergeCell ref="K41:K42"/>
    <mergeCell ref="L41:L42"/>
    <mergeCell ref="M41:M42"/>
    <mergeCell ref="P35:P36"/>
    <mergeCell ref="Q35:Q36"/>
    <mergeCell ref="M32:M33"/>
    <mergeCell ref="N32:N33"/>
    <mergeCell ref="E35:E36"/>
    <mergeCell ref="F35:F36"/>
    <mergeCell ref="G35:G36"/>
    <mergeCell ref="H35:H36"/>
    <mergeCell ref="I35:I36"/>
    <mergeCell ref="J35:J36"/>
    <mergeCell ref="K35:K36"/>
    <mergeCell ref="F24:G24"/>
    <mergeCell ref="C26:C38"/>
    <mergeCell ref="D26:Q26"/>
    <mergeCell ref="D27:Q27"/>
    <mergeCell ref="E28:E29"/>
    <mergeCell ref="F28:F29"/>
    <mergeCell ref="K28:K29"/>
    <mergeCell ref="L28:L29"/>
    <mergeCell ref="M28:M29"/>
    <mergeCell ref="N28:N29"/>
    <mergeCell ref="O28:O29"/>
    <mergeCell ref="P28:P29"/>
    <mergeCell ref="Q28:Q29"/>
    <mergeCell ref="D30:G30"/>
    <mergeCell ref="D31:D37"/>
    <mergeCell ref="E31:Q31"/>
    <mergeCell ref="E32:E33"/>
    <mergeCell ref="F32:F33"/>
    <mergeCell ref="K32:K33"/>
    <mergeCell ref="L32:L33"/>
    <mergeCell ref="L35:L36"/>
    <mergeCell ref="M35:M36"/>
    <mergeCell ref="N35:N36"/>
    <mergeCell ref="O35:O36"/>
    <mergeCell ref="M20:M21"/>
    <mergeCell ref="E17:E18"/>
    <mergeCell ref="F17:F18"/>
    <mergeCell ref="G17:G18"/>
    <mergeCell ref="H17:H18"/>
    <mergeCell ref="I17:I18"/>
    <mergeCell ref="J17:J18"/>
    <mergeCell ref="Q12:Q21"/>
    <mergeCell ref="E15:E16"/>
    <mergeCell ref="N15:N16"/>
    <mergeCell ref="P15:P16"/>
    <mergeCell ref="N12:N13"/>
    <mergeCell ref="O12:O21"/>
    <mergeCell ref="P12:P13"/>
    <mergeCell ref="L12:L13"/>
    <mergeCell ref="N20:N21"/>
    <mergeCell ref="P20:P21"/>
    <mergeCell ref="K15:K16"/>
    <mergeCell ref="L15:L16"/>
    <mergeCell ref="M15:M16"/>
    <mergeCell ref="M12:M13"/>
    <mergeCell ref="C10:C23"/>
    <mergeCell ref="D10:Q10"/>
    <mergeCell ref="D11:G11"/>
    <mergeCell ref="E12:E13"/>
    <mergeCell ref="F12:F13"/>
    <mergeCell ref="E22:G22"/>
    <mergeCell ref="K22:Q22"/>
    <mergeCell ref="D23:G23"/>
    <mergeCell ref="K23:Q23"/>
    <mergeCell ref="K17:K18"/>
    <mergeCell ref="L17:L18"/>
    <mergeCell ref="M17:M18"/>
    <mergeCell ref="N17:N18"/>
    <mergeCell ref="P17:P18"/>
    <mergeCell ref="E20:E21"/>
    <mergeCell ref="F20:F21"/>
    <mergeCell ref="K20:K21"/>
    <mergeCell ref="L20:L21"/>
    <mergeCell ref="F15:F16"/>
    <mergeCell ref="G15:G16"/>
    <mergeCell ref="H15:H16"/>
    <mergeCell ref="I15:I16"/>
    <mergeCell ref="K12:K13"/>
    <mergeCell ref="J15:J16"/>
    <mergeCell ref="C1:Q1"/>
    <mergeCell ref="C2:Q2"/>
    <mergeCell ref="C3:Q3"/>
    <mergeCell ref="L4:M4"/>
    <mergeCell ref="A5:A7"/>
    <mergeCell ref="B5:B7"/>
    <mergeCell ref="C5:C7"/>
    <mergeCell ref="D5:D7"/>
    <mergeCell ref="E5:E7"/>
    <mergeCell ref="F5:F7"/>
    <mergeCell ref="P5:Q6"/>
    <mergeCell ref="K6:K7"/>
    <mergeCell ref="L6:L7"/>
    <mergeCell ref="M6:M7"/>
    <mergeCell ref="N6:N7"/>
    <mergeCell ref="G5:G7"/>
    <mergeCell ref="H5:H7"/>
    <mergeCell ref="I5:I7"/>
    <mergeCell ref="J5:J7"/>
    <mergeCell ref="K5:N5"/>
    <mergeCell ref="O5:O7"/>
  </mergeCells>
  <pageMargins left="0.25" right="0.25" top="0.75" bottom="0.75" header="0.3" footer="0.3"/>
  <pageSetup paperSize="9" scale="7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9D3B0-E7EB-4B62-A6BE-C9667CD23B8D}">
  <sheetPr>
    <pageSetUpPr fitToPage="1"/>
  </sheetPr>
  <dimension ref="A1:Q132"/>
  <sheetViews>
    <sheetView showGridLines="0" view="pageBreakPreview" zoomScale="70" zoomScaleNormal="70" zoomScaleSheetLayoutView="70" workbookViewId="0">
      <selection activeCell="K89" sqref="K89"/>
    </sheetView>
  </sheetViews>
  <sheetFormatPr defaultColWidth="9.33203125" defaultRowHeight="13.2" x14ac:dyDescent="0.3"/>
  <cols>
    <col min="1" max="2" width="3.109375" style="26" customWidth="1"/>
    <col min="3" max="3" width="3.5546875" style="26" customWidth="1"/>
    <col min="4" max="4" width="4.44140625" style="26" customWidth="1"/>
    <col min="5" max="5" width="14.33203125" style="26" customWidth="1"/>
    <col min="6" max="6" width="34" style="26" customWidth="1"/>
    <col min="7" max="7" width="7.5546875" style="368" customWidth="1"/>
    <col min="8" max="8" width="10.5546875" style="915" customWidth="1"/>
    <col min="9" max="9" width="10.33203125" style="915" customWidth="1"/>
    <col min="10" max="10" width="8.33203125" style="915" customWidth="1"/>
    <col min="11" max="11" width="22.33203125" style="26" customWidth="1"/>
    <col min="12" max="12" width="6.5546875" style="26" bestFit="1" customWidth="1"/>
    <col min="13" max="15" width="6.33203125" style="26" customWidth="1"/>
    <col min="16" max="16" width="15.109375" style="26" customWidth="1"/>
    <col min="17" max="17" width="15.44140625" style="26" customWidth="1"/>
    <col min="18" max="16384" width="9.33203125" style="26"/>
  </cols>
  <sheetData>
    <row r="1" spans="1:17" ht="15.75" customHeight="1" x14ac:dyDescent="0.3">
      <c r="A1" s="1195" t="s">
        <v>288</v>
      </c>
      <c r="B1" s="1195"/>
      <c r="C1" s="1195"/>
      <c r="D1" s="1195"/>
      <c r="E1" s="1195"/>
      <c r="F1" s="1195"/>
      <c r="G1" s="1195"/>
      <c r="H1" s="1195"/>
      <c r="I1" s="1195"/>
      <c r="J1" s="1195"/>
      <c r="K1" s="1195"/>
      <c r="L1" s="1195"/>
      <c r="M1" s="1195"/>
      <c r="N1" s="1195"/>
      <c r="O1" s="1195"/>
      <c r="P1" s="1195"/>
      <c r="Q1" s="1201"/>
    </row>
    <row r="2" spans="1:17" ht="16.2" customHeight="1" x14ac:dyDescent="0.3">
      <c r="A2" s="1873" t="s">
        <v>284</v>
      </c>
      <c r="B2" s="1873"/>
      <c r="C2" s="1873"/>
      <c r="D2" s="1873"/>
      <c r="E2" s="1873"/>
      <c r="F2" s="1873"/>
      <c r="G2" s="1873"/>
      <c r="H2" s="1873"/>
      <c r="I2" s="1873"/>
      <c r="J2" s="1873"/>
      <c r="K2" s="1873"/>
      <c r="L2" s="1873"/>
      <c r="M2" s="1873"/>
      <c r="N2" s="1873"/>
      <c r="O2" s="1873"/>
      <c r="P2" s="1873"/>
      <c r="Q2" s="1874"/>
    </row>
    <row r="3" spans="1:17" ht="16.2" customHeight="1" x14ac:dyDescent="0.3">
      <c r="A3" s="1875" t="s">
        <v>0</v>
      </c>
      <c r="B3" s="1875"/>
      <c r="C3" s="1875"/>
      <c r="D3" s="1875"/>
      <c r="E3" s="1875"/>
      <c r="F3" s="1875"/>
      <c r="G3" s="1875"/>
      <c r="H3" s="1875"/>
      <c r="I3" s="1875"/>
      <c r="J3" s="1875"/>
      <c r="K3" s="1875"/>
      <c r="L3" s="1875"/>
      <c r="M3" s="1875"/>
      <c r="N3" s="1875"/>
      <c r="O3" s="1875"/>
      <c r="P3" s="1875"/>
      <c r="Q3" s="1876"/>
    </row>
    <row r="4" spans="1:17" ht="21" customHeight="1" thickBot="1" x14ac:dyDescent="0.35">
      <c r="A4" s="1875"/>
      <c r="B4" s="1875"/>
      <c r="C4" s="1875"/>
      <c r="D4" s="1875"/>
      <c r="E4" s="1875"/>
      <c r="F4" s="1875"/>
      <c r="G4" s="1875"/>
      <c r="H4" s="1875"/>
      <c r="I4" s="1875"/>
      <c r="J4" s="1875"/>
      <c r="K4" s="1875"/>
      <c r="L4" s="1875"/>
      <c r="M4" s="1875"/>
      <c r="N4" s="1875"/>
      <c r="O4" s="1875"/>
      <c r="P4" s="1875"/>
      <c r="Q4" s="1876"/>
    </row>
    <row r="5" spans="1:17" ht="21.6" customHeight="1" x14ac:dyDescent="0.3">
      <c r="A5" s="1877" t="s">
        <v>753</v>
      </c>
      <c r="B5" s="1880" t="s">
        <v>760</v>
      </c>
      <c r="C5" s="1883" t="s">
        <v>750</v>
      </c>
      <c r="D5" s="1883" t="s">
        <v>751</v>
      </c>
      <c r="E5" s="1883" t="s">
        <v>1</v>
      </c>
      <c r="F5" s="1886" t="s">
        <v>2</v>
      </c>
      <c r="G5" s="1883" t="s">
        <v>3</v>
      </c>
      <c r="H5" s="1378" t="s">
        <v>4</v>
      </c>
      <c r="I5" s="1378" t="s">
        <v>205</v>
      </c>
      <c r="J5" s="1378" t="s">
        <v>290</v>
      </c>
      <c r="K5" s="1898" t="s">
        <v>974</v>
      </c>
      <c r="L5" s="1898"/>
      <c r="M5" s="1898"/>
      <c r="N5" s="1898"/>
      <c r="O5" s="1389" t="s">
        <v>506</v>
      </c>
      <c r="P5" s="1889" t="s">
        <v>5</v>
      </c>
      <c r="Q5" s="1890"/>
    </row>
    <row r="6" spans="1:17" ht="16.5" customHeight="1" x14ac:dyDescent="0.3">
      <c r="A6" s="1878"/>
      <c r="B6" s="1881"/>
      <c r="C6" s="1884"/>
      <c r="D6" s="1884"/>
      <c r="E6" s="1884"/>
      <c r="F6" s="1887"/>
      <c r="G6" s="1884"/>
      <c r="H6" s="1379"/>
      <c r="I6" s="1379"/>
      <c r="J6" s="1379"/>
      <c r="K6" s="1384" t="s">
        <v>2</v>
      </c>
      <c r="L6" s="1387" t="s">
        <v>6</v>
      </c>
      <c r="M6" s="1387" t="s">
        <v>206</v>
      </c>
      <c r="N6" s="1387" t="s">
        <v>289</v>
      </c>
      <c r="O6" s="1387"/>
      <c r="P6" s="1891"/>
      <c r="Q6" s="1892"/>
    </row>
    <row r="7" spans="1:17" ht="97.2" customHeight="1" thickBot="1" x14ac:dyDescent="0.35">
      <c r="A7" s="1879"/>
      <c r="B7" s="1882"/>
      <c r="C7" s="1885"/>
      <c r="D7" s="1885"/>
      <c r="E7" s="1885"/>
      <c r="F7" s="1888"/>
      <c r="G7" s="1885"/>
      <c r="H7" s="1897"/>
      <c r="I7" s="1897"/>
      <c r="J7" s="1897"/>
      <c r="K7" s="1893"/>
      <c r="L7" s="1250"/>
      <c r="M7" s="1250"/>
      <c r="N7" s="1250"/>
      <c r="O7" s="1250"/>
      <c r="P7" s="104" t="s">
        <v>291</v>
      </c>
      <c r="Q7" s="52" t="s">
        <v>2</v>
      </c>
    </row>
    <row r="8" spans="1:17" s="10" customFormat="1" ht="16.95" customHeight="1" thickBot="1" x14ac:dyDescent="0.3">
      <c r="A8" s="1894" t="s">
        <v>428</v>
      </c>
      <c r="B8" s="1895"/>
      <c r="C8" s="1895"/>
      <c r="D8" s="1895"/>
      <c r="E8" s="1895"/>
      <c r="F8" s="1895"/>
      <c r="G8" s="1895"/>
      <c r="H8" s="1895"/>
      <c r="I8" s="1895"/>
      <c r="J8" s="1895"/>
      <c r="K8" s="1895"/>
      <c r="L8" s="1895"/>
      <c r="M8" s="1895"/>
      <c r="N8" s="1895"/>
      <c r="O8" s="1895"/>
      <c r="P8" s="1895"/>
      <c r="Q8" s="1896"/>
    </row>
    <row r="9" spans="1:17" s="10" customFormat="1" ht="12.75" customHeight="1" thickBot="1" x14ac:dyDescent="0.3">
      <c r="A9" s="105"/>
      <c r="B9" s="1899" t="s">
        <v>866</v>
      </c>
      <c r="C9" s="1900"/>
      <c r="D9" s="1900"/>
      <c r="E9" s="1900"/>
      <c r="F9" s="1900"/>
      <c r="G9" s="1900"/>
      <c r="H9" s="1900"/>
      <c r="I9" s="1900"/>
      <c r="J9" s="1900"/>
      <c r="K9" s="1900"/>
      <c r="L9" s="1900"/>
      <c r="M9" s="1900"/>
      <c r="N9" s="1900"/>
      <c r="O9" s="1900"/>
      <c r="P9" s="1900"/>
      <c r="Q9" s="1901"/>
    </row>
    <row r="10" spans="1:17" ht="14.25" customHeight="1" thickBot="1" x14ac:dyDescent="0.3">
      <c r="A10" s="105"/>
      <c r="B10" s="106"/>
      <c r="C10" s="1902" t="s">
        <v>1016</v>
      </c>
      <c r="D10" s="1903"/>
      <c r="E10" s="1903"/>
      <c r="F10" s="1903"/>
      <c r="G10" s="1903"/>
      <c r="H10" s="1903"/>
      <c r="I10" s="1903"/>
      <c r="J10" s="1903"/>
      <c r="K10" s="1903"/>
      <c r="L10" s="1903"/>
      <c r="M10" s="1903"/>
      <c r="N10" s="1903"/>
      <c r="O10" s="1903"/>
      <c r="P10" s="1903"/>
      <c r="Q10" s="1904"/>
    </row>
    <row r="11" spans="1:17" ht="13.95" customHeight="1" thickBot="1" x14ac:dyDescent="0.3">
      <c r="A11" s="105"/>
      <c r="B11" s="106"/>
      <c r="C11" s="1905"/>
      <c r="D11" s="1907" t="s">
        <v>1017</v>
      </c>
      <c r="E11" s="1908"/>
      <c r="F11" s="1908"/>
      <c r="G11" s="1908"/>
      <c r="H11" s="1908"/>
      <c r="I11" s="1908"/>
      <c r="J11" s="1908"/>
      <c r="K11" s="1908"/>
      <c r="L11" s="1908"/>
      <c r="M11" s="1908"/>
      <c r="N11" s="1908"/>
      <c r="O11" s="1908"/>
      <c r="P11" s="1908"/>
      <c r="Q11" s="1909"/>
    </row>
    <row r="12" spans="1:17" ht="26.4" customHeight="1" x14ac:dyDescent="0.25">
      <c r="A12" s="105"/>
      <c r="B12" s="106"/>
      <c r="C12" s="1905"/>
      <c r="D12" s="1910"/>
      <c r="E12" s="379" t="s">
        <v>1018</v>
      </c>
      <c r="F12" s="21" t="s">
        <v>438</v>
      </c>
      <c r="G12" s="110" t="s">
        <v>387</v>
      </c>
      <c r="H12" s="1033">
        <v>80.7</v>
      </c>
      <c r="I12" s="1033">
        <v>80.7</v>
      </c>
      <c r="J12" s="1033">
        <v>80.7</v>
      </c>
      <c r="K12" s="111" t="s">
        <v>439</v>
      </c>
      <c r="L12" s="343">
        <v>310</v>
      </c>
      <c r="M12" s="343">
        <v>320</v>
      </c>
      <c r="N12" s="343">
        <v>330</v>
      </c>
      <c r="O12" s="343" t="s">
        <v>1019</v>
      </c>
      <c r="P12" s="1912" t="s">
        <v>1420</v>
      </c>
      <c r="Q12" s="1915" t="s">
        <v>682</v>
      </c>
    </row>
    <row r="13" spans="1:17" ht="26.4" x14ac:dyDescent="0.25">
      <c r="A13" s="105"/>
      <c r="B13" s="106"/>
      <c r="C13" s="1905"/>
      <c r="D13" s="1910"/>
      <c r="E13" s="1918" t="s">
        <v>1020</v>
      </c>
      <c r="F13" s="1920" t="s">
        <v>1399</v>
      </c>
      <c r="G13" s="1922" t="s">
        <v>387</v>
      </c>
      <c r="H13" s="1924">
        <v>51.9</v>
      </c>
      <c r="I13" s="1924">
        <v>51.9</v>
      </c>
      <c r="J13" s="1924">
        <v>51.9</v>
      </c>
      <c r="K13" s="344" t="s">
        <v>440</v>
      </c>
      <c r="L13" s="345">
        <v>3200</v>
      </c>
      <c r="M13" s="345">
        <v>3300</v>
      </c>
      <c r="N13" s="345">
        <v>3400</v>
      </c>
      <c r="O13" s="1927" t="s">
        <v>1021</v>
      </c>
      <c r="P13" s="1913"/>
      <c r="Q13" s="1916"/>
    </row>
    <row r="14" spans="1:17" ht="26.4" x14ac:dyDescent="0.25">
      <c r="A14" s="105"/>
      <c r="B14" s="106"/>
      <c r="C14" s="1905"/>
      <c r="D14" s="1910"/>
      <c r="E14" s="1919"/>
      <c r="F14" s="1921"/>
      <c r="G14" s="1923"/>
      <c r="H14" s="1925"/>
      <c r="I14" s="1925"/>
      <c r="J14" s="1925"/>
      <c r="K14" s="344" t="s">
        <v>441</v>
      </c>
      <c r="L14" s="345">
        <v>1</v>
      </c>
      <c r="M14" s="345">
        <v>1</v>
      </c>
      <c r="N14" s="345">
        <v>1</v>
      </c>
      <c r="O14" s="1913"/>
      <c r="P14" s="1913"/>
      <c r="Q14" s="1916"/>
    </row>
    <row r="15" spans="1:17" ht="13.2" customHeight="1" x14ac:dyDescent="0.25">
      <c r="A15" s="105"/>
      <c r="B15" s="106"/>
      <c r="C15" s="1905"/>
      <c r="D15" s="1910"/>
      <c r="E15" s="1919"/>
      <c r="F15" s="1921"/>
      <c r="G15" s="1923"/>
      <c r="H15" s="1925"/>
      <c r="I15" s="1925"/>
      <c r="J15" s="1926"/>
      <c r="K15" s="344" t="s">
        <v>442</v>
      </c>
      <c r="L15" s="345">
        <v>0</v>
      </c>
      <c r="M15" s="345">
        <v>1</v>
      </c>
      <c r="N15" s="345">
        <v>0</v>
      </c>
      <c r="O15" s="1928"/>
      <c r="P15" s="1913"/>
      <c r="Q15" s="1916"/>
    </row>
    <row r="16" spans="1:17" ht="26.4" x14ac:dyDescent="0.25">
      <c r="A16" s="105"/>
      <c r="B16" s="106"/>
      <c r="C16" s="1905"/>
      <c r="D16" s="1910"/>
      <c r="E16" s="1918" t="s">
        <v>1022</v>
      </c>
      <c r="F16" s="1314" t="s">
        <v>443</v>
      </c>
      <c r="G16" s="1922" t="s">
        <v>387</v>
      </c>
      <c r="H16" s="1933">
        <v>33.1</v>
      </c>
      <c r="I16" s="1933">
        <v>33.1</v>
      </c>
      <c r="J16" s="1933">
        <v>33.1</v>
      </c>
      <c r="K16" s="344" t="s">
        <v>444</v>
      </c>
      <c r="L16" s="345">
        <v>3</v>
      </c>
      <c r="M16" s="345">
        <v>4</v>
      </c>
      <c r="N16" s="345">
        <v>5</v>
      </c>
      <c r="O16" s="1927" t="s">
        <v>1023</v>
      </c>
      <c r="P16" s="1913"/>
      <c r="Q16" s="1916"/>
    </row>
    <row r="17" spans="1:17" ht="12.75" customHeight="1" x14ac:dyDescent="0.25">
      <c r="A17" s="105"/>
      <c r="B17" s="106"/>
      <c r="C17" s="1905"/>
      <c r="D17" s="1910"/>
      <c r="E17" s="1919"/>
      <c r="F17" s="1930"/>
      <c r="G17" s="1923"/>
      <c r="H17" s="1934"/>
      <c r="I17" s="1934"/>
      <c r="J17" s="1934"/>
      <c r="K17" s="344" t="s">
        <v>445</v>
      </c>
      <c r="L17" s="345">
        <v>100</v>
      </c>
      <c r="M17" s="345">
        <v>120</v>
      </c>
      <c r="N17" s="345">
        <v>140</v>
      </c>
      <c r="O17" s="1913"/>
      <c r="P17" s="1913"/>
      <c r="Q17" s="1916"/>
    </row>
    <row r="18" spans="1:17" ht="27" customHeight="1" x14ac:dyDescent="0.25">
      <c r="A18" s="105"/>
      <c r="B18" s="106"/>
      <c r="C18" s="1905"/>
      <c r="D18" s="1910"/>
      <c r="E18" s="1919"/>
      <c r="F18" s="1930"/>
      <c r="G18" s="1923"/>
      <c r="H18" s="1934"/>
      <c r="I18" s="1934"/>
      <c r="J18" s="1934"/>
      <c r="K18" s="1936" t="s">
        <v>446</v>
      </c>
      <c r="L18" s="1927">
        <v>10</v>
      </c>
      <c r="M18" s="1927">
        <v>12</v>
      </c>
      <c r="N18" s="1927">
        <v>14</v>
      </c>
      <c r="O18" s="1913"/>
      <c r="P18" s="1913"/>
      <c r="Q18" s="1916"/>
    </row>
    <row r="19" spans="1:17" ht="30" customHeight="1" x14ac:dyDescent="0.25">
      <c r="A19" s="105"/>
      <c r="B19" s="106"/>
      <c r="C19" s="1905"/>
      <c r="D19" s="1910"/>
      <c r="E19" s="1919"/>
      <c r="F19" s="1930"/>
      <c r="G19" s="1923"/>
      <c r="H19" s="1934"/>
      <c r="I19" s="1934"/>
      <c r="J19" s="1934"/>
      <c r="K19" s="1937"/>
      <c r="L19" s="1913"/>
      <c r="M19" s="1913"/>
      <c r="N19" s="1913"/>
      <c r="O19" s="1913"/>
      <c r="P19" s="1913"/>
      <c r="Q19" s="1916"/>
    </row>
    <row r="20" spans="1:17" ht="27" customHeight="1" x14ac:dyDescent="0.25">
      <c r="A20" s="105"/>
      <c r="B20" s="106"/>
      <c r="C20" s="1905"/>
      <c r="D20" s="1910"/>
      <c r="E20" s="1929"/>
      <c r="F20" s="1931"/>
      <c r="G20" s="1932"/>
      <c r="H20" s="1935"/>
      <c r="I20" s="1935"/>
      <c r="J20" s="1935"/>
      <c r="K20" s="1938"/>
      <c r="L20" s="1928"/>
      <c r="M20" s="1928"/>
      <c r="N20" s="1928"/>
      <c r="O20" s="1928"/>
      <c r="P20" s="1913"/>
      <c r="Q20" s="1916"/>
    </row>
    <row r="21" spans="1:17" ht="30" customHeight="1" x14ac:dyDescent="0.25">
      <c r="A21" s="105"/>
      <c r="B21" s="106"/>
      <c r="C21" s="1905"/>
      <c r="D21" s="1910"/>
      <c r="E21" s="1918" t="s">
        <v>1024</v>
      </c>
      <c r="F21" s="1948" t="s">
        <v>447</v>
      </c>
      <c r="G21" s="371" t="s">
        <v>7</v>
      </c>
      <c r="H21" s="865">
        <v>60</v>
      </c>
      <c r="I21" s="865">
        <v>39.5</v>
      </c>
      <c r="J21" s="865">
        <v>0</v>
      </c>
      <c r="K21" s="1936" t="s">
        <v>448</v>
      </c>
      <c r="L21" s="1927">
        <v>1450</v>
      </c>
      <c r="M21" s="1927" t="s">
        <v>449</v>
      </c>
      <c r="N21" s="1942">
        <v>0</v>
      </c>
      <c r="O21" s="1945" t="s">
        <v>1021</v>
      </c>
      <c r="P21" s="1913"/>
      <c r="Q21" s="1916"/>
    </row>
    <row r="22" spans="1:17" ht="65.400000000000006" customHeight="1" x14ac:dyDescent="0.25">
      <c r="A22" s="105"/>
      <c r="B22" s="106"/>
      <c r="C22" s="1905"/>
      <c r="D22" s="1910"/>
      <c r="E22" s="1919"/>
      <c r="F22" s="1949"/>
      <c r="G22" s="371" t="s">
        <v>8</v>
      </c>
      <c r="H22" s="865">
        <v>6</v>
      </c>
      <c r="I22" s="865">
        <v>4</v>
      </c>
      <c r="J22" s="865">
        <v>0</v>
      </c>
      <c r="K22" s="1937"/>
      <c r="L22" s="1913"/>
      <c r="M22" s="1913"/>
      <c r="N22" s="1943"/>
      <c r="O22" s="1946"/>
      <c r="P22" s="1913"/>
      <c r="Q22" s="1916"/>
    </row>
    <row r="23" spans="1:17" ht="16.2" customHeight="1" x14ac:dyDescent="0.25">
      <c r="A23" s="105"/>
      <c r="B23" s="106"/>
      <c r="C23" s="1905"/>
      <c r="D23" s="1910"/>
      <c r="E23" s="1929"/>
      <c r="F23" s="1950"/>
      <c r="G23" s="371" t="s">
        <v>10</v>
      </c>
      <c r="H23" s="865">
        <v>5</v>
      </c>
      <c r="I23" s="865">
        <v>3.5</v>
      </c>
      <c r="J23" s="865">
        <v>0</v>
      </c>
      <c r="K23" s="1938"/>
      <c r="L23" s="1928"/>
      <c r="M23" s="1928"/>
      <c r="N23" s="1944"/>
      <c r="O23" s="1947"/>
      <c r="P23" s="1913"/>
      <c r="Q23" s="1916"/>
    </row>
    <row r="24" spans="1:17" ht="14.4" customHeight="1" x14ac:dyDescent="0.25">
      <c r="A24" s="105"/>
      <c r="B24" s="106"/>
      <c r="C24" s="1905"/>
      <c r="D24" s="1910"/>
      <c r="E24" s="387" t="s">
        <v>1025</v>
      </c>
      <c r="F24" s="371" t="s">
        <v>450</v>
      </c>
      <c r="G24" s="346" t="s">
        <v>9</v>
      </c>
      <c r="H24" s="1034">
        <v>5</v>
      </c>
      <c r="I24" s="1034">
        <v>5</v>
      </c>
      <c r="J24" s="1034">
        <v>5</v>
      </c>
      <c r="K24" s="344" t="s">
        <v>451</v>
      </c>
      <c r="L24" s="345">
        <v>3</v>
      </c>
      <c r="M24" s="345">
        <v>3</v>
      </c>
      <c r="N24" s="345">
        <v>3</v>
      </c>
      <c r="O24" s="1927" t="s">
        <v>1026</v>
      </c>
      <c r="P24" s="1913"/>
      <c r="Q24" s="1916"/>
    </row>
    <row r="25" spans="1:17" ht="27" customHeight="1" x14ac:dyDescent="0.25">
      <c r="A25" s="105"/>
      <c r="B25" s="106"/>
      <c r="C25" s="1905"/>
      <c r="D25" s="1910"/>
      <c r="E25" s="1918" t="s">
        <v>1027</v>
      </c>
      <c r="F25" s="1948" t="s">
        <v>452</v>
      </c>
      <c r="G25" s="1948" t="s">
        <v>9</v>
      </c>
      <c r="H25" s="1951">
        <v>7</v>
      </c>
      <c r="I25" s="1951">
        <v>7</v>
      </c>
      <c r="J25" s="1951">
        <v>7</v>
      </c>
      <c r="K25" s="344" t="s">
        <v>453</v>
      </c>
      <c r="L25" s="345">
        <v>40</v>
      </c>
      <c r="M25" s="345">
        <v>40</v>
      </c>
      <c r="N25" s="345">
        <v>40</v>
      </c>
      <c r="O25" s="1913"/>
      <c r="P25" s="1913"/>
      <c r="Q25" s="1916"/>
    </row>
    <row r="26" spans="1:17" ht="19.95" customHeight="1" x14ac:dyDescent="0.25">
      <c r="A26" s="105"/>
      <c r="B26" s="106"/>
      <c r="C26" s="1905"/>
      <c r="D26" s="1910"/>
      <c r="E26" s="1919"/>
      <c r="F26" s="1949"/>
      <c r="G26" s="1949"/>
      <c r="H26" s="1952"/>
      <c r="I26" s="1952"/>
      <c r="J26" s="1952"/>
      <c r="K26" s="344" t="s">
        <v>681</v>
      </c>
      <c r="L26" s="345">
        <v>1</v>
      </c>
      <c r="M26" s="345">
        <v>1</v>
      </c>
      <c r="N26" s="345">
        <v>1</v>
      </c>
      <c r="O26" s="1913"/>
      <c r="P26" s="1913"/>
      <c r="Q26" s="1916"/>
    </row>
    <row r="27" spans="1:17" ht="15.75" customHeight="1" x14ac:dyDescent="0.25">
      <c r="A27" s="105"/>
      <c r="B27" s="106"/>
      <c r="C27" s="1905"/>
      <c r="D27" s="1910"/>
      <c r="E27" s="1919"/>
      <c r="F27" s="1949"/>
      <c r="G27" s="1949"/>
      <c r="H27" s="1952"/>
      <c r="I27" s="1952"/>
      <c r="J27" s="1952"/>
      <c r="K27" s="344" t="s">
        <v>454</v>
      </c>
      <c r="L27" s="345">
        <v>1</v>
      </c>
      <c r="M27" s="345">
        <v>1</v>
      </c>
      <c r="N27" s="345">
        <v>1</v>
      </c>
      <c r="O27" s="1913"/>
      <c r="P27" s="1913"/>
      <c r="Q27" s="1916"/>
    </row>
    <row r="28" spans="1:17" ht="15" customHeight="1" x14ac:dyDescent="0.25">
      <c r="A28" s="105"/>
      <c r="B28" s="106"/>
      <c r="C28" s="1905"/>
      <c r="D28" s="1910"/>
      <c r="E28" s="1919"/>
      <c r="F28" s="1949"/>
      <c r="G28" s="1949"/>
      <c r="H28" s="1952"/>
      <c r="I28" s="1952"/>
      <c r="J28" s="1952"/>
      <c r="K28" s="344" t="s">
        <v>455</v>
      </c>
      <c r="L28" s="345">
        <v>40</v>
      </c>
      <c r="M28" s="345">
        <v>40</v>
      </c>
      <c r="N28" s="345">
        <v>40</v>
      </c>
      <c r="O28" s="1913"/>
      <c r="P28" s="1913"/>
      <c r="Q28" s="1916"/>
    </row>
    <row r="29" spans="1:17" ht="43.5" customHeight="1" x14ac:dyDescent="0.25">
      <c r="A29" s="105"/>
      <c r="B29" s="106"/>
      <c r="C29" s="1905"/>
      <c r="D29" s="1910"/>
      <c r="E29" s="1919"/>
      <c r="F29" s="1949"/>
      <c r="G29" s="1949"/>
      <c r="H29" s="1952"/>
      <c r="I29" s="1952"/>
      <c r="J29" s="1952"/>
      <c r="K29" s="1936" t="s">
        <v>456</v>
      </c>
      <c r="L29" s="1927">
        <v>1</v>
      </c>
      <c r="M29" s="1927">
        <v>1</v>
      </c>
      <c r="N29" s="1927">
        <v>1</v>
      </c>
      <c r="O29" s="1913"/>
      <c r="P29" s="1913"/>
      <c r="Q29" s="1916"/>
    </row>
    <row r="30" spans="1:17" ht="26.4" customHeight="1" x14ac:dyDescent="0.25">
      <c r="A30" s="105"/>
      <c r="B30" s="106"/>
      <c r="C30" s="1905"/>
      <c r="D30" s="1910"/>
      <c r="E30" s="1919"/>
      <c r="F30" s="1949"/>
      <c r="G30" s="1949"/>
      <c r="H30" s="1952"/>
      <c r="I30" s="1952"/>
      <c r="J30" s="1952"/>
      <c r="K30" s="1937"/>
      <c r="L30" s="1913"/>
      <c r="M30" s="1913"/>
      <c r="N30" s="1913"/>
      <c r="O30" s="1913"/>
      <c r="P30" s="1913"/>
      <c r="Q30" s="1916"/>
    </row>
    <row r="31" spans="1:17" ht="31.5" customHeight="1" x14ac:dyDescent="0.25">
      <c r="A31" s="105"/>
      <c r="B31" s="106"/>
      <c r="C31" s="1905"/>
      <c r="D31" s="1910"/>
      <c r="E31" s="1929"/>
      <c r="F31" s="1950"/>
      <c r="G31" s="1950"/>
      <c r="H31" s="1953"/>
      <c r="I31" s="1953"/>
      <c r="J31" s="1953"/>
      <c r="K31" s="1938"/>
      <c r="L31" s="1928"/>
      <c r="M31" s="1928"/>
      <c r="N31" s="1928"/>
      <c r="O31" s="1928"/>
      <c r="P31" s="1913"/>
      <c r="Q31" s="1916"/>
    </row>
    <row r="32" spans="1:17" ht="39.75" customHeight="1" thickBot="1" x14ac:dyDescent="0.3">
      <c r="A32" s="105"/>
      <c r="B32" s="106"/>
      <c r="C32" s="1905"/>
      <c r="D32" s="1910"/>
      <c r="E32" s="380" t="s">
        <v>1028</v>
      </c>
      <c r="F32" s="382" t="s">
        <v>979</v>
      </c>
      <c r="G32" s="382" t="s">
        <v>8</v>
      </c>
      <c r="H32" s="878">
        <v>1</v>
      </c>
      <c r="I32" s="878">
        <v>0</v>
      </c>
      <c r="J32" s="878">
        <v>0</v>
      </c>
      <c r="K32" s="382" t="s">
        <v>457</v>
      </c>
      <c r="L32" s="382">
        <v>2</v>
      </c>
      <c r="M32" s="382">
        <v>0</v>
      </c>
      <c r="N32" s="382">
        <v>0</v>
      </c>
      <c r="O32" s="351" t="s">
        <v>968</v>
      </c>
      <c r="P32" s="1914"/>
      <c r="Q32" s="1917"/>
    </row>
    <row r="33" spans="1:17" ht="14.4" customHeight="1" thickBot="1" x14ac:dyDescent="0.3">
      <c r="A33" s="105"/>
      <c r="B33" s="106"/>
      <c r="C33" s="1905"/>
      <c r="D33" s="1911"/>
      <c r="E33" s="1954" t="s">
        <v>15</v>
      </c>
      <c r="F33" s="1954"/>
      <c r="G33" s="1955"/>
      <c r="H33" s="879">
        <f>SUM(H12:H32)</f>
        <v>249.7</v>
      </c>
      <c r="I33" s="879">
        <f>SUM(I12:I32)</f>
        <v>224.7</v>
      </c>
      <c r="J33" s="879">
        <f>SUM(J12:J32)</f>
        <v>177.7</v>
      </c>
      <c r="K33" s="1956"/>
      <c r="L33" s="1957"/>
      <c r="M33" s="1957"/>
      <c r="N33" s="1957"/>
      <c r="O33" s="1957"/>
      <c r="P33" s="1957"/>
      <c r="Q33" s="1958"/>
    </row>
    <row r="34" spans="1:17" ht="13.8" thickBot="1" x14ac:dyDescent="0.3">
      <c r="A34" s="105"/>
      <c r="B34" s="106"/>
      <c r="C34" s="1905"/>
      <c r="D34" s="1939" t="s">
        <v>1029</v>
      </c>
      <c r="E34" s="1940"/>
      <c r="F34" s="1940"/>
      <c r="G34" s="1940"/>
      <c r="H34" s="1940"/>
      <c r="I34" s="1940"/>
      <c r="J34" s="1940"/>
      <c r="K34" s="1940"/>
      <c r="L34" s="1940"/>
      <c r="M34" s="1940"/>
      <c r="N34" s="1940"/>
      <c r="O34" s="1940"/>
      <c r="P34" s="1940"/>
      <c r="Q34" s="1941"/>
    </row>
    <row r="35" spans="1:17" ht="26.4" x14ac:dyDescent="0.25">
      <c r="A35" s="105"/>
      <c r="B35" s="106"/>
      <c r="C35" s="1905"/>
      <c r="D35" s="107"/>
      <c r="E35" s="108" t="s">
        <v>1030</v>
      </c>
      <c r="F35" s="655" t="s">
        <v>429</v>
      </c>
      <c r="G35" s="667" t="s">
        <v>8</v>
      </c>
      <c r="H35" s="1035">
        <v>45</v>
      </c>
      <c r="I35" s="1035">
        <v>0</v>
      </c>
      <c r="J35" s="1035">
        <v>0</v>
      </c>
      <c r="K35" s="667" t="s">
        <v>430</v>
      </c>
      <c r="L35" s="668">
        <v>100</v>
      </c>
      <c r="M35" s="668">
        <v>0</v>
      </c>
      <c r="N35" s="668">
        <v>0</v>
      </c>
      <c r="O35" s="1989" t="s">
        <v>1031</v>
      </c>
      <c r="P35" s="1990" t="s">
        <v>1420</v>
      </c>
      <c r="Q35" s="1992" t="s">
        <v>689</v>
      </c>
    </row>
    <row r="36" spans="1:17" ht="14.4" customHeight="1" x14ac:dyDescent="0.25">
      <c r="A36" s="105"/>
      <c r="B36" s="106"/>
      <c r="C36" s="1905"/>
      <c r="D36" s="107"/>
      <c r="E36" s="1964" t="s">
        <v>1032</v>
      </c>
      <c r="F36" s="1993" t="s">
        <v>761</v>
      </c>
      <c r="G36" s="1994" t="s">
        <v>688</v>
      </c>
      <c r="H36" s="1959">
        <v>123</v>
      </c>
      <c r="I36" s="1959">
        <v>0</v>
      </c>
      <c r="J36" s="1959">
        <v>0</v>
      </c>
      <c r="K36" s="657" t="s">
        <v>687</v>
      </c>
      <c r="L36" s="659">
        <v>100</v>
      </c>
      <c r="M36" s="659">
        <v>0</v>
      </c>
      <c r="N36" s="659">
        <v>0</v>
      </c>
      <c r="O36" s="1392"/>
      <c r="P36" s="1991"/>
      <c r="Q36" s="1393"/>
    </row>
    <row r="37" spans="1:17" ht="14.4" customHeight="1" x14ac:dyDescent="0.25">
      <c r="A37" s="105"/>
      <c r="B37" s="106"/>
      <c r="C37" s="1905"/>
      <c r="D37" s="107"/>
      <c r="E37" s="1964"/>
      <c r="F37" s="1993"/>
      <c r="G37" s="1994"/>
      <c r="H37" s="1959"/>
      <c r="I37" s="1959"/>
      <c r="J37" s="1959"/>
      <c r="K37" s="657" t="s">
        <v>686</v>
      </c>
      <c r="L37" s="659">
        <v>53</v>
      </c>
      <c r="M37" s="659">
        <v>0</v>
      </c>
      <c r="N37" s="659">
        <v>0</v>
      </c>
      <c r="O37" s="1392"/>
      <c r="P37" s="1991"/>
      <c r="Q37" s="1393"/>
    </row>
    <row r="38" spans="1:17" ht="17.399999999999999" customHeight="1" x14ac:dyDescent="0.25">
      <c r="A38" s="105"/>
      <c r="B38" s="106"/>
      <c r="C38" s="1905"/>
      <c r="D38" s="107"/>
      <c r="E38" s="1964"/>
      <c r="F38" s="1993"/>
      <c r="G38" s="1994"/>
      <c r="H38" s="1959"/>
      <c r="I38" s="1959"/>
      <c r="J38" s="1959"/>
      <c r="K38" s="657" t="s">
        <v>685</v>
      </c>
      <c r="L38" s="659">
        <v>13</v>
      </c>
      <c r="M38" s="659">
        <v>0</v>
      </c>
      <c r="N38" s="659">
        <v>0</v>
      </c>
      <c r="O38" s="1392"/>
      <c r="P38" s="1991"/>
      <c r="Q38" s="1393"/>
    </row>
    <row r="39" spans="1:17" ht="25.5" customHeight="1" x14ac:dyDescent="0.25">
      <c r="A39" s="105"/>
      <c r="B39" s="106"/>
      <c r="C39" s="1905"/>
      <c r="D39" s="107"/>
      <c r="E39" s="1964" t="s">
        <v>1033</v>
      </c>
      <c r="F39" s="1961" t="s">
        <v>431</v>
      </c>
      <c r="G39" s="1391" t="s">
        <v>8</v>
      </c>
      <c r="H39" s="1959">
        <v>10</v>
      </c>
      <c r="I39" s="1959">
        <v>20</v>
      </c>
      <c r="J39" s="1959">
        <v>20</v>
      </c>
      <c r="K39" s="658" t="s">
        <v>629</v>
      </c>
      <c r="L39" s="659">
        <v>1</v>
      </c>
      <c r="M39" s="659">
        <v>0</v>
      </c>
      <c r="N39" s="659">
        <v>1</v>
      </c>
      <c r="O39" s="1392"/>
      <c r="P39" s="1991"/>
      <c r="Q39" s="1393"/>
    </row>
    <row r="40" spans="1:17" ht="37.950000000000003" customHeight="1" x14ac:dyDescent="0.25">
      <c r="A40" s="105"/>
      <c r="B40" s="106"/>
      <c r="C40" s="1905"/>
      <c r="D40" s="107"/>
      <c r="E40" s="1964"/>
      <c r="F40" s="1428"/>
      <c r="G40" s="1391"/>
      <c r="H40" s="1959"/>
      <c r="I40" s="1959"/>
      <c r="J40" s="1959"/>
      <c r="K40" s="658" t="s">
        <v>628</v>
      </c>
      <c r="L40" s="659">
        <v>0</v>
      </c>
      <c r="M40" s="659">
        <v>1</v>
      </c>
      <c r="N40" s="659">
        <v>0</v>
      </c>
      <c r="O40" s="1392"/>
      <c r="P40" s="1991"/>
      <c r="Q40" s="1393"/>
    </row>
    <row r="41" spans="1:17" ht="46.2" customHeight="1" x14ac:dyDescent="0.25">
      <c r="A41" s="105"/>
      <c r="B41" s="106"/>
      <c r="C41" s="1905"/>
      <c r="D41" s="107"/>
      <c r="E41" s="1964"/>
      <c r="F41" s="1428"/>
      <c r="G41" s="1391"/>
      <c r="H41" s="1959"/>
      <c r="I41" s="1959"/>
      <c r="J41" s="1959"/>
      <c r="K41" s="658" t="s">
        <v>627</v>
      </c>
      <c r="L41" s="659">
        <v>0</v>
      </c>
      <c r="M41" s="659">
        <v>0</v>
      </c>
      <c r="N41" s="659">
        <v>1</v>
      </c>
      <c r="O41" s="1392"/>
      <c r="P41" s="1991"/>
      <c r="Q41" s="1393"/>
    </row>
    <row r="42" spans="1:17" ht="25.5" customHeight="1" x14ac:dyDescent="0.25">
      <c r="A42" s="105"/>
      <c r="B42" s="106"/>
      <c r="C42" s="1905"/>
      <c r="D42" s="107"/>
      <c r="E42" s="1962" t="s">
        <v>1034</v>
      </c>
      <c r="F42" s="1963" t="s">
        <v>626</v>
      </c>
      <c r="G42" s="1391" t="s">
        <v>8</v>
      </c>
      <c r="H42" s="1959">
        <v>42</v>
      </c>
      <c r="I42" s="1959">
        <v>0</v>
      </c>
      <c r="J42" s="1959">
        <v>0</v>
      </c>
      <c r="K42" s="656" t="s">
        <v>432</v>
      </c>
      <c r="L42" s="659">
        <v>1</v>
      </c>
      <c r="M42" s="659">
        <v>0</v>
      </c>
      <c r="N42" s="659">
        <v>0</v>
      </c>
      <c r="O42" s="1392"/>
      <c r="P42" s="1991"/>
      <c r="Q42" s="1393"/>
    </row>
    <row r="43" spans="1:17" ht="26.4" customHeight="1" x14ac:dyDescent="0.25">
      <c r="A43" s="105"/>
      <c r="B43" s="106"/>
      <c r="C43" s="1905"/>
      <c r="D43" s="107"/>
      <c r="E43" s="1962"/>
      <c r="F43" s="1963"/>
      <c r="G43" s="1391"/>
      <c r="H43" s="1959"/>
      <c r="I43" s="1959"/>
      <c r="J43" s="1959"/>
      <c r="K43" s="656" t="s">
        <v>433</v>
      </c>
      <c r="L43" s="659">
        <v>1</v>
      </c>
      <c r="M43" s="659">
        <v>0</v>
      </c>
      <c r="N43" s="659">
        <v>0</v>
      </c>
      <c r="O43" s="1392"/>
      <c r="P43" s="1991"/>
      <c r="Q43" s="1393"/>
    </row>
    <row r="44" spans="1:17" ht="26.4" x14ac:dyDescent="0.25">
      <c r="A44" s="105"/>
      <c r="B44" s="106"/>
      <c r="C44" s="1905"/>
      <c r="D44" s="107"/>
      <c r="E44" s="1962"/>
      <c r="F44" s="1963"/>
      <c r="G44" s="1391"/>
      <c r="H44" s="1959"/>
      <c r="I44" s="1959"/>
      <c r="J44" s="1959"/>
      <c r="K44" s="656" t="s">
        <v>625</v>
      </c>
      <c r="L44" s="659">
        <v>22</v>
      </c>
      <c r="M44" s="659">
        <v>0</v>
      </c>
      <c r="N44" s="659">
        <v>0</v>
      </c>
      <c r="O44" s="1392"/>
      <c r="P44" s="1991"/>
      <c r="Q44" s="1393"/>
    </row>
    <row r="45" spans="1:17" ht="26.4" x14ac:dyDescent="0.25">
      <c r="A45" s="105"/>
      <c r="B45" s="106"/>
      <c r="C45" s="1905"/>
      <c r="D45" s="107"/>
      <c r="E45" s="1962"/>
      <c r="F45" s="1963"/>
      <c r="G45" s="1391"/>
      <c r="H45" s="1959"/>
      <c r="I45" s="1959"/>
      <c r="J45" s="1959"/>
      <c r="K45" s="656" t="s">
        <v>624</v>
      </c>
      <c r="L45" s="659">
        <v>1</v>
      </c>
      <c r="M45" s="659">
        <v>0</v>
      </c>
      <c r="N45" s="659">
        <v>0</v>
      </c>
      <c r="O45" s="1392"/>
      <c r="P45" s="1991"/>
      <c r="Q45" s="1393"/>
    </row>
    <row r="46" spans="1:17" ht="66" x14ac:dyDescent="0.25">
      <c r="A46" s="105"/>
      <c r="B46" s="106"/>
      <c r="C46" s="1905"/>
      <c r="D46" s="107"/>
      <c r="E46" s="1960" t="s">
        <v>1035</v>
      </c>
      <c r="F46" s="1391" t="s">
        <v>434</v>
      </c>
      <c r="G46" s="657" t="s">
        <v>7</v>
      </c>
      <c r="H46" s="865">
        <v>25.6</v>
      </c>
      <c r="I46" s="865">
        <v>0</v>
      </c>
      <c r="J46" s="865">
        <v>0</v>
      </c>
      <c r="K46" s="657" t="s">
        <v>435</v>
      </c>
      <c r="L46" s="663">
        <v>15036</v>
      </c>
      <c r="M46" s="663">
        <v>0</v>
      </c>
      <c r="N46" s="663">
        <v>0</v>
      </c>
      <c r="O46" s="1392"/>
      <c r="P46" s="1991"/>
      <c r="Q46" s="1393"/>
    </row>
    <row r="47" spans="1:17" ht="12.75" customHeight="1" x14ac:dyDescent="0.25">
      <c r="A47" s="105"/>
      <c r="B47" s="106"/>
      <c r="C47" s="1905"/>
      <c r="D47" s="107"/>
      <c r="E47" s="1960"/>
      <c r="F47" s="1391"/>
      <c r="G47" s="657" t="s">
        <v>8</v>
      </c>
      <c r="H47" s="865">
        <v>2.4</v>
      </c>
      <c r="I47" s="865">
        <v>0</v>
      </c>
      <c r="J47" s="865">
        <v>0</v>
      </c>
      <c r="K47" s="1391" t="s">
        <v>437</v>
      </c>
      <c r="L47" s="1456">
        <v>1</v>
      </c>
      <c r="M47" s="1456" t="s">
        <v>436</v>
      </c>
      <c r="N47" s="1456">
        <v>0</v>
      </c>
      <c r="O47" s="1392"/>
      <c r="P47" s="1991"/>
      <c r="Q47" s="1393"/>
    </row>
    <row r="48" spans="1:17" ht="14.4" customHeight="1" x14ac:dyDescent="0.25">
      <c r="A48" s="105"/>
      <c r="B48" s="106"/>
      <c r="C48" s="1905"/>
      <c r="D48" s="107"/>
      <c r="E48" s="1918"/>
      <c r="F48" s="1922"/>
      <c r="G48" s="669" t="s">
        <v>10</v>
      </c>
      <c r="H48" s="1036">
        <v>2.4</v>
      </c>
      <c r="I48" s="1036">
        <v>0</v>
      </c>
      <c r="J48" s="1036">
        <v>0</v>
      </c>
      <c r="K48" s="1922"/>
      <c r="L48" s="1457"/>
      <c r="M48" s="1457"/>
      <c r="N48" s="1457"/>
      <c r="O48" s="1456"/>
      <c r="P48" s="1460"/>
      <c r="Q48" s="1429"/>
    </row>
    <row r="49" spans="1:17" ht="14.4" customHeight="1" thickBot="1" x14ac:dyDescent="0.3">
      <c r="A49" s="105"/>
      <c r="B49" s="106"/>
      <c r="C49" s="1905"/>
      <c r="D49" s="107"/>
      <c r="E49" s="2462" t="s">
        <v>1362</v>
      </c>
      <c r="F49" s="1148" t="s">
        <v>1363</v>
      </c>
      <c r="G49" s="1148" t="s">
        <v>8</v>
      </c>
      <c r="H49" s="2463">
        <v>1</v>
      </c>
      <c r="I49" s="2463">
        <v>1</v>
      </c>
      <c r="J49" s="2463">
        <v>1</v>
      </c>
      <c r="K49" s="1148" t="s">
        <v>1355</v>
      </c>
      <c r="L49" s="2464">
        <v>1</v>
      </c>
      <c r="M49" s="2464">
        <v>1</v>
      </c>
      <c r="N49" s="2464">
        <v>1</v>
      </c>
      <c r="O49" s="2464" t="s">
        <v>980</v>
      </c>
      <c r="P49" s="2465" t="s">
        <v>1420</v>
      </c>
      <c r="Q49" s="661"/>
    </row>
    <row r="50" spans="1:17" ht="14.4" customHeight="1" thickBot="1" x14ac:dyDescent="0.3">
      <c r="A50" s="105"/>
      <c r="B50" s="106"/>
      <c r="C50" s="1905"/>
      <c r="D50" s="109"/>
      <c r="E50" s="1965" t="s">
        <v>15</v>
      </c>
      <c r="F50" s="1965"/>
      <c r="G50" s="1966"/>
      <c r="H50" s="1037">
        <f>SUM(H35:H49)</f>
        <v>251.4</v>
      </c>
      <c r="I50" s="1037">
        <f t="shared" ref="I50:J50" si="0">SUM(I35:I49)</f>
        <v>21</v>
      </c>
      <c r="J50" s="1037">
        <f t="shared" si="0"/>
        <v>21</v>
      </c>
      <c r="K50" s="1967"/>
      <c r="L50" s="1968"/>
      <c r="M50" s="1968"/>
      <c r="N50" s="1968"/>
      <c r="O50" s="1968"/>
      <c r="P50" s="1968"/>
      <c r="Q50" s="1969"/>
    </row>
    <row r="51" spans="1:17" ht="14.4" customHeight="1" thickBot="1" x14ac:dyDescent="0.3">
      <c r="A51" s="105"/>
      <c r="B51" s="106"/>
      <c r="C51" s="1905"/>
      <c r="D51" s="1407" t="s">
        <v>1036</v>
      </c>
      <c r="E51" s="1408"/>
      <c r="F51" s="1408"/>
      <c r="G51" s="1408"/>
      <c r="H51" s="1408"/>
      <c r="I51" s="1408"/>
      <c r="J51" s="1408"/>
      <c r="K51" s="1408"/>
      <c r="L51" s="1408"/>
      <c r="M51" s="1408"/>
      <c r="N51" s="1408"/>
      <c r="O51" s="1408"/>
      <c r="P51" s="1408"/>
      <c r="Q51" s="1409"/>
    </row>
    <row r="52" spans="1:17" ht="14.4" customHeight="1" x14ac:dyDescent="0.25">
      <c r="A52" s="105"/>
      <c r="B52" s="106"/>
      <c r="C52" s="1905"/>
      <c r="D52" s="350"/>
      <c r="E52" s="1981" t="s">
        <v>1037</v>
      </c>
      <c r="F52" s="1983" t="s">
        <v>762</v>
      </c>
      <c r="G52" s="381" t="s">
        <v>7</v>
      </c>
      <c r="H52" s="863">
        <v>15.8</v>
      </c>
      <c r="I52" s="863">
        <v>63.3</v>
      </c>
      <c r="J52" s="863">
        <v>0</v>
      </c>
      <c r="K52" s="381" t="s">
        <v>684</v>
      </c>
      <c r="L52" s="421">
        <v>20</v>
      </c>
      <c r="M52" s="421">
        <v>100</v>
      </c>
      <c r="N52" s="421">
        <v>0</v>
      </c>
      <c r="O52" s="1985" t="s">
        <v>1031</v>
      </c>
      <c r="P52" s="2466" t="s">
        <v>1421</v>
      </c>
      <c r="Q52" s="1987"/>
    </row>
    <row r="53" spans="1:17" ht="13.8" thickBot="1" x14ac:dyDescent="0.3">
      <c r="A53" s="105"/>
      <c r="B53" s="106"/>
      <c r="C53" s="1905"/>
      <c r="D53" s="350"/>
      <c r="E53" s="1982"/>
      <c r="F53" s="1984"/>
      <c r="G53" s="382" t="s">
        <v>8</v>
      </c>
      <c r="H53" s="878">
        <v>0</v>
      </c>
      <c r="I53" s="878">
        <v>0</v>
      </c>
      <c r="J53" s="878">
        <v>0</v>
      </c>
      <c r="K53" s="382" t="s">
        <v>683</v>
      </c>
      <c r="L53" s="384">
        <v>2</v>
      </c>
      <c r="M53" s="384">
        <v>8</v>
      </c>
      <c r="N53" s="384">
        <v>0</v>
      </c>
      <c r="O53" s="1986"/>
      <c r="P53" s="2467"/>
      <c r="Q53" s="1988"/>
    </row>
    <row r="54" spans="1:17" ht="15" customHeight="1" thickBot="1" x14ac:dyDescent="0.3">
      <c r="A54" s="105"/>
      <c r="B54" s="106"/>
      <c r="C54" s="1905"/>
      <c r="D54" s="109"/>
      <c r="E54" s="1965" t="s">
        <v>15</v>
      </c>
      <c r="F54" s="1965"/>
      <c r="G54" s="1966"/>
      <c r="H54" s="1037">
        <f>SUM(H52:H53)</f>
        <v>15.8</v>
      </c>
      <c r="I54" s="1037">
        <f t="shared" ref="I54:J54" si="1">SUM(I52:I53)</f>
        <v>63.3</v>
      </c>
      <c r="J54" s="1037">
        <f t="shared" si="1"/>
        <v>0</v>
      </c>
      <c r="K54" s="1967"/>
      <c r="L54" s="1968"/>
      <c r="M54" s="1968"/>
      <c r="N54" s="1968"/>
      <c r="O54" s="1968"/>
      <c r="P54" s="1968"/>
      <c r="Q54" s="1969"/>
    </row>
    <row r="55" spans="1:17" ht="13.5" customHeight="1" thickBot="1" x14ac:dyDescent="0.3">
      <c r="A55" s="105"/>
      <c r="B55" s="106"/>
      <c r="C55" s="1906"/>
      <c r="D55" s="112"/>
      <c r="E55" s="1970" t="s">
        <v>11</v>
      </c>
      <c r="F55" s="1970"/>
      <c r="G55" s="1971"/>
      <c r="H55" s="1038">
        <f>H50+H33+H54</f>
        <v>516.9</v>
      </c>
      <c r="I55" s="1038">
        <f t="shared" ref="I55:J55" si="2">I50+I33+I54</f>
        <v>309</v>
      </c>
      <c r="J55" s="1038">
        <f t="shared" si="2"/>
        <v>198.7</v>
      </c>
      <c r="K55" s="1972"/>
      <c r="L55" s="1973"/>
      <c r="M55" s="1973"/>
      <c r="N55" s="1973"/>
      <c r="O55" s="1973"/>
      <c r="P55" s="1973"/>
      <c r="Q55" s="1974"/>
    </row>
    <row r="56" spans="1:17" ht="13.5" customHeight="1" thickBot="1" x14ac:dyDescent="0.3">
      <c r="A56" s="105"/>
      <c r="B56" s="106"/>
      <c r="C56" s="1975" t="s">
        <v>819</v>
      </c>
      <c r="D56" s="1976"/>
      <c r="E56" s="1976"/>
      <c r="F56" s="1976"/>
      <c r="G56" s="1976"/>
      <c r="H56" s="1976"/>
      <c r="I56" s="1976"/>
      <c r="J56" s="1976"/>
      <c r="K56" s="1976"/>
      <c r="L56" s="1976"/>
      <c r="M56" s="1976"/>
      <c r="N56" s="1976"/>
      <c r="O56" s="1976"/>
      <c r="P56" s="1976"/>
      <c r="Q56" s="1977"/>
    </row>
    <row r="57" spans="1:17" ht="13.5" customHeight="1" thickBot="1" x14ac:dyDescent="0.3">
      <c r="A57" s="105"/>
      <c r="B57" s="106"/>
      <c r="C57" s="113"/>
      <c r="D57" s="1978" t="s">
        <v>1038</v>
      </c>
      <c r="E57" s="1979"/>
      <c r="F57" s="1979"/>
      <c r="G57" s="1979"/>
      <c r="H57" s="1979"/>
      <c r="I57" s="1979"/>
      <c r="J57" s="1979"/>
      <c r="K57" s="1979"/>
      <c r="L57" s="1979"/>
      <c r="M57" s="1979"/>
      <c r="N57" s="1979"/>
      <c r="O57" s="1979"/>
      <c r="P57" s="1979"/>
      <c r="Q57" s="1980"/>
    </row>
    <row r="58" spans="1:17" ht="22.2" customHeight="1" x14ac:dyDescent="0.25">
      <c r="A58" s="105"/>
      <c r="B58" s="106"/>
      <c r="C58" s="113"/>
      <c r="D58" s="114"/>
      <c r="E58" s="2011" t="s">
        <v>1039</v>
      </c>
      <c r="F58" s="1995" t="s">
        <v>458</v>
      </c>
      <c r="G58" s="390" t="s">
        <v>8</v>
      </c>
      <c r="H58" s="451">
        <v>1.6</v>
      </c>
      <c r="I58" s="451">
        <v>4</v>
      </c>
      <c r="J58" s="451">
        <v>4</v>
      </c>
      <c r="K58" s="1997" t="s">
        <v>459</v>
      </c>
      <c r="L58" s="1287">
        <v>2</v>
      </c>
      <c r="M58" s="1287">
        <v>2</v>
      </c>
      <c r="N58" s="1998">
        <v>2</v>
      </c>
      <c r="O58" s="1995" t="s">
        <v>1040</v>
      </c>
      <c r="P58" s="2008" t="s">
        <v>1421</v>
      </c>
      <c r="Q58" s="2004" t="s">
        <v>100</v>
      </c>
    </row>
    <row r="59" spans="1:17" ht="14.4" customHeight="1" x14ac:dyDescent="0.25">
      <c r="A59" s="105"/>
      <c r="B59" s="106"/>
      <c r="C59" s="113"/>
      <c r="D59" s="115"/>
      <c r="E59" s="2012"/>
      <c r="F59" s="1996"/>
      <c r="G59" s="391" t="s">
        <v>10</v>
      </c>
      <c r="H59" s="1039">
        <v>16</v>
      </c>
      <c r="I59" s="1039">
        <v>20</v>
      </c>
      <c r="J59" s="1039">
        <v>20</v>
      </c>
      <c r="K59" s="1995"/>
      <c r="L59" s="1339"/>
      <c r="M59" s="1339"/>
      <c r="N59" s="1337"/>
      <c r="O59" s="1996"/>
      <c r="P59" s="2009"/>
      <c r="Q59" s="2004"/>
    </row>
    <row r="60" spans="1:17" ht="12.75" customHeight="1" x14ac:dyDescent="0.25">
      <c r="A60" s="105"/>
      <c r="B60" s="106"/>
      <c r="C60" s="113"/>
      <c r="D60" s="115"/>
      <c r="E60" s="2011" t="s">
        <v>1041</v>
      </c>
      <c r="F60" s="1996" t="s">
        <v>460</v>
      </c>
      <c r="G60" s="391" t="s">
        <v>8</v>
      </c>
      <c r="H60" s="1039">
        <v>23</v>
      </c>
      <c r="I60" s="1039">
        <v>25</v>
      </c>
      <c r="J60" s="1039">
        <v>25</v>
      </c>
      <c r="K60" s="1996" t="s">
        <v>461</v>
      </c>
      <c r="L60" s="2000">
        <v>1</v>
      </c>
      <c r="M60" s="2000">
        <v>1</v>
      </c>
      <c r="N60" s="2000">
        <v>1</v>
      </c>
      <c r="O60" s="1996"/>
      <c r="P60" s="2009"/>
      <c r="Q60" s="2004"/>
    </row>
    <row r="61" spans="1:17" ht="14.4" customHeight="1" x14ac:dyDescent="0.25">
      <c r="A61" s="105"/>
      <c r="B61" s="106"/>
      <c r="C61" s="113"/>
      <c r="D61" s="115"/>
      <c r="E61" s="2012"/>
      <c r="F61" s="1996"/>
      <c r="G61" s="391" t="s">
        <v>10</v>
      </c>
      <c r="H61" s="1039">
        <v>16</v>
      </c>
      <c r="I61" s="1039">
        <v>16</v>
      </c>
      <c r="J61" s="1039">
        <v>16</v>
      </c>
      <c r="K61" s="1996"/>
      <c r="L61" s="2000"/>
      <c r="M61" s="2000"/>
      <c r="N61" s="2000"/>
      <c r="O61" s="1996"/>
      <c r="P61" s="2009"/>
      <c r="Q61" s="2004"/>
    </row>
    <row r="62" spans="1:17" ht="14.4" customHeight="1" x14ac:dyDescent="0.25">
      <c r="A62" s="105"/>
      <c r="B62" s="106"/>
      <c r="C62" s="113"/>
      <c r="D62" s="115"/>
      <c r="E62" s="393" t="s">
        <v>1042</v>
      </c>
      <c r="F62" s="391" t="s">
        <v>462</v>
      </c>
      <c r="G62" s="391" t="s">
        <v>8</v>
      </c>
      <c r="H62" s="1039">
        <v>0</v>
      </c>
      <c r="I62" s="1039">
        <v>10</v>
      </c>
      <c r="J62" s="1039">
        <v>10</v>
      </c>
      <c r="K62" s="391" t="s">
        <v>463</v>
      </c>
      <c r="L62" s="395">
        <v>0</v>
      </c>
      <c r="M62" s="395">
        <v>1</v>
      </c>
      <c r="N62" s="395">
        <v>1</v>
      </c>
      <c r="O62" s="1996"/>
      <c r="P62" s="2009"/>
      <c r="Q62" s="2004"/>
    </row>
    <row r="63" spans="1:17" ht="42.6" customHeight="1" x14ac:dyDescent="0.25">
      <c r="A63" s="105"/>
      <c r="B63" s="106"/>
      <c r="C63" s="113"/>
      <c r="D63" s="115"/>
      <c r="E63" s="394" t="s">
        <v>1043</v>
      </c>
      <c r="F63" s="396" t="s">
        <v>464</v>
      </c>
      <c r="G63" s="396" t="s">
        <v>8</v>
      </c>
      <c r="H63" s="1040">
        <v>4</v>
      </c>
      <c r="I63" s="1040">
        <v>5</v>
      </c>
      <c r="J63" s="1040">
        <v>5</v>
      </c>
      <c r="K63" s="396" t="s">
        <v>465</v>
      </c>
      <c r="L63" s="116">
        <v>10</v>
      </c>
      <c r="M63" s="116">
        <v>12</v>
      </c>
      <c r="N63" s="116">
        <v>12</v>
      </c>
      <c r="O63" s="1996"/>
      <c r="P63" s="2009"/>
      <c r="Q63" s="2004"/>
    </row>
    <row r="64" spans="1:17" ht="40.950000000000003" customHeight="1" x14ac:dyDescent="0.25">
      <c r="A64" s="105"/>
      <c r="B64" s="106"/>
      <c r="C64" s="113"/>
      <c r="D64" s="115"/>
      <c r="E64" s="2013" t="s">
        <v>1044</v>
      </c>
      <c r="F64" s="1996" t="s">
        <v>466</v>
      </c>
      <c r="G64" s="1996" t="s">
        <v>8</v>
      </c>
      <c r="H64" s="2006">
        <v>0</v>
      </c>
      <c r="I64" s="2006">
        <v>0</v>
      </c>
      <c r="J64" s="2006">
        <v>0</v>
      </c>
      <c r="K64" s="391" t="s">
        <v>467</v>
      </c>
      <c r="L64" s="391">
        <v>0</v>
      </c>
      <c r="M64" s="391">
        <v>0</v>
      </c>
      <c r="N64" s="24">
        <v>0</v>
      </c>
      <c r="O64" s="1996"/>
      <c r="P64" s="2009"/>
      <c r="Q64" s="2004"/>
    </row>
    <row r="65" spans="1:17" ht="52.8" x14ac:dyDescent="0.25">
      <c r="A65" s="105"/>
      <c r="B65" s="106"/>
      <c r="C65" s="113"/>
      <c r="D65" s="115"/>
      <c r="E65" s="2013"/>
      <c r="F65" s="1996"/>
      <c r="G65" s="1996"/>
      <c r="H65" s="2006"/>
      <c r="I65" s="2006"/>
      <c r="J65" s="2006"/>
      <c r="K65" s="391" t="s">
        <v>468</v>
      </c>
      <c r="L65" s="395">
        <v>1</v>
      </c>
      <c r="M65" s="395">
        <v>1</v>
      </c>
      <c r="N65" s="395">
        <v>1</v>
      </c>
      <c r="O65" s="1996"/>
      <c r="P65" s="2009"/>
      <c r="Q65" s="2004"/>
    </row>
    <row r="66" spans="1:17" ht="26.4" x14ac:dyDescent="0.25">
      <c r="A66" s="105"/>
      <c r="B66" s="106"/>
      <c r="C66" s="113"/>
      <c r="D66" s="115"/>
      <c r="E66" s="393" t="s">
        <v>1045</v>
      </c>
      <c r="F66" s="391" t="s">
        <v>469</v>
      </c>
      <c r="G66" s="391" t="s">
        <v>8</v>
      </c>
      <c r="H66" s="1039">
        <v>0</v>
      </c>
      <c r="I66" s="1039">
        <v>0</v>
      </c>
      <c r="J66" s="1039">
        <v>0</v>
      </c>
      <c r="K66" s="391" t="s">
        <v>470</v>
      </c>
      <c r="L66" s="395">
        <v>9</v>
      </c>
      <c r="M66" s="395">
        <v>10</v>
      </c>
      <c r="N66" s="395">
        <v>10</v>
      </c>
      <c r="O66" s="1996"/>
      <c r="P66" s="2009"/>
      <c r="Q66" s="2004"/>
    </row>
    <row r="67" spans="1:17" ht="14.4" customHeight="1" x14ac:dyDescent="0.25">
      <c r="A67" s="105"/>
      <c r="B67" s="106"/>
      <c r="C67" s="113"/>
      <c r="D67" s="115"/>
      <c r="E67" s="1999" t="s">
        <v>1046</v>
      </c>
      <c r="F67" s="1996" t="s">
        <v>471</v>
      </c>
      <c r="G67" s="391" t="s">
        <v>8</v>
      </c>
      <c r="H67" s="1039">
        <v>1</v>
      </c>
      <c r="I67" s="1039">
        <v>2</v>
      </c>
      <c r="J67" s="1039">
        <v>2</v>
      </c>
      <c r="K67" s="1996" t="s">
        <v>472</v>
      </c>
      <c r="L67" s="2000">
        <v>6</v>
      </c>
      <c r="M67" s="2000">
        <v>6</v>
      </c>
      <c r="N67" s="2000">
        <v>6</v>
      </c>
      <c r="O67" s="1996"/>
      <c r="P67" s="2009"/>
      <c r="Q67" s="2004"/>
    </row>
    <row r="68" spans="1:17" ht="14.4" customHeight="1" x14ac:dyDescent="0.25">
      <c r="A68" s="105"/>
      <c r="B68" s="106"/>
      <c r="C68" s="113"/>
      <c r="D68" s="115"/>
      <c r="E68" s="1999"/>
      <c r="F68" s="1996"/>
      <c r="G68" s="391" t="s">
        <v>10</v>
      </c>
      <c r="H68" s="1039">
        <v>2</v>
      </c>
      <c r="I68" s="1039">
        <v>4</v>
      </c>
      <c r="J68" s="1039">
        <v>4</v>
      </c>
      <c r="K68" s="1996"/>
      <c r="L68" s="2000"/>
      <c r="M68" s="2000"/>
      <c r="N68" s="2000"/>
      <c r="O68" s="1996"/>
      <c r="P68" s="2009"/>
      <c r="Q68" s="2004"/>
    </row>
    <row r="69" spans="1:17" ht="14.4" customHeight="1" x14ac:dyDescent="0.25">
      <c r="A69" s="105"/>
      <c r="B69" s="106"/>
      <c r="C69" s="113"/>
      <c r="D69" s="115"/>
      <c r="E69" s="394" t="s">
        <v>1047</v>
      </c>
      <c r="F69" s="391" t="s">
        <v>473</v>
      </c>
      <c r="G69" s="391" t="s">
        <v>8</v>
      </c>
      <c r="H69" s="1039">
        <v>2</v>
      </c>
      <c r="I69" s="1039">
        <v>3</v>
      </c>
      <c r="J69" s="1039">
        <v>3</v>
      </c>
      <c r="K69" s="391" t="s">
        <v>474</v>
      </c>
      <c r="L69" s="395">
        <v>6</v>
      </c>
      <c r="M69" s="395">
        <v>8</v>
      </c>
      <c r="N69" s="395">
        <v>8</v>
      </c>
      <c r="O69" s="1996"/>
      <c r="P69" s="2009"/>
      <c r="Q69" s="2004"/>
    </row>
    <row r="70" spans="1:17" ht="13.5" customHeight="1" x14ac:dyDescent="0.25">
      <c r="A70" s="105"/>
      <c r="B70" s="106"/>
      <c r="C70" s="113"/>
      <c r="D70" s="115"/>
      <c r="E70" s="393" t="s">
        <v>1048</v>
      </c>
      <c r="F70" s="396" t="s">
        <v>475</v>
      </c>
      <c r="G70" s="391" t="s">
        <v>8</v>
      </c>
      <c r="H70" s="1039">
        <v>0</v>
      </c>
      <c r="I70" s="1039">
        <v>0</v>
      </c>
      <c r="J70" s="1039">
        <v>0</v>
      </c>
      <c r="K70" s="396" t="s">
        <v>78</v>
      </c>
      <c r="L70" s="395">
        <v>3</v>
      </c>
      <c r="M70" s="395">
        <v>3</v>
      </c>
      <c r="N70" s="395">
        <v>3</v>
      </c>
      <c r="O70" s="1996"/>
      <c r="P70" s="2009"/>
      <c r="Q70" s="2004"/>
    </row>
    <row r="71" spans="1:17" ht="88.2" customHeight="1" x14ac:dyDescent="0.25">
      <c r="A71" s="105"/>
      <c r="B71" s="106"/>
      <c r="C71" s="113"/>
      <c r="D71" s="115"/>
      <c r="E71" s="393" t="s">
        <v>1049</v>
      </c>
      <c r="F71" s="391" t="s">
        <v>476</v>
      </c>
      <c r="G71" s="391" t="s">
        <v>8</v>
      </c>
      <c r="H71" s="1039">
        <v>0</v>
      </c>
      <c r="I71" s="1039">
        <v>0</v>
      </c>
      <c r="J71" s="1039">
        <v>0</v>
      </c>
      <c r="K71" s="391" t="s">
        <v>477</v>
      </c>
      <c r="L71" s="395">
        <v>3</v>
      </c>
      <c r="M71" s="395">
        <v>3</v>
      </c>
      <c r="N71" s="395">
        <v>3</v>
      </c>
      <c r="O71" s="1996"/>
      <c r="P71" s="2009"/>
      <c r="Q71" s="2004"/>
    </row>
    <row r="72" spans="1:17" ht="75.75" customHeight="1" x14ac:dyDescent="0.25">
      <c r="A72" s="105"/>
      <c r="B72" s="106"/>
      <c r="C72" s="113"/>
      <c r="D72" s="115"/>
      <c r="E72" s="393" t="s">
        <v>1050</v>
      </c>
      <c r="F72" s="391" t="s">
        <v>478</v>
      </c>
      <c r="G72" s="391" t="s">
        <v>8</v>
      </c>
      <c r="H72" s="1039">
        <v>0</v>
      </c>
      <c r="I72" s="1039">
        <v>0</v>
      </c>
      <c r="J72" s="1039">
        <v>0</v>
      </c>
      <c r="K72" s="391" t="s">
        <v>479</v>
      </c>
      <c r="L72" s="395">
        <v>3</v>
      </c>
      <c r="M72" s="395">
        <v>3</v>
      </c>
      <c r="N72" s="395">
        <v>3</v>
      </c>
      <c r="O72" s="1996"/>
      <c r="P72" s="2009"/>
      <c r="Q72" s="2004"/>
    </row>
    <row r="73" spans="1:17" ht="12.75" hidden="1" customHeight="1" x14ac:dyDescent="0.25">
      <c r="A73" s="105"/>
      <c r="B73" s="106"/>
      <c r="C73" s="113"/>
      <c r="D73" s="115"/>
      <c r="E73" s="1999"/>
      <c r="F73" s="1996"/>
      <c r="G73" s="391"/>
      <c r="H73" s="1039"/>
      <c r="I73" s="1039"/>
      <c r="J73" s="1039"/>
      <c r="K73" s="1996"/>
      <c r="L73" s="2000"/>
      <c r="M73" s="2000"/>
      <c r="N73" s="395"/>
      <c r="O73" s="1996"/>
      <c r="P73" s="2009"/>
      <c r="Q73" s="2004"/>
    </row>
    <row r="74" spans="1:17" ht="12.75" hidden="1" customHeight="1" x14ac:dyDescent="0.25">
      <c r="A74" s="105"/>
      <c r="B74" s="106"/>
      <c r="C74" s="113"/>
      <c r="D74" s="115"/>
      <c r="E74" s="1999"/>
      <c r="F74" s="1996"/>
      <c r="G74" s="391"/>
      <c r="H74" s="1039"/>
      <c r="I74" s="1039"/>
      <c r="J74" s="1039"/>
      <c r="K74" s="1996"/>
      <c r="L74" s="2000"/>
      <c r="M74" s="2000"/>
      <c r="N74" s="395"/>
      <c r="O74" s="1996"/>
      <c r="P74" s="2009"/>
      <c r="Q74" s="2004"/>
    </row>
    <row r="75" spans="1:17" ht="27" thickBot="1" x14ac:dyDescent="0.3">
      <c r="A75" s="105"/>
      <c r="B75" s="106"/>
      <c r="C75" s="113"/>
      <c r="D75" s="115"/>
      <c r="E75" s="411" t="s">
        <v>1051</v>
      </c>
      <c r="F75" s="392" t="s">
        <v>480</v>
      </c>
      <c r="G75" s="392" t="s">
        <v>8</v>
      </c>
      <c r="H75" s="1041">
        <v>2.5</v>
      </c>
      <c r="I75" s="1041">
        <v>0</v>
      </c>
      <c r="J75" s="1041">
        <v>0</v>
      </c>
      <c r="K75" s="392" t="s">
        <v>481</v>
      </c>
      <c r="L75" s="117">
        <v>1</v>
      </c>
      <c r="M75" s="117">
        <v>0</v>
      </c>
      <c r="N75" s="117">
        <v>0</v>
      </c>
      <c r="O75" s="2007"/>
      <c r="P75" s="2010"/>
      <c r="Q75" s="2005"/>
    </row>
    <row r="76" spans="1:17" ht="13.95" customHeight="1" thickBot="1" x14ac:dyDescent="0.3">
      <c r="A76" s="105"/>
      <c r="B76" s="106"/>
      <c r="C76" s="113"/>
      <c r="D76" s="118"/>
      <c r="E76" s="1954" t="s">
        <v>15</v>
      </c>
      <c r="F76" s="1954"/>
      <c r="G76" s="1955"/>
      <c r="H76" s="1042">
        <f>SUM(H58:H75)</f>
        <v>68.099999999999994</v>
      </c>
      <c r="I76" s="1042">
        <f>SUM(I58:I75)</f>
        <v>89</v>
      </c>
      <c r="J76" s="1042">
        <f>SUM(J58:J75)</f>
        <v>89</v>
      </c>
      <c r="K76" s="2001"/>
      <c r="L76" s="2002"/>
      <c r="M76" s="2002"/>
      <c r="N76" s="2002"/>
      <c r="O76" s="2002"/>
      <c r="P76" s="2002"/>
      <c r="Q76" s="2003"/>
    </row>
    <row r="77" spans="1:17" ht="13.8" thickBot="1" x14ac:dyDescent="0.3">
      <c r="A77" s="105"/>
      <c r="B77" s="106"/>
      <c r="C77" s="2024" t="s">
        <v>11</v>
      </c>
      <c r="D77" s="2024"/>
      <c r="E77" s="2024"/>
      <c r="F77" s="2024"/>
      <c r="G77" s="2025"/>
      <c r="H77" s="1043">
        <f>H76</f>
        <v>68.099999999999994</v>
      </c>
      <c r="I77" s="1043">
        <f>I76</f>
        <v>89</v>
      </c>
      <c r="J77" s="1044">
        <f>J76</f>
        <v>89</v>
      </c>
      <c r="K77" s="2026"/>
      <c r="L77" s="2027"/>
      <c r="M77" s="2027"/>
      <c r="N77" s="2027"/>
      <c r="O77" s="2027"/>
      <c r="P77" s="2027"/>
      <c r="Q77" s="2028"/>
    </row>
    <row r="78" spans="1:17" ht="13.95" customHeight="1" thickBot="1" x14ac:dyDescent="0.3">
      <c r="A78" s="105"/>
      <c r="B78" s="106"/>
      <c r="C78" s="2029" t="s">
        <v>1052</v>
      </c>
      <c r="D78" s="2030"/>
      <c r="E78" s="2030"/>
      <c r="F78" s="2030"/>
      <c r="G78" s="2030"/>
      <c r="H78" s="2030"/>
      <c r="I78" s="2030"/>
      <c r="J78" s="2030"/>
      <c r="K78" s="2030"/>
      <c r="L78" s="2030"/>
      <c r="M78" s="2030"/>
      <c r="N78" s="2030"/>
      <c r="O78" s="2030"/>
      <c r="P78" s="2030"/>
      <c r="Q78" s="2031"/>
    </row>
    <row r="79" spans="1:17" ht="13.95" customHeight="1" thickBot="1" x14ac:dyDescent="0.3">
      <c r="A79" s="105"/>
      <c r="B79" s="106"/>
      <c r="C79" s="113"/>
      <c r="D79" s="1978" t="s">
        <v>1053</v>
      </c>
      <c r="E79" s="2032"/>
      <c r="F79" s="2032"/>
      <c r="G79" s="2032"/>
      <c r="H79" s="2032"/>
      <c r="I79" s="2032"/>
      <c r="J79" s="2032"/>
      <c r="K79" s="2032"/>
      <c r="L79" s="2032"/>
      <c r="M79" s="2032"/>
      <c r="N79" s="2032"/>
      <c r="O79" s="2032"/>
      <c r="P79" s="2032"/>
      <c r="Q79" s="2033"/>
    </row>
    <row r="80" spans="1:17" ht="52.8" x14ac:dyDescent="0.25">
      <c r="A80" s="105"/>
      <c r="B80" s="106"/>
      <c r="C80" s="113"/>
      <c r="D80" s="114"/>
      <c r="E80" s="119" t="s">
        <v>1054</v>
      </c>
      <c r="F80" s="427" t="s">
        <v>482</v>
      </c>
      <c r="G80" s="427" t="s">
        <v>8</v>
      </c>
      <c r="H80" s="1045">
        <v>15</v>
      </c>
      <c r="I80" s="1045">
        <v>15</v>
      </c>
      <c r="J80" s="1045">
        <v>15</v>
      </c>
      <c r="K80" s="373" t="s">
        <v>101</v>
      </c>
      <c r="L80" s="120">
        <v>35</v>
      </c>
      <c r="M80" s="120">
        <v>35</v>
      </c>
      <c r="N80" s="120">
        <v>35</v>
      </c>
      <c r="O80" s="2034" t="s">
        <v>1055</v>
      </c>
      <c r="P80" s="2034" t="s">
        <v>1421</v>
      </c>
      <c r="Q80" s="2035" t="s">
        <v>680</v>
      </c>
    </row>
    <row r="81" spans="1:17" ht="66" x14ac:dyDescent="0.25">
      <c r="A81" s="105"/>
      <c r="B81" s="106"/>
      <c r="C81" s="113"/>
      <c r="D81" s="114"/>
      <c r="E81" s="185" t="s">
        <v>1056</v>
      </c>
      <c r="F81" s="391" t="s">
        <v>483</v>
      </c>
      <c r="G81" s="391" t="s">
        <v>10</v>
      </c>
      <c r="H81" s="1046">
        <v>13</v>
      </c>
      <c r="I81" s="1046">
        <v>13</v>
      </c>
      <c r="J81" s="1046">
        <v>13</v>
      </c>
      <c r="K81" s="391" t="s">
        <v>484</v>
      </c>
      <c r="L81" s="121">
        <v>15</v>
      </c>
      <c r="M81" s="121">
        <v>15</v>
      </c>
      <c r="N81" s="121">
        <v>15</v>
      </c>
      <c r="O81" s="2016"/>
      <c r="P81" s="2016"/>
      <c r="Q81" s="2036"/>
    </row>
    <row r="82" spans="1:17" ht="12.75" customHeight="1" x14ac:dyDescent="0.25">
      <c r="A82" s="105"/>
      <c r="B82" s="106"/>
      <c r="C82" s="113"/>
      <c r="D82" s="114"/>
      <c r="E82" s="2038" t="s">
        <v>1057</v>
      </c>
      <c r="F82" s="2039" t="s">
        <v>485</v>
      </c>
      <c r="G82" s="371" t="s">
        <v>8</v>
      </c>
      <c r="H82" s="865">
        <v>3</v>
      </c>
      <c r="I82" s="865">
        <v>3</v>
      </c>
      <c r="J82" s="865">
        <v>3</v>
      </c>
      <c r="K82" s="1391" t="s">
        <v>486</v>
      </c>
      <c r="L82" s="1392">
        <v>3</v>
      </c>
      <c r="M82" s="1392">
        <v>3</v>
      </c>
      <c r="N82" s="2015">
        <v>0</v>
      </c>
      <c r="O82" s="2015" t="s">
        <v>1058</v>
      </c>
      <c r="P82" s="1273" t="s">
        <v>1010</v>
      </c>
      <c r="Q82" s="2036"/>
    </row>
    <row r="83" spans="1:17" ht="14.4" customHeight="1" x14ac:dyDescent="0.25">
      <c r="A83" s="105"/>
      <c r="B83" s="106"/>
      <c r="C83" s="113"/>
      <c r="D83" s="114"/>
      <c r="E83" s="2038"/>
      <c r="F83" s="2039"/>
      <c r="G83" s="371" t="s">
        <v>13</v>
      </c>
      <c r="H83" s="865">
        <v>2</v>
      </c>
      <c r="I83" s="865">
        <v>2</v>
      </c>
      <c r="J83" s="865">
        <v>2</v>
      </c>
      <c r="K83" s="1391"/>
      <c r="L83" s="2014"/>
      <c r="M83" s="2014"/>
      <c r="N83" s="2016"/>
      <c r="O83" s="2017"/>
      <c r="P83" s="1273"/>
      <c r="Q83" s="2036"/>
    </row>
    <row r="84" spans="1:17" ht="66.599999999999994" thickBot="1" x14ac:dyDescent="0.3">
      <c r="A84" s="105"/>
      <c r="B84" s="106"/>
      <c r="C84" s="113"/>
      <c r="D84" s="114"/>
      <c r="E84" s="122" t="s">
        <v>1059</v>
      </c>
      <c r="F84" s="1148" t="s">
        <v>1364</v>
      </c>
      <c r="G84" s="382" t="s">
        <v>8</v>
      </c>
      <c r="H84" s="878">
        <v>30</v>
      </c>
      <c r="I84" s="878">
        <v>30</v>
      </c>
      <c r="J84" s="878">
        <v>30</v>
      </c>
      <c r="K84" s="382" t="s">
        <v>101</v>
      </c>
      <c r="L84" s="124">
        <v>11</v>
      </c>
      <c r="M84" s="124">
        <v>11</v>
      </c>
      <c r="N84" s="125">
        <v>11</v>
      </c>
      <c r="O84" s="2018"/>
      <c r="P84" s="125" t="s">
        <v>1422</v>
      </c>
      <c r="Q84" s="2037"/>
    </row>
    <row r="85" spans="1:17" ht="15" customHeight="1" thickBot="1" x14ac:dyDescent="0.3">
      <c r="A85" s="105"/>
      <c r="B85" s="106"/>
      <c r="C85" s="113"/>
      <c r="D85" s="126"/>
      <c r="E85" s="2019" t="s">
        <v>15</v>
      </c>
      <c r="F85" s="2019"/>
      <c r="G85" s="2020"/>
      <c r="H85" s="1042">
        <f>SUM(H80:H84)</f>
        <v>63</v>
      </c>
      <c r="I85" s="1042">
        <f>SUM(I80:I84)</f>
        <v>63</v>
      </c>
      <c r="J85" s="1042">
        <f>SUM(J80:J84)</f>
        <v>63</v>
      </c>
      <c r="K85" s="2021"/>
      <c r="L85" s="2022"/>
      <c r="M85" s="2022"/>
      <c r="N85" s="2022"/>
      <c r="O85" s="2022"/>
      <c r="P85" s="2022"/>
      <c r="Q85" s="2023"/>
    </row>
    <row r="86" spans="1:17" ht="13.5" customHeight="1" thickBot="1" x14ac:dyDescent="0.3">
      <c r="A86" s="105"/>
      <c r="B86" s="106"/>
      <c r="C86" s="113"/>
      <c r="D86" s="2032" t="s">
        <v>1060</v>
      </c>
      <c r="E86" s="2032"/>
      <c r="F86" s="2032"/>
      <c r="G86" s="2032"/>
      <c r="H86" s="2032"/>
      <c r="I86" s="2032"/>
      <c r="J86" s="2032"/>
      <c r="K86" s="2032"/>
      <c r="L86" s="2032"/>
      <c r="M86" s="2032"/>
      <c r="N86" s="2032"/>
      <c r="O86" s="2032"/>
      <c r="P86" s="2032"/>
      <c r="Q86" s="2051"/>
    </row>
    <row r="87" spans="1:17" ht="30" customHeight="1" x14ac:dyDescent="0.25">
      <c r="A87" s="105"/>
      <c r="B87" s="106"/>
      <c r="C87" s="113"/>
      <c r="D87" s="2052"/>
      <c r="E87" s="406" t="s">
        <v>1061</v>
      </c>
      <c r="F87" s="423" t="s">
        <v>487</v>
      </c>
      <c r="G87" s="381" t="s">
        <v>8</v>
      </c>
      <c r="H87" s="863">
        <v>2</v>
      </c>
      <c r="I87" s="863">
        <v>0</v>
      </c>
      <c r="J87" s="863">
        <v>0</v>
      </c>
      <c r="K87" s="127" t="s">
        <v>488</v>
      </c>
      <c r="L87" s="383">
        <v>0</v>
      </c>
      <c r="M87" s="383">
        <v>1</v>
      </c>
      <c r="N87" s="427">
        <v>0</v>
      </c>
      <c r="O87" s="2054" t="s">
        <v>1062</v>
      </c>
      <c r="P87" s="2054" t="s">
        <v>1423</v>
      </c>
      <c r="Q87" s="2055" t="s">
        <v>763</v>
      </c>
    </row>
    <row r="88" spans="1:17" ht="28.5" customHeight="1" x14ac:dyDescent="0.25">
      <c r="A88" s="105"/>
      <c r="B88" s="106"/>
      <c r="C88" s="113"/>
      <c r="D88" s="2052"/>
      <c r="E88" s="393" t="s">
        <v>1063</v>
      </c>
      <c r="F88" s="416" t="s">
        <v>489</v>
      </c>
      <c r="G88" s="371" t="s">
        <v>8</v>
      </c>
      <c r="H88" s="865">
        <v>0</v>
      </c>
      <c r="I88" s="865">
        <v>3</v>
      </c>
      <c r="J88" s="865">
        <v>0</v>
      </c>
      <c r="K88" s="397" t="s">
        <v>490</v>
      </c>
      <c r="L88" s="372">
        <v>0</v>
      </c>
      <c r="M88" s="372">
        <v>1</v>
      </c>
      <c r="N88" s="370">
        <v>0</v>
      </c>
      <c r="O88" s="1997"/>
      <c r="P88" s="1997"/>
      <c r="Q88" s="2004"/>
    </row>
    <row r="89" spans="1:17" ht="25.95" customHeight="1" x14ac:dyDescent="0.25">
      <c r="A89" s="105"/>
      <c r="B89" s="106"/>
      <c r="C89" s="113"/>
      <c r="D89" s="2052"/>
      <c r="E89" s="393" t="s">
        <v>1064</v>
      </c>
      <c r="F89" s="416" t="s">
        <v>491</v>
      </c>
      <c r="G89" s="371" t="s">
        <v>8</v>
      </c>
      <c r="H89" s="865">
        <v>5</v>
      </c>
      <c r="I89" s="865">
        <v>5</v>
      </c>
      <c r="J89" s="865">
        <v>5</v>
      </c>
      <c r="K89" s="397" t="s">
        <v>131</v>
      </c>
      <c r="L89" s="372">
        <v>3</v>
      </c>
      <c r="M89" s="372">
        <v>3</v>
      </c>
      <c r="N89" s="391">
        <v>3</v>
      </c>
      <c r="O89" s="1995"/>
      <c r="P89" s="1995"/>
      <c r="Q89" s="2004"/>
    </row>
    <row r="90" spans="1:17" ht="14.4" customHeight="1" x14ac:dyDescent="0.25">
      <c r="A90" s="105"/>
      <c r="B90" s="106"/>
      <c r="C90" s="113"/>
      <c r="D90" s="2052"/>
      <c r="E90" s="2056" t="s">
        <v>1065</v>
      </c>
      <c r="F90" s="1391" t="s">
        <v>764</v>
      </c>
      <c r="G90" s="371" t="s">
        <v>8</v>
      </c>
      <c r="H90" s="865">
        <v>5</v>
      </c>
      <c r="I90" s="865">
        <v>5</v>
      </c>
      <c r="J90" s="865">
        <v>5</v>
      </c>
      <c r="K90" s="1391" t="s">
        <v>492</v>
      </c>
      <c r="L90" s="1392">
        <v>3</v>
      </c>
      <c r="M90" s="1392">
        <v>3</v>
      </c>
      <c r="N90" s="1392">
        <v>3</v>
      </c>
      <c r="O90" s="2041" t="s">
        <v>980</v>
      </c>
      <c r="P90" s="2041" t="s">
        <v>1424</v>
      </c>
      <c r="Q90" s="2004"/>
    </row>
    <row r="91" spans="1:17" ht="13.2" customHeight="1" x14ac:dyDescent="0.25">
      <c r="A91" s="105"/>
      <c r="B91" s="106"/>
      <c r="C91" s="113"/>
      <c r="D91" s="2052"/>
      <c r="E91" s="2057"/>
      <c r="F91" s="1391"/>
      <c r="G91" s="371" t="s">
        <v>10</v>
      </c>
      <c r="H91" s="865">
        <v>570</v>
      </c>
      <c r="I91" s="865">
        <v>590</v>
      </c>
      <c r="J91" s="865">
        <v>590</v>
      </c>
      <c r="K91" s="1391"/>
      <c r="L91" s="2014"/>
      <c r="M91" s="2014"/>
      <c r="N91" s="2040"/>
      <c r="O91" s="2042"/>
      <c r="P91" s="2042"/>
      <c r="Q91" s="2004"/>
    </row>
    <row r="92" spans="1:17" ht="28.2" customHeight="1" x14ac:dyDescent="0.25">
      <c r="A92" s="105"/>
      <c r="B92" s="106"/>
      <c r="C92" s="113"/>
      <c r="D92" s="2052"/>
      <c r="E92" s="377" t="s">
        <v>1066</v>
      </c>
      <c r="F92" s="416" t="s">
        <v>493</v>
      </c>
      <c r="G92" s="371" t="s">
        <v>8</v>
      </c>
      <c r="H92" s="914">
        <v>1</v>
      </c>
      <c r="I92" s="914">
        <v>1</v>
      </c>
      <c r="J92" s="914">
        <v>1</v>
      </c>
      <c r="K92" s="397" t="s">
        <v>186</v>
      </c>
      <c r="L92" s="418">
        <v>1</v>
      </c>
      <c r="M92" s="418">
        <v>1</v>
      </c>
      <c r="N92" s="418">
        <v>1</v>
      </c>
      <c r="O92" s="2043"/>
      <c r="P92" s="2043"/>
      <c r="Q92" s="2004"/>
    </row>
    <row r="93" spans="1:17" ht="28.2" customHeight="1" thickBot="1" x14ac:dyDescent="0.3">
      <c r="A93" s="105"/>
      <c r="B93" s="106"/>
      <c r="C93" s="113"/>
      <c r="D93" s="2052"/>
      <c r="E93" s="128" t="s">
        <v>1067</v>
      </c>
      <c r="F93" s="424" t="s">
        <v>679</v>
      </c>
      <c r="G93" s="382" t="s">
        <v>8</v>
      </c>
      <c r="H93" s="878">
        <v>5</v>
      </c>
      <c r="I93" s="878">
        <v>5</v>
      </c>
      <c r="J93" s="878">
        <v>5</v>
      </c>
      <c r="K93" s="382" t="s">
        <v>494</v>
      </c>
      <c r="L93" s="384">
        <v>34</v>
      </c>
      <c r="M93" s="384">
        <v>35</v>
      </c>
      <c r="N93" s="384">
        <v>36</v>
      </c>
      <c r="O93" s="384" t="s">
        <v>1068</v>
      </c>
      <c r="P93" s="196" t="s">
        <v>1425</v>
      </c>
      <c r="Q93" s="2005"/>
    </row>
    <row r="94" spans="1:17" ht="16.2" customHeight="1" thickBot="1" x14ac:dyDescent="0.3">
      <c r="A94" s="105"/>
      <c r="B94" s="106"/>
      <c r="C94" s="113"/>
      <c r="D94" s="2053"/>
      <c r="E94" s="2045" t="s">
        <v>15</v>
      </c>
      <c r="F94" s="2045"/>
      <c r="G94" s="2045"/>
      <c r="H94" s="875">
        <f>SUM(H87:H93)</f>
        <v>588</v>
      </c>
      <c r="I94" s="1047">
        <f>SUM(I87:I93)</f>
        <v>609</v>
      </c>
      <c r="J94" s="875">
        <f>SUM(J87:J93)</f>
        <v>606</v>
      </c>
      <c r="K94" s="1397"/>
      <c r="L94" s="1397"/>
      <c r="M94" s="1397"/>
      <c r="N94" s="1397"/>
      <c r="O94" s="1397"/>
      <c r="P94" s="1397"/>
      <c r="Q94" s="1398"/>
    </row>
    <row r="95" spans="1:17" ht="17.399999999999999" customHeight="1" thickBot="1" x14ac:dyDescent="0.3">
      <c r="A95" s="105"/>
      <c r="B95" s="106"/>
      <c r="C95" s="129"/>
      <c r="D95" s="2046" t="s">
        <v>11</v>
      </c>
      <c r="E95" s="2046"/>
      <c r="F95" s="2046"/>
      <c r="G95" s="2047"/>
      <c r="H95" s="1048">
        <f>H85+H94</f>
        <v>651</v>
      </c>
      <c r="I95" s="1049">
        <f>I85+I94</f>
        <v>672</v>
      </c>
      <c r="J95" s="1048">
        <f>J85+J94</f>
        <v>669</v>
      </c>
      <c r="K95" s="2048"/>
      <c r="L95" s="2049"/>
      <c r="M95" s="2049"/>
      <c r="N95" s="2049"/>
      <c r="O95" s="2049"/>
      <c r="P95" s="2049"/>
      <c r="Q95" s="2050"/>
    </row>
    <row r="96" spans="1:17" ht="18" customHeight="1" thickBot="1" x14ac:dyDescent="0.3">
      <c r="A96" s="105"/>
      <c r="B96" s="130"/>
      <c r="C96" s="2058" t="s">
        <v>765</v>
      </c>
      <c r="D96" s="2058"/>
      <c r="E96" s="2058"/>
      <c r="F96" s="2058"/>
      <c r="G96" s="2058"/>
      <c r="H96" s="1050">
        <f>H77+H95+H55</f>
        <v>1236</v>
      </c>
      <c r="I96" s="1051">
        <f>I77+I95+I55</f>
        <v>1070</v>
      </c>
      <c r="J96" s="1050">
        <f>J77+J95+J55</f>
        <v>956.7</v>
      </c>
      <c r="K96" s="2059"/>
      <c r="L96" s="2059"/>
      <c r="M96" s="2059"/>
      <c r="N96" s="2059"/>
      <c r="O96" s="2059"/>
      <c r="P96" s="2059"/>
      <c r="Q96" s="2060"/>
    </row>
    <row r="97" spans="1:17" ht="15.6" customHeight="1" thickBot="1" x14ac:dyDescent="0.3">
      <c r="A97" s="105"/>
      <c r="B97" s="2061" t="s">
        <v>835</v>
      </c>
      <c r="C97" s="2062"/>
      <c r="D97" s="2062"/>
      <c r="E97" s="2062"/>
      <c r="F97" s="2062"/>
      <c r="G97" s="2062"/>
      <c r="H97" s="2062"/>
      <c r="I97" s="2062"/>
      <c r="J97" s="2062"/>
      <c r="K97" s="2062"/>
      <c r="L97" s="2062"/>
      <c r="M97" s="2062"/>
      <c r="N97" s="2062"/>
      <c r="O97" s="2062"/>
      <c r="P97" s="2062"/>
      <c r="Q97" s="2063"/>
    </row>
    <row r="98" spans="1:17" ht="18" customHeight="1" thickBot="1" x14ac:dyDescent="0.3">
      <c r="A98" s="105"/>
      <c r="B98" s="2064"/>
      <c r="C98" s="131" t="s">
        <v>1069</v>
      </c>
      <c r="D98" s="2066" t="s">
        <v>495</v>
      </c>
      <c r="E98" s="2066"/>
      <c r="F98" s="2066"/>
      <c r="G98" s="2066"/>
      <c r="H98" s="2066"/>
      <c r="I98" s="2066"/>
      <c r="J98" s="2066"/>
      <c r="K98" s="2066"/>
      <c r="L98" s="2066"/>
      <c r="M98" s="2066"/>
      <c r="N98" s="2066"/>
      <c r="O98" s="2066"/>
      <c r="P98" s="2066"/>
      <c r="Q98" s="2067"/>
    </row>
    <row r="99" spans="1:17" ht="15" customHeight="1" thickBot="1" x14ac:dyDescent="0.3">
      <c r="A99" s="105"/>
      <c r="B99" s="2064"/>
      <c r="C99" s="2068"/>
      <c r="D99" s="2070" t="s">
        <v>1070</v>
      </c>
      <c r="E99" s="1908" t="s">
        <v>496</v>
      </c>
      <c r="F99" s="1908"/>
      <c r="G99" s="1908"/>
      <c r="H99" s="1908"/>
      <c r="I99" s="1908"/>
      <c r="J99" s="1908"/>
      <c r="K99" s="1908"/>
      <c r="L99" s="1908"/>
      <c r="M99" s="1908"/>
      <c r="N99" s="1908"/>
      <c r="O99" s="1908"/>
      <c r="P99" s="1908"/>
      <c r="Q99" s="1909"/>
    </row>
    <row r="100" spans="1:17" ht="26.4" x14ac:dyDescent="0.25">
      <c r="A100" s="105"/>
      <c r="B100" s="2064"/>
      <c r="C100" s="2068"/>
      <c r="D100" s="2071"/>
      <c r="E100" s="132" t="s">
        <v>1071</v>
      </c>
      <c r="F100" s="127" t="s">
        <v>498</v>
      </c>
      <c r="G100" s="381" t="s">
        <v>8</v>
      </c>
      <c r="H100" s="863">
        <v>0</v>
      </c>
      <c r="I100" s="863">
        <v>0</v>
      </c>
      <c r="J100" s="863">
        <v>0</v>
      </c>
      <c r="K100" s="381" t="s">
        <v>98</v>
      </c>
      <c r="L100" s="383">
        <v>100</v>
      </c>
      <c r="M100" s="383">
        <v>0</v>
      </c>
      <c r="N100" s="383">
        <v>0</v>
      </c>
      <c r="O100" s="2072" t="s">
        <v>1072</v>
      </c>
      <c r="P100" s="2468" t="s">
        <v>981</v>
      </c>
      <c r="Q100" s="1992" t="s">
        <v>982</v>
      </c>
    </row>
    <row r="101" spans="1:17" ht="42.75" customHeight="1" x14ac:dyDescent="0.25">
      <c r="A101" s="105"/>
      <c r="B101" s="2064"/>
      <c r="C101" s="2068"/>
      <c r="D101" s="2071"/>
      <c r="E101" s="420" t="s">
        <v>1073</v>
      </c>
      <c r="F101" s="397" t="s">
        <v>499</v>
      </c>
      <c r="G101" s="371" t="s">
        <v>8</v>
      </c>
      <c r="H101" s="865">
        <v>10</v>
      </c>
      <c r="I101" s="865">
        <v>20</v>
      </c>
      <c r="J101" s="865">
        <v>30</v>
      </c>
      <c r="K101" s="371" t="s">
        <v>98</v>
      </c>
      <c r="L101" s="372">
        <v>10</v>
      </c>
      <c r="M101" s="372">
        <v>30</v>
      </c>
      <c r="N101" s="372">
        <v>50</v>
      </c>
      <c r="O101" s="2073"/>
      <c r="P101" s="1457"/>
      <c r="Q101" s="1393"/>
    </row>
    <row r="102" spans="1:17" ht="27" thickBot="1" x14ac:dyDescent="0.3">
      <c r="A102" s="105"/>
      <c r="B102" s="2064"/>
      <c r="C102" s="2068"/>
      <c r="D102" s="2071"/>
      <c r="E102" s="134" t="s">
        <v>1074</v>
      </c>
      <c r="F102" s="123" t="s">
        <v>500</v>
      </c>
      <c r="G102" s="382" t="s">
        <v>8</v>
      </c>
      <c r="H102" s="878">
        <v>0</v>
      </c>
      <c r="I102" s="878">
        <v>5</v>
      </c>
      <c r="J102" s="878">
        <v>5</v>
      </c>
      <c r="K102" s="382" t="s">
        <v>501</v>
      </c>
      <c r="L102" s="384">
        <v>0</v>
      </c>
      <c r="M102" s="384">
        <v>1</v>
      </c>
      <c r="N102" s="384">
        <v>0</v>
      </c>
      <c r="O102" s="2074"/>
      <c r="P102" s="2469"/>
      <c r="Q102" s="2075"/>
    </row>
    <row r="103" spans="1:17" ht="14.4" customHeight="1" thickBot="1" x14ac:dyDescent="0.3">
      <c r="A103" s="105"/>
      <c r="B103" s="2064"/>
      <c r="C103" s="2068"/>
      <c r="D103" s="2071"/>
      <c r="E103" s="2077" t="s">
        <v>15</v>
      </c>
      <c r="F103" s="2077"/>
      <c r="G103" s="2078"/>
      <c r="H103" s="1052">
        <f>SUM(H100:H102)</f>
        <v>10</v>
      </c>
      <c r="I103" s="926">
        <f>SUM(I100:I102)</f>
        <v>25</v>
      </c>
      <c r="J103" s="1053">
        <f>SUM(J100:J102)</f>
        <v>35</v>
      </c>
      <c r="K103" s="1396"/>
      <c r="L103" s="1397"/>
      <c r="M103" s="1397"/>
      <c r="N103" s="1397"/>
      <c r="O103" s="1397"/>
      <c r="P103" s="1397"/>
      <c r="Q103" s="1398"/>
    </row>
    <row r="104" spans="1:17" ht="15" customHeight="1" thickBot="1" x14ac:dyDescent="0.3">
      <c r="A104" s="105"/>
      <c r="B104" s="2064"/>
      <c r="C104" s="2069"/>
      <c r="D104" s="2079" t="s">
        <v>11</v>
      </c>
      <c r="E104" s="2079"/>
      <c r="F104" s="2079"/>
      <c r="G104" s="2080"/>
      <c r="H104" s="1054">
        <f t="shared" ref="H104:J105" si="3">H103</f>
        <v>10</v>
      </c>
      <c r="I104" s="1055">
        <f t="shared" si="3"/>
        <v>25</v>
      </c>
      <c r="J104" s="1055">
        <f t="shared" si="3"/>
        <v>35</v>
      </c>
      <c r="K104" s="2081"/>
      <c r="L104" s="2081"/>
      <c r="M104" s="2081"/>
      <c r="N104" s="2081"/>
      <c r="O104" s="2081"/>
      <c r="P104" s="2081"/>
      <c r="Q104" s="2082"/>
    </row>
    <row r="105" spans="1:17" ht="15" customHeight="1" thickBot="1" x14ac:dyDescent="0.3">
      <c r="A105" s="105"/>
      <c r="B105" s="2065"/>
      <c r="C105" s="2083" t="s">
        <v>765</v>
      </c>
      <c r="D105" s="2083"/>
      <c r="E105" s="2083"/>
      <c r="F105" s="2083"/>
      <c r="G105" s="2084"/>
      <c r="H105" s="1056">
        <f t="shared" si="3"/>
        <v>10</v>
      </c>
      <c r="I105" s="1057">
        <f t="shared" si="3"/>
        <v>25</v>
      </c>
      <c r="J105" s="1057">
        <f t="shared" si="3"/>
        <v>35</v>
      </c>
      <c r="K105" s="2085"/>
      <c r="L105" s="2085"/>
      <c r="M105" s="2085"/>
      <c r="N105" s="2085"/>
      <c r="O105" s="2085"/>
      <c r="P105" s="2085"/>
      <c r="Q105" s="2086"/>
    </row>
    <row r="106" spans="1:17" ht="15" customHeight="1" thickBot="1" x14ac:dyDescent="0.3">
      <c r="A106" s="135"/>
      <c r="B106" s="2087" t="s">
        <v>18</v>
      </c>
      <c r="C106" s="2087"/>
      <c r="D106" s="2087"/>
      <c r="E106" s="2087"/>
      <c r="F106" s="2087"/>
      <c r="G106" s="2088"/>
      <c r="H106" s="1058">
        <f>H96+H105</f>
        <v>1246</v>
      </c>
      <c r="I106" s="1059">
        <f>I96+I105</f>
        <v>1095</v>
      </c>
      <c r="J106" s="1060">
        <f>J96+J105</f>
        <v>991.7</v>
      </c>
      <c r="K106" s="1446"/>
      <c r="L106" s="1447"/>
      <c r="M106" s="1447"/>
      <c r="N106" s="1447"/>
      <c r="O106" s="1447"/>
      <c r="P106" s="1447"/>
      <c r="Q106" s="2076"/>
    </row>
    <row r="120" spans="3:10" ht="13.8" thickBot="1" x14ac:dyDescent="0.35"/>
    <row r="121" spans="3:10" ht="40.200000000000003" thickBot="1" x14ac:dyDescent="0.35">
      <c r="C121" s="1183" t="s">
        <v>773</v>
      </c>
      <c r="D121" s="1184"/>
      <c r="E121" s="1184"/>
      <c r="F121" s="1184"/>
      <c r="G121" s="1185"/>
      <c r="H121" s="202" t="s">
        <v>816</v>
      </c>
      <c r="I121" s="203" t="s">
        <v>774</v>
      </c>
      <c r="J121" s="204" t="s">
        <v>817</v>
      </c>
    </row>
    <row r="122" spans="3:10" x14ac:dyDescent="0.3">
      <c r="C122" s="1186" t="s">
        <v>775</v>
      </c>
      <c r="D122" s="1187"/>
      <c r="E122" s="1187"/>
      <c r="F122" s="1187"/>
      <c r="G122" s="1188"/>
      <c r="H122" s="205">
        <f>H123+H124</f>
        <v>383.2</v>
      </c>
      <c r="I122" s="206">
        <f>I123+I124</f>
        <v>331.7</v>
      </c>
      <c r="J122" s="205">
        <f>SUM(J123:J124)</f>
        <v>334.7</v>
      </c>
    </row>
    <row r="123" spans="3:10" x14ac:dyDescent="0.3">
      <c r="C123" s="1189" t="s">
        <v>776</v>
      </c>
      <c r="D123" s="1190"/>
      <c r="E123" s="1190"/>
      <c r="F123" s="1190"/>
      <c r="G123" s="1191"/>
      <c r="H123" s="189">
        <f>SUMIF($G$1:$G$250,"SB",H$1:H$250)</f>
        <v>217.5</v>
      </c>
      <c r="I123" s="189">
        <f>SUMIF($G$1:$G$250,"SB",I$1:I$250)</f>
        <v>166</v>
      </c>
      <c r="J123" s="189">
        <f>SUMIF($G$1:$G$250,"SB",J$1:J$250)</f>
        <v>169</v>
      </c>
    </row>
    <row r="124" spans="3:10" x14ac:dyDescent="0.3">
      <c r="C124" s="1192" t="s">
        <v>777</v>
      </c>
      <c r="D124" s="1193"/>
      <c r="E124" s="1193"/>
      <c r="F124" s="1193"/>
      <c r="G124" s="1194"/>
      <c r="H124" s="189">
        <f>SUMIF($G$1:$G$250,"SB (VB)",H$1:H$250)</f>
        <v>165.7</v>
      </c>
      <c r="I124" s="189">
        <f>SUMIF($G$1:$G$250,"SB (VB)",I$1:I$250)</f>
        <v>165.7</v>
      </c>
      <c r="J124" s="189">
        <f>SUMIF($G$1:$G$250,"SB (VB)",J$1:J$250)</f>
        <v>165.7</v>
      </c>
    </row>
    <row r="125" spans="3:10" x14ac:dyDescent="0.3">
      <c r="C125" s="1180" t="s">
        <v>778</v>
      </c>
      <c r="D125" s="1181"/>
      <c r="E125" s="1181"/>
      <c r="F125" s="1181"/>
      <c r="G125" s="1182"/>
      <c r="H125" s="207">
        <f>H126+H127+H128+H129+H130+H131</f>
        <v>739.8</v>
      </c>
      <c r="I125" s="208">
        <f>I126+I127+I128+I129+I130+I131</f>
        <v>763.3</v>
      </c>
      <c r="J125" s="207">
        <f>J126+J127+J128+J129+J130+J131</f>
        <v>657</v>
      </c>
    </row>
    <row r="126" spans="3:10" x14ac:dyDescent="0.3">
      <c r="C126" s="1168" t="s">
        <v>779</v>
      </c>
      <c r="D126" s="1169"/>
      <c r="E126" s="1169"/>
      <c r="F126" s="1169"/>
      <c r="G126" s="1170"/>
      <c r="H126" s="189">
        <f>SUMIF($G$1:$G$250,"VB",H$1:H$250)</f>
        <v>624.4</v>
      </c>
      <c r="I126" s="189">
        <f>SUMIF($G$1:$G$250,"VB",I$1:I$250)</f>
        <v>646.5</v>
      </c>
      <c r="J126" s="189">
        <f>SUMIF($G$1:$G$250,"VB",J$1:J$250)</f>
        <v>643</v>
      </c>
    </row>
    <row r="127" spans="3:10" x14ac:dyDescent="0.3">
      <c r="C127" s="1171" t="s">
        <v>780</v>
      </c>
      <c r="D127" s="1172"/>
      <c r="E127" s="1172"/>
      <c r="F127" s="1172"/>
      <c r="G127" s="1173"/>
      <c r="H127" s="189">
        <f>SUMIF($G$1:$G$250,"ES",H$1:H$250)</f>
        <v>101.39999999999999</v>
      </c>
      <c r="I127" s="189">
        <f>SUMIF($G$1:$G$250,"ES",I$1:I$250)</f>
        <v>102.8</v>
      </c>
      <c r="J127" s="189">
        <f>SUMIF($G$1:$G$250,"ES",J$1:J$250)</f>
        <v>0</v>
      </c>
    </row>
    <row r="128" spans="3:10" x14ac:dyDescent="0.3">
      <c r="C128" s="1171" t="s">
        <v>781</v>
      </c>
      <c r="D128" s="1172"/>
      <c r="E128" s="1172"/>
      <c r="F128" s="1172"/>
      <c r="G128" s="1173"/>
      <c r="H128" s="189">
        <f>SUMIF($G$1:$G$250,"SL",H$1:H$250)</f>
        <v>0</v>
      </c>
      <c r="I128" s="189">
        <f>SUMIF($G$1:$G$250,"SL",I$1:I$250)</f>
        <v>0</v>
      </c>
      <c r="J128" s="189">
        <f>SUMIF($G$1:$G$250,"SL",J$1:J$250)</f>
        <v>0</v>
      </c>
    </row>
    <row r="129" spans="3:10" x14ac:dyDescent="0.3">
      <c r="C129" s="1171" t="s">
        <v>782</v>
      </c>
      <c r="D129" s="1172"/>
      <c r="E129" s="1172"/>
      <c r="F129" s="1172"/>
      <c r="G129" s="1173"/>
      <c r="H129" s="189">
        <f>SUMIF($G$1:$G$250,"Kt",H$1:H$250)</f>
        <v>2</v>
      </c>
      <c r="I129" s="189">
        <f>SUMIF($G$1:$G$250,"Kt",I$1:I$250)</f>
        <v>2</v>
      </c>
      <c r="J129" s="189">
        <f>SUMIF($G$1:$G$250,"Kt",J$1:J$250)</f>
        <v>2</v>
      </c>
    </row>
    <row r="130" spans="3:10" x14ac:dyDescent="0.25">
      <c r="C130" s="1174" t="s">
        <v>783</v>
      </c>
      <c r="D130" s="1175"/>
      <c r="E130" s="1175"/>
      <c r="F130" s="1175"/>
      <c r="G130" s="1176"/>
      <c r="H130" s="189">
        <f>SUMIF($G$1:$G$250,"SAARP",H$1:H$250)</f>
        <v>12</v>
      </c>
      <c r="I130" s="189">
        <f>SUMIF($G$1:$G$250,"SAARP",I$1:I$250)</f>
        <v>12</v>
      </c>
      <c r="J130" s="189">
        <f>SUMIF($G$1:$G$250,"SAARP",J$1:J$250)</f>
        <v>12</v>
      </c>
    </row>
    <row r="131" spans="3:10" ht="13.8" thickBot="1" x14ac:dyDescent="0.3">
      <c r="C131" s="1357" t="s">
        <v>784</v>
      </c>
      <c r="D131" s="1358"/>
      <c r="E131" s="1358"/>
      <c r="F131" s="1358"/>
      <c r="G131" s="1359"/>
      <c r="H131" s="189">
        <f>SUMIF($G$1:$G$250,"KPP",H$1:H$250)</f>
        <v>0</v>
      </c>
      <c r="I131" s="189">
        <f>SUMIF($G$1:$G$250,"KPP",I$1:I$250)</f>
        <v>0</v>
      </c>
      <c r="J131" s="189">
        <f>SUMIF($G$1:$G$250,"KPP",J$1:J$250)</f>
        <v>0</v>
      </c>
    </row>
    <row r="132" spans="3:10" ht="13.8" thickBot="1" x14ac:dyDescent="0.35">
      <c r="C132" s="1360" t="s">
        <v>785</v>
      </c>
      <c r="D132" s="1361"/>
      <c r="E132" s="1361"/>
      <c r="F132" s="1361"/>
      <c r="G132" s="1362"/>
      <c r="H132" s="209">
        <f>H125+H122</f>
        <v>1123</v>
      </c>
      <c r="I132" s="210">
        <f>SUM(I122,I125)</f>
        <v>1095</v>
      </c>
      <c r="J132" s="209">
        <f>SUM(J122,J125)</f>
        <v>991.7</v>
      </c>
    </row>
  </sheetData>
  <mergeCells count="208">
    <mergeCell ref="C131:G131"/>
    <mergeCell ref="C132:G132"/>
    <mergeCell ref="C125:G125"/>
    <mergeCell ref="C126:G126"/>
    <mergeCell ref="C127:G127"/>
    <mergeCell ref="C128:G128"/>
    <mergeCell ref="C129:G129"/>
    <mergeCell ref="C130:G130"/>
    <mergeCell ref="B106:G106"/>
    <mergeCell ref="K106:Q106"/>
    <mergeCell ref="C121:G121"/>
    <mergeCell ref="C122:G122"/>
    <mergeCell ref="C123:G123"/>
    <mergeCell ref="C124:G124"/>
    <mergeCell ref="E103:G103"/>
    <mergeCell ref="K103:Q103"/>
    <mergeCell ref="D104:G104"/>
    <mergeCell ref="K104:Q104"/>
    <mergeCell ref="C105:G105"/>
    <mergeCell ref="K105:Q105"/>
    <mergeCell ref="C96:G96"/>
    <mergeCell ref="K96:Q96"/>
    <mergeCell ref="B97:Q97"/>
    <mergeCell ref="B98:B105"/>
    <mergeCell ref="D98:Q98"/>
    <mergeCell ref="C99:C104"/>
    <mergeCell ref="D99:D103"/>
    <mergeCell ref="E99:Q99"/>
    <mergeCell ref="O100:O102"/>
    <mergeCell ref="Q100:Q102"/>
    <mergeCell ref="P100:P102"/>
    <mergeCell ref="N90:N91"/>
    <mergeCell ref="O90:O92"/>
    <mergeCell ref="E94:G94"/>
    <mergeCell ref="K94:Q94"/>
    <mergeCell ref="D95:G95"/>
    <mergeCell ref="K95:Q95"/>
    <mergeCell ref="D86:Q86"/>
    <mergeCell ref="D87:D94"/>
    <mergeCell ref="O87:O89"/>
    <mergeCell ref="P87:P89"/>
    <mergeCell ref="Q87:Q93"/>
    <mergeCell ref="E90:E91"/>
    <mergeCell ref="F90:F91"/>
    <mergeCell ref="K90:K91"/>
    <mergeCell ref="L90:L91"/>
    <mergeCell ref="M90:M91"/>
    <mergeCell ref="P90:P92"/>
    <mergeCell ref="L82:L83"/>
    <mergeCell ref="M82:M83"/>
    <mergeCell ref="N82:N83"/>
    <mergeCell ref="O82:O84"/>
    <mergeCell ref="P82:P83"/>
    <mergeCell ref="E85:G85"/>
    <mergeCell ref="K85:Q85"/>
    <mergeCell ref="C77:G77"/>
    <mergeCell ref="K77:Q77"/>
    <mergeCell ref="C78:Q78"/>
    <mergeCell ref="D79:Q79"/>
    <mergeCell ref="O80:O81"/>
    <mergeCell ref="P80:P81"/>
    <mergeCell ref="Q80:Q84"/>
    <mergeCell ref="E82:E83"/>
    <mergeCell ref="F82:F83"/>
    <mergeCell ref="K82:K83"/>
    <mergeCell ref="E76:G76"/>
    <mergeCell ref="K76:Q76"/>
    <mergeCell ref="K67:K68"/>
    <mergeCell ref="L67:L68"/>
    <mergeCell ref="M67:M68"/>
    <mergeCell ref="N67:N68"/>
    <mergeCell ref="Q58:Q75"/>
    <mergeCell ref="F64:F65"/>
    <mergeCell ref="G64:G65"/>
    <mergeCell ref="H64:H65"/>
    <mergeCell ref="I64:I65"/>
    <mergeCell ref="J64:J65"/>
    <mergeCell ref="E67:E68"/>
    <mergeCell ref="F67:F68"/>
    <mergeCell ref="O58:O75"/>
    <mergeCell ref="P58:P75"/>
    <mergeCell ref="E60:E61"/>
    <mergeCell ref="F60:F61"/>
    <mergeCell ref="K60:K61"/>
    <mergeCell ref="L60:L61"/>
    <mergeCell ref="M60:M61"/>
    <mergeCell ref="N60:N61"/>
    <mergeCell ref="E64:E65"/>
    <mergeCell ref="E58:E59"/>
    <mergeCell ref="F58:F59"/>
    <mergeCell ref="K58:K59"/>
    <mergeCell ref="L58:L59"/>
    <mergeCell ref="M58:M59"/>
    <mergeCell ref="N58:N59"/>
    <mergeCell ref="E73:E74"/>
    <mergeCell ref="F73:F74"/>
    <mergeCell ref="K73:K74"/>
    <mergeCell ref="L73:L74"/>
    <mergeCell ref="M73:M74"/>
    <mergeCell ref="E54:G54"/>
    <mergeCell ref="K54:Q54"/>
    <mergeCell ref="E55:G55"/>
    <mergeCell ref="K55:Q55"/>
    <mergeCell ref="C56:Q56"/>
    <mergeCell ref="D57:Q57"/>
    <mergeCell ref="N47:N48"/>
    <mergeCell ref="E50:G50"/>
    <mergeCell ref="K50:Q50"/>
    <mergeCell ref="D51:Q51"/>
    <mergeCell ref="E52:E53"/>
    <mergeCell ref="F52:F53"/>
    <mergeCell ref="O52:O53"/>
    <mergeCell ref="P52:P53"/>
    <mergeCell ref="Q52:Q53"/>
    <mergeCell ref="O35:O48"/>
    <mergeCell ref="P35:P48"/>
    <mergeCell ref="Q35:Q48"/>
    <mergeCell ref="E36:E38"/>
    <mergeCell ref="F36:F38"/>
    <mergeCell ref="G36:G38"/>
    <mergeCell ref="H36:H38"/>
    <mergeCell ref="I36:I38"/>
    <mergeCell ref="J36:J38"/>
    <mergeCell ref="J42:J45"/>
    <mergeCell ref="E46:E48"/>
    <mergeCell ref="F46:F48"/>
    <mergeCell ref="K47:K48"/>
    <mergeCell ref="L47:L48"/>
    <mergeCell ref="M47:M48"/>
    <mergeCell ref="F39:F41"/>
    <mergeCell ref="G39:G41"/>
    <mergeCell ref="H39:H41"/>
    <mergeCell ref="I39:I41"/>
    <mergeCell ref="J39:J41"/>
    <mergeCell ref="E42:E45"/>
    <mergeCell ref="F42:F45"/>
    <mergeCell ref="G42:G45"/>
    <mergeCell ref="H42:H45"/>
    <mergeCell ref="I42:I45"/>
    <mergeCell ref="E39:E41"/>
    <mergeCell ref="D34:Q34"/>
    <mergeCell ref="N21:N23"/>
    <mergeCell ref="O21:O23"/>
    <mergeCell ref="O24:O31"/>
    <mergeCell ref="E25:E31"/>
    <mergeCell ref="F25:F31"/>
    <mergeCell ref="G25:G31"/>
    <mergeCell ref="H25:H31"/>
    <mergeCell ref="I25:I31"/>
    <mergeCell ref="J25:J31"/>
    <mergeCell ref="K29:K31"/>
    <mergeCell ref="F21:F23"/>
    <mergeCell ref="K21:K23"/>
    <mergeCell ref="L21:L23"/>
    <mergeCell ref="M21:M23"/>
    <mergeCell ref="L29:L31"/>
    <mergeCell ref="M29:M31"/>
    <mergeCell ref="N29:N31"/>
    <mergeCell ref="E33:G33"/>
    <mergeCell ref="K33:Q33"/>
    <mergeCell ref="C11:C55"/>
    <mergeCell ref="D11:Q11"/>
    <mergeCell ref="D12:D33"/>
    <mergeCell ref="P12:P32"/>
    <mergeCell ref="Q12:Q32"/>
    <mergeCell ref="E13:E15"/>
    <mergeCell ref="F13:F15"/>
    <mergeCell ref="G13:G15"/>
    <mergeCell ref="H13:H15"/>
    <mergeCell ref="I13:I15"/>
    <mergeCell ref="J13:J15"/>
    <mergeCell ref="O13:O15"/>
    <mergeCell ref="E16:E20"/>
    <mergeCell ref="F16:F20"/>
    <mergeCell ref="G16:G20"/>
    <mergeCell ref="H16:H20"/>
    <mergeCell ref="I16:I20"/>
    <mergeCell ref="J16:J20"/>
    <mergeCell ref="O16:O20"/>
    <mergeCell ref="K18:K20"/>
    <mergeCell ref="L18:L20"/>
    <mergeCell ref="M18:M20"/>
    <mergeCell ref="N18:N20"/>
    <mergeCell ref="E21:E23"/>
    <mergeCell ref="A8:Q8"/>
    <mergeCell ref="G5:G7"/>
    <mergeCell ref="H5:H7"/>
    <mergeCell ref="I5:I7"/>
    <mergeCell ref="J5:J7"/>
    <mergeCell ref="K5:N5"/>
    <mergeCell ref="O5:O7"/>
    <mergeCell ref="B9:Q9"/>
    <mergeCell ref="C10:Q10"/>
    <mergeCell ref="A1:Q1"/>
    <mergeCell ref="A2:Q2"/>
    <mergeCell ref="A3:Q3"/>
    <mergeCell ref="A4:Q4"/>
    <mergeCell ref="A5:A7"/>
    <mergeCell ref="B5:B7"/>
    <mergeCell ref="C5:C7"/>
    <mergeCell ref="D5:D7"/>
    <mergeCell ref="E5:E7"/>
    <mergeCell ref="F5:F7"/>
    <mergeCell ref="P5:Q6"/>
    <mergeCell ref="K6:K7"/>
    <mergeCell ref="L6:L7"/>
    <mergeCell ref="M6:M7"/>
    <mergeCell ref="N6:N7"/>
  </mergeCells>
  <pageMargins left="0.70866141732283472" right="0.70866141732283472" top="0.74803149606299213" bottom="0.74803149606299213" header="0.31496062992125984" footer="0.31496062992125984"/>
  <pageSetup paperSize="9" scale="7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CD82C-32DB-49B4-B722-F2C8C0968316}">
  <sheetPr>
    <pageSetUpPr fitToPage="1"/>
  </sheetPr>
  <dimension ref="A1:R101"/>
  <sheetViews>
    <sheetView showGridLines="0" view="pageBreakPreview" zoomScale="70" zoomScaleNormal="70" zoomScaleSheetLayoutView="70" workbookViewId="0">
      <selection activeCell="O34" sqref="O34:O44"/>
    </sheetView>
  </sheetViews>
  <sheetFormatPr defaultColWidth="9.33203125" defaultRowHeight="28.2" customHeight="1" x14ac:dyDescent="0.3"/>
  <cols>
    <col min="1" max="4" width="4.33203125" style="354" customWidth="1"/>
    <col min="5" max="5" width="12.6640625" style="354" customWidth="1"/>
    <col min="6" max="6" width="36.33203125" style="354" customWidth="1"/>
    <col min="7" max="7" width="10.33203125" style="1" customWidth="1"/>
    <col min="8" max="8" width="12.5546875" style="1090" customWidth="1"/>
    <col min="9" max="10" width="13.33203125" style="1090" customWidth="1"/>
    <col min="11" max="11" width="23.44140625" style="354" customWidth="1"/>
    <col min="12" max="12" width="5.44140625" style="354" customWidth="1"/>
    <col min="13" max="14" width="4.5546875" style="354" customWidth="1"/>
    <col min="15" max="15" width="6.6640625" style="354" customWidth="1"/>
    <col min="16" max="16" width="13.6640625" style="354" customWidth="1"/>
    <col min="17" max="17" width="15.44140625" style="354" customWidth="1"/>
    <col min="18" max="16384" width="9.33203125" style="354"/>
  </cols>
  <sheetData>
    <row r="1" spans="1:18" ht="28.2" customHeight="1" x14ac:dyDescent="0.3">
      <c r="A1" s="136"/>
      <c r="B1" s="2089" t="s">
        <v>288</v>
      </c>
      <c r="C1" s="2089"/>
      <c r="D1" s="2089"/>
      <c r="E1" s="2089"/>
      <c r="F1" s="2089"/>
      <c r="G1" s="2089"/>
      <c r="H1" s="2089"/>
      <c r="I1" s="2089"/>
      <c r="J1" s="2089"/>
      <c r="K1" s="2089"/>
      <c r="L1" s="2089"/>
      <c r="M1" s="2089"/>
      <c r="N1" s="2089"/>
      <c r="O1" s="2089"/>
      <c r="P1" s="2089"/>
      <c r="Q1" s="2090"/>
      <c r="R1" s="353"/>
    </row>
    <row r="2" spans="1:18" ht="28.2" customHeight="1" x14ac:dyDescent="0.3">
      <c r="A2" s="362"/>
      <c r="B2" s="1196" t="s">
        <v>285</v>
      </c>
      <c r="C2" s="1196"/>
      <c r="D2" s="1196"/>
      <c r="E2" s="1196"/>
      <c r="F2" s="1196"/>
      <c r="G2" s="1196"/>
      <c r="H2" s="1196"/>
      <c r="I2" s="1196"/>
      <c r="J2" s="1196"/>
      <c r="K2" s="1196"/>
      <c r="L2" s="1196"/>
      <c r="M2" s="1196"/>
      <c r="N2" s="1196"/>
      <c r="O2" s="1196"/>
      <c r="P2" s="1196"/>
      <c r="Q2" s="1202"/>
      <c r="R2" s="353"/>
    </row>
    <row r="3" spans="1:18" ht="28.2" customHeight="1" thickBot="1" x14ac:dyDescent="0.35">
      <c r="A3" s="362"/>
      <c r="B3" s="1195" t="s">
        <v>0</v>
      </c>
      <c r="C3" s="1195"/>
      <c r="D3" s="1195"/>
      <c r="E3" s="1195"/>
      <c r="F3" s="1195"/>
      <c r="G3" s="1195"/>
      <c r="H3" s="1195"/>
      <c r="I3" s="1195"/>
      <c r="J3" s="1195"/>
      <c r="K3" s="1195"/>
      <c r="L3" s="1195"/>
      <c r="M3" s="1195"/>
      <c r="N3" s="1195"/>
      <c r="O3" s="1195"/>
      <c r="P3" s="1195"/>
      <c r="Q3" s="1201"/>
      <c r="R3" s="353"/>
    </row>
    <row r="4" spans="1:18" ht="28.2" customHeight="1" x14ac:dyDescent="0.3">
      <c r="A4" s="2091" t="s">
        <v>753</v>
      </c>
      <c r="B4" s="2094" t="s">
        <v>749</v>
      </c>
      <c r="C4" s="2097" t="s">
        <v>750</v>
      </c>
      <c r="D4" s="1389" t="s">
        <v>751</v>
      </c>
      <c r="E4" s="2102" t="s">
        <v>1</v>
      </c>
      <c r="F4" s="2105" t="s">
        <v>2</v>
      </c>
      <c r="G4" s="2102" t="s">
        <v>3</v>
      </c>
      <c r="H4" s="2108" t="s">
        <v>4</v>
      </c>
      <c r="I4" s="2108" t="s">
        <v>205</v>
      </c>
      <c r="J4" s="2108" t="s">
        <v>290</v>
      </c>
      <c r="K4" s="2111" t="s">
        <v>974</v>
      </c>
      <c r="L4" s="2112"/>
      <c r="M4" s="2112"/>
      <c r="N4" s="2113"/>
      <c r="O4" s="2114" t="s">
        <v>506</v>
      </c>
      <c r="P4" s="2117" t="s">
        <v>5</v>
      </c>
      <c r="Q4" s="2118"/>
      <c r="R4" s="353"/>
    </row>
    <row r="5" spans="1:18" ht="28.2" customHeight="1" x14ac:dyDescent="0.3">
      <c r="A5" s="2092"/>
      <c r="B5" s="2095"/>
      <c r="C5" s="2098"/>
      <c r="D5" s="2100"/>
      <c r="E5" s="2103"/>
      <c r="F5" s="2106"/>
      <c r="G5" s="2103"/>
      <c r="H5" s="2109"/>
      <c r="I5" s="2109"/>
      <c r="J5" s="2109"/>
      <c r="K5" s="1384" t="s">
        <v>2</v>
      </c>
      <c r="L5" s="1250" t="s">
        <v>6</v>
      </c>
      <c r="M5" s="1250" t="s">
        <v>206</v>
      </c>
      <c r="N5" s="1250" t="s">
        <v>289</v>
      </c>
      <c r="O5" s="2115"/>
      <c r="P5" s="2119"/>
      <c r="Q5" s="2120"/>
      <c r="R5" s="353"/>
    </row>
    <row r="6" spans="1:18" ht="73.2" customHeight="1" thickBot="1" x14ac:dyDescent="0.35">
      <c r="A6" s="2093"/>
      <c r="B6" s="2096"/>
      <c r="C6" s="2099"/>
      <c r="D6" s="2101"/>
      <c r="E6" s="2104"/>
      <c r="F6" s="2107"/>
      <c r="G6" s="2104"/>
      <c r="H6" s="2110"/>
      <c r="I6" s="2110"/>
      <c r="J6" s="2110"/>
      <c r="K6" s="1386"/>
      <c r="L6" s="2116"/>
      <c r="M6" s="2116"/>
      <c r="N6" s="2116"/>
      <c r="O6" s="2116"/>
      <c r="P6" s="137" t="s">
        <v>758</v>
      </c>
      <c r="Q6" s="54" t="s">
        <v>759</v>
      </c>
      <c r="R6" s="353"/>
    </row>
    <row r="7" spans="1:18" ht="21" customHeight="1" thickBot="1" x14ac:dyDescent="0.35">
      <c r="A7" s="2121" t="s">
        <v>766</v>
      </c>
      <c r="B7" s="2121"/>
      <c r="C7" s="2121"/>
      <c r="D7" s="2121"/>
      <c r="E7" s="2121"/>
      <c r="F7" s="2121"/>
      <c r="G7" s="2121"/>
      <c r="H7" s="2121"/>
      <c r="I7" s="2121"/>
      <c r="J7" s="2121"/>
      <c r="K7" s="2121"/>
      <c r="L7" s="2121"/>
      <c r="M7" s="2121"/>
      <c r="N7" s="2121"/>
      <c r="O7" s="2121"/>
      <c r="P7" s="2121"/>
      <c r="Q7" s="2122"/>
      <c r="R7" s="353"/>
    </row>
    <row r="8" spans="1:18" s="9" customFormat="1" ht="18" customHeight="1" thickBot="1" x14ac:dyDescent="0.3">
      <c r="A8" s="2123"/>
      <c r="B8" s="1259" t="s">
        <v>866</v>
      </c>
      <c r="C8" s="2126"/>
      <c r="D8" s="2126"/>
      <c r="E8" s="2126"/>
      <c r="F8" s="2126"/>
      <c r="G8" s="2126"/>
      <c r="H8" s="2126"/>
      <c r="I8" s="2126"/>
      <c r="J8" s="2126"/>
      <c r="K8" s="2126"/>
      <c r="L8" s="2126"/>
      <c r="M8" s="2126"/>
      <c r="N8" s="2126"/>
      <c r="O8" s="2126"/>
      <c r="P8" s="2126"/>
      <c r="Q8" s="2127"/>
      <c r="R8" s="8"/>
    </row>
    <row r="9" spans="1:18" s="9" customFormat="1" ht="18" customHeight="1" thickBot="1" x14ac:dyDescent="0.3">
      <c r="A9" s="2124"/>
      <c r="B9" s="2128" t="s">
        <v>767</v>
      </c>
      <c r="C9" s="2131" t="s">
        <v>1075</v>
      </c>
      <c r="D9" s="2132"/>
      <c r="E9" s="2133"/>
      <c r="F9" s="2133"/>
      <c r="G9" s="2133"/>
      <c r="H9" s="2133"/>
      <c r="I9" s="2133"/>
      <c r="J9" s="2133"/>
      <c r="K9" s="2133"/>
      <c r="L9" s="2133"/>
      <c r="M9" s="2133"/>
      <c r="N9" s="2133"/>
      <c r="O9" s="2133"/>
      <c r="P9" s="2133"/>
      <c r="Q9" s="2134"/>
      <c r="R9" s="8"/>
    </row>
    <row r="10" spans="1:18" ht="17.7" customHeight="1" thickBot="1" x14ac:dyDescent="0.35">
      <c r="A10" s="2124"/>
      <c r="B10" s="2129"/>
      <c r="C10" s="2135"/>
      <c r="D10" s="2137" t="s">
        <v>1076</v>
      </c>
      <c r="E10" s="2126"/>
      <c r="F10" s="2126"/>
      <c r="G10" s="2126"/>
      <c r="H10" s="2126"/>
      <c r="I10" s="2126"/>
      <c r="J10" s="2126"/>
      <c r="K10" s="2126"/>
      <c r="L10" s="2126"/>
      <c r="M10" s="2126"/>
      <c r="N10" s="2126"/>
      <c r="O10" s="2126"/>
      <c r="P10" s="2126"/>
      <c r="Q10" s="2127"/>
      <c r="R10" s="353"/>
    </row>
    <row r="11" spans="1:18" ht="28.2" customHeight="1" x14ac:dyDescent="0.3">
      <c r="A11" s="2124"/>
      <c r="B11" s="2129"/>
      <c r="C11" s="2136"/>
      <c r="D11" s="2138"/>
      <c r="E11" s="66" t="s">
        <v>1077</v>
      </c>
      <c r="F11" s="660" t="s">
        <v>278</v>
      </c>
      <c r="G11" s="660" t="s">
        <v>8</v>
      </c>
      <c r="H11" s="1061">
        <v>40</v>
      </c>
      <c r="I11" s="1061">
        <v>40</v>
      </c>
      <c r="J11" s="1061">
        <v>45</v>
      </c>
      <c r="K11" s="676" t="s">
        <v>101</v>
      </c>
      <c r="L11" s="673">
        <v>12</v>
      </c>
      <c r="M11" s="673">
        <v>13</v>
      </c>
      <c r="N11" s="673">
        <v>14</v>
      </c>
      <c r="O11" s="673" t="s">
        <v>1078</v>
      </c>
      <c r="P11" s="673" t="s">
        <v>1426</v>
      </c>
      <c r="Q11" s="2140" t="s">
        <v>100</v>
      </c>
      <c r="R11" s="14"/>
    </row>
    <row r="12" spans="1:18" ht="28.2" customHeight="1" x14ac:dyDescent="0.3">
      <c r="A12" s="2124"/>
      <c r="B12" s="2129"/>
      <c r="C12" s="2136"/>
      <c r="D12" s="2139"/>
      <c r="E12" s="664" t="s">
        <v>1079</v>
      </c>
      <c r="F12" s="662" t="s">
        <v>102</v>
      </c>
      <c r="G12" s="662" t="s">
        <v>8</v>
      </c>
      <c r="H12" s="1062">
        <v>0</v>
      </c>
      <c r="I12" s="1062">
        <v>1</v>
      </c>
      <c r="J12" s="1062">
        <v>0</v>
      </c>
      <c r="K12" s="662" t="s">
        <v>103</v>
      </c>
      <c r="L12" s="674">
        <v>0</v>
      </c>
      <c r="M12" s="674">
        <v>1</v>
      </c>
      <c r="N12" s="674">
        <v>0</v>
      </c>
      <c r="O12" s="674" t="s">
        <v>1080</v>
      </c>
      <c r="P12" s="2155" t="s">
        <v>1427</v>
      </c>
      <c r="Q12" s="2141"/>
      <c r="R12" s="353"/>
    </row>
    <row r="13" spans="1:18" ht="28.2" customHeight="1" x14ac:dyDescent="0.3">
      <c r="A13" s="2124"/>
      <c r="B13" s="2129"/>
      <c r="C13" s="2136"/>
      <c r="D13" s="2139"/>
      <c r="E13" s="653" t="s">
        <v>1081</v>
      </c>
      <c r="F13" s="187" t="s">
        <v>154</v>
      </c>
      <c r="G13" s="197" t="s">
        <v>8</v>
      </c>
      <c r="H13" s="1063">
        <v>6</v>
      </c>
      <c r="I13" s="1064">
        <v>6</v>
      </c>
      <c r="J13" s="1065">
        <v>6</v>
      </c>
      <c r="K13" s="6" t="s">
        <v>131</v>
      </c>
      <c r="L13" s="674">
        <v>8</v>
      </c>
      <c r="M13" s="674">
        <v>8</v>
      </c>
      <c r="N13" s="672">
        <v>8</v>
      </c>
      <c r="O13" s="674" t="s">
        <v>1080</v>
      </c>
      <c r="P13" s="2157"/>
      <c r="Q13" s="2141"/>
      <c r="R13" s="353"/>
    </row>
    <row r="14" spans="1:18" ht="28.2" customHeight="1" x14ac:dyDescent="0.3">
      <c r="A14" s="2124"/>
      <c r="B14" s="2129"/>
      <c r="C14" s="2136"/>
      <c r="D14" s="2129"/>
      <c r="E14" s="1332" t="s">
        <v>1082</v>
      </c>
      <c r="F14" s="2147" t="s">
        <v>111</v>
      </c>
      <c r="G14" s="662" t="s">
        <v>8</v>
      </c>
      <c r="H14" s="1062">
        <v>30</v>
      </c>
      <c r="I14" s="1062">
        <v>36</v>
      </c>
      <c r="J14" s="1062">
        <v>42</v>
      </c>
      <c r="K14" s="2148" t="s">
        <v>1369</v>
      </c>
      <c r="L14" s="2152">
        <v>50</v>
      </c>
      <c r="M14" s="2152">
        <v>50</v>
      </c>
      <c r="N14" s="2153">
        <v>20</v>
      </c>
      <c r="O14" s="2155" t="s">
        <v>1083</v>
      </c>
      <c r="P14" s="2145" t="s">
        <v>1428</v>
      </c>
      <c r="Q14" s="2141"/>
      <c r="R14" s="353"/>
    </row>
    <row r="15" spans="1:18" ht="28.2" customHeight="1" x14ac:dyDescent="0.3">
      <c r="A15" s="2124"/>
      <c r="B15" s="2129"/>
      <c r="C15" s="2136"/>
      <c r="D15" s="2129"/>
      <c r="E15" s="2143"/>
      <c r="F15" s="2147"/>
      <c r="G15" s="662" t="s">
        <v>10</v>
      </c>
      <c r="H15" s="1062">
        <v>20</v>
      </c>
      <c r="I15" s="1062">
        <v>20</v>
      </c>
      <c r="J15" s="1062">
        <v>30</v>
      </c>
      <c r="K15" s="2148"/>
      <c r="L15" s="2152"/>
      <c r="M15" s="2152"/>
      <c r="N15" s="2154"/>
      <c r="O15" s="2156"/>
      <c r="P15" s="2145"/>
      <c r="Q15" s="2141"/>
      <c r="R15" s="353"/>
    </row>
    <row r="16" spans="1:18" ht="28.2" customHeight="1" x14ac:dyDescent="0.3">
      <c r="A16" s="2124"/>
      <c r="B16" s="2129"/>
      <c r="C16" s="2136"/>
      <c r="D16" s="2129"/>
      <c r="E16" s="2144"/>
      <c r="F16" s="2147"/>
      <c r="G16" s="662" t="s">
        <v>13</v>
      </c>
      <c r="H16" s="1062">
        <v>20</v>
      </c>
      <c r="I16" s="1062">
        <v>24</v>
      </c>
      <c r="J16" s="1062">
        <v>28</v>
      </c>
      <c r="K16" s="2148"/>
      <c r="L16" s="2152"/>
      <c r="M16" s="2152"/>
      <c r="N16" s="2151"/>
      <c r="O16" s="2156"/>
      <c r="P16" s="2146"/>
      <c r="Q16" s="2141"/>
      <c r="R16" s="353"/>
    </row>
    <row r="17" spans="1:18" ht="28.2" customHeight="1" x14ac:dyDescent="0.3">
      <c r="A17" s="2124"/>
      <c r="B17" s="2129"/>
      <c r="C17" s="2136"/>
      <c r="D17" s="2129"/>
      <c r="E17" s="1332" t="s">
        <v>1084</v>
      </c>
      <c r="F17" s="2147" t="s">
        <v>112</v>
      </c>
      <c r="G17" s="662" t="s">
        <v>8</v>
      </c>
      <c r="H17" s="1062">
        <v>16</v>
      </c>
      <c r="I17" s="1062">
        <v>18</v>
      </c>
      <c r="J17" s="1062">
        <v>20</v>
      </c>
      <c r="K17" s="2148" t="s">
        <v>1369</v>
      </c>
      <c r="L17" s="2149">
        <v>20</v>
      </c>
      <c r="M17" s="2149">
        <v>10</v>
      </c>
      <c r="N17" s="2150">
        <v>10</v>
      </c>
      <c r="O17" s="2156"/>
      <c r="P17" s="1273" t="s">
        <v>1430</v>
      </c>
      <c r="Q17" s="2141"/>
      <c r="R17" s="353"/>
    </row>
    <row r="18" spans="1:18" ht="28.2" customHeight="1" x14ac:dyDescent="0.3">
      <c r="A18" s="2124"/>
      <c r="B18" s="2129"/>
      <c r="C18" s="2136"/>
      <c r="D18" s="2129"/>
      <c r="E18" s="2144"/>
      <c r="F18" s="2147"/>
      <c r="G18" s="662" t="s">
        <v>10</v>
      </c>
      <c r="H18" s="1062">
        <v>6</v>
      </c>
      <c r="I18" s="1062">
        <v>8</v>
      </c>
      <c r="J18" s="1062">
        <v>10</v>
      </c>
      <c r="K18" s="2148"/>
      <c r="L18" s="2149"/>
      <c r="M18" s="2149"/>
      <c r="N18" s="2151"/>
      <c r="O18" s="2156"/>
      <c r="P18" s="1273"/>
      <c r="Q18" s="2141"/>
      <c r="R18" s="353"/>
    </row>
    <row r="19" spans="1:18" ht="28.2" customHeight="1" x14ac:dyDescent="0.3">
      <c r="A19" s="2124"/>
      <c r="B19" s="2129"/>
      <c r="C19" s="2136"/>
      <c r="D19" s="2129"/>
      <c r="E19" s="1332" t="s">
        <v>1085</v>
      </c>
      <c r="F19" s="2147" t="s">
        <v>113</v>
      </c>
      <c r="G19" s="662" t="s">
        <v>8</v>
      </c>
      <c r="H19" s="1062">
        <v>5</v>
      </c>
      <c r="I19" s="1062">
        <v>5</v>
      </c>
      <c r="J19" s="1062">
        <v>6</v>
      </c>
      <c r="K19" s="2148" t="s">
        <v>1369</v>
      </c>
      <c r="L19" s="2149">
        <v>3</v>
      </c>
      <c r="M19" s="2149">
        <v>2</v>
      </c>
      <c r="N19" s="2150">
        <v>2</v>
      </c>
      <c r="O19" s="2156"/>
      <c r="P19" s="1274" t="s">
        <v>1429</v>
      </c>
      <c r="Q19" s="2141"/>
      <c r="R19" s="353"/>
    </row>
    <row r="20" spans="1:18" ht="28.2" customHeight="1" x14ac:dyDescent="0.3">
      <c r="A20" s="2124"/>
      <c r="B20" s="2129"/>
      <c r="C20" s="2136"/>
      <c r="D20" s="2129"/>
      <c r="E20" s="2144"/>
      <c r="F20" s="2147"/>
      <c r="G20" s="662" t="s">
        <v>10</v>
      </c>
      <c r="H20" s="1062">
        <v>6</v>
      </c>
      <c r="I20" s="1062">
        <v>6</v>
      </c>
      <c r="J20" s="1062">
        <v>7</v>
      </c>
      <c r="K20" s="2148"/>
      <c r="L20" s="2149"/>
      <c r="M20" s="2149"/>
      <c r="N20" s="2151"/>
      <c r="O20" s="2156"/>
      <c r="P20" s="1222"/>
      <c r="Q20" s="2141"/>
      <c r="R20" s="353"/>
    </row>
    <row r="21" spans="1:18" ht="28.2" customHeight="1" x14ac:dyDescent="0.3">
      <c r="A21" s="2124"/>
      <c r="B21" s="2129"/>
      <c r="C21" s="2136"/>
      <c r="D21" s="2129"/>
      <c r="E21" s="664" t="s">
        <v>1086</v>
      </c>
      <c r="F21" s="677" t="s">
        <v>114</v>
      </c>
      <c r="G21" s="662" t="s">
        <v>8</v>
      </c>
      <c r="H21" s="1062">
        <v>1</v>
      </c>
      <c r="I21" s="1062">
        <v>1</v>
      </c>
      <c r="J21" s="1062">
        <v>1</v>
      </c>
      <c r="K21" s="662" t="s">
        <v>115</v>
      </c>
      <c r="L21" s="678">
        <v>10</v>
      </c>
      <c r="M21" s="678">
        <v>10</v>
      </c>
      <c r="N21" s="678">
        <v>10</v>
      </c>
      <c r="O21" s="2156"/>
      <c r="P21" s="1223"/>
      <c r="Q21" s="2141"/>
      <c r="R21" s="353"/>
    </row>
    <row r="22" spans="1:18" ht="28.2" customHeight="1" x14ac:dyDescent="0.3">
      <c r="A22" s="2124"/>
      <c r="B22" s="2129"/>
      <c r="C22" s="2136"/>
      <c r="D22" s="2129"/>
      <c r="E22" s="664" t="s">
        <v>1087</v>
      </c>
      <c r="F22" s="677" t="s">
        <v>116</v>
      </c>
      <c r="G22" s="662" t="s">
        <v>8</v>
      </c>
      <c r="H22" s="1062">
        <v>1</v>
      </c>
      <c r="I22" s="1062">
        <v>1</v>
      </c>
      <c r="J22" s="1062">
        <v>1</v>
      </c>
      <c r="K22" s="662" t="s">
        <v>117</v>
      </c>
      <c r="L22" s="678">
        <v>40</v>
      </c>
      <c r="M22" s="678">
        <v>40</v>
      </c>
      <c r="N22" s="678">
        <v>40</v>
      </c>
      <c r="O22" s="2156"/>
      <c r="P22" s="656" t="s">
        <v>1430</v>
      </c>
      <c r="Q22" s="2141"/>
      <c r="R22" s="353"/>
    </row>
    <row r="23" spans="1:18" ht="28.2" customHeight="1" x14ac:dyDescent="0.3">
      <c r="A23" s="2124"/>
      <c r="B23" s="2129"/>
      <c r="C23" s="2136"/>
      <c r="D23" s="2129"/>
      <c r="E23" s="192" t="s">
        <v>1088</v>
      </c>
      <c r="F23" s="654" t="s">
        <v>208</v>
      </c>
      <c r="G23" s="658" t="s">
        <v>8</v>
      </c>
      <c r="H23" s="1066">
        <v>15</v>
      </c>
      <c r="I23" s="1066">
        <v>15</v>
      </c>
      <c r="J23" s="1066">
        <v>20</v>
      </c>
      <c r="K23" s="658" t="s">
        <v>379</v>
      </c>
      <c r="L23" s="658">
        <v>11</v>
      </c>
      <c r="M23" s="658">
        <v>11</v>
      </c>
      <c r="N23" s="658">
        <v>11</v>
      </c>
      <c r="O23" s="2157"/>
      <c r="P23" s="656" t="s">
        <v>630</v>
      </c>
      <c r="Q23" s="2141"/>
      <c r="R23" s="353"/>
    </row>
    <row r="24" spans="1:18" ht="28.2" customHeight="1" x14ac:dyDescent="0.3">
      <c r="A24" s="2124"/>
      <c r="B24" s="2129"/>
      <c r="C24" s="2136"/>
      <c r="D24" s="2129"/>
      <c r="E24" s="1332" t="s">
        <v>1089</v>
      </c>
      <c r="F24" s="2044" t="s">
        <v>118</v>
      </c>
      <c r="G24" s="662" t="s">
        <v>8</v>
      </c>
      <c r="H24" s="1062">
        <v>5</v>
      </c>
      <c r="I24" s="1062">
        <v>0</v>
      </c>
      <c r="J24" s="1062">
        <v>0</v>
      </c>
      <c r="K24" s="2044" t="s">
        <v>119</v>
      </c>
      <c r="L24" s="2158">
        <v>100</v>
      </c>
      <c r="M24" s="2158">
        <v>0</v>
      </c>
      <c r="N24" s="2158">
        <v>0</v>
      </c>
      <c r="O24" s="2159" t="s">
        <v>971</v>
      </c>
      <c r="P24" s="1273" t="s">
        <v>1429</v>
      </c>
      <c r="Q24" s="2141"/>
      <c r="R24" s="353"/>
    </row>
    <row r="25" spans="1:18" ht="28.2" customHeight="1" x14ac:dyDescent="0.3">
      <c r="A25" s="2124"/>
      <c r="B25" s="2129"/>
      <c r="C25" s="2136"/>
      <c r="D25" s="2129"/>
      <c r="E25" s="2144"/>
      <c r="F25" s="2044"/>
      <c r="G25" s="662" t="s">
        <v>10</v>
      </c>
      <c r="H25" s="1062">
        <v>50</v>
      </c>
      <c r="I25" s="1062">
        <v>0</v>
      </c>
      <c r="J25" s="1062">
        <v>0</v>
      </c>
      <c r="K25" s="2044"/>
      <c r="L25" s="2158"/>
      <c r="M25" s="2158"/>
      <c r="N25" s="2146"/>
      <c r="O25" s="2159"/>
      <c r="P25" s="1273"/>
      <c r="Q25" s="2141"/>
      <c r="R25" s="353"/>
    </row>
    <row r="26" spans="1:18" ht="28.2" customHeight="1" x14ac:dyDescent="0.3">
      <c r="A26" s="2124"/>
      <c r="B26" s="2129"/>
      <c r="C26" s="2136"/>
      <c r="D26" s="2129"/>
      <c r="E26" s="1999" t="s">
        <v>1090</v>
      </c>
      <c r="F26" s="2147" t="s">
        <v>120</v>
      </c>
      <c r="G26" s="662" t="s">
        <v>8</v>
      </c>
      <c r="H26" s="1062">
        <v>436</v>
      </c>
      <c r="I26" s="1062">
        <v>445</v>
      </c>
      <c r="J26" s="1062">
        <v>460</v>
      </c>
      <c r="K26" s="2044" t="s">
        <v>121</v>
      </c>
      <c r="L26" s="2164">
        <v>90</v>
      </c>
      <c r="M26" s="2164">
        <v>95</v>
      </c>
      <c r="N26" s="2165">
        <v>97</v>
      </c>
      <c r="O26" s="1273" t="s">
        <v>1091</v>
      </c>
      <c r="P26" s="1273" t="s">
        <v>1428</v>
      </c>
      <c r="Q26" s="2141"/>
      <c r="R26" s="353"/>
    </row>
    <row r="27" spans="1:18" ht="28.2" customHeight="1" x14ac:dyDescent="0.3">
      <c r="A27" s="2124"/>
      <c r="B27" s="2129"/>
      <c r="C27" s="2136"/>
      <c r="D27" s="2129"/>
      <c r="E27" s="1999"/>
      <c r="F27" s="2147"/>
      <c r="G27" s="662" t="s">
        <v>10</v>
      </c>
      <c r="H27" s="1062">
        <v>20</v>
      </c>
      <c r="I27" s="1062">
        <v>20</v>
      </c>
      <c r="J27" s="1062">
        <v>25</v>
      </c>
      <c r="K27" s="2044"/>
      <c r="L27" s="2164"/>
      <c r="M27" s="2164"/>
      <c r="N27" s="2163"/>
      <c r="O27" s="1273"/>
      <c r="P27" s="1273"/>
      <c r="Q27" s="2141"/>
      <c r="R27" s="353"/>
    </row>
    <row r="28" spans="1:18" ht="81.599999999999994" customHeight="1" x14ac:dyDescent="0.3">
      <c r="A28" s="2124"/>
      <c r="B28" s="2129"/>
      <c r="C28" s="2136"/>
      <c r="D28" s="2129"/>
      <c r="E28" s="664" t="s">
        <v>1092</v>
      </c>
      <c r="F28" s="677" t="s">
        <v>122</v>
      </c>
      <c r="G28" s="662" t="s">
        <v>8</v>
      </c>
      <c r="H28" s="1062">
        <v>240</v>
      </c>
      <c r="I28" s="1062">
        <v>260</v>
      </c>
      <c r="J28" s="1062">
        <v>270</v>
      </c>
      <c r="K28" s="662" t="s">
        <v>123</v>
      </c>
      <c r="L28" s="679">
        <v>90</v>
      </c>
      <c r="M28" s="679">
        <v>95</v>
      </c>
      <c r="N28" s="679">
        <v>97</v>
      </c>
      <c r="O28" s="2160" t="s">
        <v>1093</v>
      </c>
      <c r="P28" s="656" t="s">
        <v>1430</v>
      </c>
      <c r="Q28" s="2141"/>
      <c r="R28" s="353"/>
    </row>
    <row r="29" spans="1:18" ht="28.2" customHeight="1" x14ac:dyDescent="0.3">
      <c r="A29" s="2124"/>
      <c r="B29" s="2129"/>
      <c r="C29" s="2136"/>
      <c r="D29" s="2129"/>
      <c r="E29" s="1999" t="s">
        <v>1094</v>
      </c>
      <c r="F29" s="2147" t="s">
        <v>124</v>
      </c>
      <c r="G29" s="662" t="s">
        <v>8</v>
      </c>
      <c r="H29" s="1062">
        <v>511</v>
      </c>
      <c r="I29" s="1062">
        <v>520</v>
      </c>
      <c r="J29" s="1062">
        <v>525</v>
      </c>
      <c r="K29" s="2044" t="s">
        <v>125</v>
      </c>
      <c r="L29" s="2161">
        <v>90</v>
      </c>
      <c r="M29" s="2161">
        <v>95</v>
      </c>
      <c r="N29" s="2162">
        <v>97</v>
      </c>
      <c r="O29" s="1405"/>
      <c r="P29" s="1273" t="s">
        <v>1429</v>
      </c>
      <c r="Q29" s="2141"/>
      <c r="R29" s="353"/>
    </row>
    <row r="30" spans="1:18" ht="70.2" customHeight="1" x14ac:dyDescent="0.3">
      <c r="A30" s="2124"/>
      <c r="B30" s="2129"/>
      <c r="C30" s="2136"/>
      <c r="D30" s="2129"/>
      <c r="E30" s="1999"/>
      <c r="F30" s="2147"/>
      <c r="G30" s="662" t="s">
        <v>10</v>
      </c>
      <c r="H30" s="1062">
        <v>18</v>
      </c>
      <c r="I30" s="1062">
        <v>20</v>
      </c>
      <c r="J30" s="1062">
        <v>25</v>
      </c>
      <c r="K30" s="2044"/>
      <c r="L30" s="2161"/>
      <c r="M30" s="2161"/>
      <c r="N30" s="2163"/>
      <c r="O30" s="1405"/>
      <c r="P30" s="1273"/>
      <c r="Q30" s="2141"/>
      <c r="R30" s="353"/>
    </row>
    <row r="31" spans="1:18" ht="28.2" customHeight="1" x14ac:dyDescent="0.3">
      <c r="A31" s="2124"/>
      <c r="B31" s="2129"/>
      <c r="C31" s="2136"/>
      <c r="D31" s="2129"/>
      <c r="E31" s="664" t="s">
        <v>1095</v>
      </c>
      <c r="F31" s="677" t="s">
        <v>126</v>
      </c>
      <c r="G31" s="662" t="s">
        <v>8</v>
      </c>
      <c r="H31" s="1062">
        <v>1</v>
      </c>
      <c r="I31" s="1062">
        <v>0</v>
      </c>
      <c r="J31" s="1062">
        <v>2.5</v>
      </c>
      <c r="K31" s="662" t="s">
        <v>20</v>
      </c>
      <c r="L31" s="678">
        <v>1</v>
      </c>
      <c r="M31" s="678">
        <v>0</v>
      </c>
      <c r="N31" s="678">
        <v>1</v>
      </c>
      <c r="O31" s="1405"/>
      <c r="P31" s="656" t="s">
        <v>630</v>
      </c>
      <c r="Q31" s="2141"/>
      <c r="R31" s="353"/>
    </row>
    <row r="32" spans="1:18" ht="28.2" customHeight="1" x14ac:dyDescent="0.3">
      <c r="A32" s="2124"/>
      <c r="B32" s="2129"/>
      <c r="C32" s="2136"/>
      <c r="D32" s="2129"/>
      <c r="E32" s="2168" t="s">
        <v>1096</v>
      </c>
      <c r="F32" s="2169" t="s">
        <v>209</v>
      </c>
      <c r="G32" s="656" t="s">
        <v>8</v>
      </c>
      <c r="H32" s="1062">
        <v>38</v>
      </c>
      <c r="I32" s="1062">
        <v>40</v>
      </c>
      <c r="J32" s="1062">
        <v>45</v>
      </c>
      <c r="K32" s="2044" t="s">
        <v>210</v>
      </c>
      <c r="L32" s="2161">
        <v>90</v>
      </c>
      <c r="M32" s="2161">
        <v>95</v>
      </c>
      <c r="N32" s="2162">
        <v>97</v>
      </c>
      <c r="O32" s="1405"/>
      <c r="P32" s="1273" t="s">
        <v>1431</v>
      </c>
      <c r="Q32" s="2141"/>
      <c r="R32" s="353"/>
    </row>
    <row r="33" spans="1:18" ht="67.2" customHeight="1" x14ac:dyDescent="0.3">
      <c r="A33" s="2124"/>
      <c r="B33" s="2129"/>
      <c r="C33" s="2136"/>
      <c r="D33" s="2129"/>
      <c r="E33" s="2168"/>
      <c r="F33" s="2169"/>
      <c r="G33" s="656" t="s">
        <v>13</v>
      </c>
      <c r="H33" s="1062">
        <v>7</v>
      </c>
      <c r="I33" s="1062">
        <v>8</v>
      </c>
      <c r="J33" s="1062">
        <v>9</v>
      </c>
      <c r="K33" s="2044"/>
      <c r="L33" s="2161"/>
      <c r="M33" s="2161"/>
      <c r="N33" s="2163"/>
      <c r="O33" s="1406"/>
      <c r="P33" s="1273"/>
      <c r="Q33" s="2141"/>
      <c r="R33" s="353"/>
    </row>
    <row r="34" spans="1:18" ht="28.2" customHeight="1" x14ac:dyDescent="0.3">
      <c r="A34" s="2124"/>
      <c r="B34" s="2129"/>
      <c r="C34" s="2136"/>
      <c r="D34" s="2129"/>
      <c r="E34" s="670" t="s">
        <v>1097</v>
      </c>
      <c r="F34" s="656" t="s">
        <v>277</v>
      </c>
      <c r="G34" s="656" t="s">
        <v>8</v>
      </c>
      <c r="H34" s="1062">
        <v>0</v>
      </c>
      <c r="I34" s="1062">
        <v>0</v>
      </c>
      <c r="J34" s="1062">
        <v>0</v>
      </c>
      <c r="K34" s="662" t="s">
        <v>186</v>
      </c>
      <c r="L34" s="678">
        <v>1</v>
      </c>
      <c r="M34" s="678">
        <v>0</v>
      </c>
      <c r="N34" s="678">
        <v>0</v>
      </c>
      <c r="O34" s="2160" t="s">
        <v>984</v>
      </c>
      <c r="P34" s="1274" t="s">
        <v>1426</v>
      </c>
      <c r="Q34" s="2141"/>
      <c r="R34" s="353"/>
    </row>
    <row r="35" spans="1:18" ht="28.2" customHeight="1" x14ac:dyDescent="0.3">
      <c r="A35" s="2124"/>
      <c r="B35" s="2129"/>
      <c r="C35" s="2136"/>
      <c r="D35" s="2129"/>
      <c r="E35" s="670" t="s">
        <v>1098</v>
      </c>
      <c r="F35" s="656" t="s">
        <v>246</v>
      </c>
      <c r="G35" s="656" t="s">
        <v>8</v>
      </c>
      <c r="H35" s="1062">
        <v>0</v>
      </c>
      <c r="I35" s="1062">
        <v>0</v>
      </c>
      <c r="J35" s="1062">
        <v>0</v>
      </c>
      <c r="K35" s="662" t="s">
        <v>380</v>
      </c>
      <c r="L35" s="678">
        <v>1</v>
      </c>
      <c r="M35" s="678">
        <v>0</v>
      </c>
      <c r="N35" s="678">
        <v>0</v>
      </c>
      <c r="O35" s="1405"/>
      <c r="P35" s="1222"/>
      <c r="Q35" s="2141"/>
      <c r="R35" s="353"/>
    </row>
    <row r="36" spans="1:18" ht="28.2" customHeight="1" x14ac:dyDescent="0.3">
      <c r="A36" s="2124"/>
      <c r="B36" s="2129"/>
      <c r="C36" s="2136"/>
      <c r="D36" s="2129"/>
      <c r="E36" s="193" t="s">
        <v>1099</v>
      </c>
      <c r="F36" s="662" t="s">
        <v>637</v>
      </c>
      <c r="G36" s="681" t="s">
        <v>8</v>
      </c>
      <c r="H36" s="1067">
        <v>0</v>
      </c>
      <c r="I36" s="1067">
        <v>0</v>
      </c>
      <c r="J36" s="1067">
        <v>0</v>
      </c>
      <c r="K36" s="681" t="s">
        <v>240</v>
      </c>
      <c r="L36" s="681">
        <v>100</v>
      </c>
      <c r="M36" s="681">
        <v>0</v>
      </c>
      <c r="N36" s="681">
        <v>0</v>
      </c>
      <c r="O36" s="1405"/>
      <c r="P36" s="1223"/>
      <c r="Q36" s="2141"/>
      <c r="R36" s="353"/>
    </row>
    <row r="37" spans="1:18" ht="28.2" customHeight="1" x14ac:dyDescent="0.3">
      <c r="A37" s="2124"/>
      <c r="B37" s="2129"/>
      <c r="C37" s="2136"/>
      <c r="D37" s="2129"/>
      <c r="E37" s="1999" t="s">
        <v>1100</v>
      </c>
      <c r="F37" s="2166" t="s">
        <v>381</v>
      </c>
      <c r="G37" s="656" t="s">
        <v>8</v>
      </c>
      <c r="H37" s="1062">
        <v>27</v>
      </c>
      <c r="I37" s="1062" t="s">
        <v>211</v>
      </c>
      <c r="J37" s="1062">
        <v>30</v>
      </c>
      <c r="K37" s="2044" t="s">
        <v>214</v>
      </c>
      <c r="L37" s="2044">
        <v>5</v>
      </c>
      <c r="M37" s="2044">
        <v>5</v>
      </c>
      <c r="N37" s="2044">
        <v>5</v>
      </c>
      <c r="O37" s="1405"/>
      <c r="P37" s="1273" t="s">
        <v>630</v>
      </c>
      <c r="Q37" s="2141"/>
      <c r="R37" s="353"/>
    </row>
    <row r="38" spans="1:18" ht="28.2" customHeight="1" x14ac:dyDescent="0.3">
      <c r="A38" s="2124"/>
      <c r="B38" s="2129"/>
      <c r="C38" s="2136"/>
      <c r="D38" s="2129"/>
      <c r="E38" s="1999"/>
      <c r="F38" s="2166"/>
      <c r="G38" s="656" t="s">
        <v>10</v>
      </c>
      <c r="H38" s="1062">
        <v>13</v>
      </c>
      <c r="I38" s="1062" t="s">
        <v>212</v>
      </c>
      <c r="J38" s="1062">
        <v>20</v>
      </c>
      <c r="K38" s="2044"/>
      <c r="L38" s="2044"/>
      <c r="M38" s="2044"/>
      <c r="N38" s="2146"/>
      <c r="O38" s="1405"/>
      <c r="P38" s="1273"/>
      <c r="Q38" s="2141"/>
      <c r="R38" s="353"/>
    </row>
    <row r="39" spans="1:18" ht="28.2" customHeight="1" x14ac:dyDescent="0.3">
      <c r="A39" s="2124"/>
      <c r="B39" s="2129"/>
      <c r="C39" s="2136"/>
      <c r="D39" s="2129"/>
      <c r="E39" s="1999"/>
      <c r="F39" s="2166"/>
      <c r="G39" s="656" t="s">
        <v>13</v>
      </c>
      <c r="H39" s="1062">
        <v>4</v>
      </c>
      <c r="I39" s="1062" t="s">
        <v>213</v>
      </c>
      <c r="J39" s="1062">
        <v>10</v>
      </c>
      <c r="K39" s="2044"/>
      <c r="L39" s="2044"/>
      <c r="M39" s="2044"/>
      <c r="N39" s="2146"/>
      <c r="O39" s="1405"/>
      <c r="P39" s="1273"/>
      <c r="Q39" s="2141"/>
      <c r="R39" s="353"/>
    </row>
    <row r="40" spans="1:18" ht="28.2" customHeight="1" x14ac:dyDescent="0.3">
      <c r="A40" s="2124"/>
      <c r="B40" s="2129"/>
      <c r="C40" s="2136"/>
      <c r="D40" s="2129"/>
      <c r="E40" s="1999" t="s">
        <v>1101</v>
      </c>
      <c r="F40" s="2147" t="s">
        <v>127</v>
      </c>
      <c r="G40" s="662" t="s">
        <v>8</v>
      </c>
      <c r="H40" s="1062">
        <v>10</v>
      </c>
      <c r="I40" s="1062">
        <v>10</v>
      </c>
      <c r="J40" s="1062">
        <v>15</v>
      </c>
      <c r="K40" s="2044" t="s">
        <v>128</v>
      </c>
      <c r="L40" s="2164">
        <v>5</v>
      </c>
      <c r="M40" s="2164">
        <v>6</v>
      </c>
      <c r="N40" s="2164">
        <v>7</v>
      </c>
      <c r="O40" s="1405"/>
      <c r="P40" s="1273" t="s">
        <v>630</v>
      </c>
      <c r="Q40" s="2141"/>
      <c r="R40" s="353"/>
    </row>
    <row r="41" spans="1:18" ht="28.2" customHeight="1" x14ac:dyDescent="0.3">
      <c r="A41" s="2124"/>
      <c r="B41" s="2129"/>
      <c r="C41" s="2136"/>
      <c r="D41" s="2129"/>
      <c r="E41" s="2167"/>
      <c r="F41" s="2147"/>
      <c r="G41" s="662" t="s">
        <v>10</v>
      </c>
      <c r="H41" s="1062">
        <v>9</v>
      </c>
      <c r="I41" s="1062">
        <v>10</v>
      </c>
      <c r="J41" s="1062">
        <v>15</v>
      </c>
      <c r="K41" s="2044"/>
      <c r="L41" s="2164"/>
      <c r="M41" s="2164"/>
      <c r="N41" s="2146"/>
      <c r="O41" s="1405"/>
      <c r="P41" s="1273"/>
      <c r="Q41" s="2141"/>
      <c r="R41" s="353"/>
    </row>
    <row r="42" spans="1:18" ht="28.2" customHeight="1" x14ac:dyDescent="0.3">
      <c r="A42" s="2124"/>
      <c r="B42" s="2129"/>
      <c r="C42" s="2136"/>
      <c r="D42" s="2129"/>
      <c r="E42" s="2171" t="s">
        <v>1102</v>
      </c>
      <c r="F42" s="2041" t="s">
        <v>743</v>
      </c>
      <c r="G42" s="681" t="s">
        <v>8</v>
      </c>
      <c r="H42" s="1067">
        <v>5.5</v>
      </c>
      <c r="I42" s="1067">
        <v>0</v>
      </c>
      <c r="J42" s="1067">
        <v>0</v>
      </c>
      <c r="K42" s="2041" t="s">
        <v>748</v>
      </c>
      <c r="L42" s="2041">
        <v>24</v>
      </c>
      <c r="M42" s="2041">
        <v>24</v>
      </c>
      <c r="N42" s="2041">
        <v>0</v>
      </c>
      <c r="O42" s="1405"/>
      <c r="P42" s="2041" t="s">
        <v>1432</v>
      </c>
      <c r="Q42" s="2141"/>
      <c r="R42" s="353"/>
    </row>
    <row r="43" spans="1:18" ht="28.2" customHeight="1" x14ac:dyDescent="0.3">
      <c r="A43" s="2124"/>
      <c r="B43" s="2129"/>
      <c r="C43" s="2136"/>
      <c r="D43" s="2129"/>
      <c r="E43" s="2172"/>
      <c r="F43" s="2170"/>
      <c r="G43" s="751" t="s">
        <v>7</v>
      </c>
      <c r="H43" s="1068">
        <v>30</v>
      </c>
      <c r="I43" s="1068">
        <v>11.8</v>
      </c>
      <c r="J43" s="1068">
        <v>0</v>
      </c>
      <c r="K43" s="2170"/>
      <c r="L43" s="2170"/>
      <c r="M43" s="2170"/>
      <c r="N43" s="2170"/>
      <c r="O43" s="1405"/>
      <c r="P43" s="2170"/>
      <c r="Q43" s="2142"/>
      <c r="R43" s="353"/>
    </row>
    <row r="44" spans="1:18" ht="28.2" customHeight="1" thickBot="1" x14ac:dyDescent="0.35">
      <c r="A44" s="2124"/>
      <c r="B44" s="2129"/>
      <c r="C44" s="2136"/>
      <c r="D44" s="2129"/>
      <c r="E44" s="1149" t="s">
        <v>1360</v>
      </c>
      <c r="F44" s="1150" t="s">
        <v>1358</v>
      </c>
      <c r="G44" s="1151" t="s">
        <v>8</v>
      </c>
      <c r="H44" s="1152">
        <v>1</v>
      </c>
      <c r="I44" s="1152">
        <v>1</v>
      </c>
      <c r="J44" s="1152">
        <v>1</v>
      </c>
      <c r="K44" s="1150" t="s">
        <v>1361</v>
      </c>
      <c r="L44" s="1150">
        <v>1</v>
      </c>
      <c r="M44" s="1150">
        <v>1</v>
      </c>
      <c r="N44" s="1150">
        <v>1</v>
      </c>
      <c r="O44" s="2470" t="s">
        <v>978</v>
      </c>
      <c r="P44" s="1153" t="s">
        <v>1426</v>
      </c>
      <c r="Q44" s="1154"/>
      <c r="R44" s="353"/>
    </row>
    <row r="45" spans="1:18" ht="16.95" customHeight="1" thickBot="1" x14ac:dyDescent="0.35">
      <c r="A45" s="2124"/>
      <c r="B45" s="2129"/>
      <c r="C45" s="2129"/>
      <c r="D45" s="2130"/>
      <c r="E45" s="2173" t="s">
        <v>15</v>
      </c>
      <c r="F45" s="2174"/>
      <c r="G45" s="2175"/>
      <c r="H45" s="1069">
        <f>SUM(H11:H44)</f>
        <v>1591.5</v>
      </c>
      <c r="I45" s="1070">
        <f>SUM(I11:I44)</f>
        <v>1526.8</v>
      </c>
      <c r="J45" s="1071">
        <f>SUM(J11:J44)</f>
        <v>1668.5</v>
      </c>
      <c r="K45" s="2176"/>
      <c r="L45" s="2177"/>
      <c r="M45" s="2177"/>
      <c r="N45" s="2177"/>
      <c r="O45" s="2177"/>
      <c r="P45" s="2177"/>
      <c r="Q45" s="2178"/>
      <c r="R45" s="353"/>
    </row>
    <row r="46" spans="1:18" ht="16.2" customHeight="1" thickBot="1" x14ac:dyDescent="0.35">
      <c r="A46" s="2124"/>
      <c r="B46" s="2129"/>
      <c r="C46" s="2129"/>
      <c r="D46" s="2137" t="s">
        <v>1103</v>
      </c>
      <c r="E46" s="2179"/>
      <c r="F46" s="2179"/>
      <c r="G46" s="2179"/>
      <c r="H46" s="2179"/>
      <c r="I46" s="2179"/>
      <c r="J46" s="2179"/>
      <c r="K46" s="2179"/>
      <c r="L46" s="2179"/>
      <c r="M46" s="2179"/>
      <c r="N46" s="2179"/>
      <c r="O46" s="2179"/>
      <c r="P46" s="2179"/>
      <c r="Q46" s="2180"/>
      <c r="R46" s="353"/>
    </row>
    <row r="47" spans="1:18" ht="28.2" customHeight="1" x14ac:dyDescent="0.3">
      <c r="A47" s="2124"/>
      <c r="B47" s="2129"/>
      <c r="C47" s="2129"/>
      <c r="D47" s="2138"/>
      <c r="E47" s="66" t="s">
        <v>1104</v>
      </c>
      <c r="F47" s="408" t="s">
        <v>105</v>
      </c>
      <c r="G47" s="407" t="s">
        <v>8</v>
      </c>
      <c r="H47" s="1072">
        <v>30</v>
      </c>
      <c r="I47" s="1072">
        <v>10</v>
      </c>
      <c r="J47" s="1072">
        <v>30</v>
      </c>
      <c r="K47" s="407" t="s">
        <v>106</v>
      </c>
      <c r="L47" s="138">
        <v>1</v>
      </c>
      <c r="M47" s="138">
        <v>1</v>
      </c>
      <c r="N47" s="138">
        <v>1</v>
      </c>
      <c r="O47" s="215" t="s">
        <v>984</v>
      </c>
      <c r="P47" s="138" t="s">
        <v>1426</v>
      </c>
      <c r="Q47" s="2140" t="s">
        <v>636</v>
      </c>
      <c r="R47" s="14"/>
    </row>
    <row r="48" spans="1:18" ht="28.2" customHeight="1" x14ac:dyDescent="0.3">
      <c r="A48" s="2124"/>
      <c r="B48" s="2129"/>
      <c r="C48" s="2129"/>
      <c r="D48" s="2139"/>
      <c r="E48" s="1999" t="s">
        <v>1105</v>
      </c>
      <c r="F48" s="2044" t="s">
        <v>129</v>
      </c>
      <c r="G48" s="403" t="s">
        <v>8</v>
      </c>
      <c r="H48" s="1062">
        <v>1</v>
      </c>
      <c r="I48" s="1062">
        <v>1</v>
      </c>
      <c r="J48" s="1062">
        <v>1</v>
      </c>
      <c r="K48" s="2044" t="s">
        <v>107</v>
      </c>
      <c r="L48" s="2164">
        <v>1</v>
      </c>
      <c r="M48" s="2164">
        <v>1</v>
      </c>
      <c r="N48" s="2041">
        <v>1</v>
      </c>
      <c r="O48" s="2183" t="s">
        <v>984</v>
      </c>
      <c r="P48" s="2165" t="s">
        <v>709</v>
      </c>
      <c r="Q48" s="2181"/>
      <c r="R48" s="14"/>
    </row>
    <row r="49" spans="1:18" ht="28.2" customHeight="1" x14ac:dyDescent="0.3">
      <c r="A49" s="2124"/>
      <c r="B49" s="2129"/>
      <c r="C49" s="2129"/>
      <c r="D49" s="2139"/>
      <c r="E49" s="1999"/>
      <c r="F49" s="2044"/>
      <c r="G49" s="403" t="s">
        <v>10</v>
      </c>
      <c r="H49" s="1062">
        <v>2</v>
      </c>
      <c r="I49" s="1062">
        <v>2</v>
      </c>
      <c r="J49" s="1062">
        <v>2</v>
      </c>
      <c r="K49" s="2044"/>
      <c r="L49" s="2044"/>
      <c r="M49" s="2044"/>
      <c r="N49" s="2163"/>
      <c r="O49" s="2163"/>
      <c r="P49" s="2163"/>
      <c r="Q49" s="2181"/>
      <c r="R49" s="14"/>
    </row>
    <row r="50" spans="1:18" ht="28.2" customHeight="1" x14ac:dyDescent="0.3">
      <c r="A50" s="2124"/>
      <c r="B50" s="2129"/>
      <c r="C50" s="2129"/>
      <c r="D50" s="2139"/>
      <c r="E50" s="198" t="s">
        <v>1106</v>
      </c>
      <c r="F50" s="404" t="s">
        <v>197</v>
      </c>
      <c r="G50" s="404" t="s">
        <v>8</v>
      </c>
      <c r="H50" s="1073">
        <v>50</v>
      </c>
      <c r="I50" s="1073">
        <v>150</v>
      </c>
      <c r="J50" s="1073">
        <v>0</v>
      </c>
      <c r="K50" s="404" t="s">
        <v>632</v>
      </c>
      <c r="L50" s="404">
        <v>20</v>
      </c>
      <c r="M50" s="404">
        <v>100</v>
      </c>
      <c r="N50" s="404">
        <v>0</v>
      </c>
      <c r="O50" s="403" t="s">
        <v>984</v>
      </c>
      <c r="P50" s="2255" t="s">
        <v>1430</v>
      </c>
      <c r="Q50" s="2181"/>
      <c r="R50" s="14"/>
    </row>
    <row r="51" spans="1:18" ht="28.2" customHeight="1" x14ac:dyDescent="0.3">
      <c r="A51" s="2124"/>
      <c r="B51" s="2129"/>
      <c r="C51" s="2129"/>
      <c r="D51" s="2139"/>
      <c r="E51" s="2184" t="s">
        <v>1107</v>
      </c>
      <c r="F51" s="2147" t="s">
        <v>108</v>
      </c>
      <c r="G51" s="403" t="s">
        <v>8</v>
      </c>
      <c r="H51" s="1062">
        <v>10</v>
      </c>
      <c r="I51" s="1062">
        <v>12</v>
      </c>
      <c r="J51" s="1062">
        <v>15</v>
      </c>
      <c r="K51" s="2044" t="s">
        <v>109</v>
      </c>
      <c r="L51" s="2164">
        <v>1</v>
      </c>
      <c r="M51" s="2164">
        <v>1</v>
      </c>
      <c r="N51" s="2165">
        <v>1</v>
      </c>
      <c r="O51" s="2155" t="s">
        <v>1093</v>
      </c>
      <c r="P51" s="2256"/>
      <c r="Q51" s="2181"/>
      <c r="R51" s="14"/>
    </row>
    <row r="52" spans="1:18" ht="28.2" customHeight="1" x14ac:dyDescent="0.3">
      <c r="A52" s="2124"/>
      <c r="B52" s="2129"/>
      <c r="C52" s="2129"/>
      <c r="D52" s="2139"/>
      <c r="E52" s="2184"/>
      <c r="F52" s="2147"/>
      <c r="G52" s="403" t="s">
        <v>10</v>
      </c>
      <c r="H52" s="1062">
        <v>5</v>
      </c>
      <c r="I52" s="1062">
        <v>5</v>
      </c>
      <c r="J52" s="1062">
        <v>5</v>
      </c>
      <c r="K52" s="2044"/>
      <c r="L52" s="2164"/>
      <c r="M52" s="2164"/>
      <c r="N52" s="2163"/>
      <c r="O52" s="2156"/>
      <c r="P52" s="2256"/>
      <c r="Q52" s="2181"/>
      <c r="R52" s="14"/>
    </row>
    <row r="53" spans="1:18" ht="28.2" customHeight="1" x14ac:dyDescent="0.3">
      <c r="A53" s="2124"/>
      <c r="B53" s="2129"/>
      <c r="C53" s="2129"/>
      <c r="D53" s="2139"/>
      <c r="E53" s="2184" t="s">
        <v>1108</v>
      </c>
      <c r="F53" s="2147" t="s">
        <v>110</v>
      </c>
      <c r="G53" s="403" t="s">
        <v>8</v>
      </c>
      <c r="H53" s="1062">
        <v>10</v>
      </c>
      <c r="I53" s="1062">
        <v>12</v>
      </c>
      <c r="J53" s="1062">
        <v>12</v>
      </c>
      <c r="K53" s="2044" t="s">
        <v>109</v>
      </c>
      <c r="L53" s="2161">
        <v>1</v>
      </c>
      <c r="M53" s="2161">
        <v>1</v>
      </c>
      <c r="N53" s="2041">
        <v>1</v>
      </c>
      <c r="O53" s="2156"/>
      <c r="P53" s="2256"/>
      <c r="Q53" s="2181"/>
      <c r="R53" s="14"/>
    </row>
    <row r="54" spans="1:18" ht="28.2" customHeight="1" x14ac:dyDescent="0.3">
      <c r="A54" s="2124"/>
      <c r="B54" s="2129"/>
      <c r="C54" s="2129"/>
      <c r="D54" s="2139"/>
      <c r="E54" s="2184"/>
      <c r="F54" s="2044"/>
      <c r="G54" s="403" t="s">
        <v>10</v>
      </c>
      <c r="H54" s="1062">
        <v>5</v>
      </c>
      <c r="I54" s="1062">
        <v>5</v>
      </c>
      <c r="J54" s="1062">
        <v>5</v>
      </c>
      <c r="K54" s="2044"/>
      <c r="L54" s="2044"/>
      <c r="M54" s="2044"/>
      <c r="N54" s="2163"/>
      <c r="O54" s="2157"/>
      <c r="P54" s="2257"/>
      <c r="Q54" s="2181"/>
      <c r="R54" s="14"/>
    </row>
    <row r="55" spans="1:18" ht="28.2" customHeight="1" x14ac:dyDescent="0.3">
      <c r="A55" s="2124"/>
      <c r="B55" s="2129"/>
      <c r="C55" s="2129"/>
      <c r="D55" s="2139"/>
      <c r="E55" s="1999" t="s">
        <v>1109</v>
      </c>
      <c r="F55" s="2194" t="s">
        <v>27</v>
      </c>
      <c r="G55" s="403" t="s">
        <v>8</v>
      </c>
      <c r="H55" s="1062">
        <v>42</v>
      </c>
      <c r="I55" s="1074">
        <v>0</v>
      </c>
      <c r="J55" s="1074">
        <v>0</v>
      </c>
      <c r="K55" s="2195" t="s">
        <v>21</v>
      </c>
      <c r="L55" s="2196">
        <v>100</v>
      </c>
      <c r="M55" s="2196">
        <v>0</v>
      </c>
      <c r="N55" s="2041">
        <v>0</v>
      </c>
      <c r="O55" s="1274" t="s">
        <v>1110</v>
      </c>
      <c r="P55" s="1274" t="s">
        <v>553</v>
      </c>
      <c r="Q55" s="2181"/>
      <c r="R55" s="14"/>
    </row>
    <row r="56" spans="1:18" ht="28.2" customHeight="1" x14ac:dyDescent="0.3">
      <c r="A56" s="2124"/>
      <c r="B56" s="2129"/>
      <c r="C56" s="2129"/>
      <c r="D56" s="2139"/>
      <c r="E56" s="1999"/>
      <c r="F56" s="2044"/>
      <c r="G56" s="403" t="s">
        <v>10</v>
      </c>
      <c r="H56" s="1074">
        <v>0</v>
      </c>
      <c r="I56" s="1074">
        <v>0</v>
      </c>
      <c r="J56" s="1074">
        <v>0</v>
      </c>
      <c r="K56" s="2044"/>
      <c r="L56" s="2196"/>
      <c r="M56" s="2196"/>
      <c r="N56" s="2197"/>
      <c r="O56" s="1223"/>
      <c r="P56" s="1223"/>
      <c r="Q56" s="2181"/>
      <c r="R56" s="14"/>
    </row>
    <row r="57" spans="1:18" ht="28.2" customHeight="1" thickBot="1" x14ac:dyDescent="0.35">
      <c r="A57" s="2124"/>
      <c r="B57" s="2129"/>
      <c r="C57" s="2129"/>
      <c r="D57" s="2139"/>
      <c r="E57" s="411" t="s">
        <v>1111</v>
      </c>
      <c r="F57" s="40" t="s">
        <v>29</v>
      </c>
      <c r="G57" s="412" t="s">
        <v>8</v>
      </c>
      <c r="H57" s="1075">
        <v>55</v>
      </c>
      <c r="I57" s="1075">
        <v>120</v>
      </c>
      <c r="J57" s="1075">
        <v>0</v>
      </c>
      <c r="K57" s="413" t="s">
        <v>23</v>
      </c>
      <c r="L57" s="414">
        <v>25</v>
      </c>
      <c r="M57" s="414">
        <v>100</v>
      </c>
      <c r="N57" s="412">
        <v>0</v>
      </c>
      <c r="O57" s="139" t="s">
        <v>984</v>
      </c>
      <c r="P57" s="139" t="s">
        <v>1451</v>
      </c>
      <c r="Q57" s="2182"/>
      <c r="R57" s="353"/>
    </row>
    <row r="58" spans="1:18" ht="15" customHeight="1" thickBot="1" x14ac:dyDescent="0.35">
      <c r="A58" s="2124"/>
      <c r="B58" s="2129"/>
      <c r="C58" s="2129"/>
      <c r="D58" s="2130"/>
      <c r="E58" s="2185" t="s">
        <v>15</v>
      </c>
      <c r="F58" s="2186"/>
      <c r="G58" s="2187"/>
      <c r="H58" s="1070">
        <f>SUM(H47:H57)</f>
        <v>210</v>
      </c>
      <c r="I58" s="1070">
        <f>SUM(I47:I57)</f>
        <v>317</v>
      </c>
      <c r="J58" s="1071">
        <f>SUM(J47:J57)</f>
        <v>70</v>
      </c>
      <c r="K58" s="2176"/>
      <c r="L58" s="2177"/>
      <c r="M58" s="2177"/>
      <c r="N58" s="2177"/>
      <c r="O58" s="2177"/>
      <c r="P58" s="2177"/>
      <c r="Q58" s="2178"/>
      <c r="R58" s="353"/>
    </row>
    <row r="59" spans="1:18" ht="21" customHeight="1" thickBot="1" x14ac:dyDescent="0.35">
      <c r="A59" s="2124"/>
      <c r="B59" s="2129"/>
      <c r="C59" s="2129"/>
      <c r="D59" s="2188" t="s">
        <v>1112</v>
      </c>
      <c r="E59" s="2189"/>
      <c r="F59" s="2189"/>
      <c r="G59" s="2189"/>
      <c r="H59" s="2189"/>
      <c r="I59" s="2189"/>
      <c r="J59" s="2189"/>
      <c r="K59" s="2189"/>
      <c r="L59" s="2189"/>
      <c r="M59" s="2189"/>
      <c r="N59" s="2189"/>
      <c r="O59" s="2189"/>
      <c r="P59" s="2189"/>
      <c r="Q59" s="2190"/>
      <c r="R59" s="353"/>
    </row>
    <row r="60" spans="1:18" ht="28.2" customHeight="1" x14ac:dyDescent="0.3">
      <c r="A60" s="2124"/>
      <c r="B60" s="2129"/>
      <c r="C60" s="2129"/>
      <c r="D60" s="2138"/>
      <c r="E60" s="2191" t="s">
        <v>1113</v>
      </c>
      <c r="F60" s="1557" t="s">
        <v>961</v>
      </c>
      <c r="G60" s="407" t="s">
        <v>8</v>
      </c>
      <c r="H60" s="1061">
        <v>0</v>
      </c>
      <c r="I60" s="1061">
        <v>0</v>
      </c>
      <c r="J60" s="1061">
        <v>0</v>
      </c>
      <c r="K60" s="2192" t="s">
        <v>104</v>
      </c>
      <c r="L60" s="2193">
        <v>2</v>
      </c>
      <c r="M60" s="2193">
        <v>3</v>
      </c>
      <c r="N60" s="2198">
        <v>5</v>
      </c>
      <c r="O60" s="2199" t="s">
        <v>631</v>
      </c>
      <c r="P60" s="2198" t="s">
        <v>1427</v>
      </c>
      <c r="Q60" s="2140" t="s">
        <v>636</v>
      </c>
      <c r="R60" s="353"/>
    </row>
    <row r="61" spans="1:18" ht="28.2" customHeight="1" x14ac:dyDescent="0.3">
      <c r="A61" s="2124"/>
      <c r="B61" s="2129"/>
      <c r="C61" s="2129"/>
      <c r="D61" s="2139"/>
      <c r="E61" s="2144"/>
      <c r="F61" s="2044"/>
      <c r="G61" s="403" t="s">
        <v>13</v>
      </c>
      <c r="H61" s="1076">
        <v>30</v>
      </c>
      <c r="I61" s="1076">
        <v>40</v>
      </c>
      <c r="J61" s="1076">
        <v>50</v>
      </c>
      <c r="K61" s="2044"/>
      <c r="L61" s="2145"/>
      <c r="M61" s="2145"/>
      <c r="N61" s="2163"/>
      <c r="O61" s="2200"/>
      <c r="P61" s="2163"/>
      <c r="Q61" s="2181"/>
      <c r="R61" s="353"/>
    </row>
    <row r="62" spans="1:18" ht="28.2" customHeight="1" x14ac:dyDescent="0.3">
      <c r="A62" s="2124"/>
      <c r="B62" s="2129"/>
      <c r="C62" s="2129"/>
      <c r="D62" s="2139"/>
      <c r="E62" s="1999" t="s">
        <v>1114</v>
      </c>
      <c r="F62" s="2044" t="s">
        <v>25</v>
      </c>
      <c r="G62" s="410" t="s">
        <v>8</v>
      </c>
      <c r="H62" s="1074">
        <v>10</v>
      </c>
      <c r="I62" s="1074">
        <v>10</v>
      </c>
      <c r="J62" s="1074">
        <v>10</v>
      </c>
      <c r="K62" s="2195" t="s">
        <v>635</v>
      </c>
      <c r="L62" s="2195">
        <v>1</v>
      </c>
      <c r="M62" s="2195">
        <v>1</v>
      </c>
      <c r="N62" s="2155">
        <v>1</v>
      </c>
      <c r="O62" s="2200"/>
      <c r="P62" s="2155" t="s">
        <v>544</v>
      </c>
      <c r="Q62" s="2181"/>
      <c r="R62" s="353"/>
    </row>
    <row r="63" spans="1:18" ht="28.2" customHeight="1" x14ac:dyDescent="0.3">
      <c r="A63" s="2124"/>
      <c r="B63" s="2129"/>
      <c r="C63" s="2129"/>
      <c r="D63" s="2139"/>
      <c r="E63" s="1999"/>
      <c r="F63" s="2044"/>
      <c r="G63" s="403" t="s">
        <v>10</v>
      </c>
      <c r="H63" s="1062">
        <v>20</v>
      </c>
      <c r="I63" s="1062">
        <v>20</v>
      </c>
      <c r="J63" s="1062">
        <v>20</v>
      </c>
      <c r="K63" s="2044"/>
      <c r="L63" s="2195"/>
      <c r="M63" s="2195"/>
      <c r="N63" s="2163"/>
      <c r="O63" s="2200"/>
      <c r="P63" s="2163"/>
      <c r="Q63" s="2181"/>
      <c r="R63" s="353"/>
    </row>
    <row r="64" spans="1:18" ht="28.2" customHeight="1" x14ac:dyDescent="0.3">
      <c r="A64" s="2124"/>
      <c r="B64" s="2129"/>
      <c r="C64" s="2129"/>
      <c r="D64" s="2139"/>
      <c r="E64" s="1999" t="s">
        <v>1115</v>
      </c>
      <c r="F64" s="2044" t="s">
        <v>26</v>
      </c>
      <c r="G64" s="403" t="s">
        <v>8</v>
      </c>
      <c r="H64" s="1062">
        <v>820</v>
      </c>
      <c r="I64" s="1062">
        <v>880</v>
      </c>
      <c r="J64" s="1062">
        <v>0</v>
      </c>
      <c r="K64" s="2044" t="s">
        <v>634</v>
      </c>
      <c r="L64" s="2044">
        <v>41</v>
      </c>
      <c r="M64" s="2044">
        <v>100</v>
      </c>
      <c r="N64" s="2155">
        <v>0</v>
      </c>
      <c r="O64" s="2200"/>
      <c r="P64" s="2155" t="s">
        <v>553</v>
      </c>
      <c r="Q64" s="2181"/>
      <c r="R64" s="353"/>
    </row>
    <row r="65" spans="1:18" ht="28.2" customHeight="1" x14ac:dyDescent="0.3">
      <c r="A65" s="2124"/>
      <c r="B65" s="2129"/>
      <c r="C65" s="2129"/>
      <c r="D65" s="2139"/>
      <c r="E65" s="1999"/>
      <c r="F65" s="2044"/>
      <c r="G65" s="403" t="s">
        <v>10</v>
      </c>
      <c r="H65" s="1062">
        <v>600</v>
      </c>
      <c r="I65" s="1062">
        <v>1330</v>
      </c>
      <c r="J65" s="1062">
        <v>0</v>
      </c>
      <c r="K65" s="2044"/>
      <c r="L65" s="2044"/>
      <c r="M65" s="2044"/>
      <c r="N65" s="2202"/>
      <c r="O65" s="2200"/>
      <c r="P65" s="2163"/>
      <c r="Q65" s="2181"/>
      <c r="R65" s="353"/>
    </row>
    <row r="66" spans="1:18" ht="28.2" customHeight="1" x14ac:dyDescent="0.3">
      <c r="A66" s="2124"/>
      <c r="B66" s="2129"/>
      <c r="C66" s="2129"/>
      <c r="D66" s="2139"/>
      <c r="E66" s="199" t="s">
        <v>1116</v>
      </c>
      <c r="F66" s="403" t="s">
        <v>633</v>
      </c>
      <c r="G66" s="403" t="s">
        <v>8</v>
      </c>
      <c r="H66" s="1062">
        <v>0</v>
      </c>
      <c r="I66" s="1062">
        <v>0</v>
      </c>
      <c r="J66" s="1062">
        <v>0</v>
      </c>
      <c r="K66" s="365" t="s">
        <v>983</v>
      </c>
      <c r="L66" s="403">
        <v>50</v>
      </c>
      <c r="M66" s="403">
        <v>100</v>
      </c>
      <c r="N66" s="402">
        <v>0</v>
      </c>
      <c r="O66" s="2201"/>
      <c r="P66" s="402" t="s">
        <v>708</v>
      </c>
      <c r="Q66" s="2181"/>
      <c r="R66" s="353"/>
    </row>
    <row r="67" spans="1:18" ht="28.2" customHeight="1" x14ac:dyDescent="0.3">
      <c r="A67" s="2124"/>
      <c r="B67" s="2129"/>
      <c r="C67" s="2129"/>
      <c r="D67" s="2139"/>
      <c r="E67" s="1332" t="s">
        <v>1117</v>
      </c>
      <c r="F67" s="1335" t="s">
        <v>199</v>
      </c>
      <c r="G67" s="403" t="s">
        <v>8</v>
      </c>
      <c r="H67" s="1062">
        <v>10</v>
      </c>
      <c r="I67" s="1062">
        <v>0</v>
      </c>
      <c r="J67" s="1062">
        <v>0</v>
      </c>
      <c r="K67" s="2215" t="s">
        <v>632</v>
      </c>
      <c r="L67" s="2217">
        <v>100</v>
      </c>
      <c r="M67" s="2217">
        <v>0</v>
      </c>
      <c r="N67" s="2155">
        <v>0</v>
      </c>
      <c r="O67" s="2155" t="s">
        <v>966</v>
      </c>
      <c r="P67" s="2155" t="s">
        <v>612</v>
      </c>
      <c r="Q67" s="2181"/>
      <c r="R67" s="353"/>
    </row>
    <row r="68" spans="1:18" ht="28.2" customHeight="1" thickBot="1" x14ac:dyDescent="0.35">
      <c r="A68" s="2124"/>
      <c r="B68" s="2129"/>
      <c r="C68" s="2129"/>
      <c r="D68" s="2139"/>
      <c r="E68" s="2213"/>
      <c r="F68" s="2214"/>
      <c r="G68" s="412" t="s">
        <v>10</v>
      </c>
      <c r="H68" s="1077">
        <v>90</v>
      </c>
      <c r="I68" s="1077">
        <v>0</v>
      </c>
      <c r="J68" s="1077">
        <v>0</v>
      </c>
      <c r="K68" s="2216"/>
      <c r="L68" s="2203"/>
      <c r="M68" s="2203"/>
      <c r="N68" s="2203"/>
      <c r="O68" s="2203"/>
      <c r="P68" s="2203"/>
      <c r="Q68" s="2182"/>
      <c r="R68" s="353"/>
    </row>
    <row r="69" spans="1:18" ht="16.95" customHeight="1" thickBot="1" x14ac:dyDescent="0.35">
      <c r="A69" s="2124"/>
      <c r="B69" s="2129"/>
      <c r="C69" s="2129"/>
      <c r="D69" s="2130"/>
      <c r="E69" s="2204" t="s">
        <v>15</v>
      </c>
      <c r="F69" s="2205"/>
      <c r="G69" s="2205"/>
      <c r="H69" s="1069">
        <f>SUM(H60:H68)</f>
        <v>1580</v>
      </c>
      <c r="I69" s="1070">
        <f>SUM(I60:I68)</f>
        <v>2280</v>
      </c>
      <c r="J69" s="1071">
        <f>SUM(J60:J68)</f>
        <v>80</v>
      </c>
      <c r="K69" s="2206"/>
      <c r="L69" s="2177"/>
      <c r="M69" s="2177"/>
      <c r="N69" s="2177"/>
      <c r="O69" s="2177"/>
      <c r="P69" s="2177"/>
      <c r="Q69" s="2178"/>
      <c r="R69" s="353"/>
    </row>
    <row r="70" spans="1:18" ht="19.2" customHeight="1" thickBot="1" x14ac:dyDescent="0.35">
      <c r="A70" s="2124"/>
      <c r="B70" s="2129"/>
      <c r="C70" s="2130"/>
      <c r="D70" s="2207" t="s">
        <v>11</v>
      </c>
      <c r="E70" s="2208"/>
      <c r="F70" s="2208"/>
      <c r="G70" s="2209"/>
      <c r="H70" s="1078">
        <f>H45+H58+H69</f>
        <v>3381.5</v>
      </c>
      <c r="I70" s="1078">
        <f>I45+I58+I69</f>
        <v>4123.8</v>
      </c>
      <c r="J70" s="1078">
        <f>J45+J58+J69</f>
        <v>1818.5</v>
      </c>
      <c r="K70" s="2210"/>
      <c r="L70" s="2211"/>
      <c r="M70" s="2211"/>
      <c r="N70" s="2211"/>
      <c r="O70" s="2211"/>
      <c r="P70" s="2211"/>
      <c r="Q70" s="2212"/>
      <c r="R70" s="353"/>
    </row>
    <row r="71" spans="1:18" ht="15.45" customHeight="1" thickBot="1" x14ac:dyDescent="0.35">
      <c r="A71" s="2124"/>
      <c r="B71" s="2130"/>
      <c r="C71" s="2218" t="s">
        <v>752</v>
      </c>
      <c r="D71" s="2219"/>
      <c r="E71" s="2219"/>
      <c r="F71" s="2219"/>
      <c r="G71" s="2220"/>
      <c r="H71" s="1079">
        <f>H70</f>
        <v>3381.5</v>
      </c>
      <c r="I71" s="1080">
        <f>I70</f>
        <v>4123.8</v>
      </c>
      <c r="J71" s="1079">
        <f>J70</f>
        <v>1818.5</v>
      </c>
      <c r="K71" s="190"/>
      <c r="L71" s="190"/>
      <c r="M71" s="190"/>
      <c r="N71" s="190"/>
      <c r="O71" s="190"/>
      <c r="P71" s="190"/>
      <c r="Q71" s="191"/>
      <c r="R71" s="353"/>
    </row>
    <row r="72" spans="1:18" ht="16.2" customHeight="1" thickBot="1" x14ac:dyDescent="0.35">
      <c r="A72" s="2124"/>
      <c r="B72" s="1259" t="s">
        <v>835</v>
      </c>
      <c r="C72" s="2221"/>
      <c r="D72" s="2221"/>
      <c r="E72" s="2221"/>
      <c r="F72" s="2221"/>
      <c r="G72" s="2221"/>
      <c r="H72" s="2221"/>
      <c r="I72" s="2221"/>
      <c r="J72" s="2221"/>
      <c r="K72" s="2221"/>
      <c r="L72" s="2221"/>
      <c r="M72" s="2221"/>
      <c r="N72" s="2221"/>
      <c r="O72" s="2221"/>
      <c r="P72" s="2221"/>
      <c r="Q72" s="2222"/>
      <c r="R72" s="353"/>
    </row>
    <row r="73" spans="1:18" ht="16.2" customHeight="1" thickBot="1" x14ac:dyDescent="0.35">
      <c r="A73" s="2124"/>
      <c r="B73" s="2223"/>
      <c r="C73" s="2225" t="s">
        <v>1118</v>
      </c>
      <c r="D73" s="2226"/>
      <c r="E73" s="2226"/>
      <c r="F73" s="2226"/>
      <c r="G73" s="2226"/>
      <c r="H73" s="2226"/>
      <c r="I73" s="2226"/>
      <c r="J73" s="2226"/>
      <c r="K73" s="2226"/>
      <c r="L73" s="2226"/>
      <c r="M73" s="2226"/>
      <c r="N73" s="2226"/>
      <c r="O73" s="2226"/>
      <c r="P73" s="2226"/>
      <c r="Q73" s="2227"/>
      <c r="R73" s="353"/>
    </row>
    <row r="74" spans="1:18" ht="16.2" customHeight="1" thickBot="1" x14ac:dyDescent="0.35">
      <c r="A74" s="2124"/>
      <c r="B74" s="2223"/>
      <c r="C74" s="2228"/>
      <c r="D74" s="2137" t="s">
        <v>1119</v>
      </c>
      <c r="E74" s="2179"/>
      <c r="F74" s="2179"/>
      <c r="G74" s="2179"/>
      <c r="H74" s="2179"/>
      <c r="I74" s="2179"/>
      <c r="J74" s="2179"/>
      <c r="K74" s="2179"/>
      <c r="L74" s="2179"/>
      <c r="M74" s="2179"/>
      <c r="N74" s="2179"/>
      <c r="O74" s="2179"/>
      <c r="P74" s="2179"/>
      <c r="Q74" s="2180"/>
      <c r="R74" s="353"/>
    </row>
    <row r="75" spans="1:18" ht="28.2" customHeight="1" x14ac:dyDescent="0.3">
      <c r="A75" s="2124"/>
      <c r="B75" s="2224"/>
      <c r="C75" s="2229"/>
      <c r="D75" s="2230"/>
      <c r="E75" s="66" t="s">
        <v>1120</v>
      </c>
      <c r="F75" s="140" t="s">
        <v>742</v>
      </c>
      <c r="G75" s="407" t="s">
        <v>8</v>
      </c>
      <c r="H75" s="1072">
        <v>20</v>
      </c>
      <c r="I75" s="1072">
        <v>20</v>
      </c>
      <c r="J75" s="1072">
        <v>25</v>
      </c>
      <c r="K75" s="407" t="s">
        <v>101</v>
      </c>
      <c r="L75" s="409">
        <v>6</v>
      </c>
      <c r="M75" s="409">
        <v>6</v>
      </c>
      <c r="N75" s="409">
        <v>7</v>
      </c>
      <c r="O75" s="409" t="s">
        <v>770</v>
      </c>
      <c r="P75" s="408" t="s">
        <v>1433</v>
      </c>
      <c r="Q75" s="2233" t="s">
        <v>378</v>
      </c>
      <c r="R75" s="353"/>
    </row>
    <row r="76" spans="1:18" ht="28.2" customHeight="1" x14ac:dyDescent="0.3">
      <c r="A76" s="2124"/>
      <c r="B76" s="2224"/>
      <c r="C76" s="2229"/>
      <c r="D76" s="2231"/>
      <c r="E76" s="2168" t="s">
        <v>1121</v>
      </c>
      <c r="F76" s="2169" t="s">
        <v>215</v>
      </c>
      <c r="G76" s="366" t="s">
        <v>8</v>
      </c>
      <c r="H76" s="1081">
        <v>1</v>
      </c>
      <c r="I76" s="1081">
        <v>1</v>
      </c>
      <c r="J76" s="1081">
        <v>1</v>
      </c>
      <c r="K76" s="1273" t="s">
        <v>82</v>
      </c>
      <c r="L76" s="1273">
        <v>1</v>
      </c>
      <c r="M76" s="1273">
        <v>1</v>
      </c>
      <c r="N76" s="1274">
        <v>2</v>
      </c>
      <c r="O76" s="1274" t="s">
        <v>1083</v>
      </c>
      <c r="P76" s="1274" t="s">
        <v>630</v>
      </c>
      <c r="Q76" s="2234"/>
      <c r="R76" s="353"/>
    </row>
    <row r="77" spans="1:18" ht="28.2" customHeight="1" x14ac:dyDescent="0.3">
      <c r="A77" s="2124"/>
      <c r="B77" s="2224"/>
      <c r="C77" s="2229"/>
      <c r="D77" s="2231"/>
      <c r="E77" s="2168"/>
      <c r="F77" s="2169"/>
      <c r="G77" s="403" t="s">
        <v>10</v>
      </c>
      <c r="H77" s="1082">
        <v>3</v>
      </c>
      <c r="I77" s="1082">
        <v>5</v>
      </c>
      <c r="J77" s="1082">
        <v>5</v>
      </c>
      <c r="K77" s="1273"/>
      <c r="L77" s="1273"/>
      <c r="M77" s="1273"/>
      <c r="N77" s="2163"/>
      <c r="O77" s="1222"/>
      <c r="P77" s="2163"/>
      <c r="Q77" s="2234"/>
      <c r="R77" s="353"/>
    </row>
    <row r="78" spans="1:18" ht="28.2" customHeight="1" x14ac:dyDescent="0.3">
      <c r="A78" s="2124"/>
      <c r="B78" s="2224"/>
      <c r="C78" s="2229"/>
      <c r="D78" s="2231"/>
      <c r="E78" s="2168" t="s">
        <v>1122</v>
      </c>
      <c r="F78" s="2169" t="s">
        <v>216</v>
      </c>
      <c r="G78" s="366" t="s">
        <v>8</v>
      </c>
      <c r="H78" s="1081">
        <v>1</v>
      </c>
      <c r="I78" s="1081">
        <v>3</v>
      </c>
      <c r="J78" s="1081">
        <v>3</v>
      </c>
      <c r="K78" s="1273" t="s">
        <v>82</v>
      </c>
      <c r="L78" s="2044">
        <v>1</v>
      </c>
      <c r="M78" s="2044">
        <v>2</v>
      </c>
      <c r="N78" s="2041">
        <v>2</v>
      </c>
      <c r="O78" s="1222"/>
      <c r="P78" s="1274" t="s">
        <v>1430</v>
      </c>
      <c r="Q78" s="2234"/>
      <c r="R78" s="353"/>
    </row>
    <row r="79" spans="1:18" ht="28.2" customHeight="1" x14ac:dyDescent="0.3">
      <c r="A79" s="2124"/>
      <c r="B79" s="2224"/>
      <c r="C79" s="2229"/>
      <c r="D79" s="2231"/>
      <c r="E79" s="2168"/>
      <c r="F79" s="2169"/>
      <c r="G79" s="403" t="s">
        <v>10</v>
      </c>
      <c r="H79" s="1081">
        <v>2</v>
      </c>
      <c r="I79" s="1081">
        <v>5</v>
      </c>
      <c r="J79" s="1081">
        <v>5</v>
      </c>
      <c r="K79" s="1273"/>
      <c r="L79" s="2044"/>
      <c r="M79" s="2044"/>
      <c r="N79" s="2163"/>
      <c r="O79" s="1223"/>
      <c r="P79" s="2163"/>
      <c r="Q79" s="2234"/>
      <c r="R79" s="353"/>
    </row>
    <row r="80" spans="1:18" ht="28.2" customHeight="1" x14ac:dyDescent="0.3">
      <c r="A80" s="2124"/>
      <c r="B80" s="2224"/>
      <c r="C80" s="2229"/>
      <c r="D80" s="2231"/>
      <c r="E80" s="1999" t="s">
        <v>1123</v>
      </c>
      <c r="F80" s="2194" t="s">
        <v>38</v>
      </c>
      <c r="G80" s="403" t="s">
        <v>8</v>
      </c>
      <c r="H80" s="1074">
        <v>0</v>
      </c>
      <c r="I80" s="1074">
        <v>10</v>
      </c>
      <c r="J80" s="1074">
        <v>10</v>
      </c>
      <c r="K80" s="2195" t="s">
        <v>632</v>
      </c>
      <c r="L80" s="2260">
        <v>0</v>
      </c>
      <c r="M80" s="2260">
        <v>16</v>
      </c>
      <c r="N80" s="2041">
        <v>32</v>
      </c>
      <c r="O80" s="2041" t="s">
        <v>770</v>
      </c>
      <c r="P80" s="1274" t="s">
        <v>544</v>
      </c>
      <c r="Q80" s="2234"/>
      <c r="R80" s="353"/>
    </row>
    <row r="81" spans="1:18" ht="28.2" customHeight="1" x14ac:dyDescent="0.3">
      <c r="A81" s="2124"/>
      <c r="B81" s="2224"/>
      <c r="C81" s="2229"/>
      <c r="D81" s="2231"/>
      <c r="E81" s="1999"/>
      <c r="F81" s="2044"/>
      <c r="G81" s="403" t="s">
        <v>7</v>
      </c>
      <c r="H81" s="1074">
        <v>0</v>
      </c>
      <c r="I81" s="1074">
        <v>90</v>
      </c>
      <c r="J81" s="1074">
        <v>90</v>
      </c>
      <c r="K81" s="2195"/>
      <c r="L81" s="2260"/>
      <c r="M81" s="2260"/>
      <c r="N81" s="2163"/>
      <c r="O81" s="1223"/>
      <c r="P81" s="1223"/>
      <c r="Q81" s="2234"/>
      <c r="R81" s="353"/>
    </row>
    <row r="82" spans="1:18" ht="28.2" customHeight="1" x14ac:dyDescent="0.3">
      <c r="A82" s="2124"/>
      <c r="B82" s="2224"/>
      <c r="C82" s="2229"/>
      <c r="D82" s="2231"/>
      <c r="E82" s="1999" t="s">
        <v>1124</v>
      </c>
      <c r="F82" s="2194" t="s">
        <v>236</v>
      </c>
      <c r="G82" s="403" t="s">
        <v>8</v>
      </c>
      <c r="H82" s="1082">
        <v>90</v>
      </c>
      <c r="I82" s="1074">
        <v>15</v>
      </c>
      <c r="J82" s="1074">
        <v>15</v>
      </c>
      <c r="K82" s="2195" t="s">
        <v>632</v>
      </c>
      <c r="L82" s="2260">
        <v>30</v>
      </c>
      <c r="M82" s="2260">
        <v>60</v>
      </c>
      <c r="N82" s="2160">
        <v>100</v>
      </c>
      <c r="O82" s="1274" t="s">
        <v>770</v>
      </c>
      <c r="P82" s="1274" t="s">
        <v>612</v>
      </c>
      <c r="Q82" s="2234"/>
      <c r="R82" s="353"/>
    </row>
    <row r="83" spans="1:18" ht="28.2" customHeight="1" x14ac:dyDescent="0.3">
      <c r="A83" s="2124"/>
      <c r="B83" s="2224"/>
      <c r="C83" s="2229"/>
      <c r="D83" s="2231"/>
      <c r="E83" s="1999"/>
      <c r="F83" s="2194"/>
      <c r="G83" s="403" t="s">
        <v>10</v>
      </c>
      <c r="H83" s="1082">
        <v>45</v>
      </c>
      <c r="I83" s="1074">
        <v>45</v>
      </c>
      <c r="J83" s="1074">
        <v>45</v>
      </c>
      <c r="K83" s="2195"/>
      <c r="L83" s="2260"/>
      <c r="M83" s="2260"/>
      <c r="N83" s="1405"/>
      <c r="O83" s="1222"/>
      <c r="P83" s="1222"/>
      <c r="Q83" s="2234"/>
      <c r="R83" s="353"/>
    </row>
    <row r="84" spans="1:18" ht="28.2" customHeight="1" thickBot="1" x14ac:dyDescent="0.35">
      <c r="A84" s="2124"/>
      <c r="B84" s="2224"/>
      <c r="C84" s="2229"/>
      <c r="D84" s="2231"/>
      <c r="E84" s="2258"/>
      <c r="F84" s="1558"/>
      <c r="G84" s="412" t="s">
        <v>7</v>
      </c>
      <c r="H84" s="1083">
        <v>75</v>
      </c>
      <c r="I84" s="1075">
        <v>0</v>
      </c>
      <c r="J84" s="1075">
        <v>0</v>
      </c>
      <c r="K84" s="2259"/>
      <c r="L84" s="2261"/>
      <c r="M84" s="2261"/>
      <c r="N84" s="2262"/>
      <c r="O84" s="1343"/>
      <c r="P84" s="1343"/>
      <c r="Q84" s="2235"/>
      <c r="R84" s="353"/>
    </row>
    <row r="85" spans="1:18" ht="16.95" customHeight="1" thickBot="1" x14ac:dyDescent="0.35">
      <c r="A85" s="2124"/>
      <c r="B85" s="2224"/>
      <c r="C85" s="2229"/>
      <c r="D85" s="2232"/>
      <c r="E85" s="1288" t="s">
        <v>15</v>
      </c>
      <c r="F85" s="2253"/>
      <c r="G85" s="2254"/>
      <c r="H85" s="1084">
        <f>SUM(H75:H84)</f>
        <v>237</v>
      </c>
      <c r="I85" s="1084">
        <f>SUM(I75:I84)</f>
        <v>194</v>
      </c>
      <c r="J85" s="1084">
        <f>SUM(J75:J84)</f>
        <v>199</v>
      </c>
      <c r="K85" s="1290"/>
      <c r="L85" s="2236"/>
      <c r="M85" s="2236"/>
      <c r="N85" s="2236"/>
      <c r="O85" s="2236"/>
      <c r="P85" s="2236"/>
      <c r="Q85" s="2237"/>
    </row>
    <row r="86" spans="1:18" ht="16.5" customHeight="1" thickBot="1" x14ac:dyDescent="0.35">
      <c r="A86" s="2124"/>
      <c r="B86" s="2224"/>
      <c r="C86" s="2238" t="s">
        <v>11</v>
      </c>
      <c r="D86" s="2239"/>
      <c r="E86" s="2239"/>
      <c r="F86" s="2239"/>
      <c r="G86" s="2240"/>
      <c r="H86" s="1085">
        <f t="shared" ref="H86:J87" si="0">H85</f>
        <v>237</v>
      </c>
      <c r="I86" s="1085">
        <f t="shared" si="0"/>
        <v>194</v>
      </c>
      <c r="J86" s="1085">
        <f t="shared" si="0"/>
        <v>199</v>
      </c>
      <c r="K86" s="2241"/>
      <c r="L86" s="2242"/>
      <c r="M86" s="2242"/>
      <c r="N86" s="2242"/>
      <c r="O86" s="2242"/>
      <c r="P86" s="2242"/>
      <c r="Q86" s="2243"/>
    </row>
    <row r="87" spans="1:18" ht="19.5" customHeight="1" thickBot="1" x14ac:dyDescent="0.35">
      <c r="A87" s="2124"/>
      <c r="B87" s="2130"/>
      <c r="C87" s="2244" t="s">
        <v>752</v>
      </c>
      <c r="D87" s="2245"/>
      <c r="E87" s="2245"/>
      <c r="F87" s="2245"/>
      <c r="G87" s="2246"/>
      <c r="H87" s="1079">
        <f t="shared" si="0"/>
        <v>237</v>
      </c>
      <c r="I87" s="1079">
        <f t="shared" si="0"/>
        <v>194</v>
      </c>
      <c r="J87" s="1079">
        <f t="shared" si="0"/>
        <v>199</v>
      </c>
      <c r="K87" s="141"/>
      <c r="L87" s="142"/>
      <c r="M87" s="142"/>
      <c r="N87" s="142"/>
      <c r="O87" s="142"/>
      <c r="P87" s="142"/>
      <c r="Q87" s="143"/>
    </row>
    <row r="88" spans="1:18" ht="16.5" customHeight="1" thickBot="1" x14ac:dyDescent="0.35">
      <c r="A88" s="2125"/>
      <c r="B88" s="2247" t="s">
        <v>18</v>
      </c>
      <c r="C88" s="2248"/>
      <c r="D88" s="2248"/>
      <c r="E88" s="2248"/>
      <c r="F88" s="2248"/>
      <c r="G88" s="2249"/>
      <c r="H88" s="1086">
        <f t="shared" ref="H88:J88" si="1">H71+H87</f>
        <v>3618.5</v>
      </c>
      <c r="I88" s="1087">
        <f t="shared" si="1"/>
        <v>4317.8</v>
      </c>
      <c r="J88" s="1086">
        <f t="shared" si="1"/>
        <v>2017.5</v>
      </c>
      <c r="K88" s="2250"/>
      <c r="L88" s="2251"/>
      <c r="M88" s="2251"/>
      <c r="N88" s="2251"/>
      <c r="O88" s="2251"/>
      <c r="P88" s="2251"/>
      <c r="Q88" s="2252"/>
    </row>
    <row r="89" spans="1:18" ht="28.2" customHeight="1" thickBot="1" x14ac:dyDescent="0.35">
      <c r="F89" s="183"/>
      <c r="G89" s="184"/>
      <c r="H89" s="1088"/>
      <c r="I89" s="1088"/>
      <c r="J89" s="1089"/>
      <c r="K89" s="53"/>
    </row>
    <row r="90" spans="1:18" ht="40.200000000000003" thickBot="1" x14ac:dyDescent="0.35">
      <c r="C90" s="1183" t="s">
        <v>773</v>
      </c>
      <c r="D90" s="1184"/>
      <c r="E90" s="1184"/>
      <c r="F90" s="1184"/>
      <c r="G90" s="1185"/>
      <c r="H90" s="216" t="s">
        <v>816</v>
      </c>
      <c r="I90" s="217" t="s">
        <v>774</v>
      </c>
      <c r="J90" s="218" t="s">
        <v>817</v>
      </c>
    </row>
    <row r="91" spans="1:18" ht="13.2" x14ac:dyDescent="0.3">
      <c r="C91" s="1186" t="s">
        <v>775</v>
      </c>
      <c r="D91" s="1187"/>
      <c r="E91" s="1187"/>
      <c r="F91" s="1187"/>
      <c r="G91" s="1188"/>
      <c r="H91" s="219">
        <f>H92+H93</f>
        <v>2538.5</v>
      </c>
      <c r="I91" s="220">
        <f>I92+I93</f>
        <v>2643</v>
      </c>
      <c r="J91" s="219">
        <f>SUM(J92:J93)</f>
        <v>1611.5</v>
      </c>
    </row>
    <row r="92" spans="1:18" ht="13.2" x14ac:dyDescent="0.3">
      <c r="C92" s="1189" t="s">
        <v>776</v>
      </c>
      <c r="D92" s="1190"/>
      <c r="E92" s="1190"/>
      <c r="F92" s="1190"/>
      <c r="G92" s="1191"/>
      <c r="H92" s="221">
        <f>SUMIF($G$1:$G$252,"SB",H$1:H$252)</f>
        <v>2538.5</v>
      </c>
      <c r="I92" s="221">
        <f>SUMIF($G$1:$G$252,"SB",I$1:I$252)</f>
        <v>2643</v>
      </c>
      <c r="J92" s="221">
        <f>SUMIF($G$1:$G$252,"SB",J$1:J$252)</f>
        <v>1611.5</v>
      </c>
    </row>
    <row r="93" spans="1:18" ht="13.2" x14ac:dyDescent="0.3">
      <c r="C93" s="1192" t="s">
        <v>777</v>
      </c>
      <c r="D93" s="1193"/>
      <c r="E93" s="1193"/>
      <c r="F93" s="1193"/>
      <c r="G93" s="1194"/>
      <c r="H93" s="221">
        <f>SUMIF($G$1:$G$252,"SB (VB)",H$1:H$252)</f>
        <v>0</v>
      </c>
      <c r="I93" s="221">
        <f>SUMIF($G$1:$G$252,"SB (VB)",I$1:I$252)</f>
        <v>0</v>
      </c>
      <c r="J93" s="221">
        <f>SUMIF($G$1:$G$252,"SB (VB)",J$1:J$252)</f>
        <v>0</v>
      </c>
    </row>
    <row r="94" spans="1:18" ht="13.2" x14ac:dyDescent="0.3">
      <c r="C94" s="1180" t="s">
        <v>778</v>
      </c>
      <c r="D94" s="1181"/>
      <c r="E94" s="1181"/>
      <c r="F94" s="1181"/>
      <c r="G94" s="1182"/>
      <c r="H94" s="222">
        <f>H95+H96+H97+H98+H99+H100</f>
        <v>1080</v>
      </c>
      <c r="I94" s="223">
        <f>I95+I96+I97+I98+I99+I100</f>
        <v>1674.8</v>
      </c>
      <c r="J94" s="222">
        <f>J95+J96+J97+J98+J99+J100</f>
        <v>406</v>
      </c>
    </row>
    <row r="95" spans="1:18" ht="13.2" x14ac:dyDescent="0.3">
      <c r="C95" s="1168" t="s">
        <v>779</v>
      </c>
      <c r="D95" s="1169"/>
      <c r="E95" s="1169"/>
      <c r="F95" s="1169"/>
      <c r="G95" s="1170"/>
      <c r="H95" s="221">
        <f>SUMIF($G$1:$G$252,"VB",H$1:H$252)</f>
        <v>914</v>
      </c>
      <c r="I95" s="221">
        <f>SUMIF($G$1:$G$252,"VB",I$1:I$252)</f>
        <v>1501</v>
      </c>
      <c r="J95" s="221">
        <f>SUMIF($G$1:$G$252,"VB",J$1:J$252)</f>
        <v>219</v>
      </c>
    </row>
    <row r="96" spans="1:18" ht="13.2" x14ac:dyDescent="0.3">
      <c r="C96" s="1171" t="s">
        <v>780</v>
      </c>
      <c r="D96" s="1172"/>
      <c r="E96" s="1172"/>
      <c r="F96" s="1172"/>
      <c r="G96" s="1173"/>
      <c r="H96" s="221">
        <f>SUMIF($G$1:$G$252,"ES",H$1:H$252)</f>
        <v>105</v>
      </c>
      <c r="I96" s="221">
        <f>SUMIF($G$1:$G$252,"ES",I$1:I$252)</f>
        <v>101.8</v>
      </c>
      <c r="J96" s="221">
        <f>SUMIF($G$1:$G$252,"ES",J$1:J$252)</f>
        <v>90</v>
      </c>
    </row>
    <row r="97" spans="3:10" ht="13.2" x14ac:dyDescent="0.3">
      <c r="C97" s="1171" t="s">
        <v>781</v>
      </c>
      <c r="D97" s="1172"/>
      <c r="E97" s="1172"/>
      <c r="F97" s="1172"/>
      <c r="G97" s="1173"/>
      <c r="H97" s="221">
        <f>SUMIF($G$1:$G$252,"SL",H$1:H$252)</f>
        <v>0</v>
      </c>
      <c r="I97" s="221">
        <f>SUMIF($G$1:$G$252,"SL",I$1:I$252)</f>
        <v>0</v>
      </c>
      <c r="J97" s="221">
        <f>SUMIF($G$1:$G$252,"SL",J$1:J$252)</f>
        <v>0</v>
      </c>
    </row>
    <row r="98" spans="3:10" ht="13.2" x14ac:dyDescent="0.3">
      <c r="C98" s="1171" t="s">
        <v>782</v>
      </c>
      <c r="D98" s="1172"/>
      <c r="E98" s="1172"/>
      <c r="F98" s="1172"/>
      <c r="G98" s="1173"/>
      <c r="H98" s="221">
        <f>SUMIF($G$1:$G$252,"Kt",H$1:H$252)</f>
        <v>61</v>
      </c>
      <c r="I98" s="221">
        <f>SUMIF($G$1:$G$252,"Kt",I$1:I$252)</f>
        <v>72</v>
      </c>
      <c r="J98" s="221">
        <f>SUMIF($G$1:$G$252,"Kt",J$1:J$252)</f>
        <v>97</v>
      </c>
    </row>
    <row r="99" spans="3:10" ht="13.2" x14ac:dyDescent="0.25">
      <c r="C99" s="1174" t="s">
        <v>783</v>
      </c>
      <c r="D99" s="1175"/>
      <c r="E99" s="1175"/>
      <c r="F99" s="1175"/>
      <c r="G99" s="1176"/>
      <c r="H99" s="221">
        <f>SUMIF($G$1:$G$252,"SAARP",H$1:H$252)</f>
        <v>0</v>
      </c>
      <c r="I99" s="221">
        <f>SUMIF($G$1:$G$252,"SAARP",I$1:I$252)</f>
        <v>0</v>
      </c>
      <c r="J99" s="221">
        <f>SUMIF($G$1:$G$252,"SAARP",J$1:J$252)</f>
        <v>0</v>
      </c>
    </row>
    <row r="100" spans="3:10" ht="13.8" thickBot="1" x14ac:dyDescent="0.3">
      <c r="C100" s="1357" t="s">
        <v>784</v>
      </c>
      <c r="D100" s="1358"/>
      <c r="E100" s="1358"/>
      <c r="F100" s="1358"/>
      <c r="G100" s="1359"/>
      <c r="H100" s="221">
        <f>SUMIF($G$1:$G$252,"KPP",H$1:H$252)</f>
        <v>0</v>
      </c>
      <c r="I100" s="221">
        <f>SUMIF($G$1:$G$252,"KPP",I$1:I$252)</f>
        <v>0</v>
      </c>
      <c r="J100" s="221">
        <f>SUMIF($G$1:$G$252,"KPP",J$1:J$252)</f>
        <v>0</v>
      </c>
    </row>
    <row r="101" spans="3:10" ht="13.8" thickBot="1" x14ac:dyDescent="0.35">
      <c r="C101" s="1360" t="s">
        <v>785</v>
      </c>
      <c r="D101" s="1361"/>
      <c r="E101" s="1361"/>
      <c r="F101" s="1361"/>
      <c r="G101" s="1362"/>
      <c r="H101" s="224">
        <f>H94+H91</f>
        <v>3618.5</v>
      </c>
      <c r="I101" s="225">
        <f>SUM(I91,I94)</f>
        <v>4317.8</v>
      </c>
      <c r="J101" s="224">
        <f>SUM(J91,J94)</f>
        <v>2017.5</v>
      </c>
    </row>
  </sheetData>
  <mergeCells count="238">
    <mergeCell ref="P12:P13"/>
    <mergeCell ref="P19:P21"/>
    <mergeCell ref="P34:P36"/>
    <mergeCell ref="P50:P54"/>
    <mergeCell ref="C96:G96"/>
    <mergeCell ref="C97:G97"/>
    <mergeCell ref="C98:G98"/>
    <mergeCell ref="C99:G99"/>
    <mergeCell ref="C100:G100"/>
    <mergeCell ref="O80:O81"/>
    <mergeCell ref="P80:P81"/>
    <mergeCell ref="E82:E84"/>
    <mergeCell ref="F82:F84"/>
    <mergeCell ref="K82:K84"/>
    <mergeCell ref="L82:L84"/>
    <mergeCell ref="M82:M84"/>
    <mergeCell ref="N82:N84"/>
    <mergeCell ref="O82:O84"/>
    <mergeCell ref="P82:P84"/>
    <mergeCell ref="E80:E81"/>
    <mergeCell ref="F80:F81"/>
    <mergeCell ref="K80:K81"/>
    <mergeCell ref="L80:L81"/>
    <mergeCell ref="M80:M81"/>
    <mergeCell ref="C101:G101"/>
    <mergeCell ref="C90:G90"/>
    <mergeCell ref="C91:G91"/>
    <mergeCell ref="C92:G92"/>
    <mergeCell ref="C93:G93"/>
    <mergeCell ref="C94:G94"/>
    <mergeCell ref="C95:G95"/>
    <mergeCell ref="K85:Q85"/>
    <mergeCell ref="C86:G86"/>
    <mergeCell ref="K86:Q86"/>
    <mergeCell ref="C87:G87"/>
    <mergeCell ref="B88:G88"/>
    <mergeCell ref="K88:Q88"/>
    <mergeCell ref="E85:G85"/>
    <mergeCell ref="N80:N81"/>
    <mergeCell ref="O76:O79"/>
    <mergeCell ref="P76:P77"/>
    <mergeCell ref="P78:P79"/>
    <mergeCell ref="C71:G71"/>
    <mergeCell ref="B72:Q72"/>
    <mergeCell ref="B73:B87"/>
    <mergeCell ref="C73:Q73"/>
    <mergeCell ref="C74:C85"/>
    <mergeCell ref="D74:Q74"/>
    <mergeCell ref="D75:D85"/>
    <mergeCell ref="Q75:Q84"/>
    <mergeCell ref="E76:E77"/>
    <mergeCell ref="F76:F77"/>
    <mergeCell ref="E78:E79"/>
    <mergeCell ref="F78:F79"/>
    <mergeCell ref="K78:K79"/>
    <mergeCell ref="L78:L79"/>
    <mergeCell ref="M78:M79"/>
    <mergeCell ref="N78:N79"/>
    <mergeCell ref="K76:K77"/>
    <mergeCell ref="L76:L77"/>
    <mergeCell ref="M76:M77"/>
    <mergeCell ref="N76:N77"/>
    <mergeCell ref="E69:G69"/>
    <mergeCell ref="K69:Q69"/>
    <mergeCell ref="D70:G70"/>
    <mergeCell ref="K70:Q70"/>
    <mergeCell ref="E67:E68"/>
    <mergeCell ref="F67:F68"/>
    <mergeCell ref="K67:K68"/>
    <mergeCell ref="L67:L68"/>
    <mergeCell ref="M67:M68"/>
    <mergeCell ref="N67:N68"/>
    <mergeCell ref="E64:E65"/>
    <mergeCell ref="F64:F65"/>
    <mergeCell ref="K64:K65"/>
    <mergeCell ref="L64:L65"/>
    <mergeCell ref="M64:M65"/>
    <mergeCell ref="N64:N65"/>
    <mergeCell ref="P64:P65"/>
    <mergeCell ref="O67:O68"/>
    <mergeCell ref="P67:P68"/>
    <mergeCell ref="D59:Q59"/>
    <mergeCell ref="D60:D69"/>
    <mergeCell ref="E60:E61"/>
    <mergeCell ref="F60:F61"/>
    <mergeCell ref="K60:K61"/>
    <mergeCell ref="L60:L61"/>
    <mergeCell ref="E55:E56"/>
    <mergeCell ref="F55:F56"/>
    <mergeCell ref="K55:K56"/>
    <mergeCell ref="L55:L56"/>
    <mergeCell ref="M55:M56"/>
    <mergeCell ref="N55:N56"/>
    <mergeCell ref="M60:M61"/>
    <mergeCell ref="N60:N61"/>
    <mergeCell ref="O60:O66"/>
    <mergeCell ref="P60:P61"/>
    <mergeCell ref="Q60:Q68"/>
    <mergeCell ref="E62:E63"/>
    <mergeCell ref="F62:F63"/>
    <mergeCell ref="K62:K63"/>
    <mergeCell ref="L62:L63"/>
    <mergeCell ref="M62:M63"/>
    <mergeCell ref="N62:N63"/>
    <mergeCell ref="P62:P63"/>
    <mergeCell ref="F42:F43"/>
    <mergeCell ref="K42:K43"/>
    <mergeCell ref="L42:L43"/>
    <mergeCell ref="M42:M43"/>
    <mergeCell ref="N42:N43"/>
    <mergeCell ref="E51:E52"/>
    <mergeCell ref="F51:F52"/>
    <mergeCell ref="K51:K52"/>
    <mergeCell ref="L51:L52"/>
    <mergeCell ref="M51:M52"/>
    <mergeCell ref="N51:N52"/>
    <mergeCell ref="M48:M49"/>
    <mergeCell ref="N48:N49"/>
    <mergeCell ref="E45:G45"/>
    <mergeCell ref="K45:Q45"/>
    <mergeCell ref="D46:Q46"/>
    <mergeCell ref="D47:D58"/>
    <mergeCell ref="Q47:Q57"/>
    <mergeCell ref="E48:E49"/>
    <mergeCell ref="F48:F49"/>
    <mergeCell ref="K48:K49"/>
    <mergeCell ref="L48:L49"/>
    <mergeCell ref="O48:O49"/>
    <mergeCell ref="P48:P49"/>
    <mergeCell ref="O55:O56"/>
    <mergeCell ref="P55:P56"/>
    <mergeCell ref="E58:G58"/>
    <mergeCell ref="K58:Q58"/>
    <mergeCell ref="O51:O54"/>
    <mergeCell ref="E53:E54"/>
    <mergeCell ref="F53:F54"/>
    <mergeCell ref="K53:K54"/>
    <mergeCell ref="L53:L54"/>
    <mergeCell ref="M53:M54"/>
    <mergeCell ref="N53:N54"/>
    <mergeCell ref="P40:P41"/>
    <mergeCell ref="P32:P33"/>
    <mergeCell ref="O34:O43"/>
    <mergeCell ref="E37:E39"/>
    <mergeCell ref="F37:F39"/>
    <mergeCell ref="K37:K39"/>
    <mergeCell ref="L37:L39"/>
    <mergeCell ref="M37:M39"/>
    <mergeCell ref="N37:N39"/>
    <mergeCell ref="P37:P39"/>
    <mergeCell ref="E40:E41"/>
    <mergeCell ref="E32:E33"/>
    <mergeCell ref="F32:F33"/>
    <mergeCell ref="K32:K33"/>
    <mergeCell ref="L32:L33"/>
    <mergeCell ref="M32:M33"/>
    <mergeCell ref="N32:N33"/>
    <mergeCell ref="P42:P43"/>
    <mergeCell ref="E42:E43"/>
    <mergeCell ref="F40:F41"/>
    <mergeCell ref="K40:K41"/>
    <mergeCell ref="L40:L41"/>
    <mergeCell ref="M40:M41"/>
    <mergeCell ref="N40:N41"/>
    <mergeCell ref="O26:O27"/>
    <mergeCell ref="P26:P27"/>
    <mergeCell ref="O28:O33"/>
    <mergeCell ref="E29:E30"/>
    <mergeCell ref="F29:F30"/>
    <mergeCell ref="K29:K30"/>
    <mergeCell ref="L29:L30"/>
    <mergeCell ref="M29:M30"/>
    <mergeCell ref="N29:N30"/>
    <mergeCell ref="P29:P30"/>
    <mergeCell ref="E26:E27"/>
    <mergeCell ref="F26:F27"/>
    <mergeCell ref="K26:K27"/>
    <mergeCell ref="L26:L27"/>
    <mergeCell ref="M26:M27"/>
    <mergeCell ref="N26:N27"/>
    <mergeCell ref="E24:E25"/>
    <mergeCell ref="F24:F25"/>
    <mergeCell ref="K24:K25"/>
    <mergeCell ref="L24:L25"/>
    <mergeCell ref="M24:M25"/>
    <mergeCell ref="N24:N25"/>
    <mergeCell ref="O24:O25"/>
    <mergeCell ref="P24:P25"/>
    <mergeCell ref="E19:E20"/>
    <mergeCell ref="F19:F20"/>
    <mergeCell ref="K19:K20"/>
    <mergeCell ref="L19:L20"/>
    <mergeCell ref="M19:M20"/>
    <mergeCell ref="N19:N20"/>
    <mergeCell ref="A7:Q7"/>
    <mergeCell ref="A8:A88"/>
    <mergeCell ref="B8:Q8"/>
    <mergeCell ref="B9:B71"/>
    <mergeCell ref="C9:Q9"/>
    <mergeCell ref="C10:C70"/>
    <mergeCell ref="D10:Q10"/>
    <mergeCell ref="D11:D45"/>
    <mergeCell ref="Q11:Q43"/>
    <mergeCell ref="E14:E16"/>
    <mergeCell ref="P14:P16"/>
    <mergeCell ref="E17:E18"/>
    <mergeCell ref="F17:F18"/>
    <mergeCell ref="K17:K18"/>
    <mergeCell ref="L17:L18"/>
    <mergeCell ref="M17:M18"/>
    <mergeCell ref="N17:N18"/>
    <mergeCell ref="P17:P18"/>
    <mergeCell ref="F14:F16"/>
    <mergeCell ref="K14:K16"/>
    <mergeCell ref="L14:L16"/>
    <mergeCell ref="M14:M16"/>
    <mergeCell ref="N14:N16"/>
    <mergeCell ref="O14:O23"/>
    <mergeCell ref="B1:Q1"/>
    <mergeCell ref="B2:Q2"/>
    <mergeCell ref="B3:Q3"/>
    <mergeCell ref="A4:A6"/>
    <mergeCell ref="B4:B6"/>
    <mergeCell ref="C4:C6"/>
    <mergeCell ref="D4:D6"/>
    <mergeCell ref="E4:E6"/>
    <mergeCell ref="F4:F6"/>
    <mergeCell ref="G4:G6"/>
    <mergeCell ref="H4:H6"/>
    <mergeCell ref="I4:I6"/>
    <mergeCell ref="J4:J6"/>
    <mergeCell ref="K4:N4"/>
    <mergeCell ref="O4:O6"/>
    <mergeCell ref="P4:Q5"/>
    <mergeCell ref="K5:K6"/>
    <mergeCell ref="L5:L6"/>
    <mergeCell ref="M5:M6"/>
    <mergeCell ref="N5:N6"/>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111"/>
  <sheetViews>
    <sheetView view="pageBreakPreview" zoomScale="70" zoomScaleNormal="85" zoomScaleSheetLayoutView="70" workbookViewId="0">
      <selection activeCell="F81" sqref="F81"/>
    </sheetView>
  </sheetViews>
  <sheetFormatPr defaultColWidth="9.109375" defaultRowHeight="13.2" x14ac:dyDescent="0.3"/>
  <cols>
    <col min="1" max="1" width="3.33203125" style="26" bestFit="1" customWidth="1"/>
    <col min="2" max="2" width="3.33203125" style="26" customWidth="1"/>
    <col min="3" max="4" width="3.6640625" style="26" customWidth="1"/>
    <col min="5" max="5" width="9.6640625" style="26" bestFit="1" customWidth="1"/>
    <col min="6" max="6" width="36.33203125" style="26" customWidth="1"/>
    <col min="7" max="7" width="7.109375" style="179" customWidth="1"/>
    <col min="8" max="8" width="8.5546875" style="890" customWidth="1"/>
    <col min="9" max="10" width="9" style="890" customWidth="1"/>
    <col min="11" max="11" width="24.33203125" style="26" customWidth="1"/>
    <col min="12" max="12" width="5.44140625" style="26" customWidth="1"/>
    <col min="13" max="15" width="6" style="26" customWidth="1"/>
    <col min="16" max="16" width="18" style="26" bestFit="1" customWidth="1"/>
    <col min="17" max="17" width="20.88671875" style="26" customWidth="1"/>
    <col min="18" max="16384" width="9.109375" style="26"/>
  </cols>
  <sheetData>
    <row r="1" spans="1:18" ht="15.75" customHeight="1" x14ac:dyDescent="0.3">
      <c r="B1" s="42"/>
      <c r="C1" s="2305" t="s">
        <v>288</v>
      </c>
      <c r="D1" s="2305"/>
      <c r="E1" s="2305"/>
      <c r="F1" s="2305"/>
      <c r="G1" s="2305"/>
      <c r="H1" s="2305"/>
      <c r="I1" s="2305"/>
      <c r="J1" s="2305"/>
      <c r="K1" s="2305"/>
      <c r="L1" s="2305"/>
      <c r="M1" s="2305"/>
      <c r="N1" s="2305"/>
      <c r="O1" s="2305"/>
      <c r="P1" s="2305"/>
      <c r="Q1" s="2306"/>
    </row>
    <row r="2" spans="1:18" ht="15.75" customHeight="1" x14ac:dyDescent="0.3">
      <c r="C2" s="2307" t="s">
        <v>286</v>
      </c>
      <c r="D2" s="2307"/>
      <c r="E2" s="2307"/>
      <c r="F2" s="2307"/>
      <c r="G2" s="2307"/>
      <c r="H2" s="2307"/>
      <c r="I2" s="2307"/>
      <c r="J2" s="2307"/>
      <c r="K2" s="2307"/>
      <c r="L2" s="2307"/>
      <c r="M2" s="2307"/>
      <c r="N2" s="2307"/>
      <c r="O2" s="2307"/>
      <c r="P2" s="2307"/>
      <c r="Q2" s="1365"/>
    </row>
    <row r="3" spans="1:18" x14ac:dyDescent="0.3">
      <c r="B3" s="42"/>
      <c r="C3" s="2308" t="s">
        <v>0</v>
      </c>
      <c r="D3" s="2309"/>
      <c r="E3" s="2309"/>
      <c r="F3" s="2309"/>
      <c r="G3" s="2309"/>
      <c r="H3" s="2309"/>
      <c r="I3" s="2309"/>
      <c r="J3" s="2309"/>
      <c r="K3" s="2309"/>
      <c r="L3" s="2309"/>
      <c r="M3" s="2309"/>
      <c r="N3" s="2309"/>
      <c r="O3" s="2309"/>
      <c r="P3" s="2309"/>
      <c r="Q3" s="2310"/>
      <c r="R3" s="15"/>
    </row>
    <row r="4" spans="1:18" ht="13.8" thickBot="1" x14ac:dyDescent="0.35">
      <c r="C4" s="438"/>
      <c r="D4" s="36"/>
      <c r="E4" s="36"/>
      <c r="F4" s="36"/>
      <c r="G4" s="16"/>
      <c r="H4" s="860"/>
      <c r="I4" s="860"/>
      <c r="J4" s="860"/>
      <c r="K4" s="36"/>
      <c r="L4" s="2311"/>
      <c r="M4" s="2311"/>
      <c r="N4" s="16"/>
      <c r="O4" s="16"/>
      <c r="P4" s="16"/>
      <c r="Q4" s="51"/>
    </row>
    <row r="5" spans="1:18" ht="32.25" customHeight="1" x14ac:dyDescent="0.3">
      <c r="A5" s="1206" t="s">
        <v>753</v>
      </c>
      <c r="B5" s="1209" t="s">
        <v>749</v>
      </c>
      <c r="C5" s="1212" t="s">
        <v>750</v>
      </c>
      <c r="D5" s="1212" t="s">
        <v>751</v>
      </c>
      <c r="E5" s="1212" t="s">
        <v>1</v>
      </c>
      <c r="F5" s="1215" t="s">
        <v>754</v>
      </c>
      <c r="G5" s="1227" t="s">
        <v>3</v>
      </c>
      <c r="H5" s="1230" t="s">
        <v>4</v>
      </c>
      <c r="I5" s="1233" t="s">
        <v>205</v>
      </c>
      <c r="J5" s="1233" t="s">
        <v>290</v>
      </c>
      <c r="K5" s="1236" t="s">
        <v>974</v>
      </c>
      <c r="L5" s="1237"/>
      <c r="M5" s="1237"/>
      <c r="N5" s="1238"/>
      <c r="O5" s="1239" t="s">
        <v>506</v>
      </c>
      <c r="P5" s="1242" t="s">
        <v>5</v>
      </c>
      <c r="Q5" s="1243"/>
    </row>
    <row r="6" spans="1:18" ht="16.5" customHeight="1" x14ac:dyDescent="0.3">
      <c r="A6" s="1207"/>
      <c r="B6" s="2286"/>
      <c r="C6" s="1213"/>
      <c r="D6" s="1213"/>
      <c r="E6" s="1213"/>
      <c r="F6" s="1216"/>
      <c r="G6" s="2312"/>
      <c r="H6" s="1231"/>
      <c r="I6" s="1234"/>
      <c r="J6" s="1234"/>
      <c r="K6" s="1246" t="s">
        <v>2</v>
      </c>
      <c r="L6" s="1248" t="s">
        <v>6</v>
      </c>
      <c r="M6" s="1248" t="s">
        <v>206</v>
      </c>
      <c r="N6" s="1250" t="s">
        <v>289</v>
      </c>
      <c r="O6" s="1240"/>
      <c r="P6" s="1244"/>
      <c r="Q6" s="1245"/>
    </row>
    <row r="7" spans="1:18" ht="74.25" customHeight="1" thickBot="1" x14ac:dyDescent="0.35">
      <c r="A7" s="1208"/>
      <c r="B7" s="1211"/>
      <c r="C7" s="1214"/>
      <c r="D7" s="1214"/>
      <c r="E7" s="1214"/>
      <c r="F7" s="1217"/>
      <c r="G7" s="1229"/>
      <c r="H7" s="1232"/>
      <c r="I7" s="1235"/>
      <c r="J7" s="1235"/>
      <c r="K7" s="1247"/>
      <c r="L7" s="1249"/>
      <c r="M7" s="1249"/>
      <c r="N7" s="1251"/>
      <c r="O7" s="1241"/>
      <c r="P7" s="178" t="s">
        <v>758</v>
      </c>
      <c r="Q7" s="54" t="s">
        <v>759</v>
      </c>
    </row>
    <row r="8" spans="1:18" s="151" customFormat="1" ht="13.2" customHeight="1" thickBot="1" x14ac:dyDescent="0.3">
      <c r="A8" s="1894" t="s">
        <v>865</v>
      </c>
      <c r="B8" s="2290"/>
      <c r="C8" s="2290"/>
      <c r="D8" s="2290"/>
      <c r="E8" s="2290"/>
      <c r="F8" s="2290"/>
      <c r="G8" s="2290"/>
      <c r="H8" s="2290"/>
      <c r="I8" s="2290"/>
      <c r="J8" s="2290"/>
      <c r="K8" s="2290"/>
      <c r="L8" s="2290"/>
      <c r="M8" s="2290"/>
      <c r="N8" s="2290"/>
      <c r="O8" s="2290"/>
      <c r="P8" s="2290"/>
      <c r="Q8" s="2291"/>
    </row>
    <row r="9" spans="1:18" s="151" customFormat="1" ht="14.4" customHeight="1" thickBot="1" x14ac:dyDescent="0.3">
      <c r="A9" s="237"/>
      <c r="B9" s="2287" t="s">
        <v>818</v>
      </c>
      <c r="C9" s="2288"/>
      <c r="D9" s="2288"/>
      <c r="E9" s="2288"/>
      <c r="F9" s="2288"/>
      <c r="G9" s="2288"/>
      <c r="H9" s="2288"/>
      <c r="I9" s="2288"/>
      <c r="J9" s="2288"/>
      <c r="K9" s="2288"/>
      <c r="L9" s="2288"/>
      <c r="M9" s="2288"/>
      <c r="N9" s="2288"/>
      <c r="O9" s="2288"/>
      <c r="P9" s="2288"/>
      <c r="Q9" s="2289"/>
    </row>
    <row r="10" spans="1:18" ht="14.25" customHeight="1" thickBot="1" x14ac:dyDescent="0.35">
      <c r="A10" s="238"/>
      <c r="B10" s="247"/>
      <c r="C10" s="2292" t="s">
        <v>819</v>
      </c>
      <c r="D10" s="2293"/>
      <c r="E10" s="2293"/>
      <c r="F10" s="2293"/>
      <c r="G10" s="2293"/>
      <c r="H10" s="2293"/>
      <c r="I10" s="2293"/>
      <c r="J10" s="2293"/>
      <c r="K10" s="2293"/>
      <c r="L10" s="2293"/>
      <c r="M10" s="2293"/>
      <c r="N10" s="253"/>
      <c r="O10" s="253"/>
      <c r="P10" s="253"/>
      <c r="Q10" s="226"/>
      <c r="R10" s="42"/>
    </row>
    <row r="11" spans="1:18" ht="13.8" thickBot="1" x14ac:dyDescent="0.35">
      <c r="A11" s="238"/>
      <c r="B11" s="247"/>
      <c r="C11" s="260"/>
      <c r="D11" s="181" t="s">
        <v>820</v>
      </c>
      <c r="E11" s="234"/>
      <c r="F11" s="234"/>
      <c r="G11" s="234"/>
      <c r="H11" s="861"/>
      <c r="I11" s="861"/>
      <c r="J11" s="861"/>
      <c r="K11" s="234"/>
      <c r="L11" s="234"/>
      <c r="M11" s="234"/>
      <c r="N11" s="235"/>
      <c r="O11" s="235"/>
      <c r="P11" s="235"/>
      <c r="Q11" s="236"/>
      <c r="R11" s="42"/>
    </row>
    <row r="12" spans="1:18" ht="26.4" customHeight="1" x14ac:dyDescent="0.3">
      <c r="A12" s="238"/>
      <c r="B12" s="247"/>
      <c r="C12" s="260"/>
      <c r="D12" s="2300"/>
      <c r="E12" s="2297" t="s">
        <v>831</v>
      </c>
      <c r="F12" s="2268" t="s">
        <v>133</v>
      </c>
      <c r="G12" s="839" t="s">
        <v>8</v>
      </c>
      <c r="H12" s="862">
        <v>391</v>
      </c>
      <c r="I12" s="862">
        <v>403.8</v>
      </c>
      <c r="J12" s="863">
        <v>415</v>
      </c>
      <c r="K12" s="1983" t="s">
        <v>134</v>
      </c>
      <c r="L12" s="2320">
        <v>203</v>
      </c>
      <c r="M12" s="2320">
        <v>203</v>
      </c>
      <c r="N12" s="1985">
        <v>203</v>
      </c>
      <c r="O12" s="1989" t="s">
        <v>991</v>
      </c>
      <c r="P12" s="2294" t="s">
        <v>1434</v>
      </c>
      <c r="Q12" s="2267" t="s">
        <v>1013</v>
      </c>
      <c r="R12" s="227"/>
    </row>
    <row r="13" spans="1:18" ht="12.75" customHeight="1" x14ac:dyDescent="0.3">
      <c r="A13" s="238"/>
      <c r="B13" s="247"/>
      <c r="C13" s="260"/>
      <c r="D13" s="2300"/>
      <c r="E13" s="1390"/>
      <c r="F13" s="1391"/>
      <c r="G13" s="834" t="s">
        <v>10</v>
      </c>
      <c r="H13" s="864">
        <v>266.60000000000002</v>
      </c>
      <c r="I13" s="864">
        <v>292.39999999999998</v>
      </c>
      <c r="J13" s="865">
        <v>300</v>
      </c>
      <c r="K13" s="1391"/>
      <c r="L13" s="1412"/>
      <c r="M13" s="1412"/>
      <c r="N13" s="2014"/>
      <c r="O13" s="2040"/>
      <c r="P13" s="2295"/>
      <c r="Q13" s="1430"/>
      <c r="R13" s="227"/>
    </row>
    <row r="14" spans="1:18" ht="15" customHeight="1" x14ac:dyDescent="0.3">
      <c r="A14" s="238"/>
      <c r="B14" s="247"/>
      <c r="C14" s="260"/>
      <c r="D14" s="2300"/>
      <c r="E14" s="1390"/>
      <c r="F14" s="1391"/>
      <c r="G14" s="834" t="s">
        <v>13</v>
      </c>
      <c r="H14" s="866">
        <v>158.4</v>
      </c>
      <c r="I14" s="866">
        <v>158.5</v>
      </c>
      <c r="J14" s="866">
        <v>158.4</v>
      </c>
      <c r="K14" s="1391"/>
      <c r="L14" s="1412"/>
      <c r="M14" s="1412"/>
      <c r="N14" s="2014"/>
      <c r="O14" s="2040"/>
      <c r="P14" s="2296"/>
      <c r="Q14" s="1430"/>
      <c r="R14" s="227"/>
    </row>
    <row r="15" spans="1:18" ht="12.75" customHeight="1" x14ac:dyDescent="0.3">
      <c r="A15" s="238"/>
      <c r="B15" s="247"/>
      <c r="C15" s="260"/>
      <c r="D15" s="2300"/>
      <c r="E15" s="2298" t="s">
        <v>836</v>
      </c>
      <c r="F15" s="2269" t="s">
        <v>135</v>
      </c>
      <c r="G15" s="834" t="s">
        <v>8</v>
      </c>
      <c r="H15" s="864">
        <v>473</v>
      </c>
      <c r="I15" s="864">
        <v>474</v>
      </c>
      <c r="J15" s="865">
        <v>475</v>
      </c>
      <c r="K15" s="1391" t="s">
        <v>134</v>
      </c>
      <c r="L15" s="2299">
        <v>250</v>
      </c>
      <c r="M15" s="2299">
        <v>250</v>
      </c>
      <c r="N15" s="2014">
        <v>250</v>
      </c>
      <c r="O15" s="2040"/>
      <c r="P15" s="1463" t="s">
        <v>1435</v>
      </c>
      <c r="Q15" s="1430"/>
      <c r="R15" s="42"/>
    </row>
    <row r="16" spans="1:18" ht="12.75" customHeight="1" x14ac:dyDescent="0.3">
      <c r="A16" s="238"/>
      <c r="B16" s="247"/>
      <c r="C16" s="260"/>
      <c r="D16" s="2300"/>
      <c r="E16" s="1410"/>
      <c r="F16" s="1391"/>
      <c r="G16" s="834" t="s">
        <v>10</v>
      </c>
      <c r="H16" s="864">
        <v>463.9</v>
      </c>
      <c r="I16" s="864">
        <v>464</v>
      </c>
      <c r="J16" s="865">
        <v>465</v>
      </c>
      <c r="K16" s="1391"/>
      <c r="L16" s="1412"/>
      <c r="M16" s="1412"/>
      <c r="N16" s="2014"/>
      <c r="O16" s="2040"/>
      <c r="P16" s="1414"/>
      <c r="Q16" s="1430"/>
      <c r="R16" s="227"/>
    </row>
    <row r="17" spans="1:18" ht="12.75" customHeight="1" x14ac:dyDescent="0.3">
      <c r="A17" s="238"/>
      <c r="B17" s="247"/>
      <c r="C17" s="260"/>
      <c r="D17" s="2300"/>
      <c r="E17" s="1411"/>
      <c r="F17" s="1391"/>
      <c r="G17" s="834" t="s">
        <v>13</v>
      </c>
      <c r="H17" s="866">
        <v>123</v>
      </c>
      <c r="I17" s="866">
        <v>123</v>
      </c>
      <c r="J17" s="866">
        <v>123</v>
      </c>
      <c r="K17" s="1391"/>
      <c r="L17" s="1412"/>
      <c r="M17" s="1412"/>
      <c r="N17" s="2014"/>
      <c r="O17" s="2040"/>
      <c r="P17" s="1415"/>
      <c r="Q17" s="1430"/>
      <c r="R17" s="227"/>
    </row>
    <row r="18" spans="1:18" ht="39.6" customHeight="1" x14ac:dyDescent="0.3">
      <c r="A18" s="238"/>
      <c r="B18" s="247"/>
      <c r="C18" s="260"/>
      <c r="D18" s="2300"/>
      <c r="E18" s="1390" t="s">
        <v>837</v>
      </c>
      <c r="F18" s="1391" t="s">
        <v>235</v>
      </c>
      <c r="G18" s="834" t="s">
        <v>8</v>
      </c>
      <c r="H18" s="864">
        <v>45</v>
      </c>
      <c r="I18" s="864">
        <v>45</v>
      </c>
      <c r="J18" s="865">
        <v>45</v>
      </c>
      <c r="K18" s="837" t="s">
        <v>136</v>
      </c>
      <c r="L18" s="845">
        <v>1</v>
      </c>
      <c r="M18" s="845">
        <v>1</v>
      </c>
      <c r="N18" s="834">
        <v>1</v>
      </c>
      <c r="O18" s="2040"/>
      <c r="P18" s="2302" t="s">
        <v>1436</v>
      </c>
      <c r="Q18" s="1430"/>
      <c r="R18" s="42"/>
    </row>
    <row r="19" spans="1:18" x14ac:dyDescent="0.3">
      <c r="A19" s="238"/>
      <c r="B19" s="247"/>
      <c r="C19" s="260"/>
      <c r="D19" s="2300"/>
      <c r="E19" s="1390"/>
      <c r="F19" s="1391"/>
      <c r="G19" s="834" t="s">
        <v>10</v>
      </c>
      <c r="H19" s="867">
        <v>15</v>
      </c>
      <c r="I19" s="867">
        <v>15</v>
      </c>
      <c r="J19" s="868">
        <v>15</v>
      </c>
      <c r="K19" s="837" t="s">
        <v>134</v>
      </c>
      <c r="L19" s="845">
        <v>10</v>
      </c>
      <c r="M19" s="845">
        <v>10</v>
      </c>
      <c r="N19" s="834">
        <v>10</v>
      </c>
      <c r="O19" s="2040"/>
      <c r="P19" s="2303"/>
      <c r="Q19" s="1430"/>
      <c r="R19" s="227"/>
    </row>
    <row r="20" spans="1:18" ht="26.4" x14ac:dyDescent="0.3">
      <c r="A20" s="238"/>
      <c r="B20" s="247"/>
      <c r="C20" s="260"/>
      <c r="D20" s="2300"/>
      <c r="E20" s="835" t="s">
        <v>838</v>
      </c>
      <c r="F20" s="834" t="s">
        <v>244</v>
      </c>
      <c r="G20" s="834" t="s">
        <v>8</v>
      </c>
      <c r="H20" s="867">
        <v>3.3</v>
      </c>
      <c r="I20" s="867">
        <v>4</v>
      </c>
      <c r="J20" s="868">
        <v>4</v>
      </c>
      <c r="K20" s="837" t="s">
        <v>245</v>
      </c>
      <c r="L20" s="845">
        <v>1</v>
      </c>
      <c r="M20" s="845">
        <v>1</v>
      </c>
      <c r="N20" s="834">
        <v>1</v>
      </c>
      <c r="O20" s="2040"/>
      <c r="P20" s="893" t="s">
        <v>1435</v>
      </c>
      <c r="Q20" s="1459"/>
      <c r="R20" s="227"/>
    </row>
    <row r="21" spans="1:18" ht="66" customHeight="1" x14ac:dyDescent="0.3">
      <c r="A21" s="238"/>
      <c r="B21" s="247"/>
      <c r="C21" s="260"/>
      <c r="D21" s="2300"/>
      <c r="E21" s="2324" t="s">
        <v>839</v>
      </c>
      <c r="F21" s="2039" t="s">
        <v>137</v>
      </c>
      <c r="G21" s="834" t="s">
        <v>8</v>
      </c>
      <c r="H21" s="865">
        <v>54.7</v>
      </c>
      <c r="I21" s="865">
        <v>56</v>
      </c>
      <c r="J21" s="865">
        <v>56</v>
      </c>
      <c r="K21" s="2269" t="s">
        <v>138</v>
      </c>
      <c r="L21" s="2263">
        <v>0.7</v>
      </c>
      <c r="M21" s="2263">
        <v>0.7</v>
      </c>
      <c r="N21" s="2263">
        <v>0.7</v>
      </c>
      <c r="O21" s="2263" t="s">
        <v>992</v>
      </c>
      <c r="P21" s="2275" t="s">
        <v>1437</v>
      </c>
      <c r="Q21" s="2321" t="s">
        <v>1014</v>
      </c>
    </row>
    <row r="22" spans="1:18" x14ac:dyDescent="0.3">
      <c r="A22" s="238"/>
      <c r="B22" s="247"/>
      <c r="C22" s="260"/>
      <c r="D22" s="2300"/>
      <c r="E22" s="2326"/>
      <c r="F22" s="2039"/>
      <c r="G22" s="845" t="s">
        <v>10</v>
      </c>
      <c r="H22" s="864">
        <v>34</v>
      </c>
      <c r="I22" s="864">
        <v>34</v>
      </c>
      <c r="J22" s="865">
        <v>34</v>
      </c>
      <c r="K22" s="2269"/>
      <c r="L22" s="2263"/>
      <c r="M22" s="2263"/>
      <c r="N22" s="2263"/>
      <c r="O22" s="2263"/>
      <c r="P22" s="2276"/>
      <c r="Q22" s="2321"/>
      <c r="R22" s="36"/>
    </row>
    <row r="23" spans="1:18" s="23" customFormat="1" ht="39.6" customHeight="1" x14ac:dyDescent="0.3">
      <c r="A23" s="238"/>
      <c r="B23" s="247"/>
      <c r="C23" s="260"/>
      <c r="D23" s="2300"/>
      <c r="E23" s="2324" t="s">
        <v>840</v>
      </c>
      <c r="F23" s="2333" t="s">
        <v>825</v>
      </c>
      <c r="G23" s="2269" t="s">
        <v>8</v>
      </c>
      <c r="H23" s="2336">
        <v>11</v>
      </c>
      <c r="I23" s="2336">
        <v>10</v>
      </c>
      <c r="J23" s="2336">
        <v>0</v>
      </c>
      <c r="K23" s="845" t="s">
        <v>646</v>
      </c>
      <c r="L23" s="845">
        <v>12</v>
      </c>
      <c r="M23" s="845">
        <v>11</v>
      </c>
      <c r="N23" s="845">
        <v>0</v>
      </c>
      <c r="O23" s="2269" t="s">
        <v>993</v>
      </c>
      <c r="P23" s="2302" t="s">
        <v>1439</v>
      </c>
      <c r="Q23" s="2264" t="s">
        <v>1012</v>
      </c>
    </row>
    <row r="24" spans="1:18" s="23" customFormat="1" ht="26.4" x14ac:dyDescent="0.3">
      <c r="A24" s="238"/>
      <c r="B24" s="247"/>
      <c r="C24" s="260"/>
      <c r="D24" s="2300"/>
      <c r="E24" s="2325"/>
      <c r="F24" s="2333"/>
      <c r="G24" s="2269"/>
      <c r="H24" s="2336"/>
      <c r="I24" s="2336"/>
      <c r="J24" s="2336"/>
      <c r="K24" s="845" t="s">
        <v>645</v>
      </c>
      <c r="L24" s="845">
        <v>123</v>
      </c>
      <c r="M24" s="845">
        <v>123</v>
      </c>
      <c r="N24" s="845">
        <v>0</v>
      </c>
      <c r="O24" s="2269"/>
      <c r="P24" s="2304"/>
      <c r="Q24" s="2265"/>
    </row>
    <row r="25" spans="1:18" s="23" customFormat="1" x14ac:dyDescent="0.3">
      <c r="A25" s="238"/>
      <c r="B25" s="247"/>
      <c r="C25" s="260"/>
      <c r="D25" s="2300"/>
      <c r="E25" s="2326"/>
      <c r="F25" s="2333"/>
      <c r="G25" s="845" t="s">
        <v>7</v>
      </c>
      <c r="H25" s="864">
        <v>150</v>
      </c>
      <c r="I25" s="864">
        <v>150</v>
      </c>
      <c r="J25" s="864">
        <v>0</v>
      </c>
      <c r="K25" s="845" t="s">
        <v>644</v>
      </c>
      <c r="L25" s="845">
        <v>5</v>
      </c>
      <c r="M25" s="845">
        <v>7</v>
      </c>
      <c r="N25" s="845">
        <v>0</v>
      </c>
      <c r="O25" s="2269"/>
      <c r="P25" s="2303"/>
      <c r="Q25" s="2266"/>
    </row>
    <row r="26" spans="1:18" ht="14.4" customHeight="1" x14ac:dyDescent="0.3">
      <c r="A26" s="238"/>
      <c r="B26" s="247"/>
      <c r="C26" s="260"/>
      <c r="D26" s="2300"/>
      <c r="E26" s="2324" t="s">
        <v>841</v>
      </c>
      <c r="F26" s="2039" t="s">
        <v>139</v>
      </c>
      <c r="G26" s="845" t="s">
        <v>8</v>
      </c>
      <c r="H26" s="864">
        <v>1629.6</v>
      </c>
      <c r="I26" s="864">
        <v>1629.6</v>
      </c>
      <c r="J26" s="865">
        <v>1629.6</v>
      </c>
      <c r="K26" s="1391" t="s">
        <v>140</v>
      </c>
      <c r="L26" s="1391">
        <v>7</v>
      </c>
      <c r="M26" s="1391">
        <v>7</v>
      </c>
      <c r="N26" s="1391">
        <v>7</v>
      </c>
      <c r="O26" s="1391" t="s">
        <v>995</v>
      </c>
      <c r="P26" s="1391" t="s">
        <v>1440</v>
      </c>
      <c r="Q26" s="1429" t="s">
        <v>100</v>
      </c>
    </row>
    <row r="27" spans="1:18" x14ac:dyDescent="0.3">
      <c r="A27" s="238"/>
      <c r="B27" s="247"/>
      <c r="C27" s="260"/>
      <c r="D27" s="2300"/>
      <c r="E27" s="2325"/>
      <c r="F27" s="1391"/>
      <c r="G27" s="845" t="s">
        <v>10</v>
      </c>
      <c r="H27" s="864">
        <v>3381</v>
      </c>
      <c r="I27" s="864">
        <v>3381</v>
      </c>
      <c r="J27" s="865">
        <v>3381</v>
      </c>
      <c r="K27" s="1391"/>
      <c r="L27" s="1273"/>
      <c r="M27" s="1391"/>
      <c r="N27" s="1391"/>
      <c r="O27" s="1391"/>
      <c r="P27" s="1391"/>
      <c r="Q27" s="1430"/>
      <c r="R27" s="36"/>
    </row>
    <row r="28" spans="1:18" x14ac:dyDescent="0.3">
      <c r="A28" s="238"/>
      <c r="B28" s="247"/>
      <c r="C28" s="260"/>
      <c r="D28" s="2300"/>
      <c r="E28" s="2326"/>
      <c r="F28" s="1391"/>
      <c r="G28" s="845" t="s">
        <v>13</v>
      </c>
      <c r="H28" s="866">
        <v>16.399999999999999</v>
      </c>
      <c r="I28" s="866">
        <v>16.399999999999999</v>
      </c>
      <c r="J28" s="866">
        <v>16.399999999999999</v>
      </c>
      <c r="K28" s="1391"/>
      <c r="L28" s="1273"/>
      <c r="M28" s="1391"/>
      <c r="N28" s="1391"/>
      <c r="O28" s="1391"/>
      <c r="P28" s="1391"/>
      <c r="Q28" s="1430"/>
      <c r="R28" s="36"/>
    </row>
    <row r="29" spans="1:18" ht="26.4" x14ac:dyDescent="0.3">
      <c r="A29" s="238"/>
      <c r="B29" s="247"/>
      <c r="C29" s="260"/>
      <c r="D29" s="2300"/>
      <c r="E29" s="835" t="s">
        <v>842</v>
      </c>
      <c r="F29" s="834" t="s">
        <v>222</v>
      </c>
      <c r="G29" s="845" t="s">
        <v>10</v>
      </c>
      <c r="H29" s="864">
        <v>5</v>
      </c>
      <c r="I29" s="864">
        <v>5</v>
      </c>
      <c r="J29" s="865">
        <v>5</v>
      </c>
      <c r="K29" s="834" t="s">
        <v>141</v>
      </c>
      <c r="L29" s="834">
        <v>15</v>
      </c>
      <c r="M29" s="834">
        <v>15</v>
      </c>
      <c r="N29" s="834">
        <v>15</v>
      </c>
      <c r="O29" s="834" t="s">
        <v>994</v>
      </c>
      <c r="P29" s="1391"/>
      <c r="Q29" s="1430"/>
      <c r="R29" s="36"/>
    </row>
    <row r="30" spans="1:18" ht="26.4" x14ac:dyDescent="0.3">
      <c r="A30" s="238"/>
      <c r="B30" s="247"/>
      <c r="C30" s="260"/>
      <c r="D30" s="2300"/>
      <c r="E30" s="835" t="s">
        <v>843</v>
      </c>
      <c r="F30" s="837" t="s">
        <v>142</v>
      </c>
      <c r="G30" s="845" t="s">
        <v>10</v>
      </c>
      <c r="H30" s="864">
        <v>3.5</v>
      </c>
      <c r="I30" s="864">
        <v>3.5</v>
      </c>
      <c r="J30" s="865">
        <v>3.5</v>
      </c>
      <c r="K30" s="834" t="s">
        <v>143</v>
      </c>
      <c r="L30" s="834">
        <v>11</v>
      </c>
      <c r="M30" s="834">
        <v>11</v>
      </c>
      <c r="N30" s="834">
        <v>11</v>
      </c>
      <c r="O30" s="834" t="s">
        <v>996</v>
      </c>
      <c r="P30" s="1391"/>
      <c r="Q30" s="1430"/>
      <c r="R30" s="36"/>
    </row>
    <row r="31" spans="1:18" ht="39.6" x14ac:dyDescent="0.3">
      <c r="A31" s="238"/>
      <c r="B31" s="247"/>
      <c r="C31" s="260"/>
      <c r="D31" s="2300"/>
      <c r="E31" s="847" t="s">
        <v>844</v>
      </c>
      <c r="F31" s="837" t="s">
        <v>144</v>
      </c>
      <c r="G31" s="834" t="s">
        <v>8</v>
      </c>
      <c r="H31" s="866">
        <v>90</v>
      </c>
      <c r="I31" s="866">
        <v>100</v>
      </c>
      <c r="J31" s="866">
        <v>100</v>
      </c>
      <c r="K31" s="834" t="s">
        <v>145</v>
      </c>
      <c r="L31" s="834">
        <v>610</v>
      </c>
      <c r="M31" s="834">
        <v>610</v>
      </c>
      <c r="N31" s="834">
        <v>600</v>
      </c>
      <c r="O31" s="834" t="s">
        <v>997</v>
      </c>
      <c r="P31" s="834" t="s">
        <v>1441</v>
      </c>
      <c r="Q31" s="1459"/>
    </row>
    <row r="32" spans="1:18" ht="72" customHeight="1" x14ac:dyDescent="0.3">
      <c r="A32" s="238"/>
      <c r="B32" s="247"/>
      <c r="C32" s="260"/>
      <c r="D32" s="2300"/>
      <c r="E32" s="847" t="s">
        <v>845</v>
      </c>
      <c r="F32" s="845" t="s">
        <v>196</v>
      </c>
      <c r="G32" s="845" t="s">
        <v>8</v>
      </c>
      <c r="H32" s="864">
        <v>2.5</v>
      </c>
      <c r="I32" s="864">
        <v>3</v>
      </c>
      <c r="J32" s="865">
        <v>3.5</v>
      </c>
      <c r="K32" s="834" t="s">
        <v>78</v>
      </c>
      <c r="L32" s="834">
        <v>43</v>
      </c>
      <c r="M32" s="834">
        <v>43</v>
      </c>
      <c r="N32" s="834">
        <v>45</v>
      </c>
      <c r="O32" s="834" t="s">
        <v>998</v>
      </c>
      <c r="P32" s="845" t="s">
        <v>1437</v>
      </c>
      <c r="Q32" s="846" t="s">
        <v>1014</v>
      </c>
    </row>
    <row r="33" spans="1:18" ht="29.25" customHeight="1" x14ac:dyDescent="0.3">
      <c r="A33" s="238"/>
      <c r="B33" s="247"/>
      <c r="C33" s="260"/>
      <c r="D33" s="2300"/>
      <c r="E33" s="849" t="s">
        <v>846</v>
      </c>
      <c r="F33" s="834" t="s">
        <v>241</v>
      </c>
      <c r="G33" s="834" t="s">
        <v>8</v>
      </c>
      <c r="H33" s="865">
        <v>0</v>
      </c>
      <c r="I33" s="865">
        <v>0</v>
      </c>
      <c r="J33" s="865">
        <v>0</v>
      </c>
      <c r="K33" s="834" t="s">
        <v>643</v>
      </c>
      <c r="L33" s="834">
        <v>1</v>
      </c>
      <c r="M33" s="834">
        <v>0</v>
      </c>
      <c r="N33" s="834">
        <v>0</v>
      </c>
      <c r="O33" s="2331" t="s">
        <v>999</v>
      </c>
      <c r="P33" s="834" t="s">
        <v>1440</v>
      </c>
      <c r="Q33" s="846" t="s">
        <v>100</v>
      </c>
    </row>
    <row r="34" spans="1:18" ht="26.4" x14ac:dyDescent="0.3">
      <c r="A34" s="238"/>
      <c r="B34" s="247"/>
      <c r="C34" s="260"/>
      <c r="D34" s="2300"/>
      <c r="E34" s="849" t="s">
        <v>847</v>
      </c>
      <c r="F34" s="834" t="s">
        <v>243</v>
      </c>
      <c r="G34" s="834" t="s">
        <v>8</v>
      </c>
      <c r="H34" s="865">
        <v>0</v>
      </c>
      <c r="I34" s="865">
        <v>0</v>
      </c>
      <c r="J34" s="865">
        <v>0</v>
      </c>
      <c r="K34" s="834" t="s">
        <v>642</v>
      </c>
      <c r="L34" s="834">
        <v>1</v>
      </c>
      <c r="M34" s="834">
        <v>0</v>
      </c>
      <c r="N34" s="834">
        <v>0</v>
      </c>
      <c r="O34" s="2332"/>
      <c r="P34" s="834" t="s">
        <v>1442</v>
      </c>
      <c r="Q34" s="846" t="s">
        <v>1012</v>
      </c>
    </row>
    <row r="35" spans="1:18" ht="27.75" customHeight="1" x14ac:dyDescent="0.3">
      <c r="A35" s="238"/>
      <c r="B35" s="247"/>
      <c r="C35" s="260"/>
      <c r="D35" s="2300"/>
      <c r="E35" s="266" t="s">
        <v>848</v>
      </c>
      <c r="F35" s="845" t="s">
        <v>279</v>
      </c>
      <c r="G35" s="845" t="s">
        <v>8</v>
      </c>
      <c r="H35" s="864">
        <v>2</v>
      </c>
      <c r="I35" s="864">
        <v>3</v>
      </c>
      <c r="J35" s="865">
        <v>4</v>
      </c>
      <c r="K35" s="834" t="s">
        <v>276</v>
      </c>
      <c r="L35" s="834">
        <v>20</v>
      </c>
      <c r="M35" s="834">
        <v>30</v>
      </c>
      <c r="N35" s="834">
        <v>30</v>
      </c>
      <c r="O35" s="834" t="s">
        <v>1000</v>
      </c>
      <c r="P35" s="845" t="s">
        <v>1443</v>
      </c>
      <c r="Q35" s="846" t="s">
        <v>1015</v>
      </c>
    </row>
    <row r="36" spans="1:18" ht="13.2" customHeight="1" x14ac:dyDescent="0.3">
      <c r="A36" s="238"/>
      <c r="B36" s="247"/>
      <c r="C36" s="260"/>
      <c r="D36" s="2300"/>
      <c r="E36" s="2281" t="s">
        <v>849</v>
      </c>
      <c r="F36" s="2039" t="s">
        <v>146</v>
      </c>
      <c r="G36" s="845" t="s">
        <v>8</v>
      </c>
      <c r="H36" s="864">
        <v>331.5</v>
      </c>
      <c r="I36" s="864">
        <v>332.6</v>
      </c>
      <c r="J36" s="865">
        <v>333</v>
      </c>
      <c r="K36" s="1391" t="s">
        <v>134</v>
      </c>
      <c r="L36" s="1391">
        <v>290</v>
      </c>
      <c r="M36" s="1391">
        <v>290</v>
      </c>
      <c r="N36" s="1391">
        <v>290</v>
      </c>
      <c r="O36" s="2331" t="s">
        <v>1001</v>
      </c>
      <c r="P36" s="1391" t="s">
        <v>1432</v>
      </c>
      <c r="Q36" s="1429" t="s">
        <v>1013</v>
      </c>
    </row>
    <row r="37" spans="1:18" x14ac:dyDescent="0.3">
      <c r="A37" s="238"/>
      <c r="B37" s="247"/>
      <c r="C37" s="260"/>
      <c r="D37" s="2300"/>
      <c r="E37" s="2281"/>
      <c r="F37" s="2039"/>
      <c r="G37" s="845" t="s">
        <v>10</v>
      </c>
      <c r="H37" s="864">
        <v>17</v>
      </c>
      <c r="I37" s="864">
        <v>17.399999999999999</v>
      </c>
      <c r="J37" s="865">
        <v>17.5</v>
      </c>
      <c r="K37" s="1391"/>
      <c r="L37" s="1273"/>
      <c r="M37" s="1391"/>
      <c r="N37" s="1391"/>
      <c r="O37" s="2335"/>
      <c r="P37" s="1391"/>
      <c r="Q37" s="1430"/>
      <c r="R37" s="36"/>
    </row>
    <row r="38" spans="1:18" x14ac:dyDescent="0.3">
      <c r="A38" s="238"/>
      <c r="B38" s="247"/>
      <c r="C38" s="260"/>
      <c r="D38" s="2300"/>
      <c r="E38" s="2281"/>
      <c r="F38" s="2039"/>
      <c r="G38" s="845" t="s">
        <v>13</v>
      </c>
      <c r="H38" s="866">
        <v>50.3</v>
      </c>
      <c r="I38" s="866">
        <v>51.9</v>
      </c>
      <c r="J38" s="866">
        <v>52</v>
      </c>
      <c r="K38" s="1391"/>
      <c r="L38" s="1273"/>
      <c r="M38" s="1391"/>
      <c r="N38" s="1391"/>
      <c r="O38" s="2335"/>
      <c r="P38" s="1391"/>
      <c r="Q38" s="1430"/>
      <c r="R38" s="36"/>
    </row>
    <row r="39" spans="1:18" ht="14.4" customHeight="1" x14ac:dyDescent="0.3">
      <c r="A39" s="238"/>
      <c r="B39" s="247"/>
      <c r="C39" s="260"/>
      <c r="D39" s="2300"/>
      <c r="E39" s="2281"/>
      <c r="F39" s="2039"/>
      <c r="G39" s="845" t="s">
        <v>7</v>
      </c>
      <c r="H39" s="864">
        <v>18.5</v>
      </c>
      <c r="I39" s="864">
        <v>0</v>
      </c>
      <c r="J39" s="865">
        <v>0</v>
      </c>
      <c r="K39" s="1391"/>
      <c r="L39" s="1273"/>
      <c r="M39" s="1273"/>
      <c r="N39" s="1391"/>
      <c r="O39" s="2335"/>
      <c r="P39" s="1391"/>
      <c r="Q39" s="1430"/>
      <c r="R39" s="36"/>
    </row>
    <row r="40" spans="1:18" ht="14.4" customHeight="1" x14ac:dyDescent="0.3">
      <c r="A40" s="238"/>
      <c r="B40" s="247"/>
      <c r="C40" s="260"/>
      <c r="D40" s="2300"/>
      <c r="E40" s="2281" t="s">
        <v>850</v>
      </c>
      <c r="F40" s="2039" t="s">
        <v>147</v>
      </c>
      <c r="G40" s="845" t="s">
        <v>8</v>
      </c>
      <c r="H40" s="864">
        <v>250.8</v>
      </c>
      <c r="I40" s="864">
        <v>257.2</v>
      </c>
      <c r="J40" s="865">
        <v>259</v>
      </c>
      <c r="K40" s="1391" t="s">
        <v>134</v>
      </c>
      <c r="L40" s="1391">
        <v>204</v>
      </c>
      <c r="M40" s="1391">
        <v>204</v>
      </c>
      <c r="N40" s="1391">
        <v>204</v>
      </c>
      <c r="O40" s="2335"/>
      <c r="P40" s="2269" t="s">
        <v>1427</v>
      </c>
      <c r="Q40" s="1430"/>
    </row>
    <row r="41" spans="1:18" x14ac:dyDescent="0.3">
      <c r="A41" s="238"/>
      <c r="B41" s="247"/>
      <c r="C41" s="260"/>
      <c r="D41" s="2300"/>
      <c r="E41" s="2281"/>
      <c r="F41" s="2014"/>
      <c r="G41" s="845" t="s">
        <v>10</v>
      </c>
      <c r="H41" s="864">
        <v>11.4</v>
      </c>
      <c r="I41" s="864">
        <v>11.4</v>
      </c>
      <c r="J41" s="865">
        <v>11.4</v>
      </c>
      <c r="K41" s="1391"/>
      <c r="L41" s="1273"/>
      <c r="M41" s="1391"/>
      <c r="N41" s="1391"/>
      <c r="O41" s="2335"/>
      <c r="P41" s="2269"/>
      <c r="Q41" s="1430"/>
      <c r="R41" s="36"/>
    </row>
    <row r="42" spans="1:18" x14ac:dyDescent="0.3">
      <c r="A42" s="238"/>
      <c r="B42" s="247"/>
      <c r="C42" s="260"/>
      <c r="D42" s="2300"/>
      <c r="E42" s="2281"/>
      <c r="F42" s="2014"/>
      <c r="G42" s="845" t="s">
        <v>13</v>
      </c>
      <c r="H42" s="866">
        <v>13</v>
      </c>
      <c r="I42" s="866">
        <v>14</v>
      </c>
      <c r="J42" s="866">
        <v>14</v>
      </c>
      <c r="K42" s="1391"/>
      <c r="L42" s="1273"/>
      <c r="M42" s="1391"/>
      <c r="N42" s="1391"/>
      <c r="O42" s="2335"/>
      <c r="P42" s="2269"/>
      <c r="Q42" s="1459"/>
      <c r="R42" s="36"/>
    </row>
    <row r="43" spans="1:18" ht="26.4" x14ac:dyDescent="0.3">
      <c r="A43" s="238"/>
      <c r="B43" s="247"/>
      <c r="C43" s="260"/>
      <c r="D43" s="2300"/>
      <c r="E43" s="835" t="s">
        <v>851</v>
      </c>
      <c r="F43" s="1118" t="s">
        <v>148</v>
      </c>
      <c r="G43" s="1118" t="s">
        <v>10</v>
      </c>
      <c r="H43" s="866">
        <v>57</v>
      </c>
      <c r="I43" s="866">
        <v>57</v>
      </c>
      <c r="J43" s="866">
        <v>57</v>
      </c>
      <c r="K43" s="834" t="s">
        <v>149</v>
      </c>
      <c r="L43" s="834">
        <v>18</v>
      </c>
      <c r="M43" s="834">
        <v>18</v>
      </c>
      <c r="N43" s="834">
        <v>18</v>
      </c>
      <c r="O43" s="2332"/>
      <c r="P43" s="845" t="s">
        <v>1438</v>
      </c>
      <c r="Q43" s="846" t="s">
        <v>100</v>
      </c>
      <c r="R43" s="36"/>
    </row>
    <row r="44" spans="1:18" ht="14.4" customHeight="1" x14ac:dyDescent="0.3">
      <c r="A44" s="238"/>
      <c r="B44" s="247"/>
      <c r="C44" s="260"/>
      <c r="D44" s="2300"/>
      <c r="E44" s="2013" t="s">
        <v>852</v>
      </c>
      <c r="F44" s="2148" t="s">
        <v>502</v>
      </c>
      <c r="G44" s="1115" t="s">
        <v>8</v>
      </c>
      <c r="H44" s="1112">
        <v>0</v>
      </c>
      <c r="I44" s="1112">
        <v>44</v>
      </c>
      <c r="J44" s="869">
        <v>0</v>
      </c>
      <c r="K44" s="2195" t="s">
        <v>21</v>
      </c>
      <c r="L44" s="2195">
        <v>100</v>
      </c>
      <c r="M44" s="2195">
        <v>0</v>
      </c>
      <c r="N44" s="2195">
        <v>0</v>
      </c>
      <c r="O44" s="2350" t="s">
        <v>997</v>
      </c>
      <c r="P44" s="2217" t="s">
        <v>544</v>
      </c>
      <c r="Q44" s="1429" t="s">
        <v>14</v>
      </c>
    </row>
    <row r="45" spans="1:18" x14ac:dyDescent="0.3">
      <c r="A45" s="238"/>
      <c r="B45" s="247"/>
      <c r="C45" s="260"/>
      <c r="D45" s="2300"/>
      <c r="E45" s="2013"/>
      <c r="F45" s="2148"/>
      <c r="G45" s="1115" t="s">
        <v>7</v>
      </c>
      <c r="H45" s="1112">
        <v>0</v>
      </c>
      <c r="I45" s="1112">
        <v>0</v>
      </c>
      <c r="J45" s="869">
        <v>0</v>
      </c>
      <c r="K45" s="2195"/>
      <c r="L45" s="2195"/>
      <c r="M45" s="2195"/>
      <c r="N45" s="2195"/>
      <c r="O45" s="2351"/>
      <c r="P45" s="1279"/>
      <c r="Q45" s="1430"/>
    </row>
    <row r="46" spans="1:18" ht="54" customHeight="1" x14ac:dyDescent="0.3">
      <c r="A46" s="238"/>
      <c r="B46" s="247"/>
      <c r="C46" s="260"/>
      <c r="D46" s="2300"/>
      <c r="E46" s="2285" t="s">
        <v>853</v>
      </c>
      <c r="F46" s="2148" t="s">
        <v>22</v>
      </c>
      <c r="G46" s="1115" t="s">
        <v>969</v>
      </c>
      <c r="H46" s="1112">
        <v>370</v>
      </c>
      <c r="I46" s="1112">
        <v>0</v>
      </c>
      <c r="J46" s="869">
        <v>0</v>
      </c>
      <c r="K46" s="2044" t="s">
        <v>23</v>
      </c>
      <c r="L46" s="2044">
        <v>100</v>
      </c>
      <c r="M46" s="2044">
        <v>0</v>
      </c>
      <c r="N46" s="2044">
        <v>0</v>
      </c>
      <c r="O46" s="2351"/>
      <c r="P46" s="1279"/>
      <c r="Q46" s="1430"/>
    </row>
    <row r="47" spans="1:18" ht="12.75" customHeight="1" x14ac:dyDescent="0.3">
      <c r="A47" s="238"/>
      <c r="B47" s="247"/>
      <c r="C47" s="260"/>
      <c r="D47" s="2300"/>
      <c r="E47" s="2285"/>
      <c r="F47" s="2148"/>
      <c r="G47" s="1115" t="s">
        <v>969</v>
      </c>
      <c r="H47" s="1112">
        <v>170</v>
      </c>
      <c r="I47" s="1112">
        <v>0</v>
      </c>
      <c r="J47" s="869">
        <v>0</v>
      </c>
      <c r="K47" s="2044"/>
      <c r="L47" s="2044"/>
      <c r="M47" s="2044"/>
      <c r="N47" s="2044"/>
      <c r="O47" s="2351"/>
      <c r="P47" s="1279"/>
      <c r="Q47" s="1430"/>
    </row>
    <row r="48" spans="1:18" ht="39.75" customHeight="1" x14ac:dyDescent="0.3">
      <c r="A48" s="238"/>
      <c r="B48" s="247"/>
      <c r="C48" s="260"/>
      <c r="D48" s="2300"/>
      <c r="E48" s="844" t="s">
        <v>854</v>
      </c>
      <c r="F48" s="44" t="s">
        <v>641</v>
      </c>
      <c r="G48" s="836" t="s">
        <v>8</v>
      </c>
      <c r="H48" s="869">
        <v>30</v>
      </c>
      <c r="I48" s="869">
        <v>100</v>
      </c>
      <c r="J48" s="869">
        <v>100</v>
      </c>
      <c r="K48" s="836" t="s">
        <v>640</v>
      </c>
      <c r="L48" s="836">
        <v>2</v>
      </c>
      <c r="M48" s="836">
        <v>0</v>
      </c>
      <c r="N48" s="836">
        <v>0</v>
      </c>
      <c r="O48" s="2351"/>
      <c r="P48" s="1279"/>
      <c r="Q48" s="1430"/>
    </row>
    <row r="49" spans="1:22" x14ac:dyDescent="0.3">
      <c r="A49" s="238"/>
      <c r="B49" s="247"/>
      <c r="C49" s="260"/>
      <c r="D49" s="2300"/>
      <c r="E49" s="844" t="s">
        <v>855</v>
      </c>
      <c r="F49" s="836" t="s">
        <v>382</v>
      </c>
      <c r="G49" s="836" t="s">
        <v>8</v>
      </c>
      <c r="H49" s="869">
        <v>6</v>
      </c>
      <c r="I49" s="869">
        <v>0</v>
      </c>
      <c r="J49" s="869">
        <v>0</v>
      </c>
      <c r="K49" s="836" t="s">
        <v>23</v>
      </c>
      <c r="L49" s="836">
        <v>100</v>
      </c>
      <c r="M49" s="836">
        <v>0</v>
      </c>
      <c r="N49" s="836">
        <v>0</v>
      </c>
      <c r="O49" s="2351"/>
      <c r="P49" s="1279"/>
      <c r="Q49" s="1430"/>
    </row>
    <row r="50" spans="1:22" x14ac:dyDescent="0.3">
      <c r="A50" s="238"/>
      <c r="B50" s="247"/>
      <c r="C50" s="260"/>
      <c r="D50" s="2300"/>
      <c r="E50" s="2285" t="s">
        <v>856</v>
      </c>
      <c r="F50" s="2044" t="s">
        <v>201</v>
      </c>
      <c r="G50" s="2044" t="s">
        <v>8</v>
      </c>
      <c r="H50" s="2280">
        <v>6</v>
      </c>
      <c r="I50" s="2280">
        <v>24</v>
      </c>
      <c r="J50" s="2280">
        <v>17</v>
      </c>
      <c r="K50" s="836" t="s">
        <v>503</v>
      </c>
      <c r="L50" s="836">
        <v>1</v>
      </c>
      <c r="M50" s="836">
        <v>0</v>
      </c>
      <c r="N50" s="836">
        <v>0</v>
      </c>
      <c r="O50" s="2351"/>
      <c r="P50" s="1279"/>
      <c r="Q50" s="1430"/>
    </row>
    <row r="51" spans="1:22" ht="13.2" customHeight="1" x14ac:dyDescent="0.3">
      <c r="A51" s="238"/>
      <c r="B51" s="247"/>
      <c r="C51" s="260"/>
      <c r="D51" s="2300"/>
      <c r="E51" s="2057"/>
      <c r="F51" s="1273"/>
      <c r="G51" s="1273"/>
      <c r="H51" s="2329"/>
      <c r="I51" s="2329"/>
      <c r="J51" s="2329"/>
      <c r="K51" s="836" t="s">
        <v>504</v>
      </c>
      <c r="L51" s="836">
        <v>0</v>
      </c>
      <c r="M51" s="836">
        <v>1</v>
      </c>
      <c r="N51" s="836">
        <v>0</v>
      </c>
      <c r="O51" s="2351"/>
      <c r="P51" s="1279"/>
      <c r="Q51" s="1430"/>
    </row>
    <row r="52" spans="1:22" x14ac:dyDescent="0.3">
      <c r="A52" s="238"/>
      <c r="B52" s="247"/>
      <c r="C52" s="260"/>
      <c r="D52" s="2300"/>
      <c r="E52" s="2057"/>
      <c r="F52" s="1273"/>
      <c r="G52" s="1273"/>
      <c r="H52" s="2329"/>
      <c r="I52" s="2329"/>
      <c r="J52" s="2329"/>
      <c r="K52" s="836" t="s">
        <v>505</v>
      </c>
      <c r="L52" s="836">
        <v>0</v>
      </c>
      <c r="M52" s="836">
        <v>0</v>
      </c>
      <c r="N52" s="836">
        <v>1</v>
      </c>
      <c r="O52" s="2351"/>
      <c r="P52" s="1279"/>
      <c r="Q52" s="1430"/>
    </row>
    <row r="53" spans="1:22" ht="26.4" x14ac:dyDescent="0.3">
      <c r="A53" s="238"/>
      <c r="B53" s="247"/>
      <c r="C53" s="260"/>
      <c r="D53" s="2300"/>
      <c r="E53" s="844" t="s">
        <v>857</v>
      </c>
      <c r="F53" s="836" t="s">
        <v>300</v>
      </c>
      <c r="G53" s="836" t="s">
        <v>8</v>
      </c>
      <c r="H53" s="869">
        <v>220</v>
      </c>
      <c r="I53" s="869">
        <v>0</v>
      </c>
      <c r="J53" s="869">
        <v>0</v>
      </c>
      <c r="K53" s="836" t="s">
        <v>23</v>
      </c>
      <c r="L53" s="836">
        <v>100</v>
      </c>
      <c r="M53" s="836">
        <v>0</v>
      </c>
      <c r="N53" s="836">
        <v>0</v>
      </c>
      <c r="O53" s="2351"/>
      <c r="P53" s="2341"/>
      <c r="Q53" s="1459"/>
    </row>
    <row r="54" spans="1:22" ht="51.75" customHeight="1" x14ac:dyDescent="0.3">
      <c r="A54" s="238"/>
      <c r="B54" s="247"/>
      <c r="C54" s="260"/>
      <c r="D54" s="2300"/>
      <c r="E54" s="1999" t="s">
        <v>858</v>
      </c>
      <c r="F54" s="2166" t="s">
        <v>24</v>
      </c>
      <c r="G54" s="2195" t="s">
        <v>8</v>
      </c>
      <c r="H54" s="2280">
        <v>30</v>
      </c>
      <c r="I54" s="2280">
        <v>30</v>
      </c>
      <c r="J54" s="2280">
        <v>30</v>
      </c>
      <c r="K54" s="848" t="s">
        <v>639</v>
      </c>
      <c r="L54" s="840">
        <v>1</v>
      </c>
      <c r="M54" s="840">
        <v>0</v>
      </c>
      <c r="N54" s="840">
        <v>0</v>
      </c>
      <c r="O54" s="2351"/>
      <c r="P54" s="2195" t="s">
        <v>1440</v>
      </c>
      <c r="Q54" s="1429" t="s">
        <v>100</v>
      </c>
    </row>
    <row r="55" spans="1:22" ht="12.75" customHeight="1" x14ac:dyDescent="0.3">
      <c r="A55" s="238"/>
      <c r="B55" s="247"/>
      <c r="C55" s="260"/>
      <c r="D55" s="2300"/>
      <c r="E55" s="1999"/>
      <c r="F55" s="2166"/>
      <c r="G55" s="2195"/>
      <c r="H55" s="2280"/>
      <c r="I55" s="2280"/>
      <c r="J55" s="2280"/>
      <c r="K55" s="268" t="s">
        <v>828</v>
      </c>
      <c r="L55" s="840">
        <v>1</v>
      </c>
      <c r="M55" s="840">
        <v>1</v>
      </c>
      <c r="N55" s="840">
        <v>1</v>
      </c>
      <c r="O55" s="2352"/>
      <c r="P55" s="2195"/>
      <c r="Q55" s="1430"/>
      <c r="S55" s="42"/>
      <c r="T55" s="42"/>
      <c r="U55" s="42"/>
      <c r="V55" s="42"/>
    </row>
    <row r="56" spans="1:22" ht="12.75" customHeight="1" x14ac:dyDescent="0.3">
      <c r="A56" s="238"/>
      <c r="B56" s="247"/>
      <c r="C56" s="260"/>
      <c r="D56" s="2300"/>
      <c r="E56" s="1999" t="s">
        <v>859</v>
      </c>
      <c r="F56" s="2166" t="s">
        <v>826</v>
      </c>
      <c r="G56" s="840" t="s">
        <v>7</v>
      </c>
      <c r="H56" s="869">
        <v>74.099999999999994</v>
      </c>
      <c r="I56" s="869">
        <v>0</v>
      </c>
      <c r="J56" s="869">
        <v>0</v>
      </c>
      <c r="K56" s="2282" t="s">
        <v>827</v>
      </c>
      <c r="L56" s="2195">
        <v>1</v>
      </c>
      <c r="M56" s="2195">
        <v>0</v>
      </c>
      <c r="N56" s="2195">
        <v>0</v>
      </c>
      <c r="O56" s="2195" t="s">
        <v>1003</v>
      </c>
      <c r="P56" s="2195" t="s">
        <v>1444</v>
      </c>
      <c r="Q56" s="1430"/>
      <c r="S56" s="42"/>
      <c r="T56" s="42"/>
      <c r="U56" s="42"/>
      <c r="V56" s="42"/>
    </row>
    <row r="57" spans="1:22" ht="12.75" customHeight="1" x14ac:dyDescent="0.3">
      <c r="A57" s="238"/>
      <c r="B57" s="247"/>
      <c r="C57" s="260"/>
      <c r="D57" s="2300"/>
      <c r="E57" s="1999"/>
      <c r="F57" s="2166"/>
      <c r="G57" s="840" t="s">
        <v>10</v>
      </c>
      <c r="H57" s="869">
        <v>9.6</v>
      </c>
      <c r="I57" s="869">
        <v>0</v>
      </c>
      <c r="J57" s="869">
        <v>0</v>
      </c>
      <c r="K57" s="2282"/>
      <c r="L57" s="2195"/>
      <c r="M57" s="2195"/>
      <c r="N57" s="2195"/>
      <c r="O57" s="2195"/>
      <c r="P57" s="2195"/>
      <c r="Q57" s="1430"/>
      <c r="S57" s="42"/>
      <c r="T57" s="42"/>
      <c r="U57" s="42"/>
      <c r="V57" s="42"/>
    </row>
    <row r="58" spans="1:22" ht="12.75" customHeight="1" x14ac:dyDescent="0.3">
      <c r="A58" s="238"/>
      <c r="B58" s="247"/>
      <c r="C58" s="260"/>
      <c r="D58" s="2300"/>
      <c r="E58" s="1999"/>
      <c r="F58" s="2166"/>
      <c r="G58" s="840" t="s">
        <v>8</v>
      </c>
      <c r="H58" s="869">
        <v>9.6</v>
      </c>
      <c r="I58" s="869">
        <v>0</v>
      </c>
      <c r="J58" s="869">
        <v>0</v>
      </c>
      <c r="K58" s="2282"/>
      <c r="L58" s="2195"/>
      <c r="M58" s="2195"/>
      <c r="N58" s="2195"/>
      <c r="O58" s="2195"/>
      <c r="P58" s="2195"/>
      <c r="Q58" s="1430"/>
      <c r="S58" s="42"/>
      <c r="T58" s="42"/>
      <c r="U58" s="42"/>
      <c r="V58" s="42"/>
    </row>
    <row r="59" spans="1:22" ht="52.8" x14ac:dyDescent="0.3">
      <c r="A59" s="238"/>
      <c r="B59" s="247"/>
      <c r="C59" s="260"/>
      <c r="D59" s="2300"/>
      <c r="E59" s="838" t="s">
        <v>860</v>
      </c>
      <c r="F59" s="842" t="s">
        <v>746</v>
      </c>
      <c r="G59" s="840" t="s">
        <v>7</v>
      </c>
      <c r="H59" s="869">
        <v>7.8</v>
      </c>
      <c r="I59" s="869">
        <v>0</v>
      </c>
      <c r="J59" s="869">
        <v>0</v>
      </c>
      <c r="K59" s="848" t="s">
        <v>744</v>
      </c>
      <c r="L59" s="840">
        <v>1</v>
      </c>
      <c r="M59" s="840">
        <v>0</v>
      </c>
      <c r="N59" s="840">
        <v>0</v>
      </c>
      <c r="O59" s="267" t="s">
        <v>1004</v>
      </c>
      <c r="P59" s="2195"/>
      <c r="Q59" s="1430"/>
      <c r="S59" s="42"/>
      <c r="T59" s="42"/>
      <c r="U59" s="42"/>
      <c r="V59" s="42"/>
    </row>
    <row r="60" spans="1:22" ht="12.75" customHeight="1" x14ac:dyDescent="0.3">
      <c r="A60" s="238"/>
      <c r="B60" s="247"/>
      <c r="C60" s="260"/>
      <c r="D60" s="2300"/>
      <c r="E60" s="843" t="s">
        <v>861</v>
      </c>
      <c r="F60" s="347" t="s">
        <v>829</v>
      </c>
      <c r="G60" s="348" t="s">
        <v>7</v>
      </c>
      <c r="H60" s="870">
        <v>30</v>
      </c>
      <c r="I60" s="871">
        <v>0</v>
      </c>
      <c r="J60" s="871">
        <v>0</v>
      </c>
      <c r="K60" s="349" t="s">
        <v>747</v>
      </c>
      <c r="L60" s="841">
        <v>20</v>
      </c>
      <c r="M60" s="841">
        <v>0</v>
      </c>
      <c r="N60" s="841">
        <v>0</v>
      </c>
      <c r="O60" s="841" t="s">
        <v>1005</v>
      </c>
      <c r="P60" s="841" t="s">
        <v>1441</v>
      </c>
      <c r="Q60" s="1430"/>
      <c r="S60" s="42"/>
      <c r="T60" s="42"/>
      <c r="U60" s="42"/>
      <c r="V60" s="42"/>
    </row>
    <row r="61" spans="1:22" ht="52.8" x14ac:dyDescent="0.3">
      <c r="A61" s="238"/>
      <c r="B61" s="247"/>
      <c r="C61" s="260"/>
      <c r="D61" s="2300"/>
      <c r="E61" s="833" t="s">
        <v>964</v>
      </c>
      <c r="F61" s="750" t="s">
        <v>963</v>
      </c>
      <c r="G61" s="841" t="s">
        <v>8</v>
      </c>
      <c r="H61" s="872">
        <v>0</v>
      </c>
      <c r="I61" s="872">
        <v>0</v>
      </c>
      <c r="J61" s="872">
        <v>0</v>
      </c>
      <c r="K61" s="349" t="s">
        <v>965</v>
      </c>
      <c r="L61" s="841">
        <v>27.7</v>
      </c>
      <c r="M61" s="841">
        <v>28</v>
      </c>
      <c r="N61" s="841">
        <v>28.5</v>
      </c>
      <c r="O61" s="841" t="s">
        <v>966</v>
      </c>
      <c r="P61" s="841" t="s">
        <v>1438</v>
      </c>
      <c r="Q61" s="1430"/>
      <c r="S61" s="42"/>
      <c r="T61" s="42"/>
      <c r="U61" s="42"/>
      <c r="V61" s="42"/>
    </row>
    <row r="62" spans="1:22" ht="15" customHeight="1" x14ac:dyDescent="0.3">
      <c r="A62" s="238"/>
      <c r="B62" s="247"/>
      <c r="C62" s="260"/>
      <c r="D62" s="2300"/>
      <c r="E62" s="1155" t="s">
        <v>1357</v>
      </c>
      <c r="F62" s="1156" t="s">
        <v>1359</v>
      </c>
      <c r="G62" s="267" t="s">
        <v>8</v>
      </c>
      <c r="H62" s="1112">
        <v>1</v>
      </c>
      <c r="I62" s="1112">
        <v>1</v>
      </c>
      <c r="J62" s="1112">
        <v>1</v>
      </c>
      <c r="K62" s="1157" t="s">
        <v>1355</v>
      </c>
      <c r="L62" s="267">
        <v>1</v>
      </c>
      <c r="M62" s="267">
        <v>1</v>
      </c>
      <c r="N62" s="267">
        <v>1</v>
      </c>
      <c r="O62" s="267" t="s">
        <v>978</v>
      </c>
      <c r="P62" s="267" t="s">
        <v>1440</v>
      </c>
      <c r="Q62" s="1430"/>
      <c r="S62" s="42"/>
      <c r="T62" s="42"/>
      <c r="U62" s="42"/>
      <c r="V62" s="42"/>
    </row>
    <row r="63" spans="1:22" ht="15" customHeight="1" x14ac:dyDescent="0.3">
      <c r="A63" s="238"/>
      <c r="B63" s="247"/>
      <c r="C63" s="260"/>
      <c r="D63" s="2300"/>
      <c r="E63" s="1155" t="s">
        <v>1400</v>
      </c>
      <c r="F63" s="1156" t="s">
        <v>1403</v>
      </c>
      <c r="G63" s="267" t="s">
        <v>8</v>
      </c>
      <c r="H63" s="1112">
        <v>0</v>
      </c>
      <c r="I63" s="1112">
        <v>0</v>
      </c>
      <c r="J63" s="1112">
        <v>0</v>
      </c>
      <c r="K63" s="1157" t="s">
        <v>1404</v>
      </c>
      <c r="L63" s="267">
        <v>1</v>
      </c>
      <c r="M63" s="267">
        <v>0</v>
      </c>
      <c r="N63" s="267">
        <v>0</v>
      </c>
      <c r="O63" s="2342" t="s">
        <v>1405</v>
      </c>
      <c r="P63" s="2342" t="s">
        <v>1441</v>
      </c>
      <c r="Q63" s="1430"/>
      <c r="S63" s="42"/>
      <c r="T63" s="42"/>
      <c r="U63" s="42"/>
      <c r="V63" s="42"/>
    </row>
    <row r="64" spans="1:22" ht="15" customHeight="1" x14ac:dyDescent="0.3">
      <c r="A64" s="238"/>
      <c r="B64" s="247"/>
      <c r="C64" s="260"/>
      <c r="D64" s="2300"/>
      <c r="E64" s="2344" t="s">
        <v>1401</v>
      </c>
      <c r="F64" s="2346" t="s">
        <v>1402</v>
      </c>
      <c r="G64" s="267" t="s">
        <v>8</v>
      </c>
      <c r="H64" s="1112">
        <v>1.8</v>
      </c>
      <c r="I64" s="1112">
        <v>10.8</v>
      </c>
      <c r="J64" s="1112">
        <v>10.8</v>
      </c>
      <c r="K64" s="2348" t="s">
        <v>1406</v>
      </c>
      <c r="L64" s="2342">
        <v>1</v>
      </c>
      <c r="M64" s="2342">
        <v>2</v>
      </c>
      <c r="N64" s="2342">
        <v>2</v>
      </c>
      <c r="O64" s="2342"/>
      <c r="P64" s="2342"/>
      <c r="Q64" s="1430"/>
      <c r="S64" s="42"/>
      <c r="T64" s="42"/>
      <c r="U64" s="42"/>
      <c r="V64" s="42"/>
    </row>
    <row r="65" spans="1:36" ht="15" customHeight="1" thickBot="1" x14ac:dyDescent="0.35">
      <c r="A65" s="238"/>
      <c r="B65" s="247"/>
      <c r="C65" s="260"/>
      <c r="D65" s="2300"/>
      <c r="E65" s="2345"/>
      <c r="F65" s="2347"/>
      <c r="G65" s="1158" t="s">
        <v>10</v>
      </c>
      <c r="H65" s="1041">
        <v>1.8</v>
      </c>
      <c r="I65" s="1041">
        <v>10.8</v>
      </c>
      <c r="J65" s="1041">
        <v>10.8</v>
      </c>
      <c r="K65" s="2349"/>
      <c r="L65" s="2343"/>
      <c r="M65" s="2343"/>
      <c r="N65" s="2343"/>
      <c r="O65" s="2343"/>
      <c r="P65" s="2343"/>
      <c r="Q65" s="1431"/>
      <c r="S65" s="42"/>
      <c r="T65" s="42"/>
      <c r="U65" s="42"/>
      <c r="V65" s="42"/>
    </row>
    <row r="66" spans="1:36" s="23" customFormat="1" ht="15" customHeight="1" thickBot="1" x14ac:dyDescent="0.35">
      <c r="A66" s="238"/>
      <c r="B66" s="247"/>
      <c r="C66" s="260"/>
      <c r="D66" s="2301"/>
      <c r="E66" s="2330" t="s">
        <v>15</v>
      </c>
      <c r="F66" s="2330"/>
      <c r="G66" s="2330"/>
      <c r="H66" s="873">
        <f>SUM(H12:H65)</f>
        <v>9036.0999999999985</v>
      </c>
      <c r="I66" s="873">
        <f t="shared" ref="I66:J66" si="0">SUM(I12:I65)</f>
        <v>8333.2999999999956</v>
      </c>
      <c r="J66" s="873">
        <f t="shared" si="0"/>
        <v>8146.9</v>
      </c>
      <c r="K66" s="1968"/>
      <c r="L66" s="1968"/>
      <c r="M66" s="1968"/>
      <c r="N66" s="1968"/>
      <c r="O66" s="1968"/>
      <c r="P66" s="1968"/>
      <c r="Q66" s="1969"/>
      <c r="S66" s="41"/>
      <c r="T66" s="41"/>
      <c r="U66" s="41"/>
      <c r="V66" s="41"/>
    </row>
    <row r="67" spans="1:36" ht="13.8" thickBot="1" x14ac:dyDescent="0.35">
      <c r="A67" s="238"/>
      <c r="B67" s="247"/>
      <c r="C67" s="260"/>
      <c r="D67" s="2277" t="s">
        <v>821</v>
      </c>
      <c r="E67" s="2278"/>
      <c r="F67" s="2278"/>
      <c r="G67" s="2278"/>
      <c r="H67" s="2278"/>
      <c r="I67" s="2278"/>
      <c r="J67" s="2278"/>
      <c r="K67" s="2278"/>
      <c r="L67" s="2278"/>
      <c r="M67" s="2278"/>
      <c r="N67" s="2278"/>
      <c r="O67" s="2278"/>
      <c r="P67" s="2278"/>
      <c r="Q67" s="2279"/>
      <c r="S67" s="42"/>
      <c r="T67" s="42"/>
      <c r="U67" s="42"/>
      <c r="V67" s="42"/>
    </row>
    <row r="68" spans="1:36" s="23" customFormat="1" ht="29.4" customHeight="1" thickBot="1" x14ac:dyDescent="0.35">
      <c r="A68" s="238"/>
      <c r="B68" s="247"/>
      <c r="C68" s="260"/>
      <c r="D68" s="263"/>
      <c r="E68" s="269" t="s">
        <v>832</v>
      </c>
      <c r="F68" s="264" t="s">
        <v>638</v>
      </c>
      <c r="G68" s="264" t="s">
        <v>8</v>
      </c>
      <c r="H68" s="874">
        <v>15</v>
      </c>
      <c r="I68" s="874">
        <v>15</v>
      </c>
      <c r="J68" s="874">
        <v>15</v>
      </c>
      <c r="K68" s="264" t="s">
        <v>130</v>
      </c>
      <c r="L68" s="270">
        <v>390</v>
      </c>
      <c r="M68" s="270">
        <v>390</v>
      </c>
      <c r="N68" s="270">
        <v>390</v>
      </c>
      <c r="O68" s="270" t="s">
        <v>1002</v>
      </c>
      <c r="P68" s="270" t="s">
        <v>1438</v>
      </c>
      <c r="Q68" s="265" t="s">
        <v>100</v>
      </c>
      <c r="S68" s="41"/>
      <c r="T68" s="41"/>
      <c r="U68" s="41"/>
      <c r="V68" s="41"/>
    </row>
    <row r="69" spans="1:36" s="23" customFormat="1" ht="12.6" customHeight="1" thickBot="1" x14ac:dyDescent="0.35">
      <c r="A69" s="238"/>
      <c r="B69" s="247"/>
      <c r="C69" s="260"/>
      <c r="D69" s="2273" t="s">
        <v>830</v>
      </c>
      <c r="E69" s="2274"/>
      <c r="F69" s="2274"/>
      <c r="G69" s="2274"/>
      <c r="H69" s="875">
        <f>SUM(H68:H68)</f>
        <v>15</v>
      </c>
      <c r="I69" s="875">
        <f>SUM(I68:I68)</f>
        <v>15</v>
      </c>
      <c r="J69" s="875">
        <f>SUM(J68:J68)</f>
        <v>15</v>
      </c>
      <c r="K69" s="239"/>
      <c r="L69" s="240"/>
      <c r="M69" s="240"/>
      <c r="N69" s="231"/>
      <c r="O69" s="231"/>
      <c r="P69" s="2283"/>
      <c r="Q69" s="2284"/>
      <c r="R69" s="41"/>
    </row>
    <row r="70" spans="1:36" ht="13.95" customHeight="1" thickBot="1" x14ac:dyDescent="0.35">
      <c r="A70" s="238"/>
      <c r="B70" s="247"/>
      <c r="C70" s="260"/>
      <c r="D70" s="2277" t="s">
        <v>822</v>
      </c>
      <c r="E70" s="2278"/>
      <c r="F70" s="2278"/>
      <c r="G70" s="2278"/>
      <c r="H70" s="2278"/>
      <c r="I70" s="2278"/>
      <c r="J70" s="2278"/>
      <c r="K70" s="2278"/>
      <c r="L70" s="2278"/>
      <c r="M70" s="2278"/>
      <c r="N70" s="2278"/>
      <c r="O70" s="2278"/>
      <c r="P70" s="2278"/>
      <c r="Q70" s="2279"/>
      <c r="R70" s="42"/>
      <c r="S70" s="42"/>
    </row>
    <row r="71" spans="1:36" s="23" customFormat="1" ht="14.4" customHeight="1" x14ac:dyDescent="0.3">
      <c r="A71" s="238"/>
      <c r="B71" s="247"/>
      <c r="C71" s="260"/>
      <c r="D71" s="241"/>
      <c r="E71" s="132" t="s">
        <v>833</v>
      </c>
      <c r="F71" s="2268" t="s">
        <v>151</v>
      </c>
      <c r="G71" s="39" t="s">
        <v>8</v>
      </c>
      <c r="H71" s="862">
        <v>69.7</v>
      </c>
      <c r="I71" s="862">
        <v>60</v>
      </c>
      <c r="J71" s="862">
        <v>60</v>
      </c>
      <c r="K71" s="1983" t="s">
        <v>152</v>
      </c>
      <c r="L71" s="1983">
        <v>130</v>
      </c>
      <c r="M71" s="1983">
        <v>130</v>
      </c>
      <c r="N71" s="2340">
        <v>130</v>
      </c>
      <c r="O71" s="2322" t="s">
        <v>994</v>
      </c>
      <c r="P71" s="2268" t="s">
        <v>1437</v>
      </c>
      <c r="Q71" s="2267" t="s">
        <v>1014</v>
      </c>
    </row>
    <row r="72" spans="1:36" s="23" customFormat="1" x14ac:dyDescent="0.3">
      <c r="A72" s="238"/>
      <c r="B72" s="247"/>
      <c r="C72" s="260"/>
      <c r="D72" s="241"/>
      <c r="E72" s="133" t="s">
        <v>862</v>
      </c>
      <c r="F72" s="1391"/>
      <c r="G72" s="5" t="s">
        <v>13</v>
      </c>
      <c r="H72" s="864">
        <v>5.5</v>
      </c>
      <c r="I72" s="864">
        <v>5</v>
      </c>
      <c r="J72" s="864">
        <v>5</v>
      </c>
      <c r="K72" s="1391"/>
      <c r="L72" s="1391"/>
      <c r="M72" s="1391"/>
      <c r="N72" s="2303"/>
      <c r="O72" s="2040"/>
      <c r="P72" s="2269"/>
      <c r="Q72" s="1430"/>
      <c r="R72" s="22"/>
    </row>
    <row r="73" spans="1:36" ht="26.4" x14ac:dyDescent="0.3">
      <c r="A73" s="238"/>
      <c r="B73" s="247"/>
      <c r="C73" s="260"/>
      <c r="D73" s="241"/>
      <c r="E73" s="133" t="s">
        <v>863</v>
      </c>
      <c r="F73" s="5" t="s">
        <v>150</v>
      </c>
      <c r="G73" s="177" t="s">
        <v>8</v>
      </c>
      <c r="H73" s="876">
        <v>5</v>
      </c>
      <c r="I73" s="876">
        <v>5</v>
      </c>
      <c r="J73" s="865">
        <v>5</v>
      </c>
      <c r="K73" s="177" t="s">
        <v>130</v>
      </c>
      <c r="L73" s="164">
        <v>80</v>
      </c>
      <c r="M73" s="164">
        <v>80</v>
      </c>
      <c r="N73" s="164">
        <v>80</v>
      </c>
      <c r="O73" s="2040"/>
      <c r="P73" s="2269"/>
      <c r="Q73" s="1430"/>
      <c r="R73" s="42"/>
    </row>
    <row r="74" spans="1:36" s="17" customFormat="1" ht="27" thickBot="1" x14ac:dyDescent="0.35">
      <c r="A74" s="238"/>
      <c r="B74" s="247"/>
      <c r="C74" s="260"/>
      <c r="D74" s="241"/>
      <c r="E74" s="134" t="s">
        <v>864</v>
      </c>
      <c r="F74" s="50" t="s">
        <v>153</v>
      </c>
      <c r="G74" s="182" t="s">
        <v>8</v>
      </c>
      <c r="H74" s="877">
        <v>3</v>
      </c>
      <c r="I74" s="877">
        <v>3</v>
      </c>
      <c r="J74" s="878">
        <v>3</v>
      </c>
      <c r="K74" s="182" t="s">
        <v>131</v>
      </c>
      <c r="L74" s="182">
        <v>165</v>
      </c>
      <c r="M74" s="182">
        <v>165</v>
      </c>
      <c r="N74" s="182">
        <v>165</v>
      </c>
      <c r="O74" s="2323"/>
      <c r="P74" s="2270"/>
      <c r="Q74" s="1431"/>
      <c r="R74" s="26"/>
      <c r="S74" s="26"/>
      <c r="T74" s="26"/>
      <c r="U74" s="26"/>
      <c r="V74" s="26"/>
      <c r="W74" s="26"/>
      <c r="X74" s="26"/>
      <c r="Y74" s="26"/>
      <c r="Z74" s="26"/>
      <c r="AA74" s="26"/>
      <c r="AB74" s="26"/>
      <c r="AC74" s="26"/>
      <c r="AD74" s="26"/>
      <c r="AE74" s="26"/>
      <c r="AF74" s="26"/>
      <c r="AG74" s="26"/>
      <c r="AH74" s="26"/>
      <c r="AI74" s="26"/>
      <c r="AJ74" s="26"/>
    </row>
    <row r="75" spans="1:36" s="23" customFormat="1" ht="13.8" thickBot="1" x14ac:dyDescent="0.35">
      <c r="A75" s="238"/>
      <c r="B75" s="247"/>
      <c r="C75" s="260"/>
      <c r="D75" s="232"/>
      <c r="E75" s="2330" t="s">
        <v>15</v>
      </c>
      <c r="F75" s="2330"/>
      <c r="G75" s="2330"/>
      <c r="H75" s="879">
        <f>SUM(H71:H74)</f>
        <v>83.2</v>
      </c>
      <c r="I75" s="879">
        <f t="shared" ref="I75:J75" si="1">SUM(I71:I74)</f>
        <v>73</v>
      </c>
      <c r="J75" s="879">
        <f t="shared" si="1"/>
        <v>73</v>
      </c>
      <c r="K75" s="2339"/>
      <c r="L75" s="2339"/>
      <c r="M75" s="2339"/>
      <c r="N75" s="242"/>
      <c r="O75" s="242"/>
      <c r="P75" s="242"/>
      <c r="Q75" s="233"/>
    </row>
    <row r="76" spans="1:36" ht="13.8" thickBot="1" x14ac:dyDescent="0.35">
      <c r="A76" s="238"/>
      <c r="B76" s="247"/>
      <c r="C76" s="261"/>
      <c r="D76" s="2334" t="s">
        <v>11</v>
      </c>
      <c r="E76" s="2334"/>
      <c r="F76" s="2334"/>
      <c r="G76" s="2334"/>
      <c r="H76" s="880">
        <f>H66+H69+H75</f>
        <v>9134.2999999999993</v>
      </c>
      <c r="I76" s="880">
        <f t="shared" ref="I76:J76" si="2">I66+I69+I75</f>
        <v>8421.2999999999956</v>
      </c>
      <c r="J76" s="880">
        <f t="shared" si="2"/>
        <v>8234.9</v>
      </c>
      <c r="K76" s="2327"/>
      <c r="L76" s="2327"/>
      <c r="M76" s="2327"/>
      <c r="N76" s="186"/>
      <c r="O76" s="186"/>
      <c r="P76" s="186"/>
      <c r="Q76" s="18"/>
    </row>
    <row r="77" spans="1:36" ht="13.95" customHeight="1" thickBot="1" x14ac:dyDescent="0.35">
      <c r="A77" s="152"/>
      <c r="B77" s="248"/>
      <c r="C77" s="2272" t="s">
        <v>752</v>
      </c>
      <c r="D77" s="2272"/>
      <c r="E77" s="2272"/>
      <c r="F77" s="2272"/>
      <c r="G77" s="2272"/>
      <c r="H77" s="881">
        <f>+H76</f>
        <v>9134.2999999999993</v>
      </c>
      <c r="I77" s="882">
        <f t="shared" ref="I77:J77" si="3">+I76</f>
        <v>8421.2999999999956</v>
      </c>
      <c r="J77" s="883">
        <f t="shared" si="3"/>
        <v>8234.9</v>
      </c>
      <c r="K77" s="258"/>
      <c r="L77" s="258"/>
      <c r="M77" s="258"/>
      <c r="N77" s="258"/>
      <c r="O77" s="258"/>
      <c r="P77" s="258"/>
      <c r="Q77" s="259"/>
    </row>
    <row r="78" spans="1:36" s="151" customFormat="1" ht="13.8" thickBot="1" x14ac:dyDescent="0.3">
      <c r="A78" s="237"/>
      <c r="B78" s="262" t="s">
        <v>835</v>
      </c>
      <c r="C78" s="255"/>
      <c r="D78" s="249"/>
      <c r="E78" s="249"/>
      <c r="F78" s="249"/>
      <c r="G78" s="249"/>
      <c r="H78" s="884"/>
      <c r="I78" s="884"/>
      <c r="J78" s="884"/>
      <c r="K78" s="249"/>
      <c r="L78" s="249"/>
      <c r="M78" s="249"/>
      <c r="N78" s="256"/>
      <c r="O78" s="256"/>
      <c r="P78" s="256"/>
      <c r="Q78" s="257"/>
      <c r="R78" s="228"/>
    </row>
    <row r="79" spans="1:36" ht="14.25" customHeight="1" thickBot="1" x14ac:dyDescent="0.35">
      <c r="A79" s="238"/>
      <c r="B79" s="247"/>
      <c r="C79" s="250" t="s">
        <v>823</v>
      </c>
      <c r="D79" s="252"/>
      <c r="E79" s="252"/>
      <c r="F79" s="252"/>
      <c r="G79" s="252"/>
      <c r="H79" s="885"/>
      <c r="I79" s="885"/>
      <c r="J79" s="885"/>
      <c r="K79" s="252"/>
      <c r="L79" s="252"/>
      <c r="M79" s="252"/>
      <c r="N79" s="253"/>
      <c r="O79" s="253"/>
      <c r="P79" s="253"/>
      <c r="Q79" s="226"/>
    </row>
    <row r="80" spans="1:36" x14ac:dyDescent="0.3">
      <c r="A80" s="238"/>
      <c r="B80" s="247"/>
      <c r="C80" s="251"/>
      <c r="D80" s="2277" t="s">
        <v>824</v>
      </c>
      <c r="E80" s="2278"/>
      <c r="F80" s="2278"/>
      <c r="G80" s="2278"/>
      <c r="H80" s="2278"/>
      <c r="I80" s="2278"/>
      <c r="J80" s="2278"/>
      <c r="K80" s="2278"/>
      <c r="L80" s="2278"/>
      <c r="M80" s="2278"/>
      <c r="N80" s="2278"/>
      <c r="O80" s="2278"/>
      <c r="P80" s="2278"/>
      <c r="Q80" s="2279"/>
    </row>
    <row r="81" spans="1:17" ht="27" thickBot="1" x14ac:dyDescent="0.35">
      <c r="A81" s="238"/>
      <c r="B81" s="247"/>
      <c r="C81" s="2316"/>
      <c r="D81" s="2318"/>
      <c r="E81" s="342" t="s">
        <v>834</v>
      </c>
      <c r="F81" s="1115" t="s">
        <v>1365</v>
      </c>
      <c r="G81" s="339" t="s">
        <v>8</v>
      </c>
      <c r="H81" s="872">
        <v>24</v>
      </c>
      <c r="I81" s="872">
        <v>0</v>
      </c>
      <c r="J81" s="872">
        <v>0</v>
      </c>
      <c r="K81" s="1115" t="s">
        <v>1366</v>
      </c>
      <c r="L81" s="339">
        <v>1</v>
      </c>
      <c r="M81" s="339">
        <v>0</v>
      </c>
      <c r="N81" s="339">
        <v>0</v>
      </c>
      <c r="O81" s="352" t="s">
        <v>970</v>
      </c>
      <c r="P81" s="339" t="s">
        <v>981</v>
      </c>
      <c r="Q81" s="243" t="s">
        <v>1012</v>
      </c>
    </row>
    <row r="82" spans="1:17" ht="13.8" thickBot="1" x14ac:dyDescent="0.35">
      <c r="A82" s="238"/>
      <c r="B82" s="247"/>
      <c r="C82" s="2316"/>
      <c r="D82" s="2319"/>
      <c r="E82" s="1954" t="s">
        <v>15</v>
      </c>
      <c r="F82" s="1954"/>
      <c r="G82" s="1954"/>
      <c r="H82" s="886">
        <f>SUM(H81:H81)</f>
        <v>24</v>
      </c>
      <c r="I82" s="886">
        <f>SUM(I81:I81)</f>
        <v>0</v>
      </c>
      <c r="J82" s="886">
        <f>SUM(J81:J81)/2</f>
        <v>0</v>
      </c>
      <c r="K82" s="2337"/>
      <c r="L82" s="2337"/>
      <c r="M82" s="2337"/>
      <c r="N82" s="2337"/>
      <c r="O82" s="2337"/>
      <c r="P82" s="2337"/>
      <c r="Q82" s="2338"/>
    </row>
    <row r="83" spans="1:17" ht="13.8" thickBot="1" x14ac:dyDescent="0.35">
      <c r="A83" s="238"/>
      <c r="B83" s="247"/>
      <c r="C83" s="2317"/>
      <c r="D83" s="254"/>
      <c r="E83" s="2328" t="s">
        <v>11</v>
      </c>
      <c r="F83" s="2328"/>
      <c r="G83" s="2328"/>
      <c r="H83" s="887">
        <f>+H82</f>
        <v>24</v>
      </c>
      <c r="I83" s="887">
        <f>+I82</f>
        <v>0</v>
      </c>
      <c r="J83" s="887">
        <f>+J82</f>
        <v>0</v>
      </c>
      <c r="K83" s="2211"/>
      <c r="L83" s="2211"/>
      <c r="M83" s="2211"/>
      <c r="N83" s="2211"/>
      <c r="O83" s="2211"/>
      <c r="P83" s="2211"/>
      <c r="Q83" s="2212"/>
    </row>
    <row r="84" spans="1:17" ht="13.8" thickBot="1" x14ac:dyDescent="0.35">
      <c r="A84" s="238"/>
      <c r="B84" s="248"/>
      <c r="C84" s="2271" t="s">
        <v>752</v>
      </c>
      <c r="D84" s="2271"/>
      <c r="E84" s="2271"/>
      <c r="F84" s="2271"/>
      <c r="G84" s="2271"/>
      <c r="H84" s="888">
        <f>+H83</f>
        <v>24</v>
      </c>
      <c r="I84" s="888">
        <f t="shared" ref="I84:J84" si="4">+I83</f>
        <v>0</v>
      </c>
      <c r="J84" s="888">
        <f t="shared" si="4"/>
        <v>0</v>
      </c>
      <c r="K84" s="229"/>
      <c r="L84" s="229"/>
      <c r="M84" s="229"/>
      <c r="N84" s="229"/>
      <c r="O84" s="229"/>
      <c r="P84" s="229"/>
      <c r="Q84" s="230"/>
    </row>
    <row r="85" spans="1:17" ht="13.8" thickBot="1" x14ac:dyDescent="0.35">
      <c r="A85" s="173"/>
      <c r="B85" s="244"/>
      <c r="C85" s="2313" t="s">
        <v>99</v>
      </c>
      <c r="D85" s="2314"/>
      <c r="E85" s="2314"/>
      <c r="F85" s="2314"/>
      <c r="G85" s="2314"/>
      <c r="H85" s="889">
        <f>SUM(H76+H83)</f>
        <v>9158.2999999999993</v>
      </c>
      <c r="I85" s="889">
        <f>SUM(I76+I83)</f>
        <v>8421.2999999999956</v>
      </c>
      <c r="J85" s="889">
        <f>SUM(J76+J83)</f>
        <v>8234.9</v>
      </c>
      <c r="K85" s="2315"/>
      <c r="L85" s="2315"/>
      <c r="M85" s="2315"/>
      <c r="N85" s="245"/>
      <c r="O85" s="245"/>
      <c r="P85" s="245"/>
      <c r="Q85" s="246"/>
    </row>
    <row r="99" spans="3:10" ht="13.8" thickBot="1" x14ac:dyDescent="0.35"/>
    <row r="100" spans="3:10" ht="53.4" thickBot="1" x14ac:dyDescent="0.35">
      <c r="C100" s="1183" t="s">
        <v>773</v>
      </c>
      <c r="D100" s="1184"/>
      <c r="E100" s="1184"/>
      <c r="F100" s="1184"/>
      <c r="G100" s="1185"/>
      <c r="H100" s="202" t="s">
        <v>816</v>
      </c>
      <c r="I100" s="203" t="s">
        <v>774</v>
      </c>
      <c r="J100" s="204" t="s">
        <v>817</v>
      </c>
    </row>
    <row r="101" spans="3:10" x14ac:dyDescent="0.3">
      <c r="C101" s="1186" t="s">
        <v>775</v>
      </c>
      <c r="D101" s="1187"/>
      <c r="E101" s="1187"/>
      <c r="F101" s="1187"/>
      <c r="G101" s="1188"/>
      <c r="H101" s="205">
        <f>H102+H103</f>
        <v>3705.5</v>
      </c>
      <c r="I101" s="206">
        <f>I102+I103</f>
        <v>3610.9999999999995</v>
      </c>
      <c r="J101" s="205">
        <f>SUM(J102:J103)</f>
        <v>3565.9</v>
      </c>
    </row>
    <row r="102" spans="3:10" x14ac:dyDescent="0.3">
      <c r="C102" s="1189" t="s">
        <v>776</v>
      </c>
      <c r="D102" s="1190"/>
      <c r="E102" s="1190"/>
      <c r="F102" s="1190"/>
      <c r="G102" s="1191"/>
      <c r="H102" s="189">
        <f>SUMIF($G$1:$G$255,"SB",H$1:H$255)</f>
        <v>3705.5</v>
      </c>
      <c r="I102" s="189">
        <f>SUMIF($G$1:$G$255,"SB",I$1:I$255)</f>
        <v>3610.9999999999995</v>
      </c>
      <c r="J102" s="189">
        <f>SUMIF($G$1:$G$255,"SB",J$1:J$255)</f>
        <v>3565.9</v>
      </c>
    </row>
    <row r="103" spans="3:10" x14ac:dyDescent="0.3">
      <c r="C103" s="1192" t="s">
        <v>777</v>
      </c>
      <c r="D103" s="1193"/>
      <c r="E103" s="1193"/>
      <c r="F103" s="1193"/>
      <c r="G103" s="1194"/>
      <c r="H103" s="189">
        <f>SUMIF($G$1:$G$255,"SB (VB)",H$1:H$255)</f>
        <v>0</v>
      </c>
      <c r="I103" s="189">
        <f>SUMIF($G$1:$G$255,"SB (VB)",I$1:I$255)</f>
        <v>0</v>
      </c>
      <c r="J103" s="189">
        <f>SUMIF($G$1:$G$255,"SB (VB)",J$1:J$255)</f>
        <v>0</v>
      </c>
    </row>
    <row r="104" spans="3:10" x14ac:dyDescent="0.3">
      <c r="C104" s="1180" t="s">
        <v>778</v>
      </c>
      <c r="D104" s="1181"/>
      <c r="E104" s="1181"/>
      <c r="F104" s="1181"/>
      <c r="G104" s="1182"/>
      <c r="H104" s="207">
        <f>H105+H106+H107+H108+H109+H110</f>
        <v>5452.8</v>
      </c>
      <c r="I104" s="208">
        <f>I105+I106+I107+I108+I109+I110</f>
        <v>4810.2999999999993</v>
      </c>
      <c r="J104" s="207">
        <f>J105+J106+J107+J108+J109+J110</f>
        <v>4669</v>
      </c>
    </row>
    <row r="105" spans="3:10" x14ac:dyDescent="0.3">
      <c r="C105" s="1168" t="s">
        <v>779</v>
      </c>
      <c r="D105" s="1169"/>
      <c r="E105" s="1169"/>
      <c r="F105" s="1169"/>
      <c r="G105" s="1170"/>
      <c r="H105" s="189">
        <f>SUMIF($G$1:$G$255,"VB",H$1:H$255)</f>
        <v>4265.8</v>
      </c>
      <c r="I105" s="189">
        <f>SUMIF($G$1:$G$255,"VB",I$1:I$255)</f>
        <v>4291.4999999999991</v>
      </c>
      <c r="J105" s="189">
        <f>SUMIF($G$1:$G$255,"VB",J$1:J$255)</f>
        <v>4300.2</v>
      </c>
    </row>
    <row r="106" spans="3:10" x14ac:dyDescent="0.3">
      <c r="C106" s="1171" t="s">
        <v>780</v>
      </c>
      <c r="D106" s="1172"/>
      <c r="E106" s="1172"/>
      <c r="F106" s="1172"/>
      <c r="G106" s="1173"/>
      <c r="H106" s="189">
        <f>SUMIF($G$1:$G$255,"ES",H$1:H$255)</f>
        <v>280.39999999999998</v>
      </c>
      <c r="I106" s="189">
        <f>SUMIF($G$1:$G$255,"ES",I$1:I$255)</f>
        <v>150</v>
      </c>
      <c r="J106" s="189">
        <f>SUMIF($G$1:$G$255,"ES",J$1:J$255)</f>
        <v>0</v>
      </c>
    </row>
    <row r="107" spans="3:10" x14ac:dyDescent="0.3">
      <c r="C107" s="1171" t="s">
        <v>781</v>
      </c>
      <c r="D107" s="1172"/>
      <c r="E107" s="1172"/>
      <c r="F107" s="1172"/>
      <c r="G107" s="1173"/>
      <c r="H107" s="189">
        <f>SUMIF($G$1:$G$255,"SL",H$1:H$255)</f>
        <v>540</v>
      </c>
      <c r="I107" s="189">
        <f>SUMIF($G$1:$G$255,"SL",I$1:I$255)</f>
        <v>0</v>
      </c>
      <c r="J107" s="189">
        <f>SUMIF($G$1:$G$255,"SL",J$1:J$255)</f>
        <v>0</v>
      </c>
    </row>
    <row r="108" spans="3:10" x14ac:dyDescent="0.3">
      <c r="C108" s="1171" t="s">
        <v>782</v>
      </c>
      <c r="D108" s="1172"/>
      <c r="E108" s="1172"/>
      <c r="F108" s="1172"/>
      <c r="G108" s="1173"/>
      <c r="H108" s="189">
        <f>SUMIF($G$1:$G$255,"Kt",H$1:H$255)</f>
        <v>366.59999999999997</v>
      </c>
      <c r="I108" s="189">
        <f>SUMIF($G$1:$G$255,"Kt",I$1:I$255)</f>
        <v>368.79999999999995</v>
      </c>
      <c r="J108" s="189">
        <f>SUMIF($G$1:$G$255,"Kt",J$1:J$255)</f>
        <v>368.79999999999995</v>
      </c>
    </row>
    <row r="109" spans="3:10" x14ac:dyDescent="0.25">
      <c r="C109" s="1174" t="s">
        <v>783</v>
      </c>
      <c r="D109" s="1175"/>
      <c r="E109" s="1175"/>
      <c r="F109" s="1175"/>
      <c r="G109" s="1176"/>
      <c r="H109" s="189">
        <f>SUMIF($G$1:$G$255,"SAARP",H$1:H$255)</f>
        <v>0</v>
      </c>
      <c r="I109" s="189">
        <f>SUMIF($G$1:$G$255,"SAARP",I$1:I$255)</f>
        <v>0</v>
      </c>
      <c r="J109" s="189">
        <f>SUMIF($G$1:$G$255,"SAARP",J$1:J$255)</f>
        <v>0</v>
      </c>
    </row>
    <row r="110" spans="3:10" ht="13.8" thickBot="1" x14ac:dyDescent="0.3">
      <c r="C110" s="1357" t="s">
        <v>784</v>
      </c>
      <c r="D110" s="1358"/>
      <c r="E110" s="1358"/>
      <c r="F110" s="1358"/>
      <c r="G110" s="1359"/>
      <c r="H110" s="189">
        <f>SUMIF($G$1:$G$255,"KPP",H$1:H$255)</f>
        <v>0</v>
      </c>
      <c r="I110" s="189">
        <f>SUMIF($G$1:$G$255,"KPP",I$1:I$255)</f>
        <v>0</v>
      </c>
      <c r="J110" s="189">
        <f>SUMIF($G$1:$G$255,"KPP",J$1:J$255)</f>
        <v>0</v>
      </c>
    </row>
    <row r="111" spans="3:10" ht="13.8" thickBot="1" x14ac:dyDescent="0.35">
      <c r="C111" s="1360" t="s">
        <v>785</v>
      </c>
      <c r="D111" s="1361"/>
      <c r="E111" s="1361"/>
      <c r="F111" s="1361"/>
      <c r="G111" s="1362"/>
      <c r="H111" s="209">
        <f>H104+H101</f>
        <v>9158.2999999999993</v>
      </c>
      <c r="I111" s="210">
        <f>SUM(I101,I104)</f>
        <v>8421.2999999999993</v>
      </c>
      <c r="J111" s="209">
        <f>SUM(J101,J104)</f>
        <v>8234.9</v>
      </c>
    </row>
  </sheetData>
  <mergeCells count="174">
    <mergeCell ref="N21:N22"/>
    <mergeCell ref="E18:E19"/>
    <mergeCell ref="D80:Q80"/>
    <mergeCell ref="O21:O22"/>
    <mergeCell ref="F40:F42"/>
    <mergeCell ref="G50:G52"/>
    <mergeCell ref="E21:E22"/>
    <mergeCell ref="P44:P53"/>
    <mergeCell ref="Q36:Q42"/>
    <mergeCell ref="Q44:Q53"/>
    <mergeCell ref="Q54:Q65"/>
    <mergeCell ref="P63:P65"/>
    <mergeCell ref="O63:O65"/>
    <mergeCell ref="E64:E65"/>
    <mergeCell ref="F64:F65"/>
    <mergeCell ref="K64:K65"/>
    <mergeCell ref="L64:L65"/>
    <mergeCell ref="M64:M65"/>
    <mergeCell ref="N64:N65"/>
    <mergeCell ref="E44:E45"/>
    <mergeCell ref="O44:O55"/>
    <mergeCell ref="H23:H24"/>
    <mergeCell ref="K26:K28"/>
    <mergeCell ref="L26:L28"/>
    <mergeCell ref="M26:M28"/>
    <mergeCell ref="O23:O25"/>
    <mergeCell ref="E82:G82"/>
    <mergeCell ref="K82:Q82"/>
    <mergeCell ref="E75:G75"/>
    <mergeCell ref="K75:M75"/>
    <mergeCell ref="I50:I52"/>
    <mergeCell ref="N71:N72"/>
    <mergeCell ref="M44:M45"/>
    <mergeCell ref="M36:M39"/>
    <mergeCell ref="N46:N47"/>
    <mergeCell ref="K66:Q66"/>
    <mergeCell ref="I23:I24"/>
    <mergeCell ref="J23:J24"/>
    <mergeCell ref="E36:E39"/>
    <mergeCell ref="E83:G83"/>
    <mergeCell ref="K83:Q83"/>
    <mergeCell ref="F18:F19"/>
    <mergeCell ref="E50:E52"/>
    <mergeCell ref="M40:M42"/>
    <mergeCell ref="H50:H52"/>
    <mergeCell ref="J50:J52"/>
    <mergeCell ref="E66:G66"/>
    <mergeCell ref="N26:N28"/>
    <mergeCell ref="O26:O28"/>
    <mergeCell ref="N36:N39"/>
    <mergeCell ref="P36:P39"/>
    <mergeCell ref="P40:P42"/>
    <mergeCell ref="N40:N42"/>
    <mergeCell ref="O33:O34"/>
    <mergeCell ref="P54:P55"/>
    <mergeCell ref="N44:N45"/>
    <mergeCell ref="L36:L39"/>
    <mergeCell ref="Q12:Q20"/>
    <mergeCell ref="Q26:Q31"/>
    <mergeCell ref="E23:E25"/>
    <mergeCell ref="F23:F25"/>
    <mergeCell ref="L44:L45"/>
    <mergeCell ref="D76:G76"/>
    <mergeCell ref="C85:G85"/>
    <mergeCell ref="K85:M85"/>
    <mergeCell ref="C81:C83"/>
    <mergeCell ref="D81:D82"/>
    <mergeCell ref="L12:L14"/>
    <mergeCell ref="M12:M14"/>
    <mergeCell ref="F15:F17"/>
    <mergeCell ref="Q21:Q22"/>
    <mergeCell ref="F71:F72"/>
    <mergeCell ref="K71:K72"/>
    <mergeCell ref="L71:L72"/>
    <mergeCell ref="M71:M72"/>
    <mergeCell ref="O71:O74"/>
    <mergeCell ref="F50:F52"/>
    <mergeCell ref="F12:F14"/>
    <mergeCell ref="K40:K42"/>
    <mergeCell ref="L40:L42"/>
    <mergeCell ref="F44:F45"/>
    <mergeCell ref="E26:E28"/>
    <mergeCell ref="F26:F28"/>
    <mergeCell ref="K76:M76"/>
    <mergeCell ref="L56:L58"/>
    <mergeCell ref="M56:M58"/>
    <mergeCell ref="K44:K45"/>
    <mergeCell ref="C1:Q1"/>
    <mergeCell ref="C2:Q2"/>
    <mergeCell ref="C3:Q3"/>
    <mergeCell ref="L4:M4"/>
    <mergeCell ref="C5:C7"/>
    <mergeCell ref="D5:D7"/>
    <mergeCell ref="E5:E7"/>
    <mergeCell ref="F5:F7"/>
    <mergeCell ref="G5:G7"/>
    <mergeCell ref="H5:H7"/>
    <mergeCell ref="I5:I7"/>
    <mergeCell ref="J5:J7"/>
    <mergeCell ref="K6:K7"/>
    <mergeCell ref="K5:N5"/>
    <mergeCell ref="P5:Q6"/>
    <mergeCell ref="A5:A7"/>
    <mergeCell ref="B5:B7"/>
    <mergeCell ref="O5:O7"/>
    <mergeCell ref="L6:L7"/>
    <mergeCell ref="M6:M7"/>
    <mergeCell ref="N6:N7"/>
    <mergeCell ref="B9:Q9"/>
    <mergeCell ref="A8:Q8"/>
    <mergeCell ref="O12:O20"/>
    <mergeCell ref="C10:M10"/>
    <mergeCell ref="K12:K14"/>
    <mergeCell ref="N15:N17"/>
    <mergeCell ref="N12:N14"/>
    <mergeCell ref="P12:P14"/>
    <mergeCell ref="E12:E14"/>
    <mergeCell ref="E15:E17"/>
    <mergeCell ref="M15:M17"/>
    <mergeCell ref="K15:K17"/>
    <mergeCell ref="L15:L17"/>
    <mergeCell ref="D12:D66"/>
    <mergeCell ref="P15:P17"/>
    <mergeCell ref="P18:P19"/>
    <mergeCell ref="P23:P25"/>
    <mergeCell ref="P26:P30"/>
    <mergeCell ref="D70:Q70"/>
    <mergeCell ref="I54:I55"/>
    <mergeCell ref="J54:J55"/>
    <mergeCell ref="F21:F22"/>
    <mergeCell ref="K21:K22"/>
    <mergeCell ref="E40:E42"/>
    <mergeCell ref="E54:E55"/>
    <mergeCell ref="E56:E58"/>
    <mergeCell ref="F56:F58"/>
    <mergeCell ref="F54:F55"/>
    <mergeCell ref="G54:G55"/>
    <mergeCell ref="H54:H55"/>
    <mergeCell ref="K56:K58"/>
    <mergeCell ref="L46:L47"/>
    <mergeCell ref="M46:M47"/>
    <mergeCell ref="F36:F39"/>
    <mergeCell ref="K36:K39"/>
    <mergeCell ref="P69:Q69"/>
    <mergeCell ref="N56:N58"/>
    <mergeCell ref="F46:F47"/>
    <mergeCell ref="E46:E47"/>
    <mergeCell ref="O56:O58"/>
    <mergeCell ref="O36:O43"/>
    <mergeCell ref="G23:G24"/>
    <mergeCell ref="L21:L22"/>
    <mergeCell ref="M21:M22"/>
    <mergeCell ref="C109:G109"/>
    <mergeCell ref="C110:G110"/>
    <mergeCell ref="C111:G111"/>
    <mergeCell ref="Q23:Q25"/>
    <mergeCell ref="Q71:Q74"/>
    <mergeCell ref="C100:G100"/>
    <mergeCell ref="C101:G101"/>
    <mergeCell ref="C102:G102"/>
    <mergeCell ref="C103:G103"/>
    <mergeCell ref="C104:G104"/>
    <mergeCell ref="C105:G105"/>
    <mergeCell ref="C106:G106"/>
    <mergeCell ref="C107:G107"/>
    <mergeCell ref="C108:G108"/>
    <mergeCell ref="P71:P74"/>
    <mergeCell ref="P56:P59"/>
    <mergeCell ref="C84:G84"/>
    <mergeCell ref="C77:G77"/>
    <mergeCell ref="D69:G69"/>
    <mergeCell ref="K46:K47"/>
    <mergeCell ref="P21:P22"/>
    <mergeCell ref="D67:Q67"/>
  </mergeCells>
  <phoneticPr fontId="25" type="noConversion"/>
  <pageMargins left="0.78740157480314965" right="0.19685039370078741" top="0.78740157480314965" bottom="0.39370078740157483" header="0" footer="0"/>
  <pageSetup paperSize="8" scale="7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83"/>
  <sheetViews>
    <sheetView view="pageBreakPreview" zoomScale="70" zoomScaleNormal="70" zoomScaleSheetLayoutView="70" workbookViewId="0">
      <selection activeCell="O55" sqref="O55:O59"/>
    </sheetView>
  </sheetViews>
  <sheetFormatPr defaultColWidth="9.109375" defaultRowHeight="13.2" x14ac:dyDescent="0.3"/>
  <cols>
    <col min="1" max="1" width="3.5546875" style="25" customWidth="1"/>
    <col min="2" max="2" width="3.88671875" style="25" customWidth="1"/>
    <col min="3" max="3" width="3.5546875" style="25" customWidth="1"/>
    <col min="4" max="4" width="3.6640625" style="25" customWidth="1"/>
    <col min="5" max="5" width="9.88671875" style="25" customWidth="1"/>
    <col min="6" max="6" width="36.33203125" style="25" customWidth="1"/>
    <col min="7" max="7" width="8.6640625" style="1" customWidth="1"/>
    <col min="8" max="8" width="8.6640625" style="949" customWidth="1"/>
    <col min="9" max="10" width="9.33203125" style="949" customWidth="1"/>
    <col min="11" max="11" width="23.44140625" style="25" customWidth="1"/>
    <col min="12" max="12" width="6.5546875" style="25" customWidth="1"/>
    <col min="13" max="15" width="7" style="25" customWidth="1"/>
    <col min="16" max="16" width="19.5546875" style="25" customWidth="1"/>
    <col min="17" max="17" width="15.44140625" style="25" customWidth="1"/>
    <col min="18" max="16384" width="9.109375" style="25"/>
  </cols>
  <sheetData>
    <row r="1" spans="1:18" ht="15.75" customHeight="1" x14ac:dyDescent="0.3">
      <c r="C1" s="2089" t="s">
        <v>288</v>
      </c>
      <c r="D1" s="2089"/>
      <c r="E1" s="2089"/>
      <c r="F1" s="2089"/>
      <c r="G1" s="2089"/>
      <c r="H1" s="2089"/>
      <c r="I1" s="2089"/>
      <c r="J1" s="2089"/>
      <c r="K1" s="2089"/>
      <c r="L1" s="2089"/>
      <c r="M1" s="2089"/>
      <c r="N1" s="2089"/>
      <c r="O1" s="2089"/>
      <c r="P1" s="2089"/>
      <c r="Q1" s="2090"/>
      <c r="R1" s="7"/>
    </row>
    <row r="2" spans="1:18" ht="15.75" customHeight="1" x14ac:dyDescent="0.3">
      <c r="C2" s="2388" t="s">
        <v>658</v>
      </c>
      <c r="D2" s="2388"/>
      <c r="E2" s="2388"/>
      <c r="F2" s="2388"/>
      <c r="G2" s="2388"/>
      <c r="H2" s="2388"/>
      <c r="I2" s="2388"/>
      <c r="J2" s="2388"/>
      <c r="K2" s="2388"/>
      <c r="L2" s="2388"/>
      <c r="M2" s="2388"/>
      <c r="N2" s="2388"/>
      <c r="O2" s="2388"/>
      <c r="P2" s="2388"/>
      <c r="Q2" s="1202"/>
      <c r="R2" s="7"/>
    </row>
    <row r="3" spans="1:18" ht="15.6" x14ac:dyDescent="0.3">
      <c r="B3" s="273"/>
      <c r="C3" s="2389" t="s">
        <v>0</v>
      </c>
      <c r="D3" s="2389"/>
      <c r="E3" s="2389"/>
      <c r="F3" s="2389"/>
      <c r="G3" s="2389"/>
      <c r="H3" s="2389"/>
      <c r="I3" s="2389"/>
      <c r="J3" s="2389"/>
      <c r="K3" s="2389"/>
      <c r="L3" s="2389"/>
      <c r="M3" s="2389"/>
      <c r="N3" s="2389"/>
      <c r="O3" s="2389"/>
      <c r="P3" s="2389"/>
      <c r="Q3" s="1201"/>
      <c r="R3" s="7"/>
    </row>
    <row r="4" spans="1:18" ht="13.8" thickBot="1" x14ac:dyDescent="0.35">
      <c r="C4" s="274"/>
      <c r="D4" s="7"/>
      <c r="E4" s="7"/>
      <c r="F4" s="7"/>
      <c r="G4" s="13"/>
      <c r="H4" s="1091"/>
      <c r="I4" s="1091"/>
      <c r="J4" s="1091"/>
      <c r="K4" s="7"/>
      <c r="L4" s="2390"/>
      <c r="M4" s="2390"/>
      <c r="N4" s="35"/>
      <c r="O4" s="35"/>
      <c r="P4" s="35"/>
      <c r="Q4" s="27"/>
      <c r="R4" s="7"/>
    </row>
    <row r="5" spans="1:18" ht="32.25" customHeight="1" x14ac:dyDescent="0.3">
      <c r="A5" s="1206" t="s">
        <v>753</v>
      </c>
      <c r="B5" s="1209" t="s">
        <v>749</v>
      </c>
      <c r="C5" s="1212" t="s">
        <v>750</v>
      </c>
      <c r="D5" s="1212" t="s">
        <v>751</v>
      </c>
      <c r="E5" s="1212" t="s">
        <v>1</v>
      </c>
      <c r="F5" s="1215" t="s">
        <v>754</v>
      </c>
      <c r="G5" s="1227" t="s">
        <v>3</v>
      </c>
      <c r="H5" s="1230" t="s">
        <v>4</v>
      </c>
      <c r="I5" s="1233" t="s">
        <v>205</v>
      </c>
      <c r="J5" s="1233" t="s">
        <v>290</v>
      </c>
      <c r="K5" s="1236" t="s">
        <v>974</v>
      </c>
      <c r="L5" s="1237"/>
      <c r="M5" s="1237"/>
      <c r="N5" s="1238"/>
      <c r="O5" s="1239" t="s">
        <v>506</v>
      </c>
      <c r="P5" s="1242" t="s">
        <v>5</v>
      </c>
      <c r="Q5" s="1243"/>
      <c r="R5" s="7"/>
    </row>
    <row r="6" spans="1:18" ht="16.5" customHeight="1" x14ac:dyDescent="0.3">
      <c r="A6" s="1207"/>
      <c r="B6" s="2286"/>
      <c r="C6" s="1213"/>
      <c r="D6" s="1213"/>
      <c r="E6" s="1213"/>
      <c r="F6" s="1216"/>
      <c r="G6" s="2312"/>
      <c r="H6" s="1231"/>
      <c r="I6" s="1234"/>
      <c r="J6" s="1234"/>
      <c r="K6" s="1246" t="s">
        <v>2</v>
      </c>
      <c r="L6" s="1248" t="s">
        <v>6</v>
      </c>
      <c r="M6" s="1248" t="s">
        <v>206</v>
      </c>
      <c r="N6" s="1250" t="s">
        <v>289</v>
      </c>
      <c r="O6" s="1240"/>
      <c r="P6" s="1244"/>
      <c r="Q6" s="1245"/>
      <c r="R6" s="7"/>
    </row>
    <row r="7" spans="1:18" ht="74.25" customHeight="1" thickBot="1" x14ac:dyDescent="0.35">
      <c r="A7" s="1208"/>
      <c r="B7" s="1211"/>
      <c r="C7" s="1214"/>
      <c r="D7" s="1214"/>
      <c r="E7" s="1214"/>
      <c r="F7" s="1217"/>
      <c r="G7" s="1229"/>
      <c r="H7" s="1232"/>
      <c r="I7" s="1235"/>
      <c r="J7" s="1235"/>
      <c r="K7" s="1247"/>
      <c r="L7" s="1249"/>
      <c r="M7" s="1249"/>
      <c r="N7" s="1251"/>
      <c r="O7" s="1241"/>
      <c r="P7" s="178" t="s">
        <v>758</v>
      </c>
      <c r="Q7" s="54" t="s">
        <v>759</v>
      </c>
      <c r="R7" s="7"/>
    </row>
    <row r="8" spans="1:18" ht="15.6" customHeight="1" thickBot="1" x14ac:dyDescent="0.35">
      <c r="A8" s="282" t="s">
        <v>385</v>
      </c>
      <c r="B8" s="276"/>
      <c r="C8" s="276"/>
      <c r="D8" s="276"/>
      <c r="E8" s="276"/>
      <c r="F8" s="276"/>
      <c r="G8" s="276"/>
      <c r="H8" s="1092"/>
      <c r="I8" s="1092"/>
      <c r="J8" s="1092"/>
      <c r="K8" s="276"/>
      <c r="L8" s="276"/>
      <c r="M8" s="276"/>
      <c r="N8" s="276"/>
      <c r="O8" s="276"/>
      <c r="P8" s="276"/>
      <c r="Q8" s="277"/>
      <c r="R8" s="7"/>
    </row>
    <row r="9" spans="1:18" s="9" customFormat="1" ht="15" customHeight="1" thickBot="1" x14ac:dyDescent="0.3">
      <c r="A9" s="77"/>
      <c r="B9" s="2361" t="s">
        <v>866</v>
      </c>
      <c r="C9" s="2362"/>
      <c r="D9" s="2362"/>
      <c r="E9" s="2362"/>
      <c r="F9" s="2362"/>
      <c r="G9" s="2362"/>
      <c r="H9" s="2362"/>
      <c r="I9" s="2362"/>
      <c r="J9" s="2362"/>
      <c r="K9" s="2362"/>
      <c r="L9" s="2362"/>
      <c r="M9" s="2362"/>
      <c r="N9" s="2362"/>
      <c r="O9" s="2362"/>
      <c r="P9" s="2362"/>
      <c r="Q9" s="2363"/>
      <c r="R9" s="8"/>
    </row>
    <row r="10" spans="1:18" ht="16.2" customHeight="1" thickBot="1" x14ac:dyDescent="0.35">
      <c r="A10" s="55"/>
      <c r="B10" s="281"/>
      <c r="C10" s="2353" t="s">
        <v>867</v>
      </c>
      <c r="D10" s="2354"/>
      <c r="E10" s="2354"/>
      <c r="F10" s="2354"/>
      <c r="G10" s="2354"/>
      <c r="H10" s="2354"/>
      <c r="I10" s="2354"/>
      <c r="J10" s="2354"/>
      <c r="K10" s="2354"/>
      <c r="L10" s="2354"/>
      <c r="M10" s="2354"/>
      <c r="N10" s="2354"/>
      <c r="O10" s="2354"/>
      <c r="P10" s="2354"/>
      <c r="Q10" s="2355"/>
      <c r="R10" s="7"/>
    </row>
    <row r="11" spans="1:18" ht="13.2" customHeight="1" thickBot="1" x14ac:dyDescent="0.35">
      <c r="A11" s="55"/>
      <c r="B11" s="281"/>
      <c r="C11" s="271"/>
      <c r="D11" s="1978" t="s">
        <v>868</v>
      </c>
      <c r="E11" s="2032"/>
      <c r="F11" s="2032"/>
      <c r="G11" s="2032"/>
      <c r="H11" s="2032"/>
      <c r="I11" s="2032"/>
      <c r="J11" s="2032"/>
      <c r="K11" s="2032"/>
      <c r="L11" s="2032"/>
      <c r="M11" s="2032"/>
      <c r="N11" s="2032"/>
      <c r="O11" s="2032"/>
      <c r="P11" s="2032"/>
      <c r="Q11" s="2033"/>
      <c r="R11" s="7"/>
    </row>
    <row r="12" spans="1:18" ht="66" customHeight="1" x14ac:dyDescent="0.3">
      <c r="A12" s="55"/>
      <c r="B12" s="281"/>
      <c r="C12" s="271"/>
      <c r="D12" s="275"/>
      <c r="E12" s="283" t="s">
        <v>870</v>
      </c>
      <c r="F12" s="859" t="s">
        <v>710</v>
      </c>
      <c r="G12" s="859" t="s">
        <v>8</v>
      </c>
      <c r="H12" s="935">
        <v>99</v>
      </c>
      <c r="I12" s="935">
        <v>100</v>
      </c>
      <c r="J12" s="935">
        <v>100</v>
      </c>
      <c r="K12" s="857" t="s">
        <v>395</v>
      </c>
      <c r="L12" s="858">
        <v>30</v>
      </c>
      <c r="M12" s="858">
        <v>30</v>
      </c>
      <c r="N12" s="858">
        <v>30</v>
      </c>
      <c r="O12" s="2198" t="s">
        <v>1008</v>
      </c>
      <c r="P12" s="851" t="s">
        <v>1445</v>
      </c>
      <c r="Q12" s="2365" t="s">
        <v>19</v>
      </c>
      <c r="R12" s="7"/>
    </row>
    <row r="13" spans="1:18" ht="28.2" customHeight="1" x14ac:dyDescent="0.3">
      <c r="A13" s="55"/>
      <c r="B13" s="281"/>
      <c r="C13" s="271"/>
      <c r="D13" s="275"/>
      <c r="E13" s="2356" t="s">
        <v>872</v>
      </c>
      <c r="F13" s="1996" t="s">
        <v>396</v>
      </c>
      <c r="G13" s="852" t="s">
        <v>8</v>
      </c>
      <c r="H13" s="909">
        <v>303</v>
      </c>
      <c r="I13" s="909">
        <v>304</v>
      </c>
      <c r="J13" s="909">
        <v>305</v>
      </c>
      <c r="K13" s="2147" t="s">
        <v>395</v>
      </c>
      <c r="L13" s="2145">
        <v>33</v>
      </c>
      <c r="M13" s="2145">
        <v>33</v>
      </c>
      <c r="N13" s="2145">
        <v>33</v>
      </c>
      <c r="O13" s="2156"/>
      <c r="P13" s="2044" t="s">
        <v>1450</v>
      </c>
      <c r="Q13" s="2366"/>
      <c r="R13" s="7"/>
    </row>
    <row r="14" spans="1:18" ht="29.25" customHeight="1" x14ac:dyDescent="0.3">
      <c r="A14" s="55"/>
      <c r="B14" s="281"/>
      <c r="C14" s="271"/>
      <c r="D14" s="275"/>
      <c r="E14" s="2012"/>
      <c r="F14" s="1996"/>
      <c r="G14" s="852" t="s">
        <v>13</v>
      </c>
      <c r="H14" s="1093">
        <v>91</v>
      </c>
      <c r="I14" s="1093">
        <v>91</v>
      </c>
      <c r="J14" s="909">
        <v>92</v>
      </c>
      <c r="K14" s="2147"/>
      <c r="L14" s="2145"/>
      <c r="M14" s="2145"/>
      <c r="N14" s="2145"/>
      <c r="O14" s="2156"/>
      <c r="P14" s="2044"/>
      <c r="Q14" s="2366"/>
      <c r="R14" s="7"/>
    </row>
    <row r="15" spans="1:18" ht="39.6" x14ac:dyDescent="0.3">
      <c r="A15" s="55"/>
      <c r="B15" s="281"/>
      <c r="C15" s="271"/>
      <c r="D15" s="275"/>
      <c r="E15" s="853" t="s">
        <v>873</v>
      </c>
      <c r="F15" s="854" t="s">
        <v>397</v>
      </c>
      <c r="G15" s="852" t="s">
        <v>387</v>
      </c>
      <c r="H15" s="1046">
        <v>288.3</v>
      </c>
      <c r="I15" s="1046">
        <v>260</v>
      </c>
      <c r="J15" s="909">
        <v>260</v>
      </c>
      <c r="K15" s="856" t="s">
        <v>395</v>
      </c>
      <c r="L15" s="855">
        <v>85</v>
      </c>
      <c r="M15" s="855">
        <v>85</v>
      </c>
      <c r="N15" s="855">
        <v>85</v>
      </c>
      <c r="O15" s="2156"/>
      <c r="P15" s="854" t="s">
        <v>1445</v>
      </c>
      <c r="Q15" s="2366"/>
      <c r="R15" s="7"/>
    </row>
    <row r="16" spans="1:18" ht="24.75" customHeight="1" x14ac:dyDescent="0.3">
      <c r="A16" s="55"/>
      <c r="B16" s="281"/>
      <c r="C16" s="271"/>
      <c r="D16" s="275"/>
      <c r="E16" s="1332" t="s">
        <v>874</v>
      </c>
      <c r="F16" s="2044" t="s">
        <v>711</v>
      </c>
      <c r="G16" s="852" t="s">
        <v>387</v>
      </c>
      <c r="H16" s="1046">
        <v>92</v>
      </c>
      <c r="I16" s="1046">
        <v>85</v>
      </c>
      <c r="J16" s="909">
        <v>70</v>
      </c>
      <c r="K16" s="2147" t="s">
        <v>395</v>
      </c>
      <c r="L16" s="2145">
        <v>40</v>
      </c>
      <c r="M16" s="2145">
        <v>25</v>
      </c>
      <c r="N16" s="2145">
        <v>15</v>
      </c>
      <c r="O16" s="2156"/>
      <c r="P16" s="2044" t="s">
        <v>1449</v>
      </c>
      <c r="Q16" s="2366"/>
      <c r="R16" s="7"/>
    </row>
    <row r="17" spans="1:18" ht="27.75" customHeight="1" x14ac:dyDescent="0.3">
      <c r="A17" s="55"/>
      <c r="B17" s="281"/>
      <c r="C17" s="271"/>
      <c r="D17" s="275"/>
      <c r="E17" s="2357"/>
      <c r="F17" s="2044"/>
      <c r="G17" s="852" t="s">
        <v>8</v>
      </c>
      <c r="H17" s="1046">
        <v>441.5</v>
      </c>
      <c r="I17" s="1046">
        <v>421</v>
      </c>
      <c r="J17" s="909">
        <v>330</v>
      </c>
      <c r="K17" s="2147"/>
      <c r="L17" s="2145"/>
      <c r="M17" s="2145"/>
      <c r="N17" s="2145"/>
      <c r="O17" s="2156"/>
      <c r="P17" s="2044"/>
      <c r="Q17" s="2366"/>
      <c r="R17" s="7"/>
    </row>
    <row r="18" spans="1:18" ht="26.4" x14ac:dyDescent="0.3">
      <c r="A18" s="55"/>
      <c r="B18" s="281"/>
      <c r="C18" s="271"/>
      <c r="D18" s="275"/>
      <c r="E18" s="853" t="s">
        <v>875</v>
      </c>
      <c r="F18" s="854" t="s">
        <v>398</v>
      </c>
      <c r="G18" s="852" t="s">
        <v>8</v>
      </c>
      <c r="H18" s="1046">
        <v>150</v>
      </c>
      <c r="I18" s="1046">
        <v>150</v>
      </c>
      <c r="J18" s="909">
        <v>150</v>
      </c>
      <c r="K18" s="856" t="s">
        <v>395</v>
      </c>
      <c r="L18" s="855">
        <v>140</v>
      </c>
      <c r="M18" s="855">
        <v>140</v>
      </c>
      <c r="N18" s="855">
        <v>140</v>
      </c>
      <c r="O18" s="2156"/>
      <c r="P18" s="2044" t="s">
        <v>1447</v>
      </c>
      <c r="Q18" s="2366"/>
      <c r="R18" s="7"/>
    </row>
    <row r="19" spans="1:18" ht="26.4" x14ac:dyDescent="0.3">
      <c r="A19" s="55"/>
      <c r="B19" s="281"/>
      <c r="C19" s="271"/>
      <c r="D19" s="275"/>
      <c r="E19" s="853" t="s">
        <v>876</v>
      </c>
      <c r="F19" s="854" t="s">
        <v>399</v>
      </c>
      <c r="G19" s="852" t="s">
        <v>8</v>
      </c>
      <c r="H19" s="1046">
        <v>40</v>
      </c>
      <c r="I19" s="1046">
        <v>40</v>
      </c>
      <c r="J19" s="909">
        <v>40</v>
      </c>
      <c r="K19" s="856" t="s">
        <v>395</v>
      </c>
      <c r="L19" s="855">
        <v>35</v>
      </c>
      <c r="M19" s="855">
        <v>35</v>
      </c>
      <c r="N19" s="855">
        <v>35</v>
      </c>
      <c r="O19" s="2157"/>
      <c r="P19" s="2044"/>
      <c r="Q19" s="2366"/>
      <c r="R19" s="7"/>
    </row>
    <row r="20" spans="1:18" ht="26.25" customHeight="1" x14ac:dyDescent="0.3">
      <c r="A20" s="55"/>
      <c r="B20" s="281"/>
      <c r="C20" s="271"/>
      <c r="D20" s="275"/>
      <c r="E20" s="2184" t="s">
        <v>877</v>
      </c>
      <c r="F20" s="2044" t="s">
        <v>712</v>
      </c>
      <c r="G20" s="852" t="s">
        <v>7</v>
      </c>
      <c r="H20" s="909">
        <v>100</v>
      </c>
      <c r="I20" s="909">
        <v>0</v>
      </c>
      <c r="J20" s="909">
        <v>0</v>
      </c>
      <c r="K20" s="2147" t="s">
        <v>400</v>
      </c>
      <c r="L20" s="2145">
        <v>100</v>
      </c>
      <c r="M20" s="2145">
        <v>50</v>
      </c>
      <c r="N20" s="2145">
        <v>50</v>
      </c>
      <c r="O20" s="2155" t="s">
        <v>967</v>
      </c>
      <c r="P20" s="2044" t="s">
        <v>1448</v>
      </c>
      <c r="Q20" s="2366"/>
      <c r="R20" s="7"/>
    </row>
    <row r="21" spans="1:18" ht="34.5" customHeight="1" x14ac:dyDescent="0.3">
      <c r="A21" s="55"/>
      <c r="B21" s="281"/>
      <c r="C21" s="271"/>
      <c r="D21" s="275"/>
      <c r="E21" s="2184"/>
      <c r="F21" s="2044"/>
      <c r="G21" s="854" t="s">
        <v>8</v>
      </c>
      <c r="H21" s="909">
        <v>0</v>
      </c>
      <c r="I21" s="909">
        <v>30</v>
      </c>
      <c r="J21" s="909">
        <v>30</v>
      </c>
      <c r="K21" s="2147"/>
      <c r="L21" s="2145"/>
      <c r="M21" s="2145"/>
      <c r="N21" s="2145"/>
      <c r="O21" s="2157"/>
      <c r="P21" s="2044"/>
      <c r="Q21" s="2366"/>
      <c r="R21" s="7"/>
    </row>
    <row r="22" spans="1:18" ht="39.6" x14ac:dyDescent="0.3">
      <c r="A22" s="55"/>
      <c r="B22" s="281"/>
      <c r="C22" s="271"/>
      <c r="D22" s="275"/>
      <c r="E22" s="853" t="s">
        <v>878</v>
      </c>
      <c r="F22" s="854" t="s">
        <v>401</v>
      </c>
      <c r="G22" s="852" t="s">
        <v>8</v>
      </c>
      <c r="H22" s="1046">
        <v>35</v>
      </c>
      <c r="I22" s="1046">
        <v>35</v>
      </c>
      <c r="J22" s="909">
        <v>35</v>
      </c>
      <c r="K22" s="856" t="s">
        <v>402</v>
      </c>
      <c r="L22" s="855">
        <v>4</v>
      </c>
      <c r="M22" s="855">
        <v>4</v>
      </c>
      <c r="N22" s="855">
        <v>4</v>
      </c>
      <c r="O22" s="2155" t="s">
        <v>1008</v>
      </c>
      <c r="P22" s="854" t="s">
        <v>1445</v>
      </c>
      <c r="Q22" s="2366"/>
      <c r="R22" s="7"/>
    </row>
    <row r="23" spans="1:18" ht="22.5" customHeight="1" x14ac:dyDescent="0.3">
      <c r="A23" s="55"/>
      <c r="B23" s="281"/>
      <c r="C23" s="271"/>
      <c r="D23" s="275"/>
      <c r="E23" s="1999" t="s">
        <v>879</v>
      </c>
      <c r="F23" s="2044" t="s">
        <v>403</v>
      </c>
      <c r="G23" s="852" t="s">
        <v>10</v>
      </c>
      <c r="H23" s="909">
        <v>40</v>
      </c>
      <c r="I23" s="909">
        <v>55</v>
      </c>
      <c r="J23" s="909">
        <v>55</v>
      </c>
      <c r="K23" s="2147" t="s">
        <v>404</v>
      </c>
      <c r="L23" s="2145">
        <v>3</v>
      </c>
      <c r="M23" s="2145">
        <v>4</v>
      </c>
      <c r="N23" s="2145">
        <v>4</v>
      </c>
      <c r="O23" s="2156"/>
      <c r="P23" s="2044" t="s">
        <v>1448</v>
      </c>
      <c r="Q23" s="2366"/>
      <c r="R23" s="7"/>
    </row>
    <row r="24" spans="1:18" ht="22.5" customHeight="1" x14ac:dyDescent="0.3">
      <c r="A24" s="55"/>
      <c r="B24" s="281"/>
      <c r="C24" s="271"/>
      <c r="D24" s="275"/>
      <c r="E24" s="1999"/>
      <c r="F24" s="2044"/>
      <c r="G24" s="852" t="s">
        <v>8</v>
      </c>
      <c r="H24" s="909">
        <v>12</v>
      </c>
      <c r="I24" s="909">
        <v>12</v>
      </c>
      <c r="J24" s="909">
        <v>12</v>
      </c>
      <c r="K24" s="2147"/>
      <c r="L24" s="2145"/>
      <c r="M24" s="2145"/>
      <c r="N24" s="2145"/>
      <c r="O24" s="2156"/>
      <c r="P24" s="2044"/>
      <c r="Q24" s="2366"/>
      <c r="R24" s="7"/>
    </row>
    <row r="25" spans="1:18" ht="29.25" customHeight="1" x14ac:dyDescent="0.3">
      <c r="A25" s="55"/>
      <c r="B25" s="281"/>
      <c r="C25" s="271"/>
      <c r="D25" s="275"/>
      <c r="E25" s="853" t="s">
        <v>880</v>
      </c>
      <c r="F25" s="854" t="s">
        <v>405</v>
      </c>
      <c r="G25" s="852" t="s">
        <v>8</v>
      </c>
      <c r="H25" s="909">
        <v>20</v>
      </c>
      <c r="I25" s="909">
        <v>70</v>
      </c>
      <c r="J25" s="909">
        <v>30</v>
      </c>
      <c r="K25" s="854" t="s">
        <v>406</v>
      </c>
      <c r="L25" s="855">
        <v>0</v>
      </c>
      <c r="M25" s="855">
        <v>1</v>
      </c>
      <c r="N25" s="855">
        <v>1</v>
      </c>
      <c r="O25" s="2156"/>
      <c r="P25" s="2041" t="s">
        <v>1445</v>
      </c>
      <c r="Q25" s="2366"/>
      <c r="R25" s="7"/>
    </row>
    <row r="26" spans="1:18" ht="25.5" customHeight="1" x14ac:dyDescent="0.3">
      <c r="A26" s="55"/>
      <c r="B26" s="281"/>
      <c r="C26" s="271"/>
      <c r="D26" s="275"/>
      <c r="E26" s="853" t="s">
        <v>881</v>
      </c>
      <c r="F26" s="854" t="s">
        <v>407</v>
      </c>
      <c r="G26" s="852" t="s">
        <v>8</v>
      </c>
      <c r="H26" s="1046">
        <v>0</v>
      </c>
      <c r="I26" s="1046">
        <v>0</v>
      </c>
      <c r="J26" s="909">
        <v>0</v>
      </c>
      <c r="K26" s="856" t="s">
        <v>240</v>
      </c>
      <c r="L26" s="855">
        <v>100</v>
      </c>
      <c r="M26" s="855">
        <v>100</v>
      </c>
      <c r="N26" s="855">
        <v>100</v>
      </c>
      <c r="O26" s="2156"/>
      <c r="P26" s="2042"/>
      <c r="Q26" s="2366"/>
      <c r="R26" s="7"/>
    </row>
    <row r="27" spans="1:18" ht="26.4" x14ac:dyDescent="0.3">
      <c r="A27" s="55"/>
      <c r="B27" s="281"/>
      <c r="C27" s="271"/>
      <c r="D27" s="275"/>
      <c r="E27" s="853" t="s">
        <v>882</v>
      </c>
      <c r="F27" s="854" t="s">
        <v>408</v>
      </c>
      <c r="G27" s="852" t="s">
        <v>8</v>
      </c>
      <c r="H27" s="1046">
        <v>0</v>
      </c>
      <c r="I27" s="1046">
        <v>0</v>
      </c>
      <c r="J27" s="909">
        <v>0</v>
      </c>
      <c r="K27" s="856" t="s">
        <v>409</v>
      </c>
      <c r="L27" s="855">
        <v>1</v>
      </c>
      <c r="M27" s="855">
        <v>0</v>
      </c>
      <c r="N27" s="855">
        <v>0</v>
      </c>
      <c r="O27" s="2156"/>
      <c r="P27" s="2042"/>
      <c r="Q27" s="2366"/>
      <c r="R27" s="7"/>
    </row>
    <row r="28" spans="1:18" ht="30.6" customHeight="1" x14ac:dyDescent="0.3">
      <c r="A28" s="55"/>
      <c r="B28" s="281"/>
      <c r="C28" s="271"/>
      <c r="D28" s="275"/>
      <c r="E28" s="2184" t="s">
        <v>883</v>
      </c>
      <c r="F28" s="2044" t="s">
        <v>657</v>
      </c>
      <c r="G28" s="854" t="s">
        <v>8</v>
      </c>
      <c r="H28" s="909">
        <v>23.1</v>
      </c>
      <c r="I28" s="909">
        <v>26.4</v>
      </c>
      <c r="J28" s="1094">
        <v>29.7</v>
      </c>
      <c r="K28" s="2044" t="s">
        <v>395</v>
      </c>
      <c r="L28" s="2145">
        <v>70</v>
      </c>
      <c r="M28" s="2145">
        <v>80</v>
      </c>
      <c r="N28" s="2145">
        <v>90</v>
      </c>
      <c r="O28" s="2156"/>
      <c r="P28" s="2042"/>
      <c r="Q28" s="2366"/>
      <c r="R28" s="7"/>
    </row>
    <row r="29" spans="1:18" ht="26.4" customHeight="1" x14ac:dyDescent="0.3">
      <c r="A29" s="55"/>
      <c r="B29" s="281"/>
      <c r="C29" s="271"/>
      <c r="D29" s="275"/>
      <c r="E29" s="2184"/>
      <c r="F29" s="2044"/>
      <c r="G29" s="854" t="s">
        <v>10</v>
      </c>
      <c r="H29" s="909">
        <v>42.4</v>
      </c>
      <c r="I29" s="909">
        <v>59.9</v>
      </c>
      <c r="J29" s="1094">
        <v>73.34</v>
      </c>
      <c r="K29" s="2044"/>
      <c r="L29" s="2145"/>
      <c r="M29" s="2145"/>
      <c r="N29" s="2145"/>
      <c r="O29" s="2156"/>
      <c r="P29" s="2042"/>
      <c r="Q29" s="2366"/>
      <c r="R29" s="7"/>
    </row>
    <row r="30" spans="1:18" ht="30.6" customHeight="1" x14ac:dyDescent="0.3">
      <c r="A30" s="55"/>
      <c r="B30" s="281"/>
      <c r="C30" s="271"/>
      <c r="D30" s="275"/>
      <c r="E30" s="853" t="s">
        <v>884</v>
      </c>
      <c r="F30" s="854" t="s">
        <v>410</v>
      </c>
      <c r="G30" s="854" t="s">
        <v>8</v>
      </c>
      <c r="H30" s="909">
        <v>0</v>
      </c>
      <c r="I30" s="909">
        <v>0</v>
      </c>
      <c r="J30" s="909">
        <v>0</v>
      </c>
      <c r="K30" s="854" t="s">
        <v>985</v>
      </c>
      <c r="L30" s="855">
        <v>1</v>
      </c>
      <c r="M30" s="855">
        <v>0</v>
      </c>
      <c r="N30" s="855">
        <v>0</v>
      </c>
      <c r="O30" s="2157"/>
      <c r="P30" s="2042"/>
      <c r="Q30" s="2366"/>
      <c r="R30" s="7"/>
    </row>
    <row r="31" spans="1:18" ht="30" customHeight="1" x14ac:dyDescent="0.3">
      <c r="A31" s="55"/>
      <c r="B31" s="281"/>
      <c r="C31" s="271"/>
      <c r="D31" s="275"/>
      <c r="E31" s="2013" t="s">
        <v>885</v>
      </c>
      <c r="F31" s="2044" t="s">
        <v>656</v>
      </c>
      <c r="G31" s="852" t="s">
        <v>387</v>
      </c>
      <c r="H31" s="1046">
        <v>256.39999999999998</v>
      </c>
      <c r="I31" s="1046">
        <v>250</v>
      </c>
      <c r="J31" s="909">
        <v>250</v>
      </c>
      <c r="K31" s="2147" t="s">
        <v>655</v>
      </c>
      <c r="L31" s="2145" t="s">
        <v>654</v>
      </c>
      <c r="M31" s="2145" t="s">
        <v>654</v>
      </c>
      <c r="N31" s="2145">
        <v>2.75</v>
      </c>
      <c r="O31" s="2155" t="s">
        <v>1007</v>
      </c>
      <c r="P31" s="2042"/>
      <c r="Q31" s="2366"/>
      <c r="R31" s="7"/>
    </row>
    <row r="32" spans="1:18" ht="15.75" customHeight="1" x14ac:dyDescent="0.3">
      <c r="A32" s="55"/>
      <c r="B32" s="281"/>
      <c r="C32" s="271"/>
      <c r="D32" s="275"/>
      <c r="E32" s="2013"/>
      <c r="F32" s="2044"/>
      <c r="G32" s="852" t="s">
        <v>8</v>
      </c>
      <c r="H32" s="1046">
        <v>10</v>
      </c>
      <c r="I32" s="1046">
        <v>10</v>
      </c>
      <c r="J32" s="909">
        <v>10</v>
      </c>
      <c r="K32" s="2147"/>
      <c r="L32" s="2145"/>
      <c r="M32" s="2145"/>
      <c r="N32" s="2145"/>
      <c r="O32" s="2157"/>
      <c r="P32" s="2043"/>
      <c r="Q32" s="2367"/>
      <c r="R32" s="7"/>
    </row>
    <row r="33" spans="1:19" ht="29.4" customHeight="1" x14ac:dyDescent="0.3">
      <c r="A33" s="55"/>
      <c r="B33" s="281"/>
      <c r="C33" s="271"/>
      <c r="D33" s="275"/>
      <c r="E33" s="853" t="s">
        <v>886</v>
      </c>
      <c r="F33" s="854" t="s">
        <v>653</v>
      </c>
      <c r="G33" s="852" t="s">
        <v>10</v>
      </c>
      <c r="H33" s="1046">
        <v>93.4</v>
      </c>
      <c r="I33" s="1046">
        <v>95</v>
      </c>
      <c r="J33" s="909">
        <v>95</v>
      </c>
      <c r="K33" s="856" t="s">
        <v>411</v>
      </c>
      <c r="L33" s="855">
        <v>70</v>
      </c>
      <c r="M33" s="855">
        <v>75</v>
      </c>
      <c r="N33" s="855">
        <v>75</v>
      </c>
      <c r="O33" s="2155" t="s">
        <v>940</v>
      </c>
      <c r="P33" s="854" t="s">
        <v>578</v>
      </c>
      <c r="Q33" s="894" t="s">
        <v>14</v>
      </c>
      <c r="R33" s="7"/>
    </row>
    <row r="34" spans="1:19" ht="49.95" customHeight="1" x14ac:dyDescent="0.3">
      <c r="A34" s="55"/>
      <c r="B34" s="281"/>
      <c r="C34" s="271"/>
      <c r="D34" s="275"/>
      <c r="E34" s="853" t="s">
        <v>887</v>
      </c>
      <c r="F34" s="850" t="s">
        <v>652</v>
      </c>
      <c r="G34" s="852" t="s">
        <v>10</v>
      </c>
      <c r="H34" s="1046">
        <v>87</v>
      </c>
      <c r="I34" s="1046">
        <v>0</v>
      </c>
      <c r="J34" s="909">
        <v>0</v>
      </c>
      <c r="K34" s="856" t="s">
        <v>1409</v>
      </c>
      <c r="L34" s="855">
        <v>100</v>
      </c>
      <c r="M34" s="855">
        <v>0</v>
      </c>
      <c r="N34" s="855">
        <v>0</v>
      </c>
      <c r="O34" s="2157"/>
      <c r="P34" s="854" t="s">
        <v>1446</v>
      </c>
      <c r="Q34" s="895" t="s">
        <v>19</v>
      </c>
      <c r="R34" s="7"/>
      <c r="S34" s="354"/>
    </row>
    <row r="35" spans="1:19" ht="26.4" x14ac:dyDescent="0.3">
      <c r="A35" s="55"/>
      <c r="B35" s="281"/>
      <c r="C35" s="271"/>
      <c r="D35" s="275"/>
      <c r="E35" s="853" t="s">
        <v>888</v>
      </c>
      <c r="F35" s="852" t="s">
        <v>412</v>
      </c>
      <c r="G35" s="852" t="s">
        <v>8</v>
      </c>
      <c r="H35" s="1046">
        <v>20</v>
      </c>
      <c r="I35" s="1046">
        <v>20</v>
      </c>
      <c r="J35" s="909">
        <v>20</v>
      </c>
      <c r="K35" s="856" t="s">
        <v>413</v>
      </c>
      <c r="L35" s="855">
        <v>18</v>
      </c>
      <c r="M35" s="855">
        <v>18</v>
      </c>
      <c r="N35" s="855">
        <v>18</v>
      </c>
      <c r="O35" s="2145" t="s">
        <v>1007</v>
      </c>
      <c r="P35" s="2044" t="s">
        <v>1445</v>
      </c>
      <c r="Q35" s="2368" t="s">
        <v>19</v>
      </c>
      <c r="R35" s="7"/>
    </row>
    <row r="36" spans="1:19" ht="26.4" x14ac:dyDescent="0.3">
      <c r="A36" s="55"/>
      <c r="B36" s="281"/>
      <c r="C36" s="271"/>
      <c r="D36" s="275"/>
      <c r="E36" s="853" t="s">
        <v>889</v>
      </c>
      <c r="F36" s="854" t="s">
        <v>414</v>
      </c>
      <c r="G36" s="852" t="s">
        <v>8</v>
      </c>
      <c r="H36" s="1046">
        <v>35</v>
      </c>
      <c r="I36" s="1046">
        <v>35</v>
      </c>
      <c r="J36" s="909">
        <v>35</v>
      </c>
      <c r="K36" s="856" t="s">
        <v>415</v>
      </c>
      <c r="L36" s="855">
        <v>28</v>
      </c>
      <c r="M36" s="855">
        <v>28</v>
      </c>
      <c r="N36" s="855">
        <v>28</v>
      </c>
      <c r="O36" s="2145"/>
      <c r="P36" s="2044"/>
      <c r="Q36" s="2369"/>
      <c r="R36" s="7"/>
    </row>
    <row r="37" spans="1:19" ht="19.5" customHeight="1" x14ac:dyDescent="0.3">
      <c r="A37" s="55"/>
      <c r="B37" s="281"/>
      <c r="C37" s="271"/>
      <c r="D37" s="275"/>
      <c r="E37" s="1999" t="s">
        <v>890</v>
      </c>
      <c r="F37" s="1996" t="s">
        <v>422</v>
      </c>
      <c r="G37" s="852" t="s">
        <v>8</v>
      </c>
      <c r="H37" s="1046">
        <v>27</v>
      </c>
      <c r="I37" s="1046">
        <v>27</v>
      </c>
      <c r="J37" s="909">
        <v>27</v>
      </c>
      <c r="K37" s="2044" t="s">
        <v>423</v>
      </c>
      <c r="L37" s="2145">
        <v>10</v>
      </c>
      <c r="M37" s="2145">
        <v>10</v>
      </c>
      <c r="N37" s="2145">
        <v>10</v>
      </c>
      <c r="O37" s="2145" t="s">
        <v>1007</v>
      </c>
      <c r="P37" s="2044" t="s">
        <v>1448</v>
      </c>
      <c r="Q37" s="2369"/>
      <c r="R37" s="7"/>
    </row>
    <row r="38" spans="1:19" ht="15.75" customHeight="1" x14ac:dyDescent="0.3">
      <c r="A38" s="55"/>
      <c r="B38" s="281"/>
      <c r="C38" s="271"/>
      <c r="D38" s="275"/>
      <c r="E38" s="1999"/>
      <c r="F38" s="1996"/>
      <c r="G38" s="852" t="s">
        <v>10</v>
      </c>
      <c r="H38" s="1046">
        <v>36</v>
      </c>
      <c r="I38" s="1046">
        <v>36</v>
      </c>
      <c r="J38" s="909">
        <v>36</v>
      </c>
      <c r="K38" s="2044"/>
      <c r="L38" s="2145"/>
      <c r="M38" s="2145"/>
      <c r="N38" s="2145"/>
      <c r="O38" s="2145"/>
      <c r="P38" s="2044"/>
      <c r="Q38" s="2369"/>
      <c r="R38" s="7"/>
    </row>
    <row r="39" spans="1:19" ht="39.6" x14ac:dyDescent="0.3">
      <c r="A39" s="55"/>
      <c r="B39" s="281"/>
      <c r="C39" s="271"/>
      <c r="D39" s="275"/>
      <c r="E39" s="853" t="s">
        <v>891</v>
      </c>
      <c r="F39" s="854" t="s">
        <v>424</v>
      </c>
      <c r="G39" s="852" t="s">
        <v>10</v>
      </c>
      <c r="H39" s="1046">
        <v>8</v>
      </c>
      <c r="I39" s="1046">
        <v>8</v>
      </c>
      <c r="J39" s="909">
        <v>8</v>
      </c>
      <c r="K39" s="854" t="s">
        <v>425</v>
      </c>
      <c r="L39" s="855">
        <v>270</v>
      </c>
      <c r="M39" s="855">
        <v>270</v>
      </c>
      <c r="N39" s="855">
        <v>280</v>
      </c>
      <c r="O39" s="2145"/>
      <c r="P39" s="854" t="s">
        <v>1447</v>
      </c>
      <c r="Q39" s="2369"/>
      <c r="R39" s="7"/>
    </row>
    <row r="40" spans="1:19" ht="28.5" customHeight="1" x14ac:dyDescent="0.3">
      <c r="A40" s="55"/>
      <c r="B40" s="281"/>
      <c r="C40" s="271"/>
      <c r="D40" s="275"/>
      <c r="E40" s="853" t="s">
        <v>892</v>
      </c>
      <c r="F40" s="852" t="s">
        <v>651</v>
      </c>
      <c r="G40" s="852" t="s">
        <v>8</v>
      </c>
      <c r="H40" s="1046">
        <v>5</v>
      </c>
      <c r="I40" s="909">
        <v>0</v>
      </c>
      <c r="J40" s="909">
        <v>0</v>
      </c>
      <c r="K40" s="854" t="s">
        <v>20</v>
      </c>
      <c r="L40" s="855">
        <v>1</v>
      </c>
      <c r="M40" s="855">
        <v>1</v>
      </c>
      <c r="N40" s="855">
        <v>1</v>
      </c>
      <c r="O40" s="855" t="s">
        <v>1007</v>
      </c>
      <c r="P40" s="2041" t="s">
        <v>1445</v>
      </c>
      <c r="Q40" s="2369"/>
      <c r="R40" s="7"/>
    </row>
    <row r="41" spans="1:19" ht="22.95" customHeight="1" x14ac:dyDescent="0.3">
      <c r="A41" s="55"/>
      <c r="B41" s="281"/>
      <c r="C41" s="271"/>
      <c r="D41" s="275"/>
      <c r="E41" s="1999" t="s">
        <v>893</v>
      </c>
      <c r="F41" s="1996" t="s">
        <v>426</v>
      </c>
      <c r="G41" s="852" t="s">
        <v>8</v>
      </c>
      <c r="H41" s="1046">
        <v>4</v>
      </c>
      <c r="I41" s="1046">
        <v>5</v>
      </c>
      <c r="J41" s="909">
        <v>5</v>
      </c>
      <c r="K41" s="2044" t="s">
        <v>427</v>
      </c>
      <c r="L41" s="2145">
        <v>30</v>
      </c>
      <c r="M41" s="2145">
        <v>35</v>
      </c>
      <c r="N41" s="2145">
        <v>35</v>
      </c>
      <c r="O41" s="2145" t="s">
        <v>1007</v>
      </c>
      <c r="P41" s="2042"/>
      <c r="Q41" s="2369"/>
      <c r="R41" s="7"/>
    </row>
    <row r="42" spans="1:19" ht="38.25" customHeight="1" x14ac:dyDescent="0.3">
      <c r="A42" s="55"/>
      <c r="B42" s="281"/>
      <c r="C42" s="271"/>
      <c r="D42" s="275"/>
      <c r="E42" s="1332"/>
      <c r="F42" s="2364"/>
      <c r="G42" s="188" t="s">
        <v>10</v>
      </c>
      <c r="H42" s="1095">
        <v>3.5</v>
      </c>
      <c r="I42" s="1095">
        <v>3.5</v>
      </c>
      <c r="J42" s="872">
        <v>3.5</v>
      </c>
      <c r="K42" s="2041"/>
      <c r="L42" s="2155"/>
      <c r="M42" s="2155"/>
      <c r="N42" s="2155"/>
      <c r="O42" s="2155"/>
      <c r="P42" s="2043"/>
      <c r="Q42" s="2369"/>
      <c r="R42" s="7"/>
    </row>
    <row r="43" spans="1:19" s="354" customFormat="1" ht="38.25" customHeight="1" thickBot="1" x14ac:dyDescent="0.35">
      <c r="A43" s="55"/>
      <c r="B43" s="281"/>
      <c r="C43" s="271"/>
      <c r="D43" s="275"/>
      <c r="E43" s="1159" t="s">
        <v>1407</v>
      </c>
      <c r="F43" s="1116" t="s">
        <v>1408</v>
      </c>
      <c r="G43" s="1116" t="s">
        <v>7</v>
      </c>
      <c r="H43" s="1041">
        <v>30</v>
      </c>
      <c r="I43" s="1041">
        <v>0</v>
      </c>
      <c r="J43" s="1041">
        <v>0</v>
      </c>
      <c r="K43" s="1116" t="s">
        <v>1410</v>
      </c>
      <c r="L43" s="1160">
        <v>15</v>
      </c>
      <c r="M43" s="1160">
        <v>0</v>
      </c>
      <c r="N43" s="1160">
        <v>0</v>
      </c>
      <c r="O43" s="1160" t="s">
        <v>1007</v>
      </c>
      <c r="P43" s="1116" t="s">
        <v>1446</v>
      </c>
      <c r="Q43" s="2370"/>
      <c r="R43" s="353"/>
    </row>
    <row r="44" spans="1:19" ht="13.5" customHeight="1" thickBot="1" x14ac:dyDescent="0.35">
      <c r="A44" s="55"/>
      <c r="B44" s="281"/>
      <c r="C44" s="271"/>
      <c r="D44" s="126"/>
      <c r="E44" s="1954" t="s">
        <v>15</v>
      </c>
      <c r="F44" s="1954"/>
      <c r="G44" s="1955"/>
      <c r="H44" s="1096">
        <f>SUM(H12:H43)</f>
        <v>2392.6</v>
      </c>
      <c r="I44" s="1096">
        <f>SUM(I12:I43)</f>
        <v>2228.8000000000002</v>
      </c>
      <c r="J44" s="1096">
        <f>SUM(J12:J43)</f>
        <v>2101.54</v>
      </c>
      <c r="K44" s="2372"/>
      <c r="L44" s="2337"/>
      <c r="M44" s="2337"/>
      <c r="N44" s="2337"/>
      <c r="O44" s="2337"/>
      <c r="P44" s="2337"/>
      <c r="Q44" s="2338"/>
      <c r="R44" s="7"/>
    </row>
    <row r="45" spans="1:19" ht="14.25" customHeight="1" thickBot="1" x14ac:dyDescent="0.35">
      <c r="A45" s="55"/>
      <c r="B45" s="281"/>
      <c r="C45" s="271"/>
      <c r="D45" s="2358" t="s">
        <v>869</v>
      </c>
      <c r="E45" s="2359"/>
      <c r="F45" s="2359"/>
      <c r="G45" s="2359"/>
      <c r="H45" s="2359"/>
      <c r="I45" s="2359"/>
      <c r="J45" s="2359"/>
      <c r="K45" s="2359"/>
      <c r="L45" s="2359"/>
      <c r="M45" s="2359"/>
      <c r="N45" s="2359"/>
      <c r="O45" s="2359"/>
      <c r="P45" s="2359"/>
      <c r="Q45" s="2360"/>
      <c r="R45" s="7"/>
    </row>
    <row r="46" spans="1:19" ht="40.200000000000003" customHeight="1" x14ac:dyDescent="0.3">
      <c r="A46" s="55"/>
      <c r="B46" s="281"/>
      <c r="C46" s="271"/>
      <c r="D46" s="180"/>
      <c r="E46" s="283" t="s">
        <v>871</v>
      </c>
      <c r="F46" s="682" t="s">
        <v>386</v>
      </c>
      <c r="G46" s="682" t="s">
        <v>387</v>
      </c>
      <c r="H46" s="1045">
        <v>1100</v>
      </c>
      <c r="I46" s="1045">
        <v>1200</v>
      </c>
      <c r="J46" s="935">
        <v>1200</v>
      </c>
      <c r="K46" s="660" t="s">
        <v>388</v>
      </c>
      <c r="L46" s="338">
        <v>250</v>
      </c>
      <c r="M46" s="338">
        <v>250</v>
      </c>
      <c r="N46" s="338">
        <v>260</v>
      </c>
      <c r="O46" s="2385" t="s">
        <v>1006</v>
      </c>
      <c r="P46" s="2384" t="s">
        <v>1445</v>
      </c>
      <c r="Q46" s="1559" t="s">
        <v>19</v>
      </c>
      <c r="R46" s="7"/>
    </row>
    <row r="47" spans="1:19" ht="20.25" customHeight="1" x14ac:dyDescent="0.3">
      <c r="A47" s="55"/>
      <c r="B47" s="281"/>
      <c r="C47" s="271"/>
      <c r="D47" s="180"/>
      <c r="E47" s="2356" t="s">
        <v>894</v>
      </c>
      <c r="F47" s="1996" t="s">
        <v>389</v>
      </c>
      <c r="G47" s="665" t="s">
        <v>8</v>
      </c>
      <c r="H47" s="1046">
        <v>1</v>
      </c>
      <c r="I47" s="1046">
        <v>1</v>
      </c>
      <c r="J47" s="909">
        <v>1</v>
      </c>
      <c r="K47" s="2044" t="s">
        <v>390</v>
      </c>
      <c r="L47" s="2382">
        <v>27</v>
      </c>
      <c r="M47" s="2382">
        <v>27</v>
      </c>
      <c r="N47" s="2382">
        <v>27</v>
      </c>
      <c r="O47" s="2386"/>
      <c r="P47" s="1996"/>
      <c r="Q47" s="2381"/>
      <c r="R47" s="7"/>
    </row>
    <row r="48" spans="1:19" ht="18.75" customHeight="1" x14ac:dyDescent="0.3">
      <c r="A48" s="55"/>
      <c r="B48" s="281"/>
      <c r="C48" s="271"/>
      <c r="D48" s="180"/>
      <c r="E48" s="2012"/>
      <c r="F48" s="2044"/>
      <c r="G48" s="665" t="s">
        <v>387</v>
      </c>
      <c r="H48" s="1046">
        <v>150</v>
      </c>
      <c r="I48" s="1046">
        <v>150</v>
      </c>
      <c r="J48" s="909">
        <v>150</v>
      </c>
      <c r="K48" s="2044"/>
      <c r="L48" s="2383"/>
      <c r="M48" s="2383"/>
      <c r="N48" s="2382"/>
      <c r="O48" s="2387"/>
      <c r="P48" s="1996"/>
      <c r="Q48" s="2381"/>
      <c r="R48" s="7"/>
    </row>
    <row r="49" spans="1:18" ht="31.95" customHeight="1" x14ac:dyDescent="0.25">
      <c r="A49" s="55"/>
      <c r="B49" s="281"/>
      <c r="C49" s="271"/>
      <c r="D49" s="180"/>
      <c r="E49" s="666" t="s">
        <v>895</v>
      </c>
      <c r="F49" s="665" t="s">
        <v>391</v>
      </c>
      <c r="G49" s="665" t="s">
        <v>387</v>
      </c>
      <c r="H49" s="1046">
        <v>170</v>
      </c>
      <c r="I49" s="1046">
        <v>165</v>
      </c>
      <c r="J49" s="909">
        <v>172</v>
      </c>
      <c r="K49" s="662" t="s">
        <v>392</v>
      </c>
      <c r="L49" s="680">
        <v>450</v>
      </c>
      <c r="M49" s="680">
        <v>440</v>
      </c>
      <c r="N49" s="680">
        <v>465</v>
      </c>
      <c r="O49" s="749" t="s">
        <v>951</v>
      </c>
      <c r="P49" s="1996"/>
      <c r="Q49" s="2381"/>
      <c r="R49" s="7"/>
    </row>
    <row r="50" spans="1:18" ht="26.4" customHeight="1" x14ac:dyDescent="0.3">
      <c r="A50" s="55"/>
      <c r="B50" s="281"/>
      <c r="C50" s="271"/>
      <c r="D50" s="180"/>
      <c r="E50" s="666" t="s">
        <v>896</v>
      </c>
      <c r="F50" s="665" t="s">
        <v>393</v>
      </c>
      <c r="G50" s="665" t="s">
        <v>8</v>
      </c>
      <c r="H50" s="1046">
        <v>76</v>
      </c>
      <c r="I50" s="1046">
        <v>77</v>
      </c>
      <c r="J50" s="909">
        <v>78</v>
      </c>
      <c r="K50" s="662" t="s">
        <v>394</v>
      </c>
      <c r="L50" s="680">
        <v>670</v>
      </c>
      <c r="M50" s="680">
        <v>693</v>
      </c>
      <c r="N50" s="680">
        <v>705</v>
      </c>
      <c r="O50" s="341" t="s">
        <v>1006</v>
      </c>
      <c r="P50" s="1996"/>
      <c r="Q50" s="2381"/>
      <c r="R50" s="7"/>
    </row>
    <row r="51" spans="1:18" ht="15.75" customHeight="1" x14ac:dyDescent="0.3">
      <c r="A51" s="55"/>
      <c r="B51" s="281"/>
      <c r="C51" s="271"/>
      <c r="D51" s="180"/>
      <c r="E51" s="2379" t="s">
        <v>897</v>
      </c>
      <c r="F51" s="2040" t="s">
        <v>416</v>
      </c>
      <c r="G51" s="284" t="s">
        <v>7</v>
      </c>
      <c r="H51" s="1097">
        <v>68</v>
      </c>
      <c r="I51" s="1097">
        <v>0</v>
      </c>
      <c r="J51" s="1097">
        <v>0</v>
      </c>
      <c r="K51" s="2040" t="s">
        <v>417</v>
      </c>
      <c r="L51" s="1273">
        <v>4</v>
      </c>
      <c r="M51" s="1273">
        <v>4</v>
      </c>
      <c r="N51" s="1273">
        <v>4</v>
      </c>
      <c r="O51" s="1274" t="s">
        <v>950</v>
      </c>
      <c r="P51" s="2044" t="s">
        <v>1417</v>
      </c>
      <c r="Q51" s="2181" t="s">
        <v>280</v>
      </c>
      <c r="R51" s="7"/>
    </row>
    <row r="52" spans="1:18" ht="18" customHeight="1" x14ac:dyDescent="0.3">
      <c r="A52" s="55"/>
      <c r="B52" s="281"/>
      <c r="C52" s="271"/>
      <c r="D52" s="180"/>
      <c r="E52" s="2379"/>
      <c r="F52" s="2040"/>
      <c r="G52" s="284" t="s">
        <v>8</v>
      </c>
      <c r="H52" s="1097">
        <v>70</v>
      </c>
      <c r="I52" s="1097">
        <v>70</v>
      </c>
      <c r="J52" s="1097">
        <v>70</v>
      </c>
      <c r="K52" s="2040"/>
      <c r="L52" s="1273"/>
      <c r="M52" s="1273"/>
      <c r="N52" s="1273"/>
      <c r="O52" s="1223"/>
      <c r="P52" s="2044"/>
      <c r="Q52" s="2181"/>
      <c r="R52" s="7"/>
    </row>
    <row r="53" spans="1:18" ht="43.2" customHeight="1" x14ac:dyDescent="0.3">
      <c r="A53" s="55"/>
      <c r="B53" s="281"/>
      <c r="C53" s="271"/>
      <c r="D53" s="180"/>
      <c r="E53" s="666" t="s">
        <v>898</v>
      </c>
      <c r="F53" s="656" t="s">
        <v>418</v>
      </c>
      <c r="G53" s="284" t="s">
        <v>8</v>
      </c>
      <c r="H53" s="1098">
        <v>55</v>
      </c>
      <c r="I53" s="1098">
        <v>55</v>
      </c>
      <c r="J53" s="1097">
        <v>55</v>
      </c>
      <c r="K53" s="671" t="s">
        <v>419</v>
      </c>
      <c r="L53" s="656">
        <v>22</v>
      </c>
      <c r="M53" s="656">
        <v>22</v>
      </c>
      <c r="N53" s="656">
        <v>22</v>
      </c>
      <c r="O53" s="340" t="s">
        <v>1006</v>
      </c>
      <c r="P53" s="2044"/>
      <c r="Q53" s="2181"/>
      <c r="R53" s="7"/>
    </row>
    <row r="54" spans="1:18" ht="43.2" customHeight="1" x14ac:dyDescent="0.3">
      <c r="A54" s="55"/>
      <c r="B54" s="281"/>
      <c r="C54" s="271"/>
      <c r="D54" s="180"/>
      <c r="E54" s="666" t="s">
        <v>899</v>
      </c>
      <c r="F54" s="656" t="s">
        <v>650</v>
      </c>
      <c r="G54" s="284" t="s">
        <v>8</v>
      </c>
      <c r="H54" s="1098">
        <v>40</v>
      </c>
      <c r="I54" s="1098">
        <v>40</v>
      </c>
      <c r="J54" s="1097">
        <v>50</v>
      </c>
      <c r="K54" s="671" t="s">
        <v>497</v>
      </c>
      <c r="L54" s="656">
        <v>10</v>
      </c>
      <c r="M54" s="656">
        <v>11</v>
      </c>
      <c r="N54" s="656">
        <v>12</v>
      </c>
      <c r="O54" s="340" t="s">
        <v>949</v>
      </c>
      <c r="P54" s="662" t="s">
        <v>1418</v>
      </c>
      <c r="Q54" s="2181"/>
      <c r="R54" s="7"/>
    </row>
    <row r="55" spans="1:18" ht="38.4" customHeight="1" x14ac:dyDescent="0.3">
      <c r="A55" s="55"/>
      <c r="B55" s="281"/>
      <c r="C55" s="271"/>
      <c r="D55" s="180"/>
      <c r="E55" s="666" t="s">
        <v>900</v>
      </c>
      <c r="F55" s="656" t="s">
        <v>420</v>
      </c>
      <c r="G55" s="284" t="s">
        <v>8</v>
      </c>
      <c r="H55" s="1098">
        <v>1.2</v>
      </c>
      <c r="I55" s="1098">
        <v>1.2</v>
      </c>
      <c r="J55" s="1097">
        <v>1.5</v>
      </c>
      <c r="K55" s="671" t="s">
        <v>421</v>
      </c>
      <c r="L55" s="656">
        <v>4</v>
      </c>
      <c r="M55" s="656">
        <v>4</v>
      </c>
      <c r="N55" s="656">
        <v>5</v>
      </c>
      <c r="O55" s="1274" t="s">
        <v>1006</v>
      </c>
      <c r="P55" s="2044" t="s">
        <v>1417</v>
      </c>
      <c r="Q55" s="2181"/>
      <c r="R55" s="7"/>
    </row>
    <row r="56" spans="1:18" ht="15.75" customHeight="1" x14ac:dyDescent="0.3">
      <c r="A56" s="55"/>
      <c r="B56" s="281"/>
      <c r="C56" s="271"/>
      <c r="D56" s="180"/>
      <c r="E56" s="2380" t="s">
        <v>901</v>
      </c>
      <c r="F56" s="1273" t="s">
        <v>649</v>
      </c>
      <c r="G56" s="284" t="s">
        <v>7</v>
      </c>
      <c r="H56" s="1098">
        <v>2.2000000000000002</v>
      </c>
      <c r="I56" s="1098">
        <v>0</v>
      </c>
      <c r="J56" s="1097">
        <v>0</v>
      </c>
      <c r="K56" s="2169" t="s">
        <v>648</v>
      </c>
      <c r="L56" s="1273">
        <v>1</v>
      </c>
      <c r="M56" s="1273">
        <v>0</v>
      </c>
      <c r="N56" s="1273">
        <v>0</v>
      </c>
      <c r="O56" s="1222"/>
      <c r="P56" s="2044"/>
      <c r="Q56" s="2181"/>
      <c r="R56" s="7"/>
    </row>
    <row r="57" spans="1:18" ht="15.75" customHeight="1" x14ac:dyDescent="0.3">
      <c r="A57" s="55"/>
      <c r="B57" s="281"/>
      <c r="C57" s="271"/>
      <c r="D57" s="180"/>
      <c r="E57" s="2380"/>
      <c r="F57" s="1273"/>
      <c r="G57" s="284" t="s">
        <v>8</v>
      </c>
      <c r="H57" s="1098">
        <v>0.4</v>
      </c>
      <c r="I57" s="1098">
        <v>0</v>
      </c>
      <c r="J57" s="1097">
        <v>0</v>
      </c>
      <c r="K57" s="2169"/>
      <c r="L57" s="1273"/>
      <c r="M57" s="1273"/>
      <c r="N57" s="1273"/>
      <c r="O57" s="1222"/>
      <c r="P57" s="2044"/>
      <c r="Q57" s="2181"/>
      <c r="R57" s="7"/>
    </row>
    <row r="58" spans="1:18" ht="15.75" customHeight="1" x14ac:dyDescent="0.3">
      <c r="A58" s="55"/>
      <c r="B58" s="281"/>
      <c r="C58" s="271"/>
      <c r="D58" s="180"/>
      <c r="E58" s="2380" t="s">
        <v>902</v>
      </c>
      <c r="F58" s="1273" t="s">
        <v>647</v>
      </c>
      <c r="G58" s="284" t="s">
        <v>7</v>
      </c>
      <c r="H58" s="1098">
        <v>3.5</v>
      </c>
      <c r="I58" s="1098">
        <v>0</v>
      </c>
      <c r="J58" s="1097">
        <v>0</v>
      </c>
      <c r="K58" s="2169" t="s">
        <v>903</v>
      </c>
      <c r="L58" s="1273">
        <v>7</v>
      </c>
      <c r="M58" s="1273">
        <v>0</v>
      </c>
      <c r="N58" s="1273">
        <v>0</v>
      </c>
      <c r="O58" s="1222"/>
      <c r="P58" s="2044"/>
      <c r="Q58" s="2181"/>
      <c r="R58" s="7"/>
    </row>
    <row r="59" spans="1:18" ht="15.75" customHeight="1" x14ac:dyDescent="0.3">
      <c r="A59" s="55"/>
      <c r="B59" s="281"/>
      <c r="C59" s="271"/>
      <c r="D59" s="180"/>
      <c r="E59" s="1340"/>
      <c r="F59" s="1274"/>
      <c r="G59" s="748" t="s">
        <v>8</v>
      </c>
      <c r="H59" s="1099">
        <v>0.6</v>
      </c>
      <c r="I59" s="1099">
        <v>0</v>
      </c>
      <c r="J59" s="931">
        <v>0</v>
      </c>
      <c r="K59" s="2376"/>
      <c r="L59" s="1274"/>
      <c r="M59" s="1274"/>
      <c r="N59" s="1274"/>
      <c r="O59" s="1223"/>
      <c r="P59" s="2041"/>
      <c r="Q59" s="2368"/>
      <c r="R59" s="7"/>
    </row>
    <row r="60" spans="1:18" s="354" customFormat="1" ht="27" thickBot="1" x14ac:dyDescent="0.35">
      <c r="A60" s="55"/>
      <c r="B60" s="281"/>
      <c r="C60" s="271"/>
      <c r="D60" s="180"/>
      <c r="E60" s="1161" t="s">
        <v>1354</v>
      </c>
      <c r="F60" s="1153" t="s">
        <v>1356</v>
      </c>
      <c r="G60" s="1153" t="s">
        <v>8</v>
      </c>
      <c r="H60" s="1162">
        <v>1</v>
      </c>
      <c r="I60" s="1162">
        <v>1</v>
      </c>
      <c r="J60" s="1162">
        <v>1</v>
      </c>
      <c r="K60" s="1153" t="s">
        <v>1355</v>
      </c>
      <c r="L60" s="1153">
        <v>1</v>
      </c>
      <c r="M60" s="1153">
        <v>1</v>
      </c>
      <c r="N60" s="1153">
        <v>1</v>
      </c>
      <c r="O60" s="1153" t="s">
        <v>978</v>
      </c>
      <c r="P60" s="1116" t="s">
        <v>1445</v>
      </c>
      <c r="Q60" s="675" t="s">
        <v>19</v>
      </c>
      <c r="R60" s="353"/>
    </row>
    <row r="61" spans="1:18" ht="15.75" customHeight="1" thickBot="1" x14ac:dyDescent="0.35">
      <c r="A61" s="55"/>
      <c r="B61" s="281"/>
      <c r="C61" s="271"/>
      <c r="D61" s="2371" t="s">
        <v>15</v>
      </c>
      <c r="E61" s="1954"/>
      <c r="F61" s="1954"/>
      <c r="G61" s="1955"/>
      <c r="H61" s="1096">
        <f>+SUM(H46:H60)</f>
        <v>1738.9</v>
      </c>
      <c r="I61" s="1096">
        <f t="shared" ref="I61:J61" si="0">+SUM(I46:I60)</f>
        <v>1760.2</v>
      </c>
      <c r="J61" s="1096">
        <f t="shared" si="0"/>
        <v>1778.5</v>
      </c>
      <c r="K61" s="2372"/>
      <c r="L61" s="2337"/>
      <c r="M61" s="2337"/>
      <c r="N61" s="2337"/>
      <c r="O61" s="2337"/>
      <c r="P61" s="2337"/>
      <c r="Q61" s="2338"/>
      <c r="R61" s="7"/>
    </row>
    <row r="62" spans="1:18" ht="13.95" customHeight="1" thickBot="1" x14ac:dyDescent="0.35">
      <c r="A62" s="55"/>
      <c r="B62" s="281"/>
      <c r="C62" s="272"/>
      <c r="D62" s="2328" t="s">
        <v>11</v>
      </c>
      <c r="E62" s="2328"/>
      <c r="F62" s="2328"/>
      <c r="G62" s="2373"/>
      <c r="H62" s="887">
        <f>H61+H44</f>
        <v>4131.5</v>
      </c>
      <c r="I62" s="887">
        <f>I61+I44</f>
        <v>3989</v>
      </c>
      <c r="J62" s="887">
        <f>J61+J44</f>
        <v>3880.04</v>
      </c>
      <c r="K62" s="2210"/>
      <c r="L62" s="2211"/>
      <c r="M62" s="2211"/>
      <c r="N62" s="2211"/>
      <c r="O62" s="2211"/>
      <c r="P62" s="2211"/>
      <c r="Q62" s="2212"/>
      <c r="R62" s="7"/>
    </row>
    <row r="63" spans="1:18" ht="13.95" customHeight="1" thickBot="1" x14ac:dyDescent="0.35">
      <c r="A63" s="55"/>
      <c r="B63" s="212"/>
      <c r="C63" s="2377" t="s">
        <v>752</v>
      </c>
      <c r="D63" s="2377"/>
      <c r="E63" s="2377"/>
      <c r="F63" s="2377"/>
      <c r="G63" s="2378"/>
      <c r="H63" s="888">
        <f>+H62</f>
        <v>4131.5</v>
      </c>
      <c r="I63" s="888">
        <f t="shared" ref="I63:J63" si="1">+I62</f>
        <v>3989</v>
      </c>
      <c r="J63" s="888">
        <f t="shared" si="1"/>
        <v>3880.04</v>
      </c>
      <c r="K63" s="229"/>
      <c r="L63" s="229"/>
      <c r="M63" s="229"/>
      <c r="N63" s="229"/>
      <c r="O63" s="229"/>
      <c r="P63" s="229"/>
      <c r="Q63" s="230"/>
      <c r="R63" s="7"/>
    </row>
    <row r="64" spans="1:18" ht="13.5" customHeight="1" thickBot="1" x14ac:dyDescent="0.35">
      <c r="A64" s="75"/>
      <c r="B64" s="176"/>
      <c r="C64" s="2374" t="s">
        <v>18</v>
      </c>
      <c r="D64" s="2374"/>
      <c r="E64" s="2374"/>
      <c r="F64" s="2374"/>
      <c r="G64" s="2375"/>
      <c r="H64" s="1100">
        <f>H62</f>
        <v>4131.5</v>
      </c>
      <c r="I64" s="1101">
        <f>I62</f>
        <v>3989</v>
      </c>
      <c r="J64" s="1101">
        <f>J62</f>
        <v>3880.04</v>
      </c>
      <c r="K64" s="278"/>
      <c r="L64" s="278"/>
      <c r="M64" s="278"/>
      <c r="N64" s="278"/>
      <c r="O64" s="278"/>
      <c r="P64" s="279"/>
      <c r="Q64" s="280"/>
    </row>
    <row r="65" spans="3:16" ht="13.8" thickBot="1" x14ac:dyDescent="0.35">
      <c r="J65" s="1102"/>
    </row>
    <row r="66" spans="3:16" ht="53.4" thickBot="1" x14ac:dyDescent="0.35">
      <c r="C66" s="1183" t="s">
        <v>773</v>
      </c>
      <c r="D66" s="1184"/>
      <c r="E66" s="1184"/>
      <c r="F66" s="1184"/>
      <c r="G66" s="1185"/>
      <c r="H66" s="202" t="s">
        <v>816</v>
      </c>
      <c r="I66" s="203" t="s">
        <v>774</v>
      </c>
      <c r="J66" s="204" t="s">
        <v>817</v>
      </c>
    </row>
    <row r="67" spans="3:16" x14ac:dyDescent="0.3">
      <c r="C67" s="1186" t="s">
        <v>775</v>
      </c>
      <c r="D67" s="1187"/>
      <c r="E67" s="1187"/>
      <c r="F67" s="1187"/>
      <c r="G67" s="1188"/>
      <c r="H67" s="205">
        <f>H68+H69</f>
        <v>3526.5</v>
      </c>
      <c r="I67" s="206">
        <f>I68+I69</f>
        <v>3640.6000000000004</v>
      </c>
      <c r="J67" s="205">
        <f>SUM(J68:J69)</f>
        <v>3517.2</v>
      </c>
    </row>
    <row r="68" spans="3:16" x14ac:dyDescent="0.3">
      <c r="C68" s="1189" t="s">
        <v>776</v>
      </c>
      <c r="D68" s="1190"/>
      <c r="E68" s="1190"/>
      <c r="F68" s="1190"/>
      <c r="G68" s="1191"/>
      <c r="H68" s="189">
        <f>SUMIF($G$1:$G$251,"SB",H$1:H$251)</f>
        <v>1469.8</v>
      </c>
      <c r="I68" s="189">
        <f>SUMIF($G$1:$G$251,"SB",I$1:I$251)</f>
        <v>1530.6000000000001</v>
      </c>
      <c r="J68" s="189">
        <f>SUMIF($G$1:$G$251,"SB",J$1:J$251)</f>
        <v>1415.2</v>
      </c>
      <c r="L68" s="285"/>
      <c r="M68" s="285"/>
      <c r="N68" s="285"/>
    </row>
    <row r="69" spans="3:16" x14ac:dyDescent="0.3">
      <c r="C69" s="1192" t="s">
        <v>777</v>
      </c>
      <c r="D69" s="1193"/>
      <c r="E69" s="1193"/>
      <c r="F69" s="1193"/>
      <c r="G69" s="1194"/>
      <c r="H69" s="189">
        <f>SUMIF($G$1:$G$251,"SB (VB)",H$1:H$251)</f>
        <v>2056.6999999999998</v>
      </c>
      <c r="I69" s="189">
        <f>SUMIF($G$1:$G$251,"SB (VB)",I$1:I$251)</f>
        <v>2110</v>
      </c>
      <c r="J69" s="189">
        <f>SUMIF($G$1:$G$251,"SB (VB)",J$1:J$251)</f>
        <v>2102</v>
      </c>
      <c r="L69" s="285"/>
      <c r="M69" s="285"/>
      <c r="N69" s="285"/>
    </row>
    <row r="70" spans="3:16" x14ac:dyDescent="0.3">
      <c r="C70" s="1180" t="s">
        <v>778</v>
      </c>
      <c r="D70" s="1181"/>
      <c r="E70" s="1181"/>
      <c r="F70" s="1181"/>
      <c r="G70" s="1182"/>
      <c r="H70" s="207">
        <f>H71+H72+H73+H74+H75+H76</f>
        <v>605</v>
      </c>
      <c r="I70" s="208">
        <f>I71+I72+I73+I74+I75+I76</f>
        <v>348.4</v>
      </c>
      <c r="J70" s="207">
        <f>J71+J72+J73+J74+J75+J76</f>
        <v>362.84000000000003</v>
      </c>
      <c r="L70" s="285"/>
      <c r="M70" s="285"/>
      <c r="P70" s="285"/>
    </row>
    <row r="71" spans="3:16" x14ac:dyDescent="0.3">
      <c r="C71" s="1168" t="s">
        <v>779</v>
      </c>
      <c r="D71" s="1169"/>
      <c r="E71" s="1169"/>
      <c r="F71" s="1169"/>
      <c r="G71" s="1170"/>
      <c r="H71" s="189">
        <f>SUMIF($G$1:$G$251,"VB",H$1:H$251)</f>
        <v>310.3</v>
      </c>
      <c r="I71" s="189">
        <f>SUMIF($G$1:$G$251,"VB",I$1:I$251)</f>
        <v>257.39999999999998</v>
      </c>
      <c r="J71" s="189">
        <f>SUMIF($G$1:$G$251,"VB",J$1:J$251)</f>
        <v>270.84000000000003</v>
      </c>
      <c r="M71" s="285"/>
      <c r="P71" s="285"/>
    </row>
    <row r="72" spans="3:16" x14ac:dyDescent="0.3">
      <c r="C72" s="1171" t="s">
        <v>780</v>
      </c>
      <c r="D72" s="1172"/>
      <c r="E72" s="1172"/>
      <c r="F72" s="1172"/>
      <c r="G72" s="1173"/>
      <c r="H72" s="189">
        <f>SUMIF($G$1:$G$251,"ES",H$1:H$251)</f>
        <v>203.7</v>
      </c>
      <c r="I72" s="189">
        <f>SUMIF($G$1:$G$251,"ES",I$1:I$251)</f>
        <v>0</v>
      </c>
      <c r="J72" s="189">
        <f>SUMIF($G$1:$G$251,"ES",J$1:J$251)</f>
        <v>0</v>
      </c>
      <c r="M72" s="285"/>
    </row>
    <row r="73" spans="3:16" x14ac:dyDescent="0.3">
      <c r="C73" s="1171" t="s">
        <v>781</v>
      </c>
      <c r="D73" s="1172"/>
      <c r="E73" s="1172"/>
      <c r="F73" s="1172"/>
      <c r="G73" s="1173"/>
      <c r="H73" s="189">
        <f>SUMIF($G$1:$G$251,"SL",H$1:H$251)</f>
        <v>0</v>
      </c>
      <c r="I73" s="189">
        <f>SUMIF($G$1:$G$251,"SL",I$1:I$251)</f>
        <v>0</v>
      </c>
      <c r="J73" s="189">
        <f>SUMIF($G$1:$G$251,"SL",J$1:J$251)</f>
        <v>0</v>
      </c>
    </row>
    <row r="74" spans="3:16" x14ac:dyDescent="0.3">
      <c r="C74" s="1171" t="s">
        <v>782</v>
      </c>
      <c r="D74" s="1172"/>
      <c r="E74" s="1172"/>
      <c r="F74" s="1172"/>
      <c r="G74" s="1173"/>
      <c r="H74" s="189">
        <f>SUMIF($G$1:$G$251,"Kt",H$1:H$251)</f>
        <v>91</v>
      </c>
      <c r="I74" s="189">
        <f>SUMIF($G$1:$G$251,"Kt",I$1:I$251)</f>
        <v>91</v>
      </c>
      <c r="J74" s="189">
        <f>SUMIF($G$1:$G$251,"Kt",J$1:J$251)</f>
        <v>92</v>
      </c>
    </row>
    <row r="75" spans="3:16" x14ac:dyDescent="0.25">
      <c r="C75" s="1174" t="s">
        <v>783</v>
      </c>
      <c r="D75" s="1175"/>
      <c r="E75" s="1175"/>
      <c r="F75" s="1175"/>
      <c r="G75" s="1176"/>
      <c r="H75" s="189">
        <f>SUMIF($G$1:$G$251,"SAARP",H$1:H$251)</f>
        <v>0</v>
      </c>
      <c r="I75" s="189">
        <f>SUMIF($G$1:$G$251,"SAARP",I$1:I$251)</f>
        <v>0</v>
      </c>
      <c r="J75" s="189">
        <f>SUMIF($G$1:$G$251,"SAARP",J$1:J$251)</f>
        <v>0</v>
      </c>
    </row>
    <row r="76" spans="3:16" ht="13.8" thickBot="1" x14ac:dyDescent="0.3">
      <c r="C76" s="1357" t="s">
        <v>784</v>
      </c>
      <c r="D76" s="1358"/>
      <c r="E76" s="1358"/>
      <c r="F76" s="1358"/>
      <c r="G76" s="1359"/>
      <c r="H76" s="189">
        <f>SUMIF($G$1:$G$251,"KPP",H$1:H$251)</f>
        <v>0</v>
      </c>
      <c r="I76" s="189">
        <f>SUMIF($G$1:$G$251,"KPP",I$1:I$251)</f>
        <v>0</v>
      </c>
      <c r="J76" s="189">
        <f>SUMIF($G$1:$G$251,"KPP",J$1:J$251)</f>
        <v>0</v>
      </c>
    </row>
    <row r="77" spans="3:16" ht="13.8" thickBot="1" x14ac:dyDescent="0.35">
      <c r="C77" s="1360" t="s">
        <v>785</v>
      </c>
      <c r="D77" s="1361"/>
      <c r="E77" s="1361"/>
      <c r="F77" s="1361"/>
      <c r="G77" s="1362"/>
      <c r="H77" s="209">
        <f>H70+H67</f>
        <v>4131.5</v>
      </c>
      <c r="I77" s="210">
        <f>SUM(I67,I70)</f>
        <v>3989.0000000000005</v>
      </c>
      <c r="J77" s="209">
        <f>SUM(J67,J70)</f>
        <v>3880.04</v>
      </c>
    </row>
    <row r="78" spans="3:16" x14ac:dyDescent="0.3">
      <c r="G78" s="25"/>
      <c r="H78" s="1103"/>
      <c r="I78" s="1103"/>
      <c r="J78" s="1103"/>
    </row>
    <row r="79" spans="3:16" x14ac:dyDescent="0.3">
      <c r="G79" s="25"/>
      <c r="H79" s="1103"/>
      <c r="I79" s="1103"/>
      <c r="J79" s="1103"/>
    </row>
    <row r="80" spans="3:16" x14ac:dyDescent="0.3">
      <c r="G80" s="25"/>
      <c r="H80" s="1103"/>
      <c r="I80" s="1103"/>
      <c r="J80" s="1103"/>
    </row>
    <row r="81" spans="7:10" x14ac:dyDescent="0.3">
      <c r="G81" s="25"/>
      <c r="H81" s="1103"/>
      <c r="I81" s="1103"/>
      <c r="J81" s="1103"/>
    </row>
    <row r="82" spans="7:10" x14ac:dyDescent="0.3">
      <c r="G82" s="25"/>
      <c r="H82" s="1103"/>
      <c r="I82" s="1103"/>
      <c r="J82" s="1103"/>
    </row>
    <row r="83" spans="7:10" x14ac:dyDescent="0.3">
      <c r="G83" s="25"/>
      <c r="H83" s="1103"/>
      <c r="I83" s="1103"/>
      <c r="J83" s="1103"/>
    </row>
  </sheetData>
  <mergeCells count="144">
    <mergeCell ref="P18:P19"/>
    <mergeCell ref="F20:F21"/>
    <mergeCell ref="K20:K21"/>
    <mergeCell ref="L20:L21"/>
    <mergeCell ref="M20:M21"/>
    <mergeCell ref="N20:N21"/>
    <mergeCell ref="P20:P21"/>
    <mergeCell ref="O12:O19"/>
    <mergeCell ref="P23:P24"/>
    <mergeCell ref="O20:O21"/>
    <mergeCell ref="F13:F14"/>
    <mergeCell ref="K13:K14"/>
    <mergeCell ref="L13:L14"/>
    <mergeCell ref="M13:M14"/>
    <mergeCell ref="N13:N14"/>
    <mergeCell ref="P13:P14"/>
    <mergeCell ref="F16:F17"/>
    <mergeCell ref="K16:K17"/>
    <mergeCell ref="L16:L17"/>
    <mergeCell ref="M16:M17"/>
    <mergeCell ref="N16:N17"/>
    <mergeCell ref="P16:P17"/>
    <mergeCell ref="K5:N5"/>
    <mergeCell ref="I5:I7"/>
    <mergeCell ref="J5:J7"/>
    <mergeCell ref="K6:K7"/>
    <mergeCell ref="C1:Q1"/>
    <mergeCell ref="C2:Q2"/>
    <mergeCell ref="C3:Q3"/>
    <mergeCell ref="L4:M4"/>
    <mergeCell ref="C5:C7"/>
    <mergeCell ref="D5:D7"/>
    <mergeCell ref="E5:E7"/>
    <mergeCell ref="F5:F7"/>
    <mergeCell ref="G5:G7"/>
    <mergeCell ref="H5:H7"/>
    <mergeCell ref="E20:E21"/>
    <mergeCell ref="E31:E32"/>
    <mergeCell ref="F31:F32"/>
    <mergeCell ref="K31:K32"/>
    <mergeCell ref="L31:L32"/>
    <mergeCell ref="M31:M32"/>
    <mergeCell ref="N31:N32"/>
    <mergeCell ref="O22:O30"/>
    <mergeCell ref="E28:E29"/>
    <mergeCell ref="F28:F29"/>
    <mergeCell ref="K28:K29"/>
    <mergeCell ref="L28:L29"/>
    <mergeCell ref="M28:M29"/>
    <mergeCell ref="N28:N29"/>
    <mergeCell ref="E23:E24"/>
    <mergeCell ref="F23:F24"/>
    <mergeCell ref="K23:K24"/>
    <mergeCell ref="L23:L24"/>
    <mergeCell ref="M23:M24"/>
    <mergeCell ref="N23:N24"/>
    <mergeCell ref="F37:F38"/>
    <mergeCell ref="K37:K38"/>
    <mergeCell ref="L37:L38"/>
    <mergeCell ref="M37:M38"/>
    <mergeCell ref="N37:N38"/>
    <mergeCell ref="O37:O39"/>
    <mergeCell ref="P37:P38"/>
    <mergeCell ref="O33:O34"/>
    <mergeCell ref="O31:O32"/>
    <mergeCell ref="O35:O36"/>
    <mergeCell ref="P35:P36"/>
    <mergeCell ref="P25:P32"/>
    <mergeCell ref="Q46:Q50"/>
    <mergeCell ref="F47:F48"/>
    <mergeCell ref="K47:K48"/>
    <mergeCell ref="L47:L48"/>
    <mergeCell ref="M47:M48"/>
    <mergeCell ref="N47:N48"/>
    <mergeCell ref="E44:G44"/>
    <mergeCell ref="K44:Q44"/>
    <mergeCell ref="E47:E48"/>
    <mergeCell ref="P46:P50"/>
    <mergeCell ref="O46:O48"/>
    <mergeCell ref="P51:P53"/>
    <mergeCell ref="Q51:Q59"/>
    <mergeCell ref="P55:P59"/>
    <mergeCell ref="E51:E52"/>
    <mergeCell ref="F51:F52"/>
    <mergeCell ref="K51:K52"/>
    <mergeCell ref="L51:L52"/>
    <mergeCell ref="M51:M52"/>
    <mergeCell ref="N51:N52"/>
    <mergeCell ref="O51:O52"/>
    <mergeCell ref="E56:E57"/>
    <mergeCell ref="F56:F57"/>
    <mergeCell ref="K56:K57"/>
    <mergeCell ref="L56:L57"/>
    <mergeCell ref="M56:M57"/>
    <mergeCell ref="N56:N57"/>
    <mergeCell ref="E58:E59"/>
    <mergeCell ref="O55:O59"/>
    <mergeCell ref="D61:G61"/>
    <mergeCell ref="K61:Q61"/>
    <mergeCell ref="D62:G62"/>
    <mergeCell ref="K62:Q62"/>
    <mergeCell ref="C64:G64"/>
    <mergeCell ref="F58:F59"/>
    <mergeCell ref="K58:K59"/>
    <mergeCell ref="L58:L59"/>
    <mergeCell ref="M58:M59"/>
    <mergeCell ref="N58:N59"/>
    <mergeCell ref="C63:G63"/>
    <mergeCell ref="C10:Q10"/>
    <mergeCell ref="D11:Q11"/>
    <mergeCell ref="E13:E14"/>
    <mergeCell ref="E16:E17"/>
    <mergeCell ref="D45:Q45"/>
    <mergeCell ref="A5:A7"/>
    <mergeCell ref="B5:B7"/>
    <mergeCell ref="O5:O7"/>
    <mergeCell ref="P5:Q6"/>
    <mergeCell ref="L6:L7"/>
    <mergeCell ref="M6:M7"/>
    <mergeCell ref="N6:N7"/>
    <mergeCell ref="E37:E38"/>
    <mergeCell ref="B9:Q9"/>
    <mergeCell ref="E41:E42"/>
    <mergeCell ref="F41:F42"/>
    <mergeCell ref="K41:K42"/>
    <mergeCell ref="L41:L42"/>
    <mergeCell ref="M41:M42"/>
    <mergeCell ref="N41:N42"/>
    <mergeCell ref="O41:O42"/>
    <mergeCell ref="Q12:Q32"/>
    <mergeCell ref="Q35:Q43"/>
    <mergeCell ref="P40:P42"/>
    <mergeCell ref="C75:G75"/>
    <mergeCell ref="C76:G76"/>
    <mergeCell ref="C77:G77"/>
    <mergeCell ref="C66:G66"/>
    <mergeCell ref="C67:G67"/>
    <mergeCell ref="C68:G68"/>
    <mergeCell ref="C69:G69"/>
    <mergeCell ref="C70:G70"/>
    <mergeCell ref="C71:G71"/>
    <mergeCell ref="C72:G72"/>
    <mergeCell ref="C73:G73"/>
    <mergeCell ref="C74:G74"/>
  </mergeCells>
  <phoneticPr fontId="25" type="noConversion"/>
  <pageMargins left="0.25" right="0.25" top="0.75" bottom="0.75" header="0.3" footer="0.3"/>
  <pageSetup paperSize="9" scale="7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58659-FBB0-4D6D-83A5-32BFBDD49A96}">
  <sheetPr>
    <pageSetUpPr fitToPage="1"/>
  </sheetPr>
  <dimension ref="A1:R82"/>
  <sheetViews>
    <sheetView view="pageBreakPreview" zoomScale="70" zoomScaleNormal="70" zoomScaleSheetLayoutView="70" workbookViewId="0">
      <selection activeCell="O34" sqref="O34:O55"/>
    </sheetView>
  </sheetViews>
  <sheetFormatPr defaultColWidth="9.109375" defaultRowHeight="13.2" x14ac:dyDescent="0.3"/>
  <cols>
    <col min="1" max="1" width="4.33203125" style="25" customWidth="1"/>
    <col min="2" max="3" width="3.6640625" style="25" customWidth="1"/>
    <col min="4" max="4" width="4.109375" style="25" customWidth="1"/>
    <col min="5" max="5" width="9.6640625" style="25" bestFit="1" customWidth="1"/>
    <col min="6" max="6" width="36.33203125" style="25" customWidth="1"/>
    <col min="7" max="7" width="10.88671875" style="1" customWidth="1"/>
    <col min="8" max="8" width="8.88671875" style="949" customWidth="1"/>
    <col min="9" max="9" width="8.6640625" style="949" customWidth="1"/>
    <col min="10" max="10" width="9.33203125" style="949" customWidth="1"/>
    <col min="11" max="11" width="23.44140625" style="25" customWidth="1"/>
    <col min="12" max="12" width="5.5546875" style="25" customWidth="1"/>
    <col min="13" max="13" width="6.44140625" style="25" customWidth="1"/>
    <col min="14" max="14" width="5.44140625" style="25" customWidth="1"/>
    <col min="15" max="15" width="12.109375" style="25" customWidth="1"/>
    <col min="16" max="16" width="19.44140625" style="25" customWidth="1"/>
    <col min="17" max="17" width="14.109375" style="25" customWidth="1"/>
    <col min="18" max="257" width="9.109375" style="25"/>
    <col min="258" max="258" width="7" style="25" customWidth="1"/>
    <col min="259" max="259" width="6" style="25" customWidth="1"/>
    <col min="260" max="260" width="12" style="25" bestFit="1" customWidth="1"/>
    <col min="261" max="261" width="36.33203125" style="25" customWidth="1"/>
    <col min="262" max="262" width="10.88671875" style="25" customWidth="1"/>
    <col min="263" max="263" width="8.88671875" style="25" customWidth="1"/>
    <col min="264" max="264" width="8.6640625" style="25" customWidth="1"/>
    <col min="265" max="265" width="9.33203125" style="25" customWidth="1"/>
    <col min="266" max="266" width="23.44140625" style="25" customWidth="1"/>
    <col min="267" max="267" width="5.5546875" style="25" customWidth="1"/>
    <col min="268" max="268" width="6.44140625" style="25" customWidth="1"/>
    <col min="269" max="269" width="5.44140625" style="25" customWidth="1"/>
    <col min="270" max="270" width="12.109375" style="25" customWidth="1"/>
    <col min="271" max="271" width="19.44140625" style="25" customWidth="1"/>
    <col min="272" max="272" width="14.109375" style="25" customWidth="1"/>
    <col min="273" max="273" width="55" style="25" customWidth="1"/>
    <col min="274" max="513" width="9.109375" style="25"/>
    <col min="514" max="514" width="7" style="25" customWidth="1"/>
    <col min="515" max="515" width="6" style="25" customWidth="1"/>
    <col min="516" max="516" width="12" style="25" bestFit="1" customWidth="1"/>
    <col min="517" max="517" width="36.33203125" style="25" customWidth="1"/>
    <col min="518" max="518" width="10.88671875" style="25" customWidth="1"/>
    <col min="519" max="519" width="8.88671875" style="25" customWidth="1"/>
    <col min="520" max="520" width="8.6640625" style="25" customWidth="1"/>
    <col min="521" max="521" width="9.33203125" style="25" customWidth="1"/>
    <col min="522" max="522" width="23.44140625" style="25" customWidth="1"/>
    <col min="523" max="523" width="5.5546875" style="25" customWidth="1"/>
    <col min="524" max="524" width="6.44140625" style="25" customWidth="1"/>
    <col min="525" max="525" width="5.44140625" style="25" customWidth="1"/>
    <col min="526" max="526" width="12.109375" style="25" customWidth="1"/>
    <col min="527" max="527" width="19.44140625" style="25" customWidth="1"/>
    <col min="528" max="528" width="14.109375" style="25" customWidth="1"/>
    <col min="529" max="529" width="55" style="25" customWidth="1"/>
    <col min="530" max="769" width="9.109375" style="25"/>
    <col min="770" max="770" width="7" style="25" customWidth="1"/>
    <col min="771" max="771" width="6" style="25" customWidth="1"/>
    <col min="772" max="772" width="12" style="25" bestFit="1" customWidth="1"/>
    <col min="773" max="773" width="36.33203125" style="25" customWidth="1"/>
    <col min="774" max="774" width="10.88671875" style="25" customWidth="1"/>
    <col min="775" max="775" width="8.88671875" style="25" customWidth="1"/>
    <col min="776" max="776" width="8.6640625" style="25" customWidth="1"/>
    <col min="777" max="777" width="9.33203125" style="25" customWidth="1"/>
    <col min="778" max="778" width="23.44140625" style="25" customWidth="1"/>
    <col min="779" max="779" width="5.5546875" style="25" customWidth="1"/>
    <col min="780" max="780" width="6.44140625" style="25" customWidth="1"/>
    <col min="781" max="781" width="5.44140625" style="25" customWidth="1"/>
    <col min="782" max="782" width="12.109375" style="25" customWidth="1"/>
    <col min="783" max="783" width="19.44140625" style="25" customWidth="1"/>
    <col min="784" max="784" width="14.109375" style="25" customWidth="1"/>
    <col min="785" max="785" width="55" style="25" customWidth="1"/>
    <col min="786" max="1025" width="9.109375" style="25"/>
    <col min="1026" max="1026" width="7" style="25" customWidth="1"/>
    <col min="1027" max="1027" width="6" style="25" customWidth="1"/>
    <col min="1028" max="1028" width="12" style="25" bestFit="1" customWidth="1"/>
    <col min="1029" max="1029" width="36.33203125" style="25" customWidth="1"/>
    <col min="1030" max="1030" width="10.88671875" style="25" customWidth="1"/>
    <col min="1031" max="1031" width="8.88671875" style="25" customWidth="1"/>
    <col min="1032" max="1032" width="8.6640625" style="25" customWidth="1"/>
    <col min="1033" max="1033" width="9.33203125" style="25" customWidth="1"/>
    <col min="1034" max="1034" width="23.44140625" style="25" customWidth="1"/>
    <col min="1035" max="1035" width="5.5546875" style="25" customWidth="1"/>
    <col min="1036" max="1036" width="6.44140625" style="25" customWidth="1"/>
    <col min="1037" max="1037" width="5.44140625" style="25" customWidth="1"/>
    <col min="1038" max="1038" width="12.109375" style="25" customWidth="1"/>
    <col min="1039" max="1039" width="19.44140625" style="25" customWidth="1"/>
    <col min="1040" max="1040" width="14.109375" style="25" customWidth="1"/>
    <col min="1041" max="1041" width="55" style="25" customWidth="1"/>
    <col min="1042" max="1281" width="9.109375" style="25"/>
    <col min="1282" max="1282" width="7" style="25" customWidth="1"/>
    <col min="1283" max="1283" width="6" style="25" customWidth="1"/>
    <col min="1284" max="1284" width="12" style="25" bestFit="1" customWidth="1"/>
    <col min="1285" max="1285" width="36.33203125" style="25" customWidth="1"/>
    <col min="1286" max="1286" width="10.88671875" style="25" customWidth="1"/>
    <col min="1287" max="1287" width="8.88671875" style="25" customWidth="1"/>
    <col min="1288" max="1288" width="8.6640625" style="25" customWidth="1"/>
    <col min="1289" max="1289" width="9.33203125" style="25" customWidth="1"/>
    <col min="1290" max="1290" width="23.44140625" style="25" customWidth="1"/>
    <col min="1291" max="1291" width="5.5546875" style="25" customWidth="1"/>
    <col min="1292" max="1292" width="6.44140625" style="25" customWidth="1"/>
    <col min="1293" max="1293" width="5.44140625" style="25" customWidth="1"/>
    <col min="1294" max="1294" width="12.109375" style="25" customWidth="1"/>
    <col min="1295" max="1295" width="19.44140625" style="25" customWidth="1"/>
    <col min="1296" max="1296" width="14.109375" style="25" customWidth="1"/>
    <col min="1297" max="1297" width="55" style="25" customWidth="1"/>
    <col min="1298" max="1537" width="9.109375" style="25"/>
    <col min="1538" max="1538" width="7" style="25" customWidth="1"/>
    <col min="1539" max="1539" width="6" style="25" customWidth="1"/>
    <col min="1540" max="1540" width="12" style="25" bestFit="1" customWidth="1"/>
    <col min="1541" max="1541" width="36.33203125" style="25" customWidth="1"/>
    <col min="1542" max="1542" width="10.88671875" style="25" customWidth="1"/>
    <col min="1543" max="1543" width="8.88671875" style="25" customWidth="1"/>
    <col min="1544" max="1544" width="8.6640625" style="25" customWidth="1"/>
    <col min="1545" max="1545" width="9.33203125" style="25" customWidth="1"/>
    <col min="1546" max="1546" width="23.44140625" style="25" customWidth="1"/>
    <col min="1547" max="1547" width="5.5546875" style="25" customWidth="1"/>
    <col min="1548" max="1548" width="6.44140625" style="25" customWidth="1"/>
    <col min="1549" max="1549" width="5.44140625" style="25" customWidth="1"/>
    <col min="1550" max="1550" width="12.109375" style="25" customWidth="1"/>
    <col min="1551" max="1551" width="19.44140625" style="25" customWidth="1"/>
    <col min="1552" max="1552" width="14.109375" style="25" customWidth="1"/>
    <col min="1553" max="1553" width="55" style="25" customWidth="1"/>
    <col min="1554" max="1793" width="9.109375" style="25"/>
    <col min="1794" max="1794" width="7" style="25" customWidth="1"/>
    <col min="1795" max="1795" width="6" style="25" customWidth="1"/>
    <col min="1796" max="1796" width="12" style="25" bestFit="1" customWidth="1"/>
    <col min="1797" max="1797" width="36.33203125" style="25" customWidth="1"/>
    <col min="1798" max="1798" width="10.88671875" style="25" customWidth="1"/>
    <col min="1799" max="1799" width="8.88671875" style="25" customWidth="1"/>
    <col min="1800" max="1800" width="8.6640625" style="25" customWidth="1"/>
    <col min="1801" max="1801" width="9.33203125" style="25" customWidth="1"/>
    <col min="1802" max="1802" width="23.44140625" style="25" customWidth="1"/>
    <col min="1803" max="1803" width="5.5546875" style="25" customWidth="1"/>
    <col min="1804" max="1804" width="6.44140625" style="25" customWidth="1"/>
    <col min="1805" max="1805" width="5.44140625" style="25" customWidth="1"/>
    <col min="1806" max="1806" width="12.109375" style="25" customWidth="1"/>
    <col min="1807" max="1807" width="19.44140625" style="25" customWidth="1"/>
    <col min="1808" max="1808" width="14.109375" style="25" customWidth="1"/>
    <col min="1809" max="1809" width="55" style="25" customWidth="1"/>
    <col min="1810" max="2049" width="9.109375" style="25"/>
    <col min="2050" max="2050" width="7" style="25" customWidth="1"/>
    <col min="2051" max="2051" width="6" style="25" customWidth="1"/>
    <col min="2052" max="2052" width="12" style="25" bestFit="1" customWidth="1"/>
    <col min="2053" max="2053" width="36.33203125" style="25" customWidth="1"/>
    <col min="2054" max="2054" width="10.88671875" style="25" customWidth="1"/>
    <col min="2055" max="2055" width="8.88671875" style="25" customWidth="1"/>
    <col min="2056" max="2056" width="8.6640625" style="25" customWidth="1"/>
    <col min="2057" max="2057" width="9.33203125" style="25" customWidth="1"/>
    <col min="2058" max="2058" width="23.44140625" style="25" customWidth="1"/>
    <col min="2059" max="2059" width="5.5546875" style="25" customWidth="1"/>
    <col min="2060" max="2060" width="6.44140625" style="25" customWidth="1"/>
    <col min="2061" max="2061" width="5.44140625" style="25" customWidth="1"/>
    <col min="2062" max="2062" width="12.109375" style="25" customWidth="1"/>
    <col min="2063" max="2063" width="19.44140625" style="25" customWidth="1"/>
    <col min="2064" max="2064" width="14.109375" style="25" customWidth="1"/>
    <col min="2065" max="2065" width="55" style="25" customWidth="1"/>
    <col min="2066" max="2305" width="9.109375" style="25"/>
    <col min="2306" max="2306" width="7" style="25" customWidth="1"/>
    <col min="2307" max="2307" width="6" style="25" customWidth="1"/>
    <col min="2308" max="2308" width="12" style="25" bestFit="1" customWidth="1"/>
    <col min="2309" max="2309" width="36.33203125" style="25" customWidth="1"/>
    <col min="2310" max="2310" width="10.88671875" style="25" customWidth="1"/>
    <col min="2311" max="2311" width="8.88671875" style="25" customWidth="1"/>
    <col min="2312" max="2312" width="8.6640625" style="25" customWidth="1"/>
    <col min="2313" max="2313" width="9.33203125" style="25" customWidth="1"/>
    <col min="2314" max="2314" width="23.44140625" style="25" customWidth="1"/>
    <col min="2315" max="2315" width="5.5546875" style="25" customWidth="1"/>
    <col min="2316" max="2316" width="6.44140625" style="25" customWidth="1"/>
    <col min="2317" max="2317" width="5.44140625" style="25" customWidth="1"/>
    <col min="2318" max="2318" width="12.109375" style="25" customWidth="1"/>
    <col min="2319" max="2319" width="19.44140625" style="25" customWidth="1"/>
    <col min="2320" max="2320" width="14.109375" style="25" customWidth="1"/>
    <col min="2321" max="2321" width="55" style="25" customWidth="1"/>
    <col min="2322" max="2561" width="9.109375" style="25"/>
    <col min="2562" max="2562" width="7" style="25" customWidth="1"/>
    <col min="2563" max="2563" width="6" style="25" customWidth="1"/>
    <col min="2564" max="2564" width="12" style="25" bestFit="1" customWidth="1"/>
    <col min="2565" max="2565" width="36.33203125" style="25" customWidth="1"/>
    <col min="2566" max="2566" width="10.88671875" style="25" customWidth="1"/>
    <col min="2567" max="2567" width="8.88671875" style="25" customWidth="1"/>
    <col min="2568" max="2568" width="8.6640625" style="25" customWidth="1"/>
    <col min="2569" max="2569" width="9.33203125" style="25" customWidth="1"/>
    <col min="2570" max="2570" width="23.44140625" style="25" customWidth="1"/>
    <col min="2571" max="2571" width="5.5546875" style="25" customWidth="1"/>
    <col min="2572" max="2572" width="6.44140625" style="25" customWidth="1"/>
    <col min="2573" max="2573" width="5.44140625" style="25" customWidth="1"/>
    <col min="2574" max="2574" width="12.109375" style="25" customWidth="1"/>
    <col min="2575" max="2575" width="19.44140625" style="25" customWidth="1"/>
    <col min="2576" max="2576" width="14.109375" style="25" customWidth="1"/>
    <col min="2577" max="2577" width="55" style="25" customWidth="1"/>
    <col min="2578" max="2817" width="9.109375" style="25"/>
    <col min="2818" max="2818" width="7" style="25" customWidth="1"/>
    <col min="2819" max="2819" width="6" style="25" customWidth="1"/>
    <col min="2820" max="2820" width="12" style="25" bestFit="1" customWidth="1"/>
    <col min="2821" max="2821" width="36.33203125" style="25" customWidth="1"/>
    <col min="2822" max="2822" width="10.88671875" style="25" customWidth="1"/>
    <col min="2823" max="2823" width="8.88671875" style="25" customWidth="1"/>
    <col min="2824" max="2824" width="8.6640625" style="25" customWidth="1"/>
    <col min="2825" max="2825" width="9.33203125" style="25" customWidth="1"/>
    <col min="2826" max="2826" width="23.44140625" style="25" customWidth="1"/>
    <col min="2827" max="2827" width="5.5546875" style="25" customWidth="1"/>
    <col min="2828" max="2828" width="6.44140625" style="25" customWidth="1"/>
    <col min="2829" max="2829" width="5.44140625" style="25" customWidth="1"/>
    <col min="2830" max="2830" width="12.109375" style="25" customWidth="1"/>
    <col min="2831" max="2831" width="19.44140625" style="25" customWidth="1"/>
    <col min="2832" max="2832" width="14.109375" style="25" customWidth="1"/>
    <col min="2833" max="2833" width="55" style="25" customWidth="1"/>
    <col min="2834" max="3073" width="9.109375" style="25"/>
    <col min="3074" max="3074" width="7" style="25" customWidth="1"/>
    <col min="3075" max="3075" width="6" style="25" customWidth="1"/>
    <col min="3076" max="3076" width="12" style="25" bestFit="1" customWidth="1"/>
    <col min="3077" max="3077" width="36.33203125" style="25" customWidth="1"/>
    <col min="3078" max="3078" width="10.88671875" style="25" customWidth="1"/>
    <col min="3079" max="3079" width="8.88671875" style="25" customWidth="1"/>
    <col min="3080" max="3080" width="8.6640625" style="25" customWidth="1"/>
    <col min="3081" max="3081" width="9.33203125" style="25" customWidth="1"/>
    <col min="3082" max="3082" width="23.44140625" style="25" customWidth="1"/>
    <col min="3083" max="3083" width="5.5546875" style="25" customWidth="1"/>
    <col min="3084" max="3084" width="6.44140625" style="25" customWidth="1"/>
    <col min="3085" max="3085" width="5.44140625" style="25" customWidth="1"/>
    <col min="3086" max="3086" width="12.109375" style="25" customWidth="1"/>
    <col min="3087" max="3087" width="19.44140625" style="25" customWidth="1"/>
    <col min="3088" max="3088" width="14.109375" style="25" customWidth="1"/>
    <col min="3089" max="3089" width="55" style="25" customWidth="1"/>
    <col min="3090" max="3329" width="9.109375" style="25"/>
    <col min="3330" max="3330" width="7" style="25" customWidth="1"/>
    <col min="3331" max="3331" width="6" style="25" customWidth="1"/>
    <col min="3332" max="3332" width="12" style="25" bestFit="1" customWidth="1"/>
    <col min="3333" max="3333" width="36.33203125" style="25" customWidth="1"/>
    <col min="3334" max="3334" width="10.88671875" style="25" customWidth="1"/>
    <col min="3335" max="3335" width="8.88671875" style="25" customWidth="1"/>
    <col min="3336" max="3336" width="8.6640625" style="25" customWidth="1"/>
    <col min="3337" max="3337" width="9.33203125" style="25" customWidth="1"/>
    <col min="3338" max="3338" width="23.44140625" style="25" customWidth="1"/>
    <col min="3339" max="3339" width="5.5546875" style="25" customWidth="1"/>
    <col min="3340" max="3340" width="6.44140625" style="25" customWidth="1"/>
    <col min="3341" max="3341" width="5.44140625" style="25" customWidth="1"/>
    <col min="3342" max="3342" width="12.109375" style="25" customWidth="1"/>
    <col min="3343" max="3343" width="19.44140625" style="25" customWidth="1"/>
    <col min="3344" max="3344" width="14.109375" style="25" customWidth="1"/>
    <col min="3345" max="3345" width="55" style="25" customWidth="1"/>
    <col min="3346" max="3585" width="9.109375" style="25"/>
    <col min="3586" max="3586" width="7" style="25" customWidth="1"/>
    <col min="3587" max="3587" width="6" style="25" customWidth="1"/>
    <col min="3588" max="3588" width="12" style="25" bestFit="1" customWidth="1"/>
    <col min="3589" max="3589" width="36.33203125" style="25" customWidth="1"/>
    <col min="3590" max="3590" width="10.88671875" style="25" customWidth="1"/>
    <col min="3591" max="3591" width="8.88671875" style="25" customWidth="1"/>
    <col min="3592" max="3592" width="8.6640625" style="25" customWidth="1"/>
    <col min="3593" max="3593" width="9.33203125" style="25" customWidth="1"/>
    <col min="3594" max="3594" width="23.44140625" style="25" customWidth="1"/>
    <col min="3595" max="3595" width="5.5546875" style="25" customWidth="1"/>
    <col min="3596" max="3596" width="6.44140625" style="25" customWidth="1"/>
    <col min="3597" max="3597" width="5.44140625" style="25" customWidth="1"/>
    <col min="3598" max="3598" width="12.109375" style="25" customWidth="1"/>
    <col min="3599" max="3599" width="19.44140625" style="25" customWidth="1"/>
    <col min="3600" max="3600" width="14.109375" style="25" customWidth="1"/>
    <col min="3601" max="3601" width="55" style="25" customWidth="1"/>
    <col min="3602" max="3841" width="9.109375" style="25"/>
    <col min="3842" max="3842" width="7" style="25" customWidth="1"/>
    <col min="3843" max="3843" width="6" style="25" customWidth="1"/>
    <col min="3844" max="3844" width="12" style="25" bestFit="1" customWidth="1"/>
    <col min="3845" max="3845" width="36.33203125" style="25" customWidth="1"/>
    <col min="3846" max="3846" width="10.88671875" style="25" customWidth="1"/>
    <col min="3847" max="3847" width="8.88671875" style="25" customWidth="1"/>
    <col min="3848" max="3848" width="8.6640625" style="25" customWidth="1"/>
    <col min="3849" max="3849" width="9.33203125" style="25" customWidth="1"/>
    <col min="3850" max="3850" width="23.44140625" style="25" customWidth="1"/>
    <col min="3851" max="3851" width="5.5546875" style="25" customWidth="1"/>
    <col min="3852" max="3852" width="6.44140625" style="25" customWidth="1"/>
    <col min="3853" max="3853" width="5.44140625" style="25" customWidth="1"/>
    <col min="3854" max="3854" width="12.109375" style="25" customWidth="1"/>
    <col min="3855" max="3855" width="19.44140625" style="25" customWidth="1"/>
    <col min="3856" max="3856" width="14.109375" style="25" customWidth="1"/>
    <col min="3857" max="3857" width="55" style="25" customWidth="1"/>
    <col min="3858" max="4097" width="9.109375" style="25"/>
    <col min="4098" max="4098" width="7" style="25" customWidth="1"/>
    <col min="4099" max="4099" width="6" style="25" customWidth="1"/>
    <col min="4100" max="4100" width="12" style="25" bestFit="1" customWidth="1"/>
    <col min="4101" max="4101" width="36.33203125" style="25" customWidth="1"/>
    <col min="4102" max="4102" width="10.88671875" style="25" customWidth="1"/>
    <col min="4103" max="4103" width="8.88671875" style="25" customWidth="1"/>
    <col min="4104" max="4104" width="8.6640625" style="25" customWidth="1"/>
    <col min="4105" max="4105" width="9.33203125" style="25" customWidth="1"/>
    <col min="4106" max="4106" width="23.44140625" style="25" customWidth="1"/>
    <col min="4107" max="4107" width="5.5546875" style="25" customWidth="1"/>
    <col min="4108" max="4108" width="6.44140625" style="25" customWidth="1"/>
    <col min="4109" max="4109" width="5.44140625" style="25" customWidth="1"/>
    <col min="4110" max="4110" width="12.109375" style="25" customWidth="1"/>
    <col min="4111" max="4111" width="19.44140625" style="25" customWidth="1"/>
    <col min="4112" max="4112" width="14.109375" style="25" customWidth="1"/>
    <col min="4113" max="4113" width="55" style="25" customWidth="1"/>
    <col min="4114" max="4353" width="9.109375" style="25"/>
    <col min="4354" max="4354" width="7" style="25" customWidth="1"/>
    <col min="4355" max="4355" width="6" style="25" customWidth="1"/>
    <col min="4356" max="4356" width="12" style="25" bestFit="1" customWidth="1"/>
    <col min="4357" max="4357" width="36.33203125" style="25" customWidth="1"/>
    <col min="4358" max="4358" width="10.88671875" style="25" customWidth="1"/>
    <col min="4359" max="4359" width="8.88671875" style="25" customWidth="1"/>
    <col min="4360" max="4360" width="8.6640625" style="25" customWidth="1"/>
    <col min="4361" max="4361" width="9.33203125" style="25" customWidth="1"/>
    <col min="4362" max="4362" width="23.44140625" style="25" customWidth="1"/>
    <col min="4363" max="4363" width="5.5546875" style="25" customWidth="1"/>
    <col min="4364" max="4364" width="6.44140625" style="25" customWidth="1"/>
    <col min="4365" max="4365" width="5.44140625" style="25" customWidth="1"/>
    <col min="4366" max="4366" width="12.109375" style="25" customWidth="1"/>
    <col min="4367" max="4367" width="19.44140625" style="25" customWidth="1"/>
    <col min="4368" max="4368" width="14.109375" style="25" customWidth="1"/>
    <col min="4369" max="4369" width="55" style="25" customWidth="1"/>
    <col min="4370" max="4609" width="9.109375" style="25"/>
    <col min="4610" max="4610" width="7" style="25" customWidth="1"/>
    <col min="4611" max="4611" width="6" style="25" customWidth="1"/>
    <col min="4612" max="4612" width="12" style="25" bestFit="1" customWidth="1"/>
    <col min="4613" max="4613" width="36.33203125" style="25" customWidth="1"/>
    <col min="4614" max="4614" width="10.88671875" style="25" customWidth="1"/>
    <col min="4615" max="4615" width="8.88671875" style="25" customWidth="1"/>
    <col min="4616" max="4616" width="8.6640625" style="25" customWidth="1"/>
    <col min="4617" max="4617" width="9.33203125" style="25" customWidth="1"/>
    <col min="4618" max="4618" width="23.44140625" style="25" customWidth="1"/>
    <col min="4619" max="4619" width="5.5546875" style="25" customWidth="1"/>
    <col min="4620" max="4620" width="6.44140625" style="25" customWidth="1"/>
    <col min="4621" max="4621" width="5.44140625" style="25" customWidth="1"/>
    <col min="4622" max="4622" width="12.109375" style="25" customWidth="1"/>
    <col min="4623" max="4623" width="19.44140625" style="25" customWidth="1"/>
    <col min="4624" max="4624" width="14.109375" style="25" customWidth="1"/>
    <col min="4625" max="4625" width="55" style="25" customWidth="1"/>
    <col min="4626" max="4865" width="9.109375" style="25"/>
    <col min="4866" max="4866" width="7" style="25" customWidth="1"/>
    <col min="4867" max="4867" width="6" style="25" customWidth="1"/>
    <col min="4868" max="4868" width="12" style="25" bestFit="1" customWidth="1"/>
    <col min="4869" max="4869" width="36.33203125" style="25" customWidth="1"/>
    <col min="4870" max="4870" width="10.88671875" style="25" customWidth="1"/>
    <col min="4871" max="4871" width="8.88671875" style="25" customWidth="1"/>
    <col min="4872" max="4872" width="8.6640625" style="25" customWidth="1"/>
    <col min="4873" max="4873" width="9.33203125" style="25" customWidth="1"/>
    <col min="4874" max="4874" width="23.44140625" style="25" customWidth="1"/>
    <col min="4875" max="4875" width="5.5546875" style="25" customWidth="1"/>
    <col min="4876" max="4876" width="6.44140625" style="25" customWidth="1"/>
    <col min="4877" max="4877" width="5.44140625" style="25" customWidth="1"/>
    <col min="4878" max="4878" width="12.109375" style="25" customWidth="1"/>
    <col min="4879" max="4879" width="19.44140625" style="25" customWidth="1"/>
    <col min="4880" max="4880" width="14.109375" style="25" customWidth="1"/>
    <col min="4881" max="4881" width="55" style="25" customWidth="1"/>
    <col min="4882" max="5121" width="9.109375" style="25"/>
    <col min="5122" max="5122" width="7" style="25" customWidth="1"/>
    <col min="5123" max="5123" width="6" style="25" customWidth="1"/>
    <col min="5124" max="5124" width="12" style="25" bestFit="1" customWidth="1"/>
    <col min="5125" max="5125" width="36.33203125" style="25" customWidth="1"/>
    <col min="5126" max="5126" width="10.88671875" style="25" customWidth="1"/>
    <col min="5127" max="5127" width="8.88671875" style="25" customWidth="1"/>
    <col min="5128" max="5128" width="8.6640625" style="25" customWidth="1"/>
    <col min="5129" max="5129" width="9.33203125" style="25" customWidth="1"/>
    <col min="5130" max="5130" width="23.44140625" style="25" customWidth="1"/>
    <col min="5131" max="5131" width="5.5546875" style="25" customWidth="1"/>
    <col min="5132" max="5132" width="6.44140625" style="25" customWidth="1"/>
    <col min="5133" max="5133" width="5.44140625" style="25" customWidth="1"/>
    <col min="5134" max="5134" width="12.109375" style="25" customWidth="1"/>
    <col min="5135" max="5135" width="19.44140625" style="25" customWidth="1"/>
    <col min="5136" max="5136" width="14.109375" style="25" customWidth="1"/>
    <col min="5137" max="5137" width="55" style="25" customWidth="1"/>
    <col min="5138" max="5377" width="9.109375" style="25"/>
    <col min="5378" max="5378" width="7" style="25" customWidth="1"/>
    <col min="5379" max="5379" width="6" style="25" customWidth="1"/>
    <col min="5380" max="5380" width="12" style="25" bestFit="1" customWidth="1"/>
    <col min="5381" max="5381" width="36.33203125" style="25" customWidth="1"/>
    <col min="5382" max="5382" width="10.88671875" style="25" customWidth="1"/>
    <col min="5383" max="5383" width="8.88671875" style="25" customWidth="1"/>
    <col min="5384" max="5384" width="8.6640625" style="25" customWidth="1"/>
    <col min="5385" max="5385" width="9.33203125" style="25" customWidth="1"/>
    <col min="5386" max="5386" width="23.44140625" style="25" customWidth="1"/>
    <col min="5387" max="5387" width="5.5546875" style="25" customWidth="1"/>
    <col min="5388" max="5388" width="6.44140625" style="25" customWidth="1"/>
    <col min="5389" max="5389" width="5.44140625" style="25" customWidth="1"/>
    <col min="5390" max="5390" width="12.109375" style="25" customWidth="1"/>
    <col min="5391" max="5391" width="19.44140625" style="25" customWidth="1"/>
    <col min="5392" max="5392" width="14.109375" style="25" customWidth="1"/>
    <col min="5393" max="5393" width="55" style="25" customWidth="1"/>
    <col min="5394" max="5633" width="9.109375" style="25"/>
    <col min="5634" max="5634" width="7" style="25" customWidth="1"/>
    <col min="5635" max="5635" width="6" style="25" customWidth="1"/>
    <col min="5636" max="5636" width="12" style="25" bestFit="1" customWidth="1"/>
    <col min="5637" max="5637" width="36.33203125" style="25" customWidth="1"/>
    <col min="5638" max="5638" width="10.88671875" style="25" customWidth="1"/>
    <col min="5639" max="5639" width="8.88671875" style="25" customWidth="1"/>
    <col min="5640" max="5640" width="8.6640625" style="25" customWidth="1"/>
    <col min="5641" max="5641" width="9.33203125" style="25" customWidth="1"/>
    <col min="5642" max="5642" width="23.44140625" style="25" customWidth="1"/>
    <col min="5643" max="5643" width="5.5546875" style="25" customWidth="1"/>
    <col min="5644" max="5644" width="6.44140625" style="25" customWidth="1"/>
    <col min="5645" max="5645" width="5.44140625" style="25" customWidth="1"/>
    <col min="5646" max="5646" width="12.109375" style="25" customWidth="1"/>
    <col min="5647" max="5647" width="19.44140625" style="25" customWidth="1"/>
    <col min="5648" max="5648" width="14.109375" style="25" customWidth="1"/>
    <col min="5649" max="5649" width="55" style="25" customWidth="1"/>
    <col min="5650" max="5889" width="9.109375" style="25"/>
    <col min="5890" max="5890" width="7" style="25" customWidth="1"/>
    <col min="5891" max="5891" width="6" style="25" customWidth="1"/>
    <col min="5892" max="5892" width="12" style="25" bestFit="1" customWidth="1"/>
    <col min="5893" max="5893" width="36.33203125" style="25" customWidth="1"/>
    <col min="5894" max="5894" width="10.88671875" style="25" customWidth="1"/>
    <col min="5895" max="5895" width="8.88671875" style="25" customWidth="1"/>
    <col min="5896" max="5896" width="8.6640625" style="25" customWidth="1"/>
    <col min="5897" max="5897" width="9.33203125" style="25" customWidth="1"/>
    <col min="5898" max="5898" width="23.44140625" style="25" customWidth="1"/>
    <col min="5899" max="5899" width="5.5546875" style="25" customWidth="1"/>
    <col min="5900" max="5900" width="6.44140625" style="25" customWidth="1"/>
    <col min="5901" max="5901" width="5.44140625" style="25" customWidth="1"/>
    <col min="5902" max="5902" width="12.109375" style="25" customWidth="1"/>
    <col min="5903" max="5903" width="19.44140625" style="25" customWidth="1"/>
    <col min="5904" max="5904" width="14.109375" style="25" customWidth="1"/>
    <col min="5905" max="5905" width="55" style="25" customWidth="1"/>
    <col min="5906" max="6145" width="9.109375" style="25"/>
    <col min="6146" max="6146" width="7" style="25" customWidth="1"/>
    <col min="6147" max="6147" width="6" style="25" customWidth="1"/>
    <col min="6148" max="6148" width="12" style="25" bestFit="1" customWidth="1"/>
    <col min="6149" max="6149" width="36.33203125" style="25" customWidth="1"/>
    <col min="6150" max="6150" width="10.88671875" style="25" customWidth="1"/>
    <col min="6151" max="6151" width="8.88671875" style="25" customWidth="1"/>
    <col min="6152" max="6152" width="8.6640625" style="25" customWidth="1"/>
    <col min="6153" max="6153" width="9.33203125" style="25" customWidth="1"/>
    <col min="6154" max="6154" width="23.44140625" style="25" customWidth="1"/>
    <col min="6155" max="6155" width="5.5546875" style="25" customWidth="1"/>
    <col min="6156" max="6156" width="6.44140625" style="25" customWidth="1"/>
    <col min="6157" max="6157" width="5.44140625" style="25" customWidth="1"/>
    <col min="6158" max="6158" width="12.109375" style="25" customWidth="1"/>
    <col min="6159" max="6159" width="19.44140625" style="25" customWidth="1"/>
    <col min="6160" max="6160" width="14.109375" style="25" customWidth="1"/>
    <col min="6161" max="6161" width="55" style="25" customWidth="1"/>
    <col min="6162" max="6401" width="9.109375" style="25"/>
    <col min="6402" max="6402" width="7" style="25" customWidth="1"/>
    <col min="6403" max="6403" width="6" style="25" customWidth="1"/>
    <col min="6404" max="6404" width="12" style="25" bestFit="1" customWidth="1"/>
    <col min="6405" max="6405" width="36.33203125" style="25" customWidth="1"/>
    <col min="6406" max="6406" width="10.88671875" style="25" customWidth="1"/>
    <col min="6407" max="6407" width="8.88671875" style="25" customWidth="1"/>
    <col min="6408" max="6408" width="8.6640625" style="25" customWidth="1"/>
    <col min="6409" max="6409" width="9.33203125" style="25" customWidth="1"/>
    <col min="6410" max="6410" width="23.44140625" style="25" customWidth="1"/>
    <col min="6411" max="6411" width="5.5546875" style="25" customWidth="1"/>
    <col min="6412" max="6412" width="6.44140625" style="25" customWidth="1"/>
    <col min="6413" max="6413" width="5.44140625" style="25" customWidth="1"/>
    <col min="6414" max="6414" width="12.109375" style="25" customWidth="1"/>
    <col min="6415" max="6415" width="19.44140625" style="25" customWidth="1"/>
    <col min="6416" max="6416" width="14.109375" style="25" customWidth="1"/>
    <col min="6417" max="6417" width="55" style="25" customWidth="1"/>
    <col min="6418" max="6657" width="9.109375" style="25"/>
    <col min="6658" max="6658" width="7" style="25" customWidth="1"/>
    <col min="6659" max="6659" width="6" style="25" customWidth="1"/>
    <col min="6660" max="6660" width="12" style="25" bestFit="1" customWidth="1"/>
    <col min="6661" max="6661" width="36.33203125" style="25" customWidth="1"/>
    <col min="6662" max="6662" width="10.88671875" style="25" customWidth="1"/>
    <col min="6663" max="6663" width="8.88671875" style="25" customWidth="1"/>
    <col min="6664" max="6664" width="8.6640625" style="25" customWidth="1"/>
    <col min="6665" max="6665" width="9.33203125" style="25" customWidth="1"/>
    <col min="6666" max="6666" width="23.44140625" style="25" customWidth="1"/>
    <col min="6667" max="6667" width="5.5546875" style="25" customWidth="1"/>
    <col min="6668" max="6668" width="6.44140625" style="25" customWidth="1"/>
    <col min="6669" max="6669" width="5.44140625" style="25" customWidth="1"/>
    <col min="6670" max="6670" width="12.109375" style="25" customWidth="1"/>
    <col min="6671" max="6671" width="19.44140625" style="25" customWidth="1"/>
    <col min="6672" max="6672" width="14.109375" style="25" customWidth="1"/>
    <col min="6673" max="6673" width="55" style="25" customWidth="1"/>
    <col min="6674" max="6913" width="9.109375" style="25"/>
    <col min="6914" max="6914" width="7" style="25" customWidth="1"/>
    <col min="6915" max="6915" width="6" style="25" customWidth="1"/>
    <col min="6916" max="6916" width="12" style="25" bestFit="1" customWidth="1"/>
    <col min="6917" max="6917" width="36.33203125" style="25" customWidth="1"/>
    <col min="6918" max="6918" width="10.88671875" style="25" customWidth="1"/>
    <col min="6919" max="6919" width="8.88671875" style="25" customWidth="1"/>
    <col min="6920" max="6920" width="8.6640625" style="25" customWidth="1"/>
    <col min="6921" max="6921" width="9.33203125" style="25" customWidth="1"/>
    <col min="6922" max="6922" width="23.44140625" style="25" customWidth="1"/>
    <col min="6923" max="6923" width="5.5546875" style="25" customWidth="1"/>
    <col min="6924" max="6924" width="6.44140625" style="25" customWidth="1"/>
    <col min="6925" max="6925" width="5.44140625" style="25" customWidth="1"/>
    <col min="6926" max="6926" width="12.109375" style="25" customWidth="1"/>
    <col min="6927" max="6927" width="19.44140625" style="25" customWidth="1"/>
    <col min="6928" max="6928" width="14.109375" style="25" customWidth="1"/>
    <col min="6929" max="6929" width="55" style="25" customWidth="1"/>
    <col min="6930" max="7169" width="9.109375" style="25"/>
    <col min="7170" max="7170" width="7" style="25" customWidth="1"/>
    <col min="7171" max="7171" width="6" style="25" customWidth="1"/>
    <col min="7172" max="7172" width="12" style="25" bestFit="1" customWidth="1"/>
    <col min="7173" max="7173" width="36.33203125" style="25" customWidth="1"/>
    <col min="7174" max="7174" width="10.88671875" style="25" customWidth="1"/>
    <col min="7175" max="7175" width="8.88671875" style="25" customWidth="1"/>
    <col min="7176" max="7176" width="8.6640625" style="25" customWidth="1"/>
    <col min="7177" max="7177" width="9.33203125" style="25" customWidth="1"/>
    <col min="7178" max="7178" width="23.44140625" style="25" customWidth="1"/>
    <col min="7179" max="7179" width="5.5546875" style="25" customWidth="1"/>
    <col min="7180" max="7180" width="6.44140625" style="25" customWidth="1"/>
    <col min="7181" max="7181" width="5.44140625" style="25" customWidth="1"/>
    <col min="7182" max="7182" width="12.109375" style="25" customWidth="1"/>
    <col min="7183" max="7183" width="19.44140625" style="25" customWidth="1"/>
    <col min="7184" max="7184" width="14.109375" style="25" customWidth="1"/>
    <col min="7185" max="7185" width="55" style="25" customWidth="1"/>
    <col min="7186" max="7425" width="9.109375" style="25"/>
    <col min="7426" max="7426" width="7" style="25" customWidth="1"/>
    <col min="7427" max="7427" width="6" style="25" customWidth="1"/>
    <col min="7428" max="7428" width="12" style="25" bestFit="1" customWidth="1"/>
    <col min="7429" max="7429" width="36.33203125" style="25" customWidth="1"/>
    <col min="7430" max="7430" width="10.88671875" style="25" customWidth="1"/>
    <col min="7431" max="7431" width="8.88671875" style="25" customWidth="1"/>
    <col min="7432" max="7432" width="8.6640625" style="25" customWidth="1"/>
    <col min="7433" max="7433" width="9.33203125" style="25" customWidth="1"/>
    <col min="7434" max="7434" width="23.44140625" style="25" customWidth="1"/>
    <col min="7435" max="7435" width="5.5546875" style="25" customWidth="1"/>
    <col min="7436" max="7436" width="6.44140625" style="25" customWidth="1"/>
    <col min="7437" max="7437" width="5.44140625" style="25" customWidth="1"/>
    <col min="7438" max="7438" width="12.109375" style="25" customWidth="1"/>
    <col min="7439" max="7439" width="19.44140625" style="25" customWidth="1"/>
    <col min="7440" max="7440" width="14.109375" style="25" customWidth="1"/>
    <col min="7441" max="7441" width="55" style="25" customWidth="1"/>
    <col min="7442" max="7681" width="9.109375" style="25"/>
    <col min="7682" max="7682" width="7" style="25" customWidth="1"/>
    <col min="7683" max="7683" width="6" style="25" customWidth="1"/>
    <col min="7684" max="7684" width="12" style="25" bestFit="1" customWidth="1"/>
    <col min="7685" max="7685" width="36.33203125" style="25" customWidth="1"/>
    <col min="7686" max="7686" width="10.88671875" style="25" customWidth="1"/>
    <col min="7687" max="7687" width="8.88671875" style="25" customWidth="1"/>
    <col min="7688" max="7688" width="8.6640625" style="25" customWidth="1"/>
    <col min="7689" max="7689" width="9.33203125" style="25" customWidth="1"/>
    <col min="7690" max="7690" width="23.44140625" style="25" customWidth="1"/>
    <col min="7691" max="7691" width="5.5546875" style="25" customWidth="1"/>
    <col min="7692" max="7692" width="6.44140625" style="25" customWidth="1"/>
    <col min="7693" max="7693" width="5.44140625" style="25" customWidth="1"/>
    <col min="7694" max="7694" width="12.109375" style="25" customWidth="1"/>
    <col min="7695" max="7695" width="19.44140625" style="25" customWidth="1"/>
    <col min="7696" max="7696" width="14.109375" style="25" customWidth="1"/>
    <col min="7697" max="7697" width="55" style="25" customWidth="1"/>
    <col min="7698" max="7937" width="9.109375" style="25"/>
    <col min="7938" max="7938" width="7" style="25" customWidth="1"/>
    <col min="7939" max="7939" width="6" style="25" customWidth="1"/>
    <col min="7940" max="7940" width="12" style="25" bestFit="1" customWidth="1"/>
    <col min="7941" max="7941" width="36.33203125" style="25" customWidth="1"/>
    <col min="7942" max="7942" width="10.88671875" style="25" customWidth="1"/>
    <col min="7943" max="7943" width="8.88671875" style="25" customWidth="1"/>
    <col min="7944" max="7944" width="8.6640625" style="25" customWidth="1"/>
    <col min="7945" max="7945" width="9.33203125" style="25" customWidth="1"/>
    <col min="7946" max="7946" width="23.44140625" style="25" customWidth="1"/>
    <col min="7947" max="7947" width="5.5546875" style="25" customWidth="1"/>
    <col min="7948" max="7948" width="6.44140625" style="25" customWidth="1"/>
    <col min="7949" max="7949" width="5.44140625" style="25" customWidth="1"/>
    <col min="7950" max="7950" width="12.109375" style="25" customWidth="1"/>
    <col min="7951" max="7951" width="19.44140625" style="25" customWidth="1"/>
    <col min="7952" max="7952" width="14.109375" style="25" customWidth="1"/>
    <col min="7953" max="7953" width="55" style="25" customWidth="1"/>
    <col min="7954" max="8193" width="9.109375" style="25"/>
    <col min="8194" max="8194" width="7" style="25" customWidth="1"/>
    <col min="8195" max="8195" width="6" style="25" customWidth="1"/>
    <col min="8196" max="8196" width="12" style="25" bestFit="1" customWidth="1"/>
    <col min="8197" max="8197" width="36.33203125" style="25" customWidth="1"/>
    <col min="8198" max="8198" width="10.88671875" style="25" customWidth="1"/>
    <col min="8199" max="8199" width="8.88671875" style="25" customWidth="1"/>
    <col min="8200" max="8200" width="8.6640625" style="25" customWidth="1"/>
    <col min="8201" max="8201" width="9.33203125" style="25" customWidth="1"/>
    <col min="8202" max="8202" width="23.44140625" style="25" customWidth="1"/>
    <col min="8203" max="8203" width="5.5546875" style="25" customWidth="1"/>
    <col min="8204" max="8204" width="6.44140625" style="25" customWidth="1"/>
    <col min="8205" max="8205" width="5.44140625" style="25" customWidth="1"/>
    <col min="8206" max="8206" width="12.109375" style="25" customWidth="1"/>
    <col min="8207" max="8207" width="19.44140625" style="25" customWidth="1"/>
    <col min="8208" max="8208" width="14.109375" style="25" customWidth="1"/>
    <col min="8209" max="8209" width="55" style="25" customWidth="1"/>
    <col min="8210" max="8449" width="9.109375" style="25"/>
    <col min="8450" max="8450" width="7" style="25" customWidth="1"/>
    <col min="8451" max="8451" width="6" style="25" customWidth="1"/>
    <col min="8452" max="8452" width="12" style="25" bestFit="1" customWidth="1"/>
    <col min="8453" max="8453" width="36.33203125" style="25" customWidth="1"/>
    <col min="8454" max="8454" width="10.88671875" style="25" customWidth="1"/>
    <col min="8455" max="8455" width="8.88671875" style="25" customWidth="1"/>
    <col min="8456" max="8456" width="8.6640625" style="25" customWidth="1"/>
    <col min="8457" max="8457" width="9.33203125" style="25" customWidth="1"/>
    <col min="8458" max="8458" width="23.44140625" style="25" customWidth="1"/>
    <col min="8459" max="8459" width="5.5546875" style="25" customWidth="1"/>
    <col min="8460" max="8460" width="6.44140625" style="25" customWidth="1"/>
    <col min="8461" max="8461" width="5.44140625" style="25" customWidth="1"/>
    <col min="8462" max="8462" width="12.109375" style="25" customWidth="1"/>
    <col min="8463" max="8463" width="19.44140625" style="25" customWidth="1"/>
    <col min="8464" max="8464" width="14.109375" style="25" customWidth="1"/>
    <col min="8465" max="8465" width="55" style="25" customWidth="1"/>
    <col min="8466" max="8705" width="9.109375" style="25"/>
    <col min="8706" max="8706" width="7" style="25" customWidth="1"/>
    <col min="8707" max="8707" width="6" style="25" customWidth="1"/>
    <col min="8708" max="8708" width="12" style="25" bestFit="1" customWidth="1"/>
    <col min="8709" max="8709" width="36.33203125" style="25" customWidth="1"/>
    <col min="8710" max="8710" width="10.88671875" style="25" customWidth="1"/>
    <col min="8711" max="8711" width="8.88671875" style="25" customWidth="1"/>
    <col min="8712" max="8712" width="8.6640625" style="25" customWidth="1"/>
    <col min="8713" max="8713" width="9.33203125" style="25" customWidth="1"/>
    <col min="8714" max="8714" width="23.44140625" style="25" customWidth="1"/>
    <col min="8715" max="8715" width="5.5546875" style="25" customWidth="1"/>
    <col min="8716" max="8716" width="6.44140625" style="25" customWidth="1"/>
    <col min="8717" max="8717" width="5.44140625" style="25" customWidth="1"/>
    <col min="8718" max="8718" width="12.109375" style="25" customWidth="1"/>
    <col min="8719" max="8719" width="19.44140625" style="25" customWidth="1"/>
    <col min="8720" max="8720" width="14.109375" style="25" customWidth="1"/>
    <col min="8721" max="8721" width="55" style="25" customWidth="1"/>
    <col min="8722" max="8961" width="9.109375" style="25"/>
    <col min="8962" max="8962" width="7" style="25" customWidth="1"/>
    <col min="8963" max="8963" width="6" style="25" customWidth="1"/>
    <col min="8964" max="8964" width="12" style="25" bestFit="1" customWidth="1"/>
    <col min="8965" max="8965" width="36.33203125" style="25" customWidth="1"/>
    <col min="8966" max="8966" width="10.88671875" style="25" customWidth="1"/>
    <col min="8967" max="8967" width="8.88671875" style="25" customWidth="1"/>
    <col min="8968" max="8968" width="8.6640625" style="25" customWidth="1"/>
    <col min="8969" max="8969" width="9.33203125" style="25" customWidth="1"/>
    <col min="8970" max="8970" width="23.44140625" style="25" customWidth="1"/>
    <col min="8971" max="8971" width="5.5546875" style="25" customWidth="1"/>
    <col min="8972" max="8972" width="6.44140625" style="25" customWidth="1"/>
    <col min="8973" max="8973" width="5.44140625" style="25" customWidth="1"/>
    <col min="8974" max="8974" width="12.109375" style="25" customWidth="1"/>
    <col min="8975" max="8975" width="19.44140625" style="25" customWidth="1"/>
    <col min="8976" max="8976" width="14.109375" style="25" customWidth="1"/>
    <col min="8977" max="8977" width="55" style="25" customWidth="1"/>
    <col min="8978" max="9217" width="9.109375" style="25"/>
    <col min="9218" max="9218" width="7" style="25" customWidth="1"/>
    <col min="9219" max="9219" width="6" style="25" customWidth="1"/>
    <col min="9220" max="9220" width="12" style="25" bestFit="1" customWidth="1"/>
    <col min="9221" max="9221" width="36.33203125" style="25" customWidth="1"/>
    <col min="9222" max="9222" width="10.88671875" style="25" customWidth="1"/>
    <col min="9223" max="9223" width="8.88671875" style="25" customWidth="1"/>
    <col min="9224" max="9224" width="8.6640625" style="25" customWidth="1"/>
    <col min="9225" max="9225" width="9.33203125" style="25" customWidth="1"/>
    <col min="9226" max="9226" width="23.44140625" style="25" customWidth="1"/>
    <col min="9227" max="9227" width="5.5546875" style="25" customWidth="1"/>
    <col min="9228" max="9228" width="6.44140625" style="25" customWidth="1"/>
    <col min="9229" max="9229" width="5.44140625" style="25" customWidth="1"/>
    <col min="9230" max="9230" width="12.109375" style="25" customWidth="1"/>
    <col min="9231" max="9231" width="19.44140625" style="25" customWidth="1"/>
    <col min="9232" max="9232" width="14.109375" style="25" customWidth="1"/>
    <col min="9233" max="9233" width="55" style="25" customWidth="1"/>
    <col min="9234" max="9473" width="9.109375" style="25"/>
    <col min="9474" max="9474" width="7" style="25" customWidth="1"/>
    <col min="9475" max="9475" width="6" style="25" customWidth="1"/>
    <col min="9476" max="9476" width="12" style="25" bestFit="1" customWidth="1"/>
    <col min="9477" max="9477" width="36.33203125" style="25" customWidth="1"/>
    <col min="9478" max="9478" width="10.88671875" style="25" customWidth="1"/>
    <col min="9479" max="9479" width="8.88671875" style="25" customWidth="1"/>
    <col min="9480" max="9480" width="8.6640625" style="25" customWidth="1"/>
    <col min="9481" max="9481" width="9.33203125" style="25" customWidth="1"/>
    <col min="9482" max="9482" width="23.44140625" style="25" customWidth="1"/>
    <col min="9483" max="9483" width="5.5546875" style="25" customWidth="1"/>
    <col min="9484" max="9484" width="6.44140625" style="25" customWidth="1"/>
    <col min="9485" max="9485" width="5.44140625" style="25" customWidth="1"/>
    <col min="9486" max="9486" width="12.109375" style="25" customWidth="1"/>
    <col min="9487" max="9487" width="19.44140625" style="25" customWidth="1"/>
    <col min="9488" max="9488" width="14.109375" style="25" customWidth="1"/>
    <col min="9489" max="9489" width="55" style="25" customWidth="1"/>
    <col min="9490" max="9729" width="9.109375" style="25"/>
    <col min="9730" max="9730" width="7" style="25" customWidth="1"/>
    <col min="9731" max="9731" width="6" style="25" customWidth="1"/>
    <col min="9732" max="9732" width="12" style="25" bestFit="1" customWidth="1"/>
    <col min="9733" max="9733" width="36.33203125" style="25" customWidth="1"/>
    <col min="9734" max="9734" width="10.88671875" style="25" customWidth="1"/>
    <col min="9735" max="9735" width="8.88671875" style="25" customWidth="1"/>
    <col min="9736" max="9736" width="8.6640625" style="25" customWidth="1"/>
    <col min="9737" max="9737" width="9.33203125" style="25" customWidth="1"/>
    <col min="9738" max="9738" width="23.44140625" style="25" customWidth="1"/>
    <col min="9739" max="9739" width="5.5546875" style="25" customWidth="1"/>
    <col min="9740" max="9740" width="6.44140625" style="25" customWidth="1"/>
    <col min="9741" max="9741" width="5.44140625" style="25" customWidth="1"/>
    <col min="9742" max="9742" width="12.109375" style="25" customWidth="1"/>
    <col min="9743" max="9743" width="19.44140625" style="25" customWidth="1"/>
    <col min="9744" max="9744" width="14.109375" style="25" customWidth="1"/>
    <col min="9745" max="9745" width="55" style="25" customWidth="1"/>
    <col min="9746" max="9985" width="9.109375" style="25"/>
    <col min="9986" max="9986" width="7" style="25" customWidth="1"/>
    <col min="9987" max="9987" width="6" style="25" customWidth="1"/>
    <col min="9988" max="9988" width="12" style="25" bestFit="1" customWidth="1"/>
    <col min="9989" max="9989" width="36.33203125" style="25" customWidth="1"/>
    <col min="9990" max="9990" width="10.88671875" style="25" customWidth="1"/>
    <col min="9991" max="9991" width="8.88671875" style="25" customWidth="1"/>
    <col min="9992" max="9992" width="8.6640625" style="25" customWidth="1"/>
    <col min="9993" max="9993" width="9.33203125" style="25" customWidth="1"/>
    <col min="9994" max="9994" width="23.44140625" style="25" customWidth="1"/>
    <col min="9995" max="9995" width="5.5546875" style="25" customWidth="1"/>
    <col min="9996" max="9996" width="6.44140625" style="25" customWidth="1"/>
    <col min="9997" max="9997" width="5.44140625" style="25" customWidth="1"/>
    <col min="9998" max="9998" width="12.109375" style="25" customWidth="1"/>
    <col min="9999" max="9999" width="19.44140625" style="25" customWidth="1"/>
    <col min="10000" max="10000" width="14.109375" style="25" customWidth="1"/>
    <col min="10001" max="10001" width="55" style="25" customWidth="1"/>
    <col min="10002" max="10241" width="9.109375" style="25"/>
    <col min="10242" max="10242" width="7" style="25" customWidth="1"/>
    <col min="10243" max="10243" width="6" style="25" customWidth="1"/>
    <col min="10244" max="10244" width="12" style="25" bestFit="1" customWidth="1"/>
    <col min="10245" max="10245" width="36.33203125" style="25" customWidth="1"/>
    <col min="10246" max="10246" width="10.88671875" style="25" customWidth="1"/>
    <col min="10247" max="10247" width="8.88671875" style="25" customWidth="1"/>
    <col min="10248" max="10248" width="8.6640625" style="25" customWidth="1"/>
    <col min="10249" max="10249" width="9.33203125" style="25" customWidth="1"/>
    <col min="10250" max="10250" width="23.44140625" style="25" customWidth="1"/>
    <col min="10251" max="10251" width="5.5546875" style="25" customWidth="1"/>
    <col min="10252" max="10252" width="6.44140625" style="25" customWidth="1"/>
    <col min="10253" max="10253" width="5.44140625" style="25" customWidth="1"/>
    <col min="10254" max="10254" width="12.109375" style="25" customWidth="1"/>
    <col min="10255" max="10255" width="19.44140625" style="25" customWidth="1"/>
    <col min="10256" max="10256" width="14.109375" style="25" customWidth="1"/>
    <col min="10257" max="10257" width="55" style="25" customWidth="1"/>
    <col min="10258" max="10497" width="9.109375" style="25"/>
    <col min="10498" max="10498" width="7" style="25" customWidth="1"/>
    <col min="10499" max="10499" width="6" style="25" customWidth="1"/>
    <col min="10500" max="10500" width="12" style="25" bestFit="1" customWidth="1"/>
    <col min="10501" max="10501" width="36.33203125" style="25" customWidth="1"/>
    <col min="10502" max="10502" width="10.88671875" style="25" customWidth="1"/>
    <col min="10503" max="10503" width="8.88671875" style="25" customWidth="1"/>
    <col min="10504" max="10504" width="8.6640625" style="25" customWidth="1"/>
    <col min="10505" max="10505" width="9.33203125" style="25" customWidth="1"/>
    <col min="10506" max="10506" width="23.44140625" style="25" customWidth="1"/>
    <col min="10507" max="10507" width="5.5546875" style="25" customWidth="1"/>
    <col min="10508" max="10508" width="6.44140625" style="25" customWidth="1"/>
    <col min="10509" max="10509" width="5.44140625" style="25" customWidth="1"/>
    <col min="10510" max="10510" width="12.109375" style="25" customWidth="1"/>
    <col min="10511" max="10511" width="19.44140625" style="25" customWidth="1"/>
    <col min="10512" max="10512" width="14.109375" style="25" customWidth="1"/>
    <col min="10513" max="10513" width="55" style="25" customWidth="1"/>
    <col min="10514" max="10753" width="9.109375" style="25"/>
    <col min="10754" max="10754" width="7" style="25" customWidth="1"/>
    <col min="10755" max="10755" width="6" style="25" customWidth="1"/>
    <col min="10756" max="10756" width="12" style="25" bestFit="1" customWidth="1"/>
    <col min="10757" max="10757" width="36.33203125" style="25" customWidth="1"/>
    <col min="10758" max="10758" width="10.88671875" style="25" customWidth="1"/>
    <col min="10759" max="10759" width="8.88671875" style="25" customWidth="1"/>
    <col min="10760" max="10760" width="8.6640625" style="25" customWidth="1"/>
    <col min="10761" max="10761" width="9.33203125" style="25" customWidth="1"/>
    <col min="10762" max="10762" width="23.44140625" style="25" customWidth="1"/>
    <col min="10763" max="10763" width="5.5546875" style="25" customWidth="1"/>
    <col min="10764" max="10764" width="6.44140625" style="25" customWidth="1"/>
    <col min="10765" max="10765" width="5.44140625" style="25" customWidth="1"/>
    <col min="10766" max="10766" width="12.109375" style="25" customWidth="1"/>
    <col min="10767" max="10767" width="19.44140625" style="25" customWidth="1"/>
    <col min="10768" max="10768" width="14.109375" style="25" customWidth="1"/>
    <col min="10769" max="10769" width="55" style="25" customWidth="1"/>
    <col min="10770" max="11009" width="9.109375" style="25"/>
    <col min="11010" max="11010" width="7" style="25" customWidth="1"/>
    <col min="11011" max="11011" width="6" style="25" customWidth="1"/>
    <col min="11012" max="11012" width="12" style="25" bestFit="1" customWidth="1"/>
    <col min="11013" max="11013" width="36.33203125" style="25" customWidth="1"/>
    <col min="11014" max="11014" width="10.88671875" style="25" customWidth="1"/>
    <col min="11015" max="11015" width="8.88671875" style="25" customWidth="1"/>
    <col min="11016" max="11016" width="8.6640625" style="25" customWidth="1"/>
    <col min="11017" max="11017" width="9.33203125" style="25" customWidth="1"/>
    <col min="11018" max="11018" width="23.44140625" style="25" customWidth="1"/>
    <col min="11019" max="11019" width="5.5546875" style="25" customWidth="1"/>
    <col min="11020" max="11020" width="6.44140625" style="25" customWidth="1"/>
    <col min="11021" max="11021" width="5.44140625" style="25" customWidth="1"/>
    <col min="11022" max="11022" width="12.109375" style="25" customWidth="1"/>
    <col min="11023" max="11023" width="19.44140625" style="25" customWidth="1"/>
    <col min="11024" max="11024" width="14.109375" style="25" customWidth="1"/>
    <col min="11025" max="11025" width="55" style="25" customWidth="1"/>
    <col min="11026" max="11265" width="9.109375" style="25"/>
    <col min="11266" max="11266" width="7" style="25" customWidth="1"/>
    <col min="11267" max="11267" width="6" style="25" customWidth="1"/>
    <col min="11268" max="11268" width="12" style="25" bestFit="1" customWidth="1"/>
    <col min="11269" max="11269" width="36.33203125" style="25" customWidth="1"/>
    <col min="11270" max="11270" width="10.88671875" style="25" customWidth="1"/>
    <col min="11271" max="11271" width="8.88671875" style="25" customWidth="1"/>
    <col min="11272" max="11272" width="8.6640625" style="25" customWidth="1"/>
    <col min="11273" max="11273" width="9.33203125" style="25" customWidth="1"/>
    <col min="11274" max="11274" width="23.44140625" style="25" customWidth="1"/>
    <col min="11275" max="11275" width="5.5546875" style="25" customWidth="1"/>
    <col min="11276" max="11276" width="6.44140625" style="25" customWidth="1"/>
    <col min="11277" max="11277" width="5.44140625" style="25" customWidth="1"/>
    <col min="11278" max="11278" width="12.109375" style="25" customWidth="1"/>
    <col min="11279" max="11279" width="19.44140625" style="25" customWidth="1"/>
    <col min="11280" max="11280" width="14.109375" style="25" customWidth="1"/>
    <col min="11281" max="11281" width="55" style="25" customWidth="1"/>
    <col min="11282" max="11521" width="9.109375" style="25"/>
    <col min="11522" max="11522" width="7" style="25" customWidth="1"/>
    <col min="11523" max="11523" width="6" style="25" customWidth="1"/>
    <col min="11524" max="11524" width="12" style="25" bestFit="1" customWidth="1"/>
    <col min="11525" max="11525" width="36.33203125" style="25" customWidth="1"/>
    <col min="11526" max="11526" width="10.88671875" style="25" customWidth="1"/>
    <col min="11527" max="11527" width="8.88671875" style="25" customWidth="1"/>
    <col min="11528" max="11528" width="8.6640625" style="25" customWidth="1"/>
    <col min="11529" max="11529" width="9.33203125" style="25" customWidth="1"/>
    <col min="11530" max="11530" width="23.44140625" style="25" customWidth="1"/>
    <col min="11531" max="11531" width="5.5546875" style="25" customWidth="1"/>
    <col min="11532" max="11532" width="6.44140625" style="25" customWidth="1"/>
    <col min="11533" max="11533" width="5.44140625" style="25" customWidth="1"/>
    <col min="11534" max="11534" width="12.109375" style="25" customWidth="1"/>
    <col min="11535" max="11535" width="19.44140625" style="25" customWidth="1"/>
    <col min="11536" max="11536" width="14.109375" style="25" customWidth="1"/>
    <col min="11537" max="11537" width="55" style="25" customWidth="1"/>
    <col min="11538" max="11777" width="9.109375" style="25"/>
    <col min="11778" max="11778" width="7" style="25" customWidth="1"/>
    <col min="11779" max="11779" width="6" style="25" customWidth="1"/>
    <col min="11780" max="11780" width="12" style="25" bestFit="1" customWidth="1"/>
    <col min="11781" max="11781" width="36.33203125" style="25" customWidth="1"/>
    <col min="11782" max="11782" width="10.88671875" style="25" customWidth="1"/>
    <col min="11783" max="11783" width="8.88671875" style="25" customWidth="1"/>
    <col min="11784" max="11784" width="8.6640625" style="25" customWidth="1"/>
    <col min="11785" max="11785" width="9.33203125" style="25" customWidth="1"/>
    <col min="11786" max="11786" width="23.44140625" style="25" customWidth="1"/>
    <col min="11787" max="11787" width="5.5546875" style="25" customWidth="1"/>
    <col min="11788" max="11788" width="6.44140625" style="25" customWidth="1"/>
    <col min="11789" max="11789" width="5.44140625" style="25" customWidth="1"/>
    <col min="11790" max="11790" width="12.109375" style="25" customWidth="1"/>
    <col min="11791" max="11791" width="19.44140625" style="25" customWidth="1"/>
    <col min="11792" max="11792" width="14.109375" style="25" customWidth="1"/>
    <col min="11793" max="11793" width="55" style="25" customWidth="1"/>
    <col min="11794" max="12033" width="9.109375" style="25"/>
    <col min="12034" max="12034" width="7" style="25" customWidth="1"/>
    <col min="12035" max="12035" width="6" style="25" customWidth="1"/>
    <col min="12036" max="12036" width="12" style="25" bestFit="1" customWidth="1"/>
    <col min="12037" max="12037" width="36.33203125" style="25" customWidth="1"/>
    <col min="12038" max="12038" width="10.88671875" style="25" customWidth="1"/>
    <col min="12039" max="12039" width="8.88671875" style="25" customWidth="1"/>
    <col min="12040" max="12040" width="8.6640625" style="25" customWidth="1"/>
    <col min="12041" max="12041" width="9.33203125" style="25" customWidth="1"/>
    <col min="12042" max="12042" width="23.44140625" style="25" customWidth="1"/>
    <col min="12043" max="12043" width="5.5546875" style="25" customWidth="1"/>
    <col min="12044" max="12044" width="6.44140625" style="25" customWidth="1"/>
    <col min="12045" max="12045" width="5.44140625" style="25" customWidth="1"/>
    <col min="12046" max="12046" width="12.109375" style="25" customWidth="1"/>
    <col min="12047" max="12047" width="19.44140625" style="25" customWidth="1"/>
    <col min="12048" max="12048" width="14.109375" style="25" customWidth="1"/>
    <col min="12049" max="12049" width="55" style="25" customWidth="1"/>
    <col min="12050" max="12289" width="9.109375" style="25"/>
    <col min="12290" max="12290" width="7" style="25" customWidth="1"/>
    <col min="12291" max="12291" width="6" style="25" customWidth="1"/>
    <col min="12292" max="12292" width="12" style="25" bestFit="1" customWidth="1"/>
    <col min="12293" max="12293" width="36.33203125" style="25" customWidth="1"/>
    <col min="12294" max="12294" width="10.88671875" style="25" customWidth="1"/>
    <col min="12295" max="12295" width="8.88671875" style="25" customWidth="1"/>
    <col min="12296" max="12296" width="8.6640625" style="25" customWidth="1"/>
    <col min="12297" max="12297" width="9.33203125" style="25" customWidth="1"/>
    <col min="12298" max="12298" width="23.44140625" style="25" customWidth="1"/>
    <col min="12299" max="12299" width="5.5546875" style="25" customWidth="1"/>
    <col min="12300" max="12300" width="6.44140625" style="25" customWidth="1"/>
    <col min="12301" max="12301" width="5.44140625" style="25" customWidth="1"/>
    <col min="12302" max="12302" width="12.109375" style="25" customWidth="1"/>
    <col min="12303" max="12303" width="19.44140625" style="25" customWidth="1"/>
    <col min="12304" max="12304" width="14.109375" style="25" customWidth="1"/>
    <col min="12305" max="12305" width="55" style="25" customWidth="1"/>
    <col min="12306" max="12545" width="9.109375" style="25"/>
    <col min="12546" max="12546" width="7" style="25" customWidth="1"/>
    <col min="12547" max="12547" width="6" style="25" customWidth="1"/>
    <col min="12548" max="12548" width="12" style="25" bestFit="1" customWidth="1"/>
    <col min="12549" max="12549" width="36.33203125" style="25" customWidth="1"/>
    <col min="12550" max="12550" width="10.88671875" style="25" customWidth="1"/>
    <col min="12551" max="12551" width="8.88671875" style="25" customWidth="1"/>
    <col min="12552" max="12552" width="8.6640625" style="25" customWidth="1"/>
    <col min="12553" max="12553" width="9.33203125" style="25" customWidth="1"/>
    <col min="12554" max="12554" width="23.44140625" style="25" customWidth="1"/>
    <col min="12555" max="12555" width="5.5546875" style="25" customWidth="1"/>
    <col min="12556" max="12556" width="6.44140625" style="25" customWidth="1"/>
    <col min="12557" max="12557" width="5.44140625" style="25" customWidth="1"/>
    <col min="12558" max="12558" width="12.109375" style="25" customWidth="1"/>
    <col min="12559" max="12559" width="19.44140625" style="25" customWidth="1"/>
    <col min="12560" max="12560" width="14.109375" style="25" customWidth="1"/>
    <col min="12561" max="12561" width="55" style="25" customWidth="1"/>
    <col min="12562" max="12801" width="9.109375" style="25"/>
    <col min="12802" max="12802" width="7" style="25" customWidth="1"/>
    <col min="12803" max="12803" width="6" style="25" customWidth="1"/>
    <col min="12804" max="12804" width="12" style="25" bestFit="1" customWidth="1"/>
    <col min="12805" max="12805" width="36.33203125" style="25" customWidth="1"/>
    <col min="12806" max="12806" width="10.88671875" style="25" customWidth="1"/>
    <col min="12807" max="12807" width="8.88671875" style="25" customWidth="1"/>
    <col min="12808" max="12808" width="8.6640625" style="25" customWidth="1"/>
    <col min="12809" max="12809" width="9.33203125" style="25" customWidth="1"/>
    <col min="12810" max="12810" width="23.44140625" style="25" customWidth="1"/>
    <col min="12811" max="12811" width="5.5546875" style="25" customWidth="1"/>
    <col min="12812" max="12812" width="6.44140625" style="25" customWidth="1"/>
    <col min="12813" max="12813" width="5.44140625" style="25" customWidth="1"/>
    <col min="12814" max="12814" width="12.109375" style="25" customWidth="1"/>
    <col min="12815" max="12815" width="19.44140625" style="25" customWidth="1"/>
    <col min="12816" max="12816" width="14.109375" style="25" customWidth="1"/>
    <col min="12817" max="12817" width="55" style="25" customWidth="1"/>
    <col min="12818" max="13057" width="9.109375" style="25"/>
    <col min="13058" max="13058" width="7" style="25" customWidth="1"/>
    <col min="13059" max="13059" width="6" style="25" customWidth="1"/>
    <col min="13060" max="13060" width="12" style="25" bestFit="1" customWidth="1"/>
    <col min="13061" max="13061" width="36.33203125" style="25" customWidth="1"/>
    <col min="13062" max="13062" width="10.88671875" style="25" customWidth="1"/>
    <col min="13063" max="13063" width="8.88671875" style="25" customWidth="1"/>
    <col min="13064" max="13064" width="8.6640625" style="25" customWidth="1"/>
    <col min="13065" max="13065" width="9.33203125" style="25" customWidth="1"/>
    <col min="13066" max="13066" width="23.44140625" style="25" customWidth="1"/>
    <col min="13067" max="13067" width="5.5546875" style="25" customWidth="1"/>
    <col min="13068" max="13068" width="6.44140625" style="25" customWidth="1"/>
    <col min="13069" max="13069" width="5.44140625" style="25" customWidth="1"/>
    <col min="13070" max="13070" width="12.109375" style="25" customWidth="1"/>
    <col min="13071" max="13071" width="19.44140625" style="25" customWidth="1"/>
    <col min="13072" max="13072" width="14.109375" style="25" customWidth="1"/>
    <col min="13073" max="13073" width="55" style="25" customWidth="1"/>
    <col min="13074" max="13313" width="9.109375" style="25"/>
    <col min="13314" max="13314" width="7" style="25" customWidth="1"/>
    <col min="13315" max="13315" width="6" style="25" customWidth="1"/>
    <col min="13316" max="13316" width="12" style="25" bestFit="1" customWidth="1"/>
    <col min="13317" max="13317" width="36.33203125" style="25" customWidth="1"/>
    <col min="13318" max="13318" width="10.88671875" style="25" customWidth="1"/>
    <col min="13319" max="13319" width="8.88671875" style="25" customWidth="1"/>
    <col min="13320" max="13320" width="8.6640625" style="25" customWidth="1"/>
    <col min="13321" max="13321" width="9.33203125" style="25" customWidth="1"/>
    <col min="13322" max="13322" width="23.44140625" style="25" customWidth="1"/>
    <col min="13323" max="13323" width="5.5546875" style="25" customWidth="1"/>
    <col min="13324" max="13324" width="6.44140625" style="25" customWidth="1"/>
    <col min="13325" max="13325" width="5.44140625" style="25" customWidth="1"/>
    <col min="13326" max="13326" width="12.109375" style="25" customWidth="1"/>
    <col min="13327" max="13327" width="19.44140625" style="25" customWidth="1"/>
    <col min="13328" max="13328" width="14.109375" style="25" customWidth="1"/>
    <col min="13329" max="13329" width="55" style="25" customWidth="1"/>
    <col min="13330" max="13569" width="9.109375" style="25"/>
    <col min="13570" max="13570" width="7" style="25" customWidth="1"/>
    <col min="13571" max="13571" width="6" style="25" customWidth="1"/>
    <col min="13572" max="13572" width="12" style="25" bestFit="1" customWidth="1"/>
    <col min="13573" max="13573" width="36.33203125" style="25" customWidth="1"/>
    <col min="13574" max="13574" width="10.88671875" style="25" customWidth="1"/>
    <col min="13575" max="13575" width="8.88671875" style="25" customWidth="1"/>
    <col min="13576" max="13576" width="8.6640625" style="25" customWidth="1"/>
    <col min="13577" max="13577" width="9.33203125" style="25" customWidth="1"/>
    <col min="13578" max="13578" width="23.44140625" style="25" customWidth="1"/>
    <col min="13579" max="13579" width="5.5546875" style="25" customWidth="1"/>
    <col min="13580" max="13580" width="6.44140625" style="25" customWidth="1"/>
    <col min="13581" max="13581" width="5.44140625" style="25" customWidth="1"/>
    <col min="13582" max="13582" width="12.109375" style="25" customWidth="1"/>
    <col min="13583" max="13583" width="19.44140625" style="25" customWidth="1"/>
    <col min="13584" max="13584" width="14.109375" style="25" customWidth="1"/>
    <col min="13585" max="13585" width="55" style="25" customWidth="1"/>
    <col min="13586" max="13825" width="9.109375" style="25"/>
    <col min="13826" max="13826" width="7" style="25" customWidth="1"/>
    <col min="13827" max="13827" width="6" style="25" customWidth="1"/>
    <col min="13828" max="13828" width="12" style="25" bestFit="1" customWidth="1"/>
    <col min="13829" max="13829" width="36.33203125" style="25" customWidth="1"/>
    <col min="13830" max="13830" width="10.88671875" style="25" customWidth="1"/>
    <col min="13831" max="13831" width="8.88671875" style="25" customWidth="1"/>
    <col min="13832" max="13832" width="8.6640625" style="25" customWidth="1"/>
    <col min="13833" max="13833" width="9.33203125" style="25" customWidth="1"/>
    <col min="13834" max="13834" width="23.44140625" style="25" customWidth="1"/>
    <col min="13835" max="13835" width="5.5546875" style="25" customWidth="1"/>
    <col min="13836" max="13836" width="6.44140625" style="25" customWidth="1"/>
    <col min="13837" max="13837" width="5.44140625" style="25" customWidth="1"/>
    <col min="13838" max="13838" width="12.109375" style="25" customWidth="1"/>
    <col min="13839" max="13839" width="19.44140625" style="25" customWidth="1"/>
    <col min="13840" max="13840" width="14.109375" style="25" customWidth="1"/>
    <col min="13841" max="13841" width="55" style="25" customWidth="1"/>
    <col min="13842" max="14081" width="9.109375" style="25"/>
    <col min="14082" max="14082" width="7" style="25" customWidth="1"/>
    <col min="14083" max="14083" width="6" style="25" customWidth="1"/>
    <col min="14084" max="14084" width="12" style="25" bestFit="1" customWidth="1"/>
    <col min="14085" max="14085" width="36.33203125" style="25" customWidth="1"/>
    <col min="14086" max="14086" width="10.88671875" style="25" customWidth="1"/>
    <col min="14087" max="14087" width="8.88671875" style="25" customWidth="1"/>
    <col min="14088" max="14088" width="8.6640625" style="25" customWidth="1"/>
    <col min="14089" max="14089" width="9.33203125" style="25" customWidth="1"/>
    <col min="14090" max="14090" width="23.44140625" style="25" customWidth="1"/>
    <col min="14091" max="14091" width="5.5546875" style="25" customWidth="1"/>
    <col min="14092" max="14092" width="6.44140625" style="25" customWidth="1"/>
    <col min="14093" max="14093" width="5.44140625" style="25" customWidth="1"/>
    <col min="14094" max="14094" width="12.109375" style="25" customWidth="1"/>
    <col min="14095" max="14095" width="19.44140625" style="25" customWidth="1"/>
    <col min="14096" max="14096" width="14.109375" style="25" customWidth="1"/>
    <col min="14097" max="14097" width="55" style="25" customWidth="1"/>
    <col min="14098" max="14337" width="9.109375" style="25"/>
    <col min="14338" max="14338" width="7" style="25" customWidth="1"/>
    <col min="14339" max="14339" width="6" style="25" customWidth="1"/>
    <col min="14340" max="14340" width="12" style="25" bestFit="1" customWidth="1"/>
    <col min="14341" max="14341" width="36.33203125" style="25" customWidth="1"/>
    <col min="14342" max="14342" width="10.88671875" style="25" customWidth="1"/>
    <col min="14343" max="14343" width="8.88671875" style="25" customWidth="1"/>
    <col min="14344" max="14344" width="8.6640625" style="25" customWidth="1"/>
    <col min="14345" max="14345" width="9.33203125" style="25" customWidth="1"/>
    <col min="14346" max="14346" width="23.44140625" style="25" customWidth="1"/>
    <col min="14347" max="14347" width="5.5546875" style="25" customWidth="1"/>
    <col min="14348" max="14348" width="6.44140625" style="25" customWidth="1"/>
    <col min="14349" max="14349" width="5.44140625" style="25" customWidth="1"/>
    <col min="14350" max="14350" width="12.109375" style="25" customWidth="1"/>
    <col min="14351" max="14351" width="19.44140625" style="25" customWidth="1"/>
    <col min="14352" max="14352" width="14.109375" style="25" customWidth="1"/>
    <col min="14353" max="14353" width="55" style="25" customWidth="1"/>
    <col min="14354" max="14593" width="9.109375" style="25"/>
    <col min="14594" max="14594" width="7" style="25" customWidth="1"/>
    <col min="14595" max="14595" width="6" style="25" customWidth="1"/>
    <col min="14596" max="14596" width="12" style="25" bestFit="1" customWidth="1"/>
    <col min="14597" max="14597" width="36.33203125" style="25" customWidth="1"/>
    <col min="14598" max="14598" width="10.88671875" style="25" customWidth="1"/>
    <col min="14599" max="14599" width="8.88671875" style="25" customWidth="1"/>
    <col min="14600" max="14600" width="8.6640625" style="25" customWidth="1"/>
    <col min="14601" max="14601" width="9.33203125" style="25" customWidth="1"/>
    <col min="14602" max="14602" width="23.44140625" style="25" customWidth="1"/>
    <col min="14603" max="14603" width="5.5546875" style="25" customWidth="1"/>
    <col min="14604" max="14604" width="6.44140625" style="25" customWidth="1"/>
    <col min="14605" max="14605" width="5.44140625" style="25" customWidth="1"/>
    <col min="14606" max="14606" width="12.109375" style="25" customWidth="1"/>
    <col min="14607" max="14607" width="19.44140625" style="25" customWidth="1"/>
    <col min="14608" max="14608" width="14.109375" style="25" customWidth="1"/>
    <col min="14609" max="14609" width="55" style="25" customWidth="1"/>
    <col min="14610" max="14849" width="9.109375" style="25"/>
    <col min="14850" max="14850" width="7" style="25" customWidth="1"/>
    <col min="14851" max="14851" width="6" style="25" customWidth="1"/>
    <col min="14852" max="14852" width="12" style="25" bestFit="1" customWidth="1"/>
    <col min="14853" max="14853" width="36.33203125" style="25" customWidth="1"/>
    <col min="14854" max="14854" width="10.88671875" style="25" customWidth="1"/>
    <col min="14855" max="14855" width="8.88671875" style="25" customWidth="1"/>
    <col min="14856" max="14856" width="8.6640625" style="25" customWidth="1"/>
    <col min="14857" max="14857" width="9.33203125" style="25" customWidth="1"/>
    <col min="14858" max="14858" width="23.44140625" style="25" customWidth="1"/>
    <col min="14859" max="14859" width="5.5546875" style="25" customWidth="1"/>
    <col min="14860" max="14860" width="6.44140625" style="25" customWidth="1"/>
    <col min="14861" max="14861" width="5.44140625" style="25" customWidth="1"/>
    <col min="14862" max="14862" width="12.109375" style="25" customWidth="1"/>
    <col min="14863" max="14863" width="19.44140625" style="25" customWidth="1"/>
    <col min="14864" max="14864" width="14.109375" style="25" customWidth="1"/>
    <col min="14865" max="14865" width="55" style="25" customWidth="1"/>
    <col min="14866" max="15105" width="9.109375" style="25"/>
    <col min="15106" max="15106" width="7" style="25" customWidth="1"/>
    <col min="15107" max="15107" width="6" style="25" customWidth="1"/>
    <col min="15108" max="15108" width="12" style="25" bestFit="1" customWidth="1"/>
    <col min="15109" max="15109" width="36.33203125" style="25" customWidth="1"/>
    <col min="15110" max="15110" width="10.88671875" style="25" customWidth="1"/>
    <col min="15111" max="15111" width="8.88671875" style="25" customWidth="1"/>
    <col min="15112" max="15112" width="8.6640625" style="25" customWidth="1"/>
    <col min="15113" max="15113" width="9.33203125" style="25" customWidth="1"/>
    <col min="15114" max="15114" width="23.44140625" style="25" customWidth="1"/>
    <col min="15115" max="15115" width="5.5546875" style="25" customWidth="1"/>
    <col min="15116" max="15116" width="6.44140625" style="25" customWidth="1"/>
    <col min="15117" max="15117" width="5.44140625" style="25" customWidth="1"/>
    <col min="15118" max="15118" width="12.109375" style="25" customWidth="1"/>
    <col min="15119" max="15119" width="19.44140625" style="25" customWidth="1"/>
    <col min="15120" max="15120" width="14.109375" style="25" customWidth="1"/>
    <col min="15121" max="15121" width="55" style="25" customWidth="1"/>
    <col min="15122" max="15361" width="9.109375" style="25"/>
    <col min="15362" max="15362" width="7" style="25" customWidth="1"/>
    <col min="15363" max="15363" width="6" style="25" customWidth="1"/>
    <col min="15364" max="15364" width="12" style="25" bestFit="1" customWidth="1"/>
    <col min="15365" max="15365" width="36.33203125" style="25" customWidth="1"/>
    <col min="15366" max="15366" width="10.88671875" style="25" customWidth="1"/>
    <col min="15367" max="15367" width="8.88671875" style="25" customWidth="1"/>
    <col min="15368" max="15368" width="8.6640625" style="25" customWidth="1"/>
    <col min="15369" max="15369" width="9.33203125" style="25" customWidth="1"/>
    <col min="15370" max="15370" width="23.44140625" style="25" customWidth="1"/>
    <col min="15371" max="15371" width="5.5546875" style="25" customWidth="1"/>
    <col min="15372" max="15372" width="6.44140625" style="25" customWidth="1"/>
    <col min="15373" max="15373" width="5.44140625" style="25" customWidth="1"/>
    <col min="15374" max="15374" width="12.109375" style="25" customWidth="1"/>
    <col min="15375" max="15375" width="19.44140625" style="25" customWidth="1"/>
    <col min="15376" max="15376" width="14.109375" style="25" customWidth="1"/>
    <col min="15377" max="15377" width="55" style="25" customWidth="1"/>
    <col min="15378" max="15617" width="9.109375" style="25"/>
    <col min="15618" max="15618" width="7" style="25" customWidth="1"/>
    <col min="15619" max="15619" width="6" style="25" customWidth="1"/>
    <col min="15620" max="15620" width="12" style="25" bestFit="1" customWidth="1"/>
    <col min="15621" max="15621" width="36.33203125" style="25" customWidth="1"/>
    <col min="15622" max="15622" width="10.88671875" style="25" customWidth="1"/>
    <col min="15623" max="15623" width="8.88671875" style="25" customWidth="1"/>
    <col min="15624" max="15624" width="8.6640625" style="25" customWidth="1"/>
    <col min="15625" max="15625" width="9.33203125" style="25" customWidth="1"/>
    <col min="15626" max="15626" width="23.44140625" style="25" customWidth="1"/>
    <col min="15627" max="15627" width="5.5546875" style="25" customWidth="1"/>
    <col min="15628" max="15628" width="6.44140625" style="25" customWidth="1"/>
    <col min="15629" max="15629" width="5.44140625" style="25" customWidth="1"/>
    <col min="15630" max="15630" width="12.109375" style="25" customWidth="1"/>
    <col min="15631" max="15631" width="19.44140625" style="25" customWidth="1"/>
    <col min="15632" max="15632" width="14.109375" style="25" customWidth="1"/>
    <col min="15633" max="15633" width="55" style="25" customWidth="1"/>
    <col min="15634" max="15873" width="9.109375" style="25"/>
    <col min="15874" max="15874" width="7" style="25" customWidth="1"/>
    <col min="15875" max="15875" width="6" style="25" customWidth="1"/>
    <col min="15876" max="15876" width="12" style="25" bestFit="1" customWidth="1"/>
    <col min="15877" max="15877" width="36.33203125" style="25" customWidth="1"/>
    <col min="15878" max="15878" width="10.88671875" style="25" customWidth="1"/>
    <col min="15879" max="15879" width="8.88671875" style="25" customWidth="1"/>
    <col min="15880" max="15880" width="8.6640625" style="25" customWidth="1"/>
    <col min="15881" max="15881" width="9.33203125" style="25" customWidth="1"/>
    <col min="15882" max="15882" width="23.44140625" style="25" customWidth="1"/>
    <col min="15883" max="15883" width="5.5546875" style="25" customWidth="1"/>
    <col min="15884" max="15884" width="6.44140625" style="25" customWidth="1"/>
    <col min="15885" max="15885" width="5.44140625" style="25" customWidth="1"/>
    <col min="15886" max="15886" width="12.109375" style="25" customWidth="1"/>
    <col min="15887" max="15887" width="19.44140625" style="25" customWidth="1"/>
    <col min="15888" max="15888" width="14.109375" style="25" customWidth="1"/>
    <col min="15889" max="15889" width="55" style="25" customWidth="1"/>
    <col min="15890" max="16129" width="9.109375" style="25"/>
    <col min="16130" max="16130" width="7" style="25" customWidth="1"/>
    <col min="16131" max="16131" width="6" style="25" customWidth="1"/>
    <col min="16132" max="16132" width="12" style="25" bestFit="1" customWidth="1"/>
    <col min="16133" max="16133" width="36.33203125" style="25" customWidth="1"/>
    <col min="16134" max="16134" width="10.88671875" style="25" customWidth="1"/>
    <col min="16135" max="16135" width="8.88671875" style="25" customWidth="1"/>
    <col min="16136" max="16136" width="8.6640625" style="25" customWidth="1"/>
    <col min="16137" max="16137" width="9.33203125" style="25" customWidth="1"/>
    <col min="16138" max="16138" width="23.44140625" style="25" customWidth="1"/>
    <col min="16139" max="16139" width="5.5546875" style="25" customWidth="1"/>
    <col min="16140" max="16140" width="6.44140625" style="25" customWidth="1"/>
    <col min="16141" max="16141" width="5.44140625" style="25" customWidth="1"/>
    <col min="16142" max="16142" width="12.109375" style="25" customWidth="1"/>
    <col min="16143" max="16143" width="19.44140625" style="25" customWidth="1"/>
    <col min="16144" max="16144" width="14.109375" style="25" customWidth="1"/>
    <col min="16145" max="16145" width="55" style="25" customWidth="1"/>
    <col min="16146" max="16384" width="9.109375" style="25"/>
  </cols>
  <sheetData>
    <row r="1" spans="1:17" ht="15.75" customHeight="1" x14ac:dyDescent="0.3">
      <c r="B1" s="273"/>
      <c r="C1" s="2305" t="s">
        <v>288</v>
      </c>
      <c r="D1" s="2305"/>
      <c r="E1" s="2305"/>
      <c r="F1" s="2305"/>
      <c r="G1" s="2305"/>
      <c r="H1" s="2305"/>
      <c r="I1" s="2305"/>
      <c r="J1" s="2305"/>
      <c r="K1" s="2305"/>
      <c r="L1" s="2305"/>
      <c r="M1" s="2305"/>
      <c r="N1" s="2305"/>
      <c r="O1" s="2305"/>
      <c r="P1" s="2305"/>
      <c r="Q1" s="2306"/>
    </row>
    <row r="2" spans="1:17" ht="15.75" customHeight="1" x14ac:dyDescent="0.3">
      <c r="B2" s="273"/>
      <c r="C2" s="2401" t="s">
        <v>287</v>
      </c>
      <c r="D2" s="2402"/>
      <c r="E2" s="2402"/>
      <c r="F2" s="2402"/>
      <c r="G2" s="2402"/>
      <c r="H2" s="2402"/>
      <c r="I2" s="2402"/>
      <c r="J2" s="2402"/>
      <c r="K2" s="2402"/>
      <c r="L2" s="2402"/>
      <c r="M2" s="2402"/>
      <c r="N2" s="2402"/>
      <c r="O2" s="2402"/>
      <c r="P2" s="2402"/>
      <c r="Q2" s="2403"/>
    </row>
    <row r="3" spans="1:17" ht="18.75" customHeight="1" thickBot="1" x14ac:dyDescent="0.35">
      <c r="C3" s="2390" t="s">
        <v>0</v>
      </c>
      <c r="D3" s="2390"/>
      <c r="E3" s="2390"/>
      <c r="F3" s="2390"/>
      <c r="G3" s="2390"/>
      <c r="H3" s="2390"/>
      <c r="I3" s="2390"/>
      <c r="J3" s="2390"/>
      <c r="K3" s="2390"/>
      <c r="L3" s="2390"/>
      <c r="M3" s="2390"/>
      <c r="N3" s="2390"/>
      <c r="O3" s="2390"/>
      <c r="P3" s="2390"/>
      <c r="Q3" s="2404"/>
    </row>
    <row r="4" spans="1:17" ht="18.75" customHeight="1" x14ac:dyDescent="0.3">
      <c r="A4" s="1206" t="s">
        <v>753</v>
      </c>
      <c r="B4" s="1209" t="s">
        <v>749</v>
      </c>
      <c r="C4" s="1212" t="s">
        <v>750</v>
      </c>
      <c r="D4" s="1212" t="s">
        <v>751</v>
      </c>
      <c r="E4" s="1212" t="s">
        <v>1</v>
      </c>
      <c r="F4" s="1215" t="s">
        <v>754</v>
      </c>
      <c r="G4" s="1227" t="s">
        <v>3</v>
      </c>
      <c r="H4" s="1230" t="s">
        <v>4</v>
      </c>
      <c r="I4" s="1233" t="s">
        <v>205</v>
      </c>
      <c r="J4" s="1233" t="s">
        <v>290</v>
      </c>
      <c r="K4" s="1236" t="s">
        <v>974</v>
      </c>
      <c r="L4" s="1237"/>
      <c r="M4" s="1237"/>
      <c r="N4" s="1238"/>
      <c r="O4" s="1239" t="s">
        <v>506</v>
      </c>
      <c r="P4" s="1242" t="s">
        <v>5</v>
      </c>
      <c r="Q4" s="1243"/>
    </row>
    <row r="5" spans="1:17" ht="56.4" customHeight="1" x14ac:dyDescent="0.3">
      <c r="A5" s="1207"/>
      <c r="B5" s="2286"/>
      <c r="C5" s="1213"/>
      <c r="D5" s="1213"/>
      <c r="E5" s="1213"/>
      <c r="F5" s="1216"/>
      <c r="G5" s="2312"/>
      <c r="H5" s="1231"/>
      <c r="I5" s="1234"/>
      <c r="J5" s="1234"/>
      <c r="K5" s="1246" t="s">
        <v>2</v>
      </c>
      <c r="L5" s="1248" t="s">
        <v>6</v>
      </c>
      <c r="M5" s="1248" t="s">
        <v>206</v>
      </c>
      <c r="N5" s="1250" t="s">
        <v>289</v>
      </c>
      <c r="O5" s="1240"/>
      <c r="P5" s="1244"/>
      <c r="Q5" s="1245"/>
    </row>
    <row r="6" spans="1:17" ht="63" customHeight="1" thickBot="1" x14ac:dyDescent="0.35">
      <c r="A6" s="1208"/>
      <c r="B6" s="1211"/>
      <c r="C6" s="1214"/>
      <c r="D6" s="1214"/>
      <c r="E6" s="1214"/>
      <c r="F6" s="1217"/>
      <c r="G6" s="1229"/>
      <c r="H6" s="1232"/>
      <c r="I6" s="1235"/>
      <c r="J6" s="1235"/>
      <c r="K6" s="1247"/>
      <c r="L6" s="1249"/>
      <c r="M6" s="1249"/>
      <c r="N6" s="1251"/>
      <c r="O6" s="1241"/>
      <c r="P6" s="288" t="s">
        <v>758</v>
      </c>
      <c r="Q6" s="54" t="s">
        <v>759</v>
      </c>
    </row>
    <row r="7" spans="1:17" ht="14.4" customHeight="1" thickBot="1" x14ac:dyDescent="0.35">
      <c r="A7" s="2421" t="s">
        <v>904</v>
      </c>
      <c r="B7" s="2422"/>
      <c r="C7" s="2422"/>
      <c r="D7" s="2422"/>
      <c r="E7" s="2422"/>
      <c r="F7" s="2422"/>
      <c r="G7" s="2422"/>
      <c r="H7" s="2422"/>
      <c r="I7" s="2422"/>
      <c r="J7" s="2422"/>
      <c r="K7" s="2422"/>
      <c r="L7" s="2422"/>
      <c r="M7" s="2422"/>
      <c r="N7" s="2422"/>
      <c r="O7" s="2422"/>
      <c r="P7" s="2422"/>
      <c r="Q7" s="2423"/>
    </row>
    <row r="8" spans="1:17" ht="14.4" customHeight="1" thickBot="1" x14ac:dyDescent="0.35">
      <c r="A8" s="318"/>
      <c r="B8" s="2361" t="s">
        <v>866</v>
      </c>
      <c r="C8" s="2362"/>
      <c r="D8" s="2362"/>
      <c r="E8" s="2362"/>
      <c r="F8" s="2362"/>
      <c r="G8" s="2362"/>
      <c r="H8" s="2362"/>
      <c r="I8" s="2362"/>
      <c r="J8" s="2362"/>
      <c r="K8" s="2362"/>
      <c r="L8" s="2362"/>
      <c r="M8" s="2362"/>
      <c r="N8" s="2362"/>
      <c r="O8" s="2362"/>
      <c r="P8" s="2362"/>
      <c r="Q8" s="2363"/>
    </row>
    <row r="9" spans="1:17" ht="18.75" customHeight="1" thickBot="1" x14ac:dyDescent="0.35">
      <c r="A9" s="55"/>
      <c r="B9" s="281"/>
      <c r="C9" s="2405" t="s">
        <v>905</v>
      </c>
      <c r="D9" s="2406"/>
      <c r="E9" s="2406"/>
      <c r="F9" s="2406"/>
      <c r="G9" s="2406"/>
      <c r="H9" s="2406"/>
      <c r="I9" s="2406"/>
      <c r="J9" s="2406"/>
      <c r="K9" s="2406"/>
      <c r="L9" s="2406"/>
      <c r="M9" s="2406"/>
      <c r="N9" s="2406"/>
      <c r="O9" s="2406"/>
      <c r="P9" s="2406"/>
      <c r="Q9" s="2407"/>
    </row>
    <row r="10" spans="1:17" s="211" customFormat="1" ht="18" customHeight="1" thickBot="1" x14ac:dyDescent="0.3">
      <c r="A10" s="77"/>
      <c r="B10" s="329"/>
      <c r="C10" s="324"/>
      <c r="D10" s="2411" t="s">
        <v>906</v>
      </c>
      <c r="E10" s="2412"/>
      <c r="F10" s="2412"/>
      <c r="G10" s="2412"/>
      <c r="H10" s="2412"/>
      <c r="I10" s="2412"/>
      <c r="J10" s="2412"/>
      <c r="K10" s="2412"/>
      <c r="L10" s="2412"/>
      <c r="M10" s="2412"/>
      <c r="N10" s="2412"/>
      <c r="O10" s="2412"/>
      <c r="P10" s="2412"/>
      <c r="Q10" s="2413"/>
    </row>
    <row r="11" spans="1:17" ht="58.8" customHeight="1" x14ac:dyDescent="0.3">
      <c r="A11" s="55"/>
      <c r="B11" s="281"/>
      <c r="C11" s="324"/>
      <c r="D11" s="305"/>
      <c r="E11" s="330" t="s">
        <v>936</v>
      </c>
      <c r="F11" s="313" t="s">
        <v>364</v>
      </c>
      <c r="G11" s="315" t="s">
        <v>8</v>
      </c>
      <c r="H11" s="1104">
        <v>80</v>
      </c>
      <c r="I11" s="1105">
        <v>84</v>
      </c>
      <c r="J11" s="1105">
        <v>89</v>
      </c>
      <c r="K11" s="313" t="s">
        <v>365</v>
      </c>
      <c r="L11" s="314" t="s">
        <v>366</v>
      </c>
      <c r="M11" s="314" t="s">
        <v>366</v>
      </c>
      <c r="N11" s="314" t="s">
        <v>367</v>
      </c>
      <c r="O11" s="2440" t="s">
        <v>771</v>
      </c>
      <c r="P11" s="2426" t="s">
        <v>664</v>
      </c>
      <c r="Q11" s="1282" t="s">
        <v>982</v>
      </c>
    </row>
    <row r="12" spans="1:17" ht="49.5" customHeight="1" x14ac:dyDescent="0.3">
      <c r="A12" s="55"/>
      <c r="B12" s="281"/>
      <c r="C12" s="325"/>
      <c r="D12" s="305"/>
      <c r="E12" s="331" t="s">
        <v>937</v>
      </c>
      <c r="F12" s="301" t="s">
        <v>368</v>
      </c>
      <c r="G12" s="302" t="s">
        <v>8</v>
      </c>
      <c r="H12" s="1106">
        <v>2</v>
      </c>
      <c r="I12" s="1107">
        <v>2</v>
      </c>
      <c r="J12" s="1107">
        <v>0</v>
      </c>
      <c r="K12" s="301" t="s">
        <v>369</v>
      </c>
      <c r="L12" s="304" t="s">
        <v>370</v>
      </c>
      <c r="M12" s="304" t="s">
        <v>371</v>
      </c>
      <c r="N12" s="304" t="s">
        <v>372</v>
      </c>
      <c r="O12" s="2441"/>
      <c r="P12" s="2427"/>
      <c r="Q12" s="2438"/>
    </row>
    <row r="13" spans="1:17" ht="35.25" customHeight="1" x14ac:dyDescent="0.3">
      <c r="A13" s="55"/>
      <c r="B13" s="281"/>
      <c r="C13" s="325"/>
      <c r="D13" s="305"/>
      <c r="E13" s="331" t="s">
        <v>938</v>
      </c>
      <c r="F13" s="1156" t="s">
        <v>1367</v>
      </c>
      <c r="G13" s="289" t="s">
        <v>8</v>
      </c>
      <c r="H13" s="1106">
        <v>15</v>
      </c>
      <c r="I13" s="1107">
        <v>15</v>
      </c>
      <c r="J13" s="1107">
        <v>15</v>
      </c>
      <c r="K13" s="301" t="s">
        <v>663</v>
      </c>
      <c r="L13" s="304" t="s">
        <v>661</v>
      </c>
      <c r="M13" s="304" t="s">
        <v>662</v>
      </c>
      <c r="N13" s="304" t="s">
        <v>661</v>
      </c>
      <c r="O13" s="2441"/>
      <c r="P13" s="2428" t="s">
        <v>619</v>
      </c>
      <c r="Q13" s="2439" t="s">
        <v>962</v>
      </c>
    </row>
    <row r="14" spans="1:17" ht="14.4" customHeight="1" x14ac:dyDescent="0.3">
      <c r="A14" s="55"/>
      <c r="B14" s="281"/>
      <c r="C14" s="320"/>
      <c r="D14" s="305"/>
      <c r="E14" s="2399" t="s">
        <v>939</v>
      </c>
      <c r="F14" s="2044" t="s">
        <v>729</v>
      </c>
      <c r="G14" s="2044" t="s">
        <v>8</v>
      </c>
      <c r="H14" s="2400">
        <v>5</v>
      </c>
      <c r="I14" s="2419">
        <v>20</v>
      </c>
      <c r="J14" s="2419">
        <v>30</v>
      </c>
      <c r="K14" s="295" t="s">
        <v>660</v>
      </c>
      <c r="L14" s="298">
        <v>1</v>
      </c>
      <c r="M14" s="298">
        <v>0</v>
      </c>
      <c r="N14" s="298">
        <v>0</v>
      </c>
      <c r="O14" s="2441"/>
      <c r="P14" s="2429"/>
      <c r="Q14" s="1283"/>
    </row>
    <row r="15" spans="1:17" ht="15" customHeight="1" thickBot="1" x14ac:dyDescent="0.35">
      <c r="A15" s="55"/>
      <c r="B15" s="281"/>
      <c r="C15" s="324"/>
      <c r="D15" s="305"/>
      <c r="E15" s="2414"/>
      <c r="F15" s="1558"/>
      <c r="G15" s="1558"/>
      <c r="H15" s="2418"/>
      <c r="I15" s="2420"/>
      <c r="J15" s="2420"/>
      <c r="K15" s="139" t="s">
        <v>659</v>
      </c>
      <c r="L15" s="332">
        <v>0</v>
      </c>
      <c r="M15" s="332">
        <v>2</v>
      </c>
      <c r="N15" s="332">
        <v>3</v>
      </c>
      <c r="O15" s="2442"/>
      <c r="P15" s="2430"/>
      <c r="Q15" s="1284"/>
    </row>
    <row r="16" spans="1:17" ht="13.2" customHeight="1" thickBot="1" x14ac:dyDescent="0.35">
      <c r="A16" s="55"/>
      <c r="B16" s="281"/>
      <c r="C16" s="320"/>
      <c r="D16" s="306"/>
      <c r="E16" s="2416" t="s">
        <v>15</v>
      </c>
      <c r="F16" s="2416"/>
      <c r="G16" s="2417"/>
      <c r="H16" s="1042">
        <f>SUM(H10:H15)</f>
        <v>102</v>
      </c>
      <c r="I16" s="1042">
        <f t="shared" ref="I16:J16" si="0">SUM(I10:I15)</f>
        <v>121</v>
      </c>
      <c r="J16" s="1042">
        <f t="shared" si="0"/>
        <v>134</v>
      </c>
      <c r="K16" s="299"/>
      <c r="L16" s="299"/>
      <c r="M16" s="299"/>
      <c r="N16" s="299"/>
      <c r="O16" s="299"/>
      <c r="P16" s="299"/>
      <c r="Q16" s="297"/>
    </row>
    <row r="17" spans="1:18" ht="13.95" customHeight="1" thickBot="1" x14ac:dyDescent="0.35">
      <c r="A17" s="55"/>
      <c r="B17" s="281"/>
      <c r="C17" s="316"/>
      <c r="D17" s="2396" t="s">
        <v>11</v>
      </c>
      <c r="E17" s="2396"/>
      <c r="F17" s="2396"/>
      <c r="G17" s="2397"/>
      <c r="H17" s="1108">
        <f>+H16</f>
        <v>102</v>
      </c>
      <c r="I17" s="1108">
        <f t="shared" ref="I17:J18" si="1">+I16</f>
        <v>121</v>
      </c>
      <c r="J17" s="1108">
        <f t="shared" si="1"/>
        <v>134</v>
      </c>
      <c r="K17" s="326"/>
      <c r="L17" s="326"/>
      <c r="M17" s="326"/>
      <c r="N17" s="326"/>
      <c r="O17" s="326"/>
      <c r="P17" s="326"/>
      <c r="Q17" s="327"/>
    </row>
    <row r="18" spans="1:18" ht="16.2" customHeight="1" thickBot="1" x14ac:dyDescent="0.35">
      <c r="A18" s="55"/>
      <c r="B18" s="212"/>
      <c r="C18" s="2377" t="s">
        <v>752</v>
      </c>
      <c r="D18" s="2377"/>
      <c r="E18" s="2377"/>
      <c r="F18" s="2377"/>
      <c r="G18" s="2378"/>
      <c r="H18" s="888">
        <f>+H17</f>
        <v>102</v>
      </c>
      <c r="I18" s="888">
        <f t="shared" si="1"/>
        <v>121</v>
      </c>
      <c r="J18" s="888">
        <f t="shared" si="1"/>
        <v>134</v>
      </c>
      <c r="K18" s="229"/>
      <c r="L18" s="229"/>
      <c r="M18" s="229"/>
      <c r="N18" s="229"/>
      <c r="O18" s="229"/>
      <c r="P18" s="229"/>
      <c r="Q18" s="328"/>
    </row>
    <row r="19" spans="1:18" ht="13.8" thickBot="1" x14ac:dyDescent="0.35">
      <c r="A19" s="55"/>
      <c r="B19" s="2361" t="s">
        <v>907</v>
      </c>
      <c r="C19" s="2362"/>
      <c r="D19" s="2362"/>
      <c r="E19" s="2362"/>
      <c r="F19" s="2362"/>
      <c r="G19" s="2362"/>
      <c r="H19" s="2362"/>
      <c r="I19" s="2362"/>
      <c r="J19" s="2362"/>
      <c r="K19" s="2362"/>
      <c r="L19" s="2362"/>
      <c r="M19" s="2362"/>
      <c r="N19" s="2362"/>
      <c r="O19" s="2362"/>
      <c r="P19" s="2362"/>
      <c r="Q19" s="2363"/>
    </row>
    <row r="20" spans="1:18" ht="15" customHeight="1" thickBot="1" x14ac:dyDescent="0.35">
      <c r="A20" s="55"/>
      <c r="B20" s="281"/>
      <c r="C20" s="2408" t="s">
        <v>908</v>
      </c>
      <c r="D20" s="2409"/>
      <c r="E20" s="2409"/>
      <c r="F20" s="2409"/>
      <c r="G20" s="2409"/>
      <c r="H20" s="2409"/>
      <c r="I20" s="2409"/>
      <c r="J20" s="2409"/>
      <c r="K20" s="2409"/>
      <c r="L20" s="2409"/>
      <c r="M20" s="2409"/>
      <c r="N20" s="2409"/>
      <c r="O20" s="2409"/>
      <c r="P20" s="2409"/>
      <c r="Q20" s="2410"/>
    </row>
    <row r="21" spans="1:18" ht="13.8" thickBot="1" x14ac:dyDescent="0.35">
      <c r="A21" s="55"/>
      <c r="B21" s="281"/>
      <c r="C21" s="319"/>
      <c r="D21" s="2411" t="s">
        <v>909</v>
      </c>
      <c r="E21" s="2412"/>
      <c r="F21" s="2412"/>
      <c r="G21" s="2412"/>
      <c r="H21" s="2412"/>
      <c r="I21" s="2412"/>
      <c r="J21" s="2412"/>
      <c r="K21" s="2412"/>
      <c r="L21" s="2412"/>
      <c r="M21" s="2412"/>
      <c r="N21" s="2412"/>
      <c r="O21" s="2412"/>
      <c r="P21" s="2412"/>
      <c r="Q21" s="2413"/>
    </row>
    <row r="22" spans="1:18" ht="26.4" customHeight="1" x14ac:dyDescent="0.3">
      <c r="A22" s="55"/>
      <c r="B22" s="281"/>
      <c r="C22" s="319"/>
      <c r="D22" s="305"/>
      <c r="E22" s="428" t="s">
        <v>928</v>
      </c>
      <c r="F22" s="407" t="s">
        <v>350</v>
      </c>
      <c r="G22" s="407" t="s">
        <v>8</v>
      </c>
      <c r="H22" s="1109">
        <v>3</v>
      </c>
      <c r="I22" s="935">
        <v>3</v>
      </c>
      <c r="J22" s="935">
        <v>3</v>
      </c>
      <c r="K22" s="407" t="s">
        <v>351</v>
      </c>
      <c r="L22" s="407">
        <v>3</v>
      </c>
      <c r="M22" s="407">
        <v>4</v>
      </c>
      <c r="N22" s="407">
        <v>4</v>
      </c>
      <c r="O22" s="2440" t="s">
        <v>770</v>
      </c>
      <c r="P22" s="2431" t="s">
        <v>709</v>
      </c>
      <c r="Q22" s="1282" t="s">
        <v>1011</v>
      </c>
    </row>
    <row r="23" spans="1:18" ht="39.6" x14ac:dyDescent="0.3">
      <c r="A23" s="55"/>
      <c r="B23" s="281"/>
      <c r="C23" s="319"/>
      <c r="D23" s="305"/>
      <c r="E23" s="429" t="s">
        <v>929</v>
      </c>
      <c r="F23" s="403" t="s">
        <v>713</v>
      </c>
      <c r="G23" s="403" t="s">
        <v>8</v>
      </c>
      <c r="H23" s="1039">
        <v>0.5</v>
      </c>
      <c r="I23" s="909">
        <v>3</v>
      </c>
      <c r="J23" s="909">
        <v>0.5</v>
      </c>
      <c r="K23" s="403" t="s">
        <v>352</v>
      </c>
      <c r="L23" s="403">
        <v>0</v>
      </c>
      <c r="M23" s="403">
        <v>1</v>
      </c>
      <c r="N23" s="403">
        <v>0</v>
      </c>
      <c r="O23" s="2441"/>
      <c r="P23" s="2042"/>
      <c r="Q23" s="1283"/>
    </row>
    <row r="24" spans="1:18" ht="14.4" customHeight="1" x14ac:dyDescent="0.3">
      <c r="A24" s="55"/>
      <c r="B24" s="281"/>
      <c r="C24" s="319"/>
      <c r="D24" s="305"/>
      <c r="E24" s="429" t="s">
        <v>930</v>
      </c>
      <c r="F24" s="403" t="s">
        <v>353</v>
      </c>
      <c r="G24" s="403" t="s">
        <v>8</v>
      </c>
      <c r="H24" s="1039">
        <v>2</v>
      </c>
      <c r="I24" s="909">
        <v>2.5</v>
      </c>
      <c r="J24" s="909">
        <v>3</v>
      </c>
      <c r="K24" s="403" t="s">
        <v>354</v>
      </c>
      <c r="L24" s="403">
        <v>4</v>
      </c>
      <c r="M24" s="403">
        <v>5</v>
      </c>
      <c r="N24" s="403">
        <v>5</v>
      </c>
      <c r="O24" s="2441"/>
      <c r="P24" s="2042"/>
      <c r="Q24" s="1283"/>
    </row>
    <row r="25" spans="1:18" ht="26.4" x14ac:dyDescent="0.3">
      <c r="A25" s="55"/>
      <c r="B25" s="281"/>
      <c r="C25" s="319"/>
      <c r="D25" s="305"/>
      <c r="E25" s="429" t="s">
        <v>931</v>
      </c>
      <c r="F25" s="403" t="s">
        <v>80</v>
      </c>
      <c r="G25" s="403" t="s">
        <v>8</v>
      </c>
      <c r="H25" s="1039">
        <v>12</v>
      </c>
      <c r="I25" s="909">
        <v>12</v>
      </c>
      <c r="J25" s="909">
        <v>12</v>
      </c>
      <c r="K25" s="403" t="s">
        <v>355</v>
      </c>
      <c r="L25" s="403">
        <v>1</v>
      </c>
      <c r="M25" s="403">
        <v>3</v>
      </c>
      <c r="N25" s="403">
        <v>3</v>
      </c>
      <c r="O25" s="2441"/>
      <c r="P25" s="2043"/>
      <c r="Q25" s="2438"/>
    </row>
    <row r="26" spans="1:18" ht="52.8" x14ac:dyDescent="0.3">
      <c r="A26" s="55"/>
      <c r="B26" s="281"/>
      <c r="C26" s="319"/>
      <c r="D26" s="305"/>
      <c r="E26" s="429" t="s">
        <v>932</v>
      </c>
      <c r="F26" s="1115" t="s">
        <v>1392</v>
      </c>
      <c r="G26" s="403" t="s">
        <v>8</v>
      </c>
      <c r="H26" s="1039">
        <v>0</v>
      </c>
      <c r="I26" s="909">
        <v>0</v>
      </c>
      <c r="J26" s="909">
        <v>0</v>
      </c>
      <c r="K26" s="403" t="s">
        <v>714</v>
      </c>
      <c r="L26" s="403">
        <v>100</v>
      </c>
      <c r="M26" s="403">
        <v>0</v>
      </c>
      <c r="N26" s="403">
        <v>0</v>
      </c>
      <c r="O26" s="2441"/>
      <c r="P26" s="436" t="s">
        <v>532</v>
      </c>
      <c r="Q26" s="437" t="s">
        <v>962</v>
      </c>
    </row>
    <row r="27" spans="1:18" ht="14.4" customHeight="1" x14ac:dyDescent="0.3">
      <c r="A27" s="55"/>
      <c r="B27" s="281"/>
      <c r="C27" s="319"/>
      <c r="D27" s="305"/>
      <c r="E27" s="2399" t="s">
        <v>933</v>
      </c>
      <c r="F27" s="2044" t="s">
        <v>678</v>
      </c>
      <c r="G27" s="403" t="s">
        <v>8</v>
      </c>
      <c r="H27" s="1039">
        <v>5</v>
      </c>
      <c r="I27" s="909">
        <v>5</v>
      </c>
      <c r="J27" s="909">
        <v>0</v>
      </c>
      <c r="K27" s="403" t="s">
        <v>715</v>
      </c>
      <c r="L27" s="403">
        <v>50</v>
      </c>
      <c r="M27" s="403">
        <v>50</v>
      </c>
      <c r="N27" s="403">
        <v>0</v>
      </c>
      <c r="O27" s="2441"/>
      <c r="P27" s="2044" t="s">
        <v>709</v>
      </c>
      <c r="Q27" s="2381" t="s">
        <v>1011</v>
      </c>
    </row>
    <row r="28" spans="1:18" ht="14.4" customHeight="1" x14ac:dyDescent="0.3">
      <c r="A28" s="55"/>
      <c r="B28" s="281"/>
      <c r="C28" s="319"/>
      <c r="D28" s="305"/>
      <c r="E28" s="2399"/>
      <c r="F28" s="2044"/>
      <c r="G28" s="403" t="s">
        <v>8</v>
      </c>
      <c r="H28" s="1039">
        <v>0</v>
      </c>
      <c r="I28" s="909">
        <v>1</v>
      </c>
      <c r="J28" s="909">
        <v>0</v>
      </c>
      <c r="K28" s="403" t="s">
        <v>677</v>
      </c>
      <c r="L28" s="403">
        <v>0</v>
      </c>
      <c r="M28" s="403">
        <v>1</v>
      </c>
      <c r="N28" s="403">
        <v>0</v>
      </c>
      <c r="O28" s="2441"/>
      <c r="P28" s="2044"/>
      <c r="Q28" s="2381"/>
    </row>
    <row r="29" spans="1:18" ht="52.8" x14ac:dyDescent="0.3">
      <c r="A29" s="55"/>
      <c r="B29" s="281"/>
      <c r="C29" s="319"/>
      <c r="D29" s="305"/>
      <c r="E29" s="429" t="s">
        <v>934</v>
      </c>
      <c r="F29" s="403" t="s">
        <v>716</v>
      </c>
      <c r="G29" s="403" t="s">
        <v>8</v>
      </c>
      <c r="H29" s="1039">
        <v>10</v>
      </c>
      <c r="I29" s="909">
        <v>0</v>
      </c>
      <c r="J29" s="909">
        <v>0</v>
      </c>
      <c r="K29" s="403" t="s">
        <v>676</v>
      </c>
      <c r="L29" s="403">
        <v>1</v>
      </c>
      <c r="M29" s="403">
        <v>0</v>
      </c>
      <c r="N29" s="403">
        <v>0</v>
      </c>
      <c r="O29" s="2441"/>
      <c r="P29" s="892" t="s">
        <v>532</v>
      </c>
      <c r="Q29" s="425" t="s">
        <v>962</v>
      </c>
    </row>
    <row r="30" spans="1:18" ht="26.4" x14ac:dyDescent="0.3">
      <c r="A30" s="55"/>
      <c r="B30" s="281"/>
      <c r="C30" s="319"/>
      <c r="D30" s="305"/>
      <c r="E30" s="2399" t="s">
        <v>935</v>
      </c>
      <c r="F30" s="2148" t="s">
        <v>986</v>
      </c>
      <c r="G30" s="398" t="s">
        <v>13</v>
      </c>
      <c r="H30" s="1039">
        <v>76</v>
      </c>
      <c r="I30" s="1039">
        <v>52.5</v>
      </c>
      <c r="J30" s="1039">
        <v>0</v>
      </c>
      <c r="K30" s="403" t="s">
        <v>717</v>
      </c>
      <c r="L30" s="403">
        <v>50</v>
      </c>
      <c r="M30" s="403">
        <v>50</v>
      </c>
      <c r="N30" s="403">
        <v>0</v>
      </c>
      <c r="O30" s="2441"/>
      <c r="P30" s="2044" t="s">
        <v>709</v>
      </c>
      <c r="Q30" s="2381" t="s">
        <v>1011</v>
      </c>
    </row>
    <row r="31" spans="1:18" ht="40.200000000000003" thickBot="1" x14ac:dyDescent="0.35">
      <c r="A31" s="55"/>
      <c r="B31" s="281"/>
      <c r="C31" s="319"/>
      <c r="D31" s="305"/>
      <c r="E31" s="2414"/>
      <c r="F31" s="2445"/>
      <c r="G31" s="378" t="s">
        <v>8</v>
      </c>
      <c r="H31" s="1041">
        <v>0</v>
      </c>
      <c r="I31" s="1041">
        <v>0</v>
      </c>
      <c r="J31" s="1041">
        <v>0</v>
      </c>
      <c r="K31" s="378" t="s">
        <v>987</v>
      </c>
      <c r="L31" s="378">
        <v>0</v>
      </c>
      <c r="M31" s="378">
        <v>1</v>
      </c>
      <c r="N31" s="378">
        <v>1</v>
      </c>
      <c r="O31" s="2442"/>
      <c r="P31" s="1558"/>
      <c r="Q31" s="1560"/>
    </row>
    <row r="32" spans="1:18" ht="15" customHeight="1" thickBot="1" x14ac:dyDescent="0.35">
      <c r="A32" s="55"/>
      <c r="B32" s="281"/>
      <c r="C32" s="319"/>
      <c r="D32" s="306"/>
      <c r="E32" s="2416" t="s">
        <v>15</v>
      </c>
      <c r="F32" s="2416"/>
      <c r="G32" s="2417"/>
      <c r="H32" s="1110">
        <f>SUM(H22:H31)</f>
        <v>108.5</v>
      </c>
      <c r="I32" s="886">
        <f>SUM(I22:I31)</f>
        <v>79</v>
      </c>
      <c r="J32" s="1111">
        <f>SUM(J22:J31)</f>
        <v>18.5</v>
      </c>
      <c r="K32" s="2022"/>
      <c r="L32" s="2022"/>
      <c r="M32" s="2022"/>
      <c r="N32" s="2022"/>
      <c r="O32" s="2022"/>
      <c r="P32" s="2022"/>
      <c r="Q32" s="2023"/>
      <c r="R32" s="273"/>
    </row>
    <row r="33" spans="1:17" ht="13.8" thickBot="1" x14ac:dyDescent="0.35">
      <c r="A33" s="55"/>
      <c r="B33" s="281"/>
      <c r="C33" s="319"/>
      <c r="D33" s="2411" t="s">
        <v>910</v>
      </c>
      <c r="E33" s="2412"/>
      <c r="F33" s="2412"/>
      <c r="G33" s="2412"/>
      <c r="H33" s="2412"/>
      <c r="I33" s="2412"/>
      <c r="J33" s="2412"/>
      <c r="K33" s="2412"/>
      <c r="L33" s="2412"/>
      <c r="M33" s="2412"/>
      <c r="N33" s="2412"/>
      <c r="O33" s="2412"/>
      <c r="P33" s="2412"/>
      <c r="Q33" s="2413"/>
    </row>
    <row r="34" spans="1:17" ht="52.95" customHeight="1" x14ac:dyDescent="0.3">
      <c r="A34" s="55"/>
      <c r="B34" s="281"/>
      <c r="C34" s="319"/>
      <c r="D34" s="305"/>
      <c r="E34" s="330" t="s">
        <v>917</v>
      </c>
      <c r="F34" s="292" t="s">
        <v>75</v>
      </c>
      <c r="G34" s="1163" t="s">
        <v>8</v>
      </c>
      <c r="H34" s="1104">
        <v>10</v>
      </c>
      <c r="I34" s="1104">
        <v>11</v>
      </c>
      <c r="J34" s="1104">
        <v>12</v>
      </c>
      <c r="K34" s="1163" t="s">
        <v>190</v>
      </c>
      <c r="L34" s="1164">
        <v>10</v>
      </c>
      <c r="M34" s="1164">
        <v>10</v>
      </c>
      <c r="N34" s="1164">
        <v>10</v>
      </c>
      <c r="O34" s="2432" t="s">
        <v>770</v>
      </c>
      <c r="P34" s="2432" t="s">
        <v>709</v>
      </c>
      <c r="Q34" s="1282" t="s">
        <v>1011</v>
      </c>
    </row>
    <row r="35" spans="1:17" ht="14.4" customHeight="1" x14ac:dyDescent="0.3">
      <c r="A35" s="55"/>
      <c r="B35" s="281"/>
      <c r="C35" s="320"/>
      <c r="D35" s="305"/>
      <c r="E35" s="2399" t="s">
        <v>918</v>
      </c>
      <c r="F35" s="2044" t="s">
        <v>724</v>
      </c>
      <c r="G35" s="2148" t="s">
        <v>8</v>
      </c>
      <c r="H35" s="2400">
        <v>10</v>
      </c>
      <c r="I35" s="2400">
        <v>8</v>
      </c>
      <c r="J35" s="2400">
        <v>11</v>
      </c>
      <c r="K35" s="1115" t="s">
        <v>356</v>
      </c>
      <c r="L35" s="823">
        <v>3</v>
      </c>
      <c r="M35" s="823">
        <v>4</v>
      </c>
      <c r="N35" s="823">
        <v>4</v>
      </c>
      <c r="O35" s="2433"/>
      <c r="P35" s="2433"/>
      <c r="Q35" s="1283"/>
    </row>
    <row r="36" spans="1:17" ht="26.4" x14ac:dyDescent="0.3">
      <c r="A36" s="55"/>
      <c r="B36" s="281"/>
      <c r="C36" s="2398"/>
      <c r="D36" s="305"/>
      <c r="E36" s="2399"/>
      <c r="F36" s="2044"/>
      <c r="G36" s="2148"/>
      <c r="H36" s="2400"/>
      <c r="I36" s="2400"/>
      <c r="J36" s="2400"/>
      <c r="K36" s="1115" t="s">
        <v>357</v>
      </c>
      <c r="L36" s="823">
        <v>2</v>
      </c>
      <c r="M36" s="823">
        <v>4</v>
      </c>
      <c r="N36" s="823">
        <v>5</v>
      </c>
      <c r="O36" s="2433"/>
      <c r="P36" s="2433"/>
      <c r="Q36" s="1283"/>
    </row>
    <row r="37" spans="1:17" ht="14.4" customHeight="1" x14ac:dyDescent="0.3">
      <c r="A37" s="55"/>
      <c r="B37" s="281"/>
      <c r="C37" s="2398"/>
      <c r="D37" s="305"/>
      <c r="E37" s="2399"/>
      <c r="F37" s="2044"/>
      <c r="G37" s="2148"/>
      <c r="H37" s="2400"/>
      <c r="I37" s="2400"/>
      <c r="J37" s="2400"/>
      <c r="K37" s="2148" t="s">
        <v>725</v>
      </c>
      <c r="L37" s="2149">
        <v>1</v>
      </c>
      <c r="M37" s="2149">
        <v>2</v>
      </c>
      <c r="N37" s="2149">
        <v>2</v>
      </c>
      <c r="O37" s="2433"/>
      <c r="P37" s="2433"/>
      <c r="Q37" s="1283"/>
    </row>
    <row r="38" spans="1:17" ht="14.4" customHeight="1" x14ac:dyDescent="0.3">
      <c r="A38" s="55"/>
      <c r="B38" s="281"/>
      <c r="C38" s="2398"/>
      <c r="D38" s="305"/>
      <c r="E38" s="2399"/>
      <c r="F38" s="2044"/>
      <c r="G38" s="2148"/>
      <c r="H38" s="2400"/>
      <c r="I38" s="2400"/>
      <c r="J38" s="2400"/>
      <c r="K38" s="2148"/>
      <c r="L38" s="2149"/>
      <c r="M38" s="2149"/>
      <c r="N38" s="2149"/>
      <c r="O38" s="2433"/>
      <c r="P38" s="2433"/>
      <c r="Q38" s="1283"/>
    </row>
    <row r="39" spans="1:17" ht="14.4" customHeight="1" x14ac:dyDescent="0.3">
      <c r="A39" s="55"/>
      <c r="B39" s="281"/>
      <c r="C39" s="2398"/>
      <c r="D39" s="305"/>
      <c r="E39" s="2399"/>
      <c r="F39" s="2044"/>
      <c r="G39" s="2148"/>
      <c r="H39" s="2400"/>
      <c r="I39" s="2400"/>
      <c r="J39" s="2400"/>
      <c r="K39" s="2148"/>
      <c r="L39" s="2149"/>
      <c r="M39" s="2149"/>
      <c r="N39" s="2149"/>
      <c r="O39" s="2433"/>
      <c r="P39" s="2433"/>
      <c r="Q39" s="1283"/>
    </row>
    <row r="40" spans="1:17" ht="39.6" x14ac:dyDescent="0.3">
      <c r="A40" s="55"/>
      <c r="B40" s="281"/>
      <c r="C40" s="2398"/>
      <c r="D40" s="305"/>
      <c r="E40" s="2399" t="s">
        <v>919</v>
      </c>
      <c r="F40" s="2044" t="s">
        <v>675</v>
      </c>
      <c r="G40" s="2148" t="s">
        <v>8</v>
      </c>
      <c r="H40" s="2400">
        <v>20.5</v>
      </c>
      <c r="I40" s="2006">
        <v>21</v>
      </c>
      <c r="J40" s="2006">
        <v>22.5</v>
      </c>
      <c r="K40" s="1115" t="s">
        <v>76</v>
      </c>
      <c r="L40" s="823">
        <v>10</v>
      </c>
      <c r="M40" s="823">
        <v>10</v>
      </c>
      <c r="N40" s="823">
        <v>10</v>
      </c>
      <c r="O40" s="2433"/>
      <c r="P40" s="2433"/>
      <c r="Q40" s="1283"/>
    </row>
    <row r="41" spans="1:17" ht="14.4" customHeight="1" x14ac:dyDescent="0.3">
      <c r="A41" s="55"/>
      <c r="B41" s="281"/>
      <c r="C41" s="2398"/>
      <c r="D41" s="305"/>
      <c r="E41" s="2399"/>
      <c r="F41" s="2044"/>
      <c r="G41" s="2148"/>
      <c r="H41" s="2400"/>
      <c r="I41" s="2006"/>
      <c r="J41" s="2006"/>
      <c r="K41" s="1115" t="s">
        <v>358</v>
      </c>
      <c r="L41" s="823">
        <v>2</v>
      </c>
      <c r="M41" s="823">
        <v>2</v>
      </c>
      <c r="N41" s="823">
        <v>2</v>
      </c>
      <c r="O41" s="2433"/>
      <c r="P41" s="2433"/>
      <c r="Q41" s="1283"/>
    </row>
    <row r="42" spans="1:17" ht="26.4" x14ac:dyDescent="0.3">
      <c r="A42" s="55"/>
      <c r="B42" s="281"/>
      <c r="C42" s="2398"/>
      <c r="D42" s="305"/>
      <c r="E42" s="2399"/>
      <c r="F42" s="2044"/>
      <c r="G42" s="2148"/>
      <c r="H42" s="2400"/>
      <c r="I42" s="2006"/>
      <c r="J42" s="2006"/>
      <c r="K42" s="1115" t="s">
        <v>359</v>
      </c>
      <c r="L42" s="823">
        <v>1</v>
      </c>
      <c r="M42" s="823">
        <v>1</v>
      </c>
      <c r="N42" s="823">
        <v>1</v>
      </c>
      <c r="O42" s="2433"/>
      <c r="P42" s="2433"/>
      <c r="Q42" s="1283"/>
    </row>
    <row r="43" spans="1:17" ht="26.4" x14ac:dyDescent="0.3">
      <c r="A43" s="55"/>
      <c r="B43" s="281"/>
      <c r="C43" s="2398"/>
      <c r="D43" s="305"/>
      <c r="E43" s="331" t="s">
        <v>920</v>
      </c>
      <c r="F43" s="289" t="s">
        <v>81</v>
      </c>
      <c r="G43" s="1115" t="s">
        <v>8</v>
      </c>
      <c r="H43" s="1113">
        <v>0.5</v>
      </c>
      <c r="I43" s="1112">
        <v>1</v>
      </c>
      <c r="J43" s="1112">
        <v>1</v>
      </c>
      <c r="K43" s="1115" t="s">
        <v>360</v>
      </c>
      <c r="L43" s="823">
        <v>1</v>
      </c>
      <c r="M43" s="823">
        <v>1</v>
      </c>
      <c r="N43" s="823">
        <v>1</v>
      </c>
      <c r="O43" s="2433"/>
      <c r="P43" s="2434"/>
      <c r="Q43" s="2438"/>
    </row>
    <row r="44" spans="1:17" ht="14.4" customHeight="1" x14ac:dyDescent="0.3">
      <c r="A44" s="55"/>
      <c r="B44" s="281"/>
      <c r="C44" s="2398"/>
      <c r="D44" s="305"/>
      <c r="E44" s="2399" t="s">
        <v>921</v>
      </c>
      <c r="F44" s="2044" t="s">
        <v>674</v>
      </c>
      <c r="G44" s="1115" t="s">
        <v>8</v>
      </c>
      <c r="H44" s="1113">
        <v>8.51</v>
      </c>
      <c r="I44" s="1112">
        <v>8.51</v>
      </c>
      <c r="J44" s="1112">
        <v>0</v>
      </c>
      <c r="K44" s="2148" t="s">
        <v>673</v>
      </c>
      <c r="L44" s="2149">
        <v>11</v>
      </c>
      <c r="M44" s="2149">
        <v>0</v>
      </c>
      <c r="N44" s="2149">
        <v>0</v>
      </c>
      <c r="O44" s="2433"/>
      <c r="P44" s="2149" t="s">
        <v>1009</v>
      </c>
      <c r="Q44" s="2439" t="s">
        <v>174</v>
      </c>
    </row>
    <row r="45" spans="1:17" ht="14.4" customHeight="1" x14ac:dyDescent="0.3">
      <c r="A45" s="55"/>
      <c r="B45" s="281"/>
      <c r="C45" s="2398"/>
      <c r="D45" s="305"/>
      <c r="E45" s="2399"/>
      <c r="F45" s="2044"/>
      <c r="G45" s="1115" t="s">
        <v>7</v>
      </c>
      <c r="H45" s="1113">
        <v>48.22</v>
      </c>
      <c r="I45" s="1112">
        <v>48.22</v>
      </c>
      <c r="J45" s="1112">
        <v>0</v>
      </c>
      <c r="K45" s="2148"/>
      <c r="L45" s="2149"/>
      <c r="M45" s="2149"/>
      <c r="N45" s="2149"/>
      <c r="O45" s="2433"/>
      <c r="P45" s="2149"/>
      <c r="Q45" s="1283"/>
    </row>
    <row r="46" spans="1:17" ht="14.4" customHeight="1" x14ac:dyDescent="0.3">
      <c r="A46" s="55"/>
      <c r="B46" s="281"/>
      <c r="C46" s="2398"/>
      <c r="D46" s="305"/>
      <c r="E46" s="2399" t="s">
        <v>922</v>
      </c>
      <c r="F46" s="2044" t="s">
        <v>672</v>
      </c>
      <c r="G46" s="2148" t="s">
        <v>8</v>
      </c>
      <c r="H46" s="2400">
        <v>19.170000000000002</v>
      </c>
      <c r="I46" s="2006">
        <v>5</v>
      </c>
      <c r="J46" s="2006">
        <v>5</v>
      </c>
      <c r="K46" s="1115" t="s">
        <v>671</v>
      </c>
      <c r="L46" s="823">
        <v>1</v>
      </c>
      <c r="M46" s="823">
        <v>0</v>
      </c>
      <c r="N46" s="823">
        <v>0</v>
      </c>
      <c r="O46" s="2433"/>
      <c r="P46" s="2149" t="s">
        <v>1010</v>
      </c>
      <c r="Q46" s="1283"/>
    </row>
    <row r="47" spans="1:17" s="354" customFormat="1" ht="14.4" customHeight="1" x14ac:dyDescent="0.3">
      <c r="A47" s="55"/>
      <c r="B47" s="281"/>
      <c r="C47" s="2398"/>
      <c r="D47" s="305"/>
      <c r="E47" s="2399"/>
      <c r="F47" s="2044"/>
      <c r="G47" s="2148"/>
      <c r="H47" s="2400"/>
      <c r="I47" s="2006"/>
      <c r="J47" s="2006"/>
      <c r="K47" s="1115" t="s">
        <v>988</v>
      </c>
      <c r="L47" s="823">
        <v>24</v>
      </c>
      <c r="M47" s="823">
        <v>20</v>
      </c>
      <c r="N47" s="823">
        <v>20</v>
      </c>
      <c r="O47" s="2433"/>
      <c r="P47" s="2149"/>
      <c r="Q47" s="1283"/>
    </row>
    <row r="48" spans="1:17" ht="14.4" customHeight="1" x14ac:dyDescent="0.3">
      <c r="A48" s="55"/>
      <c r="B48" s="281"/>
      <c r="C48" s="2398"/>
      <c r="D48" s="305"/>
      <c r="E48" s="2399"/>
      <c r="F48" s="2044"/>
      <c r="G48" s="2148"/>
      <c r="H48" s="2400"/>
      <c r="I48" s="2006"/>
      <c r="J48" s="2006"/>
      <c r="K48" s="1115" t="s">
        <v>989</v>
      </c>
      <c r="L48" s="823">
        <v>2</v>
      </c>
      <c r="M48" s="823">
        <v>5</v>
      </c>
      <c r="N48" s="823">
        <v>5</v>
      </c>
      <c r="O48" s="2433"/>
      <c r="P48" s="2149"/>
      <c r="Q48" s="1283"/>
    </row>
    <row r="49" spans="1:17" ht="14.4" customHeight="1" x14ac:dyDescent="0.3">
      <c r="A49" s="55"/>
      <c r="B49" s="281"/>
      <c r="C49" s="2398"/>
      <c r="D49" s="305"/>
      <c r="E49" s="2399"/>
      <c r="F49" s="2044"/>
      <c r="G49" s="2148" t="s">
        <v>7</v>
      </c>
      <c r="H49" s="2400">
        <v>77</v>
      </c>
      <c r="I49" s="2006">
        <v>0</v>
      </c>
      <c r="J49" s="2006">
        <v>0</v>
      </c>
      <c r="K49" s="1115" t="s">
        <v>670</v>
      </c>
      <c r="L49" s="823">
        <v>80</v>
      </c>
      <c r="M49" s="823">
        <v>0</v>
      </c>
      <c r="N49" s="823">
        <v>0</v>
      </c>
      <c r="O49" s="2433"/>
      <c r="P49" s="2149"/>
      <c r="Q49" s="1283"/>
    </row>
    <row r="50" spans="1:17" ht="26.4" x14ac:dyDescent="0.3">
      <c r="A50" s="55"/>
      <c r="B50" s="281"/>
      <c r="C50" s="2398"/>
      <c r="D50" s="305"/>
      <c r="E50" s="2399"/>
      <c r="F50" s="2044"/>
      <c r="G50" s="2148"/>
      <c r="H50" s="2400"/>
      <c r="I50" s="2006"/>
      <c r="J50" s="2006"/>
      <c r="K50" s="1115" t="s">
        <v>669</v>
      </c>
      <c r="L50" s="823">
        <v>11</v>
      </c>
      <c r="M50" s="823">
        <v>0</v>
      </c>
      <c r="N50" s="823">
        <v>0</v>
      </c>
      <c r="O50" s="2433"/>
      <c r="P50" s="2149"/>
      <c r="Q50" s="2438"/>
    </row>
    <row r="51" spans="1:17" ht="52.8" x14ac:dyDescent="0.3">
      <c r="A51" s="55"/>
      <c r="B51" s="281"/>
      <c r="C51" s="2398"/>
      <c r="D51" s="305"/>
      <c r="E51" s="331" t="s">
        <v>923</v>
      </c>
      <c r="F51" s="832" t="s">
        <v>1393</v>
      </c>
      <c r="G51" s="1115" t="s">
        <v>8</v>
      </c>
      <c r="H51" s="1113">
        <v>0.5</v>
      </c>
      <c r="I51" s="1112">
        <v>0.5</v>
      </c>
      <c r="J51" s="1112">
        <v>0.5</v>
      </c>
      <c r="K51" s="1115" t="s">
        <v>726</v>
      </c>
      <c r="L51" s="823">
        <v>1</v>
      </c>
      <c r="M51" s="823">
        <v>1</v>
      </c>
      <c r="N51" s="823">
        <v>1</v>
      </c>
      <c r="O51" s="2433"/>
      <c r="P51" s="823" t="s">
        <v>709</v>
      </c>
      <c r="Q51" s="891" t="s">
        <v>1011</v>
      </c>
    </row>
    <row r="52" spans="1:17" ht="52.8" x14ac:dyDescent="0.3">
      <c r="A52" s="55"/>
      <c r="B52" s="281"/>
      <c r="C52" s="2398"/>
      <c r="D52" s="305"/>
      <c r="E52" s="331" t="s">
        <v>924</v>
      </c>
      <c r="F52" s="289" t="s">
        <v>727</v>
      </c>
      <c r="G52" s="1115" t="s">
        <v>8</v>
      </c>
      <c r="H52" s="1113">
        <v>10</v>
      </c>
      <c r="I52" s="1112">
        <v>0</v>
      </c>
      <c r="J52" s="1112">
        <v>0</v>
      </c>
      <c r="K52" s="1115" t="s">
        <v>363</v>
      </c>
      <c r="L52" s="823">
        <v>1</v>
      </c>
      <c r="M52" s="823">
        <v>0</v>
      </c>
      <c r="N52" s="823">
        <v>0</v>
      </c>
      <c r="O52" s="2433"/>
      <c r="P52" s="823" t="s">
        <v>532</v>
      </c>
      <c r="Q52" s="425" t="s">
        <v>962</v>
      </c>
    </row>
    <row r="53" spans="1:17" ht="14.4" customHeight="1" x14ac:dyDescent="0.3">
      <c r="A53" s="55"/>
      <c r="B53" s="281"/>
      <c r="C53" s="2398"/>
      <c r="D53" s="305"/>
      <c r="E53" s="331" t="s">
        <v>925</v>
      </c>
      <c r="F53" s="289" t="s">
        <v>198</v>
      </c>
      <c r="G53" s="1115" t="s">
        <v>8</v>
      </c>
      <c r="H53" s="1112">
        <v>2</v>
      </c>
      <c r="I53" s="1112">
        <v>2</v>
      </c>
      <c r="J53" s="1112">
        <v>1</v>
      </c>
      <c r="K53" s="1115" t="s">
        <v>207</v>
      </c>
      <c r="L53" s="1115">
        <v>1</v>
      </c>
      <c r="M53" s="1115">
        <v>1</v>
      </c>
      <c r="N53" s="1115">
        <v>1</v>
      </c>
      <c r="O53" s="2433"/>
      <c r="P53" s="2435" t="s">
        <v>709</v>
      </c>
      <c r="Q53" s="2439" t="s">
        <v>1011</v>
      </c>
    </row>
    <row r="54" spans="1:17" ht="26.4" x14ac:dyDescent="0.3">
      <c r="A54" s="55"/>
      <c r="B54" s="281"/>
      <c r="C54" s="2398"/>
      <c r="D54" s="305"/>
      <c r="E54" s="331" t="s">
        <v>926</v>
      </c>
      <c r="F54" s="289" t="s">
        <v>79</v>
      </c>
      <c r="G54" s="1115" t="s">
        <v>8</v>
      </c>
      <c r="H54" s="1112">
        <v>4</v>
      </c>
      <c r="I54" s="1112">
        <v>4</v>
      </c>
      <c r="J54" s="1112">
        <v>4.5</v>
      </c>
      <c r="K54" s="1115" t="s">
        <v>361</v>
      </c>
      <c r="L54" s="1115">
        <v>1</v>
      </c>
      <c r="M54" s="1115">
        <v>2</v>
      </c>
      <c r="N54" s="1115">
        <v>2</v>
      </c>
      <c r="O54" s="2433"/>
      <c r="P54" s="2436"/>
      <c r="Q54" s="1283"/>
    </row>
    <row r="55" spans="1:17" ht="27" thickBot="1" x14ac:dyDescent="0.35">
      <c r="A55" s="55"/>
      <c r="B55" s="281"/>
      <c r="C55" s="320"/>
      <c r="D55" s="305"/>
      <c r="E55" s="334" t="s">
        <v>927</v>
      </c>
      <c r="F55" s="293" t="s">
        <v>77</v>
      </c>
      <c r="G55" s="1116" t="s">
        <v>8</v>
      </c>
      <c r="H55" s="1114">
        <v>1</v>
      </c>
      <c r="I55" s="1041">
        <v>1</v>
      </c>
      <c r="J55" s="1041">
        <v>2</v>
      </c>
      <c r="K55" s="1116" t="s">
        <v>78</v>
      </c>
      <c r="L55" s="1160">
        <v>1</v>
      </c>
      <c r="M55" s="1160">
        <v>1</v>
      </c>
      <c r="N55" s="1160">
        <v>1</v>
      </c>
      <c r="O55" s="2471"/>
      <c r="P55" s="2437"/>
      <c r="Q55" s="1284"/>
    </row>
    <row r="56" spans="1:17" ht="13.95" customHeight="1" thickBot="1" x14ac:dyDescent="0.35">
      <c r="A56" s="55"/>
      <c r="B56" s="281"/>
      <c r="C56" s="317"/>
      <c r="D56" s="126"/>
      <c r="E56" s="118"/>
      <c r="F56" s="2391" t="s">
        <v>15</v>
      </c>
      <c r="G56" s="2392"/>
      <c r="H56" s="1096">
        <f>+SUM(H34:H55)</f>
        <v>211.39999999999998</v>
      </c>
      <c r="I56" s="1096">
        <f t="shared" ref="I56:J56" si="2">+SUM(I34:I55)</f>
        <v>110.22999999999999</v>
      </c>
      <c r="J56" s="1096">
        <f t="shared" si="2"/>
        <v>59.5</v>
      </c>
      <c r="K56" s="290"/>
      <c r="L56" s="291"/>
      <c r="M56" s="291"/>
      <c r="N56" s="291"/>
      <c r="O56" s="291"/>
      <c r="P56" s="299"/>
      <c r="Q56" s="307"/>
    </row>
    <row r="57" spans="1:17" ht="13.8" thickBot="1" x14ac:dyDescent="0.35">
      <c r="A57" s="55"/>
      <c r="B57" s="281"/>
      <c r="C57" s="320"/>
      <c r="D57" s="2358" t="s">
        <v>911</v>
      </c>
      <c r="E57" s="2359"/>
      <c r="F57" s="2359"/>
      <c r="G57" s="2359"/>
      <c r="H57" s="2359"/>
      <c r="I57" s="2359"/>
      <c r="J57" s="2359"/>
      <c r="K57" s="2359"/>
      <c r="L57" s="2359"/>
      <c r="M57" s="2359"/>
      <c r="N57" s="2359"/>
      <c r="O57" s="2359"/>
      <c r="P57" s="2359"/>
      <c r="Q57" s="2360"/>
    </row>
    <row r="58" spans="1:17" ht="14.4" customHeight="1" x14ac:dyDescent="0.3">
      <c r="A58" s="55"/>
      <c r="B58" s="281"/>
      <c r="C58" s="320"/>
      <c r="D58" s="305"/>
      <c r="E58" s="2415" t="s">
        <v>915</v>
      </c>
      <c r="F58" s="1557" t="s">
        <v>668</v>
      </c>
      <c r="G58" s="292" t="s">
        <v>8</v>
      </c>
      <c r="H58" s="1104">
        <v>10</v>
      </c>
      <c r="I58" s="1105">
        <v>0</v>
      </c>
      <c r="J58" s="1105">
        <v>0</v>
      </c>
      <c r="K58" s="294" t="s">
        <v>667</v>
      </c>
      <c r="L58" s="333">
        <v>1</v>
      </c>
      <c r="M58" s="333">
        <v>0</v>
      </c>
      <c r="N58" s="333">
        <v>0</v>
      </c>
      <c r="O58" s="2424" t="s">
        <v>770</v>
      </c>
      <c r="P58" s="2432" t="s">
        <v>532</v>
      </c>
      <c r="Q58" s="1282" t="s">
        <v>962</v>
      </c>
    </row>
    <row r="59" spans="1:17" x14ac:dyDescent="0.3">
      <c r="A59" s="55"/>
      <c r="B59" s="281"/>
      <c r="C59" s="320"/>
      <c r="D59" s="305"/>
      <c r="E59" s="2399"/>
      <c r="F59" s="2044"/>
      <c r="G59" s="289" t="s">
        <v>8</v>
      </c>
      <c r="H59" s="1106">
        <v>0</v>
      </c>
      <c r="I59" s="1107">
        <v>400</v>
      </c>
      <c r="J59" s="1107">
        <v>400</v>
      </c>
      <c r="K59" s="295" t="s">
        <v>666</v>
      </c>
      <c r="L59" s="298">
        <v>30</v>
      </c>
      <c r="M59" s="298">
        <v>70</v>
      </c>
      <c r="N59" s="298"/>
      <c r="O59" s="2443"/>
      <c r="P59" s="2433"/>
      <c r="Q59" s="1283"/>
    </row>
    <row r="60" spans="1:17" x14ac:dyDescent="0.3">
      <c r="A60" s="55"/>
      <c r="B60" s="281"/>
      <c r="C60" s="320"/>
      <c r="D60" s="305"/>
      <c r="E60" s="2399"/>
      <c r="F60" s="2044"/>
      <c r="G60" s="289" t="s">
        <v>7</v>
      </c>
      <c r="H60" s="1106">
        <v>0</v>
      </c>
      <c r="I60" s="1107">
        <v>0</v>
      </c>
      <c r="J60" s="1107">
        <v>500</v>
      </c>
      <c r="K60" s="295" t="s">
        <v>665</v>
      </c>
      <c r="L60" s="298"/>
      <c r="M60" s="298"/>
      <c r="N60" s="298">
        <v>30</v>
      </c>
      <c r="O60" s="2444"/>
      <c r="P60" s="2433"/>
      <c r="Q60" s="1283"/>
    </row>
    <row r="61" spans="1:17" ht="16.95" customHeight="1" x14ac:dyDescent="0.3">
      <c r="A61" s="55"/>
      <c r="B61" s="281"/>
      <c r="C61" s="320"/>
      <c r="D61" s="305"/>
      <c r="E61" s="331" t="s">
        <v>916</v>
      </c>
      <c r="F61" s="289" t="s">
        <v>1368</v>
      </c>
      <c r="G61" s="289" t="s">
        <v>8</v>
      </c>
      <c r="H61" s="1039">
        <v>18</v>
      </c>
      <c r="I61" s="909">
        <v>0</v>
      </c>
      <c r="J61" s="909">
        <v>0</v>
      </c>
      <c r="K61" s="303" t="s">
        <v>272</v>
      </c>
      <c r="L61" s="303">
        <v>1</v>
      </c>
      <c r="M61" s="303">
        <v>0</v>
      </c>
      <c r="N61" s="296">
        <v>0</v>
      </c>
      <c r="O61" s="296" t="s">
        <v>631</v>
      </c>
      <c r="P61" s="2434"/>
      <c r="Q61" s="2438"/>
    </row>
    <row r="62" spans="1:17" ht="13.8" thickBot="1" x14ac:dyDescent="0.35">
      <c r="A62" s="55"/>
      <c r="B62" s="281"/>
      <c r="C62" s="320"/>
      <c r="D62" s="2371" t="s">
        <v>15</v>
      </c>
      <c r="E62" s="1954"/>
      <c r="F62" s="1954"/>
      <c r="G62" s="1955"/>
      <c r="H62" s="1096">
        <f>+SUM(H58:H61)</f>
        <v>28</v>
      </c>
      <c r="I62" s="1096">
        <f>+SUM(I58:I61)</f>
        <v>400</v>
      </c>
      <c r="J62" s="1096">
        <f>+SUM(J58:J61)</f>
        <v>900</v>
      </c>
      <c r="K62" s="308"/>
      <c r="L62" s="308"/>
      <c r="M62" s="308"/>
      <c r="N62" s="308"/>
      <c r="O62" s="308"/>
      <c r="P62" s="308"/>
      <c r="Q62" s="309"/>
    </row>
    <row r="63" spans="1:17" ht="13.8" thickBot="1" x14ac:dyDescent="0.35">
      <c r="A63" s="55"/>
      <c r="B63" s="281"/>
      <c r="C63" s="320"/>
      <c r="D63" s="2411" t="s">
        <v>912</v>
      </c>
      <c r="E63" s="2412"/>
      <c r="F63" s="2412"/>
      <c r="G63" s="2412"/>
      <c r="H63" s="2412"/>
      <c r="I63" s="2412"/>
      <c r="J63" s="2412"/>
      <c r="K63" s="2412"/>
      <c r="L63" s="2412"/>
      <c r="M63" s="2412"/>
      <c r="N63" s="2412"/>
      <c r="O63" s="2412"/>
      <c r="P63" s="2412"/>
      <c r="Q63" s="2413"/>
    </row>
    <row r="64" spans="1:17" ht="52.8" x14ac:dyDescent="0.3">
      <c r="A64" s="55"/>
      <c r="B64" s="281"/>
      <c r="C64" s="320"/>
      <c r="D64" s="305"/>
      <c r="E64" s="336" t="s">
        <v>913</v>
      </c>
      <c r="F64" s="292" t="s">
        <v>362</v>
      </c>
      <c r="G64" s="292" t="s">
        <v>8</v>
      </c>
      <c r="H64" s="1104">
        <v>10</v>
      </c>
      <c r="I64" s="1105">
        <v>0</v>
      </c>
      <c r="J64" s="1105">
        <v>10</v>
      </c>
      <c r="K64" s="294" t="s">
        <v>363</v>
      </c>
      <c r="L64" s="333">
        <v>1</v>
      </c>
      <c r="M64" s="333">
        <v>0</v>
      </c>
      <c r="N64" s="333">
        <v>0</v>
      </c>
      <c r="O64" s="2424" t="s">
        <v>770</v>
      </c>
      <c r="P64" s="333" t="s">
        <v>709</v>
      </c>
      <c r="Q64" s="300" t="s">
        <v>1011</v>
      </c>
    </row>
    <row r="65" spans="1:17" ht="53.4" thickBot="1" x14ac:dyDescent="0.35">
      <c r="A65" s="55"/>
      <c r="B65" s="281"/>
      <c r="C65" s="320"/>
      <c r="D65" s="305"/>
      <c r="E65" s="334" t="s">
        <v>914</v>
      </c>
      <c r="F65" s="1116" t="s">
        <v>1394</v>
      </c>
      <c r="G65" s="1116" t="s">
        <v>8</v>
      </c>
      <c r="H65" s="1114">
        <v>0</v>
      </c>
      <c r="I65" s="1114">
        <v>0</v>
      </c>
      <c r="J65" s="1114">
        <v>0</v>
      </c>
      <c r="K65" s="1116" t="s">
        <v>728</v>
      </c>
      <c r="L65" s="1160">
        <v>30</v>
      </c>
      <c r="M65" s="1160">
        <v>100</v>
      </c>
      <c r="N65" s="1160">
        <v>0</v>
      </c>
      <c r="O65" s="2425"/>
      <c r="P65" s="1160" t="s">
        <v>1419</v>
      </c>
      <c r="Q65" s="335" t="s">
        <v>734</v>
      </c>
    </row>
    <row r="66" spans="1:17" ht="13.8" thickBot="1" x14ac:dyDescent="0.35">
      <c r="A66" s="55"/>
      <c r="B66" s="281"/>
      <c r="C66" s="317"/>
      <c r="D66" s="2393" t="s">
        <v>15</v>
      </c>
      <c r="E66" s="2394"/>
      <c r="F66" s="2394"/>
      <c r="G66" s="2395"/>
      <c r="H66" s="1096">
        <f>+SUM(H64:H65)</f>
        <v>10</v>
      </c>
      <c r="I66" s="1096">
        <f>+SUM(I64:I65)</f>
        <v>0</v>
      </c>
      <c r="J66" s="1096">
        <f>+SUM(J64:J65)</f>
        <v>10</v>
      </c>
      <c r="K66" s="310"/>
      <c r="L66" s="311"/>
      <c r="M66" s="311"/>
      <c r="N66" s="311"/>
      <c r="O66" s="311"/>
      <c r="P66" s="312"/>
      <c r="Q66" s="307"/>
    </row>
    <row r="67" spans="1:17" ht="13.95" customHeight="1" thickBot="1" x14ac:dyDescent="0.35">
      <c r="A67" s="55"/>
      <c r="B67" s="281"/>
      <c r="C67" s="316"/>
      <c r="D67" s="2396" t="s">
        <v>11</v>
      </c>
      <c r="E67" s="2396"/>
      <c r="F67" s="2396"/>
      <c r="G67" s="2397"/>
      <c r="H67" s="1108">
        <f>H62+H56+H66+H32</f>
        <v>357.9</v>
      </c>
      <c r="I67" s="1108">
        <f>I62+I56+I66+I32</f>
        <v>589.23</v>
      </c>
      <c r="J67" s="1108">
        <f>J62+J56+J66+J32</f>
        <v>988</v>
      </c>
      <c r="K67" s="321"/>
      <c r="L67" s="321"/>
      <c r="M67" s="321"/>
      <c r="N67" s="321"/>
      <c r="O67" s="321"/>
      <c r="P67" s="321"/>
      <c r="Q67" s="322"/>
    </row>
    <row r="68" spans="1:17" ht="13.8" thickBot="1" x14ac:dyDescent="0.35">
      <c r="A68" s="55"/>
      <c r="B68" s="212"/>
      <c r="C68" s="2377" t="s">
        <v>752</v>
      </c>
      <c r="D68" s="2377"/>
      <c r="E68" s="2377"/>
      <c r="F68" s="2377"/>
      <c r="G68" s="2378"/>
      <c r="H68" s="888">
        <f>+H67</f>
        <v>357.9</v>
      </c>
      <c r="I68" s="888">
        <f>+I67</f>
        <v>589.23</v>
      </c>
      <c r="J68" s="888">
        <f>+J67</f>
        <v>988</v>
      </c>
      <c r="K68" s="213"/>
      <c r="L68" s="213"/>
      <c r="M68" s="213"/>
      <c r="N68" s="213"/>
      <c r="O68" s="213"/>
      <c r="P68" s="213"/>
      <c r="Q68" s="323"/>
    </row>
    <row r="69" spans="1:17" ht="13.8" thickBot="1" x14ac:dyDescent="0.35">
      <c r="A69" s="75"/>
      <c r="B69" s="286"/>
      <c r="C69" s="2374" t="s">
        <v>18</v>
      </c>
      <c r="D69" s="2374"/>
      <c r="E69" s="2374"/>
      <c r="F69" s="2374"/>
      <c r="G69" s="2375"/>
      <c r="H69" s="1100">
        <f>H67+H17</f>
        <v>459.9</v>
      </c>
      <c r="I69" s="1100">
        <f>I67+I17</f>
        <v>710.23</v>
      </c>
      <c r="J69" s="1100">
        <f>J67+J17</f>
        <v>1122</v>
      </c>
      <c r="K69" s="286"/>
      <c r="L69" s="286"/>
      <c r="M69" s="286"/>
      <c r="N69" s="286"/>
      <c r="O69" s="286"/>
      <c r="P69" s="286"/>
      <c r="Q69" s="287"/>
    </row>
    <row r="70" spans="1:17" ht="13.8" thickBot="1" x14ac:dyDescent="0.35"/>
    <row r="71" spans="1:17" ht="53.4" thickBot="1" x14ac:dyDescent="0.35">
      <c r="C71" s="1183" t="s">
        <v>773</v>
      </c>
      <c r="D71" s="1184"/>
      <c r="E71" s="1184"/>
      <c r="F71" s="1184"/>
      <c r="G71" s="1185"/>
      <c r="H71" s="202" t="s">
        <v>816</v>
      </c>
      <c r="I71" s="203" t="s">
        <v>774</v>
      </c>
      <c r="J71" s="204" t="s">
        <v>817</v>
      </c>
    </row>
    <row r="72" spans="1:17" x14ac:dyDescent="0.3">
      <c r="C72" s="1186" t="s">
        <v>775</v>
      </c>
      <c r="D72" s="1187"/>
      <c r="E72" s="1187"/>
      <c r="F72" s="1187"/>
      <c r="G72" s="1188"/>
      <c r="H72" s="205">
        <f>H73+H74</f>
        <v>258.68</v>
      </c>
      <c r="I72" s="206">
        <f>I73+I74</f>
        <v>609.51</v>
      </c>
      <c r="J72" s="205">
        <f>SUM(J73:J74)</f>
        <v>622</v>
      </c>
    </row>
    <row r="73" spans="1:17" x14ac:dyDescent="0.3">
      <c r="C73" s="1189" t="s">
        <v>776</v>
      </c>
      <c r="D73" s="1190"/>
      <c r="E73" s="1190"/>
      <c r="F73" s="1190"/>
      <c r="G73" s="1191"/>
      <c r="H73" s="189">
        <f>SUMIF($G$1:$G$244,"SB",H$1:H$244)</f>
        <v>258.68</v>
      </c>
      <c r="I73" s="189">
        <f>SUMIF($G$1:$G$244,"SB",I$1:I$244)</f>
        <v>609.51</v>
      </c>
      <c r="J73" s="189">
        <f>SUMIF($G$1:$G$244,"SB",J$1:J$244)</f>
        <v>622</v>
      </c>
    </row>
    <row r="74" spans="1:17" x14ac:dyDescent="0.3">
      <c r="C74" s="1192" t="s">
        <v>777</v>
      </c>
      <c r="D74" s="1193"/>
      <c r="E74" s="1193"/>
      <c r="F74" s="1193"/>
      <c r="G74" s="1194"/>
      <c r="H74" s="189">
        <f>SUMIF($G$1:$G$244,"SB (VB)",H$1:H$244)</f>
        <v>0</v>
      </c>
      <c r="I74" s="189">
        <f>SUMIF($G$1:$G$244,"SB (VB)",I$1:I$244)</f>
        <v>0</v>
      </c>
      <c r="J74" s="189">
        <f>SUMIF($G$1:$G$244,"SB (VB)",J$1:J$244)</f>
        <v>0</v>
      </c>
    </row>
    <row r="75" spans="1:17" x14ac:dyDescent="0.3">
      <c r="C75" s="1180" t="s">
        <v>778</v>
      </c>
      <c r="D75" s="1181"/>
      <c r="E75" s="1181"/>
      <c r="F75" s="1181"/>
      <c r="G75" s="1182"/>
      <c r="H75" s="207">
        <f>H76+H77+H78+H79+H80+H81</f>
        <v>201.22</v>
      </c>
      <c r="I75" s="208">
        <f>I76+I77+I78+I79+I80+I81</f>
        <v>100.72</v>
      </c>
      <c r="J75" s="207">
        <f>J76+J77+J78+J79+J80+J81</f>
        <v>500</v>
      </c>
    </row>
    <row r="76" spans="1:17" x14ac:dyDescent="0.3">
      <c r="C76" s="1168" t="s">
        <v>779</v>
      </c>
      <c r="D76" s="1169"/>
      <c r="E76" s="1169"/>
      <c r="F76" s="1169"/>
      <c r="G76" s="1170"/>
      <c r="H76" s="189">
        <f>SUMIF($G$1:$G$244,"VB",H$1:H$244)</f>
        <v>0</v>
      </c>
      <c r="I76" s="189">
        <f>SUMIF($G$1:$G$244,"VB",I$1:I$244)</f>
        <v>0</v>
      </c>
      <c r="J76" s="189">
        <f>SUMIF($G$1:$G$244,"VB",J$1:J$244)</f>
        <v>0</v>
      </c>
    </row>
    <row r="77" spans="1:17" x14ac:dyDescent="0.3">
      <c r="C77" s="1171" t="s">
        <v>780</v>
      </c>
      <c r="D77" s="1172"/>
      <c r="E77" s="1172"/>
      <c r="F77" s="1172"/>
      <c r="G77" s="1173"/>
      <c r="H77" s="189">
        <f>SUMIF($G$1:$G$244,"ES",H$1:H$244)</f>
        <v>125.22</v>
      </c>
      <c r="I77" s="189">
        <f>SUMIF($G$1:$G$244,"ES",I$1:I$244)</f>
        <v>48.22</v>
      </c>
      <c r="J77" s="189">
        <f>SUMIF($G$1:$G$244,"ES",J$1:J$244)</f>
        <v>500</v>
      </c>
    </row>
    <row r="78" spans="1:17" x14ac:dyDescent="0.3">
      <c r="C78" s="1171" t="s">
        <v>781</v>
      </c>
      <c r="D78" s="1172"/>
      <c r="E78" s="1172"/>
      <c r="F78" s="1172"/>
      <c r="G78" s="1173"/>
      <c r="H78" s="189">
        <f>SUMIF($G$1:$G$244,"SL",H$1:H$244)</f>
        <v>0</v>
      </c>
      <c r="I78" s="189">
        <f>SUMIF($G$1:$G$244,"SL",I$1:I$244)</f>
        <v>0</v>
      </c>
      <c r="J78" s="189">
        <f>SUMIF($G$1:$G$244,"SL",J$1:J$244)</f>
        <v>0</v>
      </c>
    </row>
    <row r="79" spans="1:17" x14ac:dyDescent="0.3">
      <c r="C79" s="1171" t="s">
        <v>782</v>
      </c>
      <c r="D79" s="1172"/>
      <c r="E79" s="1172"/>
      <c r="F79" s="1172"/>
      <c r="G79" s="1173"/>
      <c r="H79" s="189">
        <f>SUMIF($G$1:$G$244,"Kt",H$1:H$244)</f>
        <v>76</v>
      </c>
      <c r="I79" s="189">
        <f>SUMIF($G$1:$G$244,"Kt",I$1:I$244)</f>
        <v>52.5</v>
      </c>
      <c r="J79" s="189">
        <f>SUMIF($G$1:$G$244,"Kt",J$1:J$244)</f>
        <v>0</v>
      </c>
    </row>
    <row r="80" spans="1:17" x14ac:dyDescent="0.25">
      <c r="C80" s="1174" t="s">
        <v>783</v>
      </c>
      <c r="D80" s="1175"/>
      <c r="E80" s="1175"/>
      <c r="F80" s="1175"/>
      <c r="G80" s="1176"/>
      <c r="H80" s="189">
        <f>SUMIF($G$1:$G$244,"SAARP",H$1:H$244)</f>
        <v>0</v>
      </c>
      <c r="I80" s="189">
        <f>SUMIF($G$1:$G$244,"SAARP",I$1:I$244)</f>
        <v>0</v>
      </c>
      <c r="J80" s="189">
        <f>SUMIF($G$1:$G$244,"SAARP",J$1:J$244)</f>
        <v>0</v>
      </c>
    </row>
    <row r="81" spans="3:10" ht="13.8" thickBot="1" x14ac:dyDescent="0.3">
      <c r="C81" s="1357" t="s">
        <v>784</v>
      </c>
      <c r="D81" s="1358"/>
      <c r="E81" s="1358"/>
      <c r="F81" s="1358"/>
      <c r="G81" s="1359"/>
      <c r="H81" s="189">
        <f>SUMIF($G$1:$G$244,"KPP",H$1:H$244)</f>
        <v>0</v>
      </c>
      <c r="I81" s="189">
        <f>SUMIF($G$1:$G$244,"KPP",I$1:I$244)</f>
        <v>0</v>
      </c>
      <c r="J81" s="189">
        <f>SUMIF($G$1:$G$244,"KPP",J$1:J$244)</f>
        <v>0</v>
      </c>
    </row>
    <row r="82" spans="3:10" ht="13.8" thickBot="1" x14ac:dyDescent="0.35">
      <c r="C82" s="1360" t="s">
        <v>785</v>
      </c>
      <c r="D82" s="1361"/>
      <c r="E82" s="1361"/>
      <c r="F82" s="1361"/>
      <c r="G82" s="1362"/>
      <c r="H82" s="209">
        <f>H75+H72</f>
        <v>459.9</v>
      </c>
      <c r="I82" s="210">
        <f>SUM(I72,I75)</f>
        <v>710.23</v>
      </c>
      <c r="J82" s="209">
        <f>SUM(J72,J75)</f>
        <v>1122</v>
      </c>
    </row>
  </sheetData>
  <mergeCells count="122">
    <mergeCell ref="O58:O60"/>
    <mergeCell ref="P30:P31"/>
    <mergeCell ref="P44:P45"/>
    <mergeCell ref="D63:Q63"/>
    <mergeCell ref="F30:F31"/>
    <mergeCell ref="H40:H42"/>
    <mergeCell ref="I40:I42"/>
    <mergeCell ref="G40:G42"/>
    <mergeCell ref="I35:I39"/>
    <mergeCell ref="J35:J39"/>
    <mergeCell ref="D33:Q33"/>
    <mergeCell ref="E32:G32"/>
    <mergeCell ref="Q44:Q50"/>
    <mergeCell ref="P58:P61"/>
    <mergeCell ref="Q58:Q61"/>
    <mergeCell ref="C77:G77"/>
    <mergeCell ref="C78:G78"/>
    <mergeCell ref="A4:A6"/>
    <mergeCell ref="B4:B6"/>
    <mergeCell ref="A7:Q7"/>
    <mergeCell ref="J14:J15"/>
    <mergeCell ref="B8:Q8"/>
    <mergeCell ref="D10:Q10"/>
    <mergeCell ref="O64:O65"/>
    <mergeCell ref="P11:P12"/>
    <mergeCell ref="P13:P15"/>
    <mergeCell ref="P22:P25"/>
    <mergeCell ref="P34:P43"/>
    <mergeCell ref="P53:P55"/>
    <mergeCell ref="Q22:Q25"/>
    <mergeCell ref="Q11:Q12"/>
    <mergeCell ref="Q13:Q15"/>
    <mergeCell ref="Q34:Q43"/>
    <mergeCell ref="Q53:Q55"/>
    <mergeCell ref="E44:E45"/>
    <mergeCell ref="F44:F45"/>
    <mergeCell ref="K44:K45"/>
    <mergeCell ref="O11:O15"/>
    <mergeCell ref="P27:P28"/>
    <mergeCell ref="E16:G16"/>
    <mergeCell ref="E27:E28"/>
    <mergeCell ref="D17:G17"/>
    <mergeCell ref="C18:G18"/>
    <mergeCell ref="E40:E42"/>
    <mergeCell ref="F40:F42"/>
    <mergeCell ref="J40:J42"/>
    <mergeCell ref="K32:Q32"/>
    <mergeCell ref="H14:H15"/>
    <mergeCell ref="I14:I15"/>
    <mergeCell ref="Q27:Q28"/>
    <mergeCell ref="O22:O31"/>
    <mergeCell ref="O34:O55"/>
    <mergeCell ref="B19:Q19"/>
    <mergeCell ref="E14:E15"/>
    <mergeCell ref="F14:F15"/>
    <mergeCell ref="G14:G15"/>
    <mergeCell ref="C9:Q9"/>
    <mergeCell ref="C20:Q20"/>
    <mergeCell ref="D21:Q21"/>
    <mergeCell ref="C79:G79"/>
    <mergeCell ref="F27:F28"/>
    <mergeCell ref="E30:E31"/>
    <mergeCell ref="K37:K39"/>
    <mergeCell ref="L37:L39"/>
    <mergeCell ref="M37:M39"/>
    <mergeCell ref="H46:H48"/>
    <mergeCell ref="E58:E60"/>
    <mergeCell ref="F58:F60"/>
    <mergeCell ref="D57:Q57"/>
    <mergeCell ref="I46:I48"/>
    <mergeCell ref="J46:J48"/>
    <mergeCell ref="P46:P50"/>
    <mergeCell ref="G49:G50"/>
    <mergeCell ref="E46:E50"/>
    <mergeCell ref="F46:F50"/>
    <mergeCell ref="G46:G48"/>
    <mergeCell ref="L44:L45"/>
    <mergeCell ref="M44:M45"/>
    <mergeCell ref="H49:H50"/>
    <mergeCell ref="I49:I50"/>
    <mergeCell ref="C1:Q1"/>
    <mergeCell ref="C2:Q2"/>
    <mergeCell ref="C3:Q3"/>
    <mergeCell ref="C4:C6"/>
    <mergeCell ref="D4:D6"/>
    <mergeCell ref="E4:E6"/>
    <mergeCell ref="F4:F6"/>
    <mergeCell ref="G4:G6"/>
    <mergeCell ref="H4:H6"/>
    <mergeCell ref="I4:I6"/>
    <mergeCell ref="J4:J6"/>
    <mergeCell ref="K5:K6"/>
    <mergeCell ref="K4:N4"/>
    <mergeCell ref="O4:O6"/>
    <mergeCell ref="P4:Q5"/>
    <mergeCell ref="L5:L6"/>
    <mergeCell ref="M5:M6"/>
    <mergeCell ref="N5:N6"/>
    <mergeCell ref="C81:G81"/>
    <mergeCell ref="C82:G82"/>
    <mergeCell ref="Q30:Q31"/>
    <mergeCell ref="F56:G56"/>
    <mergeCell ref="D66:G66"/>
    <mergeCell ref="D62:G62"/>
    <mergeCell ref="D67:G67"/>
    <mergeCell ref="C68:G68"/>
    <mergeCell ref="C69:G69"/>
    <mergeCell ref="C71:G71"/>
    <mergeCell ref="C36:C54"/>
    <mergeCell ref="N37:N39"/>
    <mergeCell ref="E35:E39"/>
    <mergeCell ref="F35:F39"/>
    <mergeCell ref="G35:G39"/>
    <mergeCell ref="H35:H39"/>
    <mergeCell ref="C80:G80"/>
    <mergeCell ref="C72:G72"/>
    <mergeCell ref="C73:G73"/>
    <mergeCell ref="C74:G74"/>
    <mergeCell ref="C75:G75"/>
    <mergeCell ref="C76:G76"/>
    <mergeCell ref="J49:J50"/>
    <mergeCell ref="N44:N45"/>
  </mergeCells>
  <pageMargins left="0.70866141732283472" right="0.70866141732283472" top="0.74803149606299213" bottom="0.74803149606299213" header="0.31496062992125984" footer="0.31496062992125984"/>
  <pageSetup paperSize="9" scale="70" fitToHeight="0" orientation="landscape" r:id="rId1"/>
  <ignoredErrors>
    <ignoredError sqref="L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Įvardytieji diapazonai</vt:lpstr>
      </vt:variant>
      <vt:variant>
        <vt:i4>15</vt:i4>
      </vt:variant>
    </vt:vector>
  </HeadingPairs>
  <TitlesOfParts>
    <vt:vector size="24" baseType="lpstr">
      <vt:lpstr>Lėšų suvestinė</vt:lpstr>
      <vt:lpstr>P1</vt:lpstr>
      <vt:lpstr>P2</vt:lpstr>
      <vt:lpstr>P3</vt:lpstr>
      <vt:lpstr>P4</vt:lpstr>
      <vt:lpstr>P5</vt:lpstr>
      <vt:lpstr>P6</vt:lpstr>
      <vt:lpstr>P7</vt:lpstr>
      <vt:lpstr>P8</vt:lpstr>
      <vt:lpstr>'P1'!Print_Area</vt:lpstr>
      <vt:lpstr>'P2'!Print_Area</vt:lpstr>
      <vt:lpstr>'P3'!Print_Area</vt:lpstr>
      <vt:lpstr>'P4'!Print_Area</vt:lpstr>
      <vt:lpstr>'P5'!Print_Area</vt:lpstr>
      <vt:lpstr>'P6'!Print_Area</vt:lpstr>
      <vt:lpstr>'P7'!Print_Area</vt:lpstr>
      <vt:lpstr>'P8'!Print_Area</vt:lpstr>
      <vt:lpstr>'P1'!Print_Titles</vt:lpstr>
      <vt:lpstr>'P2'!Print_Titles</vt:lpstr>
      <vt:lpstr>'P3'!Print_Titles</vt:lpstr>
      <vt:lpstr>'P4'!Print_Titles</vt:lpstr>
      <vt:lpstr>'P5'!Print_Titles</vt:lpstr>
      <vt:lpstr>'P6'!Print_Titles</vt:lpstr>
      <vt:lpstr>'P7'!Print_Titles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2021-01-29T05:08:19Z</dcterms:modified>
</cp:coreProperties>
</file>