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4"/>
  </bookViews>
  <sheets>
    <sheet name="pajamos" sheetId="1" r:id="rId1"/>
    <sheet name="2 pried" sheetId="2" r:id="rId2"/>
    <sheet name="3 priedas" sheetId="3" r:id="rId3"/>
    <sheet name="4 pried" sheetId="4" r:id="rId4"/>
    <sheet name="5 priedas" sheetId="5" r:id="rId5"/>
    <sheet name=" 6 pried" sheetId="6" r:id="rId6"/>
    <sheet name="SB" sheetId="7" r:id="rId7"/>
    <sheet name="D-2012" sheetId="8" r:id="rId8"/>
    <sheet name="skol. lėšos" sheetId="9" r:id="rId9"/>
    <sheet name="Lik" sheetId="10" r:id="rId10"/>
    <sheet name="BĮP suv." sheetId="11" r:id="rId11"/>
    <sheet name="7.1 pried" sheetId="12" r:id="rId12"/>
    <sheet name="BĮP lik" sheetId="13" r:id="rId13"/>
    <sheet name="VIP" sheetId="14" r:id="rId14"/>
    <sheet name="paskola" sheetId="15" r:id="rId15"/>
  </sheets>
  <definedNames/>
  <calcPr fullCalcOnLoad="1"/>
</workbook>
</file>

<file path=xl/sharedStrings.xml><?xml version="1.0" encoding="utf-8"?>
<sst xmlns="http://schemas.openxmlformats.org/spreadsheetml/2006/main" count="3038" uniqueCount="646">
  <si>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</si>
  <si>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</si>
  <si>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</si>
  <si>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</si>
  <si>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</si>
  <si>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</si>
  <si>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</si>
  <si>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</si>
  <si>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</si>
  <si>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</si>
  <si>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</si>
  <si>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</si>
  <si>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</si>
  <si>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</si>
  <si>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</si>
  <si>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</si>
  <si>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</si>
  <si>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</si>
  <si>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</si>
  <si>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</si>
  <si>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</si>
  <si>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</si>
  <si>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</si>
  <si>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</si>
  <si>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</si>
  <si>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</si>
  <si>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</si>
  <si>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</si>
  <si>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</si>
  <si>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</si>
  <si>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</si>
  <si>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</si>
  <si>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</si>
  <si>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</si>
  <si>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</si>
  <si>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</si>
  <si>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</si>
  <si>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</si>
  <si>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</si>
  <si>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</si>
  <si>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</si>
  <si>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</si>
  <si>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</si>
  <si>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</si>
  <si>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</si>
  <si>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</si>
  <si>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</si>
  <si>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</si>
  <si>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</si>
  <si>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</si>
  <si>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</si>
  <si>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</si>
  <si>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</si>
  <si>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</si>
  <si>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</si>
  <si>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</si>
  <si>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</si>
  <si>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</si>
  <si>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</si>
  <si>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</si>
  <si>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</si>
  <si>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</si>
  <si>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</si>
  <si>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</si>
  <si>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</si>
  <si>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</si>
  <si>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</si>
  <si>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</si>
  <si>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</si>
  <si>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</si>
  <si>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</si>
  <si>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</si>
  <si>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</si>
  <si>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</si>
  <si>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</si>
  <si>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</si>
  <si>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</si>
  <si>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</si>
  <si>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</si>
  <si>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</si>
  <si>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</si>
  <si>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</si>
  <si>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</si>
  <si>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</si>
  <si>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</si>
  <si>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</si>
  <si>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</si>
  <si>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</si>
  <si>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</si>
  <si>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</si>
  <si>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</si>
  <si>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</si>
  <si>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</si>
  <si>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</si>
  <si>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</si>
  <si>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</si>
  <si>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</si>
  <si>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</si>
  <si>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</si>
  <si>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</si>
  <si>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</si>
  <si>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</si>
  <si>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</si>
  <si>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</si>
  <si>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</si>
  <si>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</si>
  <si>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</si>
  <si>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</si>
  <si>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</si>
  <si>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</si>
  <si>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</si>
  <si>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</si>
  <si>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</si>
  <si>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</si>
  <si>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</si>
  <si>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</si>
  <si>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</si>
  <si>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</si>
  <si>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</si>
  <si>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</si>
  <si>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</si>
  <si>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</si>
  <si>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</si>
  <si>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</si>
  <si>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</si>
  <si>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</si>
  <si>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</si>
  <si>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</si>
  <si>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</si>
  <si>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</si>
  <si>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</si>
  <si>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</si>
  <si>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</si>
  <si>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</si>
  <si>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</si>
  <si>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</si>
  <si>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</si>
  <si>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</si>
  <si>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</si>
  <si>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</si>
  <si>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</si>
  <si>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</si>
  <si>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</si>
  <si>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</si>
  <si>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</si>
  <si>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</si>
  <si>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</si>
  <si>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</si>
  <si>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</si>
  <si>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</si>
  <si>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</si>
  <si>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</si>
  <si>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</si>
  <si>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</si>
  <si>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</si>
  <si>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</si>
  <si>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</si>
  <si>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</si>
  <si>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</si>
  <si>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</si>
  <si>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</si>
  <si>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</si>
  <si>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</si>
  <si>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</si>
  <si>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</si>
  <si>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</si>
  <si>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</si>
  <si>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</si>
  <si>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</si>
  <si>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</si>
  <si>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</si>
  <si>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</si>
  <si>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</si>
  <si>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</si>
  <si>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</si>
  <si>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</si>
  <si>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</si>
  <si>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</si>
  <si>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</si>
  <si>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</si>
  <si>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</si>
  <si>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</si>
  <si>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</si>
  <si>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</si>
  <si>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</si>
  <si>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</si>
  <si>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</si>
  <si>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</si>
  <si>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</si>
  <si>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</si>
  <si>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</si>
  <si>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</si>
  <si>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</si>
  <si>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</si>
  <si>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</si>
  <si>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</si>
  <si>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</si>
  <si>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</si>
  <si>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</si>
  <si>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</si>
  <si>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</si>
  <si>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</si>
  <si>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</si>
  <si>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</si>
  <si>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</si>
  <si>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</si>
  <si>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</si>
  <si>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</si>
  <si>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</si>
  <si>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</si>
  <si>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</si>
  <si>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</si>
  <si>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</si>
  <si>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</si>
  <si>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</si>
  <si>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</si>
  <si>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</si>
  <si>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</si>
  <si>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</si>
  <si>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</si>
  <si>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</si>
  <si>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</si>
  <si>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</si>
  <si>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</si>
  <si>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</si>
  <si>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</si>
  <si>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</si>
  <si>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</si>
  <si>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</si>
  <si>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</si>
  <si>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</si>
  <si>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</si>
  <si>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</si>
  <si>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</si>
  <si>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</si>
  <si>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</si>
  <si>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</si>
  <si>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</si>
  <si>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</si>
  <si>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</si>
  <si>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</si>
  <si>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</si>
  <si>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</si>
  <si>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</si>
  <si>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</si>
  <si>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</si>
  <si>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</si>
  <si>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</si>
  <si>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</si>
  <si>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</si>
  <si>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</si>
  <si>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</si>
  <si>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</si>
  <si>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</si>
  <si>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</si>
  <si>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</si>
  <si>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</si>
  <si>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</si>
  <si>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</si>
  <si>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</si>
  <si>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</si>
  <si>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</si>
  <si>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</si>
  <si>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</si>
  <si>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</si>
  <si>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</si>
  <si>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</si>
  <si>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</si>
  <si>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</si>
  <si>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</si>
  <si>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</si>
  <si>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</si>
  <si>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</si>
  <si>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</si>
  <si>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</si>
  <si>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</si>
  <si>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</si>
  <si>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</si>
  <si>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</si>
  <si>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</si>
  <si>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</si>
  <si>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</si>
  <si>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</si>
  <si>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</si>
  <si>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</si>
  <si>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</si>
  <si>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</si>
  <si>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Jaunimo teisių apsauga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</si>
  <si>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</si>
  <si>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</si>
  <si>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</si>
  <si>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</si>
  <si>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</si>
  <si>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</si>
  <si>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</si>
  <si>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</si>
  <si>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</si>
  <si>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</si>
  <si>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</si>
  <si>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</si>
  <si>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</si>
  <si>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</si>
  <si>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</si>
  <si>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</si>
  <si>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</si>
  <si>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</si>
  <si>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</si>
  <si>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</si>
  <si>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</si>
  <si>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</si>
  <si>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</si>
  <si>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</si>
  <si>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</si>
  <si>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</si>
  <si>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</si>
  <si>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</si>
  <si>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</si>
  <si>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</si>
  <si>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</si>
  <si>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</si>
  <si>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</si>
  <si>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</si>
  <si>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</si>
  <si>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</si>
  <si>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</si>
  <si>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</si>
  <si>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</si>
  <si>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</si>
  <si>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</si>
  <si>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</si>
  <si>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</si>
  <si>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</si>
  <si>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</si>
  <si>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</si>
  <si>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</si>
  <si>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</si>
  <si>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</si>
  <si>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</si>
  <si>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</si>
  <si>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</si>
  <si>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</si>
  <si>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</si>
  <si>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</si>
  <si>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</si>
  <si>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</si>
  <si>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</si>
  <si>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</si>
  <si>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</si>
  <si>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</si>
  <si>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</si>
  <si>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</si>
  <si>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</si>
  <si>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</si>
  <si>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</si>
  <si>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</si>
  <si>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</si>
  <si>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</si>
  <si>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</si>
  <si>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</si>
  <si>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</si>
  <si>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</si>
  <si>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</si>
  <si>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</si>
  <si>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</si>
  <si>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</si>
  <si>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</si>
  <si>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</si>
  <si>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</si>
  <si>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</si>
  <si>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</si>
  <si>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</si>
  <si>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</si>
  <si>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</si>
  <si>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</si>
  <si>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</si>
  <si>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</si>
  <si>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</si>
  <si>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</si>
  <si>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</si>
  <si>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</si>
  <si>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</si>
  <si>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</si>
  <si>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</si>
  <si>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</si>
  <si>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</si>
  <si>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</si>
  <si>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</si>
  <si>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</si>
  <si>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</si>
  <si>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</si>
  <si>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</si>
  <si>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</si>
  <si>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</si>
  <si>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</si>
  <si>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</si>
  <si>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</si>
  <si>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</si>
  <si>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</si>
  <si>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</si>
  <si>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</si>
  <si>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</si>
  <si>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</si>
  <si>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</si>
  <si>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</si>
  <si>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</si>
  <si>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</si>
  <si>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</si>
  <si>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</si>
  <si>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</si>
  <si>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</si>
  <si>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</si>
  <si>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</si>
  <si>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</si>
  <si>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</si>
  <si>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</si>
  <si>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</si>
  <si>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</si>
  <si>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</si>
  <si>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</si>
  <si>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</si>
  <si>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</si>
  <si>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</si>
  <si>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</si>
  <si>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</si>
  <si>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</si>
  <si>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</si>
  <si>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</si>
  <si>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</si>
  <si>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</si>
  <si>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</si>
  <si>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</si>
  <si>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2 priedas</t>
  </si>
  <si>
    <t xml:space="preserve">IŠ SAVIVALDYBĖS BIUDŽETO IŠLAIKOMŲ ĮSTAIGŲ </t>
  </si>
  <si>
    <t>PAJAMŲ UŽ TEIKIAMAS PASLAUGAS IR PATALPŲ NUOMĄ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</si>
  <si>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</si>
  <si>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</si>
  <si>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</si>
  <si>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</si>
  <si>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</si>
  <si>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</si>
  <si>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</si>
  <si>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</si>
  <si>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</si>
  <si>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</si>
  <si>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</si>
  <si>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</si>
  <si>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</si>
  <si>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</si>
  <si>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</si>
  <si>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</si>
  <si>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7 priedas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</si>
  <si>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</si>
  <si>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</si>
  <si>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</si>
  <si>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</si>
  <si>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</si>
  <si>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</si>
  <si>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</si>
  <si>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</si>
  <si>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</si>
  <si>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</si>
  <si>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</si>
  <si>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</si>
  <si>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</si>
  <si>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</si>
  <si>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</si>
  <si>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</si>
  <si>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</si>
  <si>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                          Rietavo savivaldybės tarybos</t>
  </si>
  <si>
    <t>5 priedas</t>
  </si>
  <si>
    <t xml:space="preserve">PASKIRSTYMAS 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</si>
  <si>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</si>
  <si>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</si>
  <si>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</si>
  <si>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</si>
  <si>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</si>
  <si>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</si>
  <si>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</si>
  <si>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</si>
  <si>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</si>
  <si>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</si>
  <si>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</si>
  <si>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</si>
  <si>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</si>
  <si>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</si>
  <si>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</si>
  <si>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</si>
  <si>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</si>
  <si>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</si>
  <si>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</si>
  <si>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</si>
  <si>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</si>
  <si>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</si>
  <si>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</si>
  <si>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</si>
  <si>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</si>
  <si>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</si>
  <si>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</si>
  <si>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</si>
  <si>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</si>
  <si>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</si>
  <si>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</si>
  <si>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</si>
  <si>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</si>
  <si>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</si>
  <si>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</si>
  <si>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</si>
  <si>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</si>
  <si>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</si>
  <si>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</si>
  <si>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</si>
  <si>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</si>
  <si>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</si>
  <si>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</si>
  <si>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</si>
  <si>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</si>
  <si>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</si>
  <si>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</si>
  <si>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</si>
  <si>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</si>
  <si>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                            Rietavo savivaldybės tarybos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</si>
  <si>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</si>
  <si>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</si>
  <si>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</si>
  <si>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</si>
  <si>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</si>
  <si>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</si>
  <si>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</si>
  <si>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</si>
  <si>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</si>
  <si>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</si>
  <si>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</si>
  <si>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</si>
  <si>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</si>
  <si>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</si>
  <si>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56.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</si>
  <si>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</si>
  <si>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</si>
  <si>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</si>
  <si>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</si>
  <si>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</si>
  <si>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</si>
  <si>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</si>
  <si>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</si>
  <si>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</si>
  <si>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</si>
  <si>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</si>
  <si>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</si>
  <si>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</si>
  <si>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</si>
  <si>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</si>
  <si>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</si>
  <si>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</si>
  <si>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</si>
  <si>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</si>
  <si>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</si>
  <si>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</si>
  <si>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</si>
  <si>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 xml:space="preserve">Mokinių sveikatos priežiūra </t>
  </si>
  <si>
    <t>IR 2013 METŲ LĖŠŲ LIKUČIŲ PASKIRSTYMAS</t>
  </si>
  <si>
    <t>2014 METŲ ASIGNAVIMŲ SAVARANKIŠKOSIOMS SAVIVALDYBĖS FUNKCIJOMS VYKDYTI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</si>
  <si>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</si>
  <si>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</si>
  <si>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</si>
  <si>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</si>
  <si>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</si>
  <si>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7 priedas 1 dalis</t>
  </si>
  <si>
    <t>7 priedas 2 dalis</t>
  </si>
  <si>
    <t>24.</t>
  </si>
  <si>
    <t>25.</t>
  </si>
  <si>
    <t>26.</t>
  </si>
  <si>
    <t>27.</t>
  </si>
  <si>
    <t>57.</t>
  </si>
  <si>
    <t>58.</t>
  </si>
  <si>
    <t>59.</t>
  </si>
  <si>
    <t>60.</t>
  </si>
  <si>
    <t>Projekto pavadinimas</t>
  </si>
  <si>
    <t>Prog-rama</t>
  </si>
  <si>
    <t>04</t>
  </si>
  <si>
    <t>05</t>
  </si>
  <si>
    <t>2015 m. vasario 12 d.</t>
  </si>
  <si>
    <t>ĮMOKOS Į SAVIVALDYBĖS 2015 METŲ BIUDŽETĄ</t>
  </si>
  <si>
    <t>2015 m.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</si>
  <si>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"/>
        <family val="2"/>
      </rPr>
      <t xml:space="preserve"> 2013 m. - 57,34 proc.</t>
    </r>
    <r>
      <rPr>
        <sz val="11"/>
        <color indexed="8"/>
        <rFont val="Times New Roman"/>
        <family val="1"/>
      </rPr>
      <t xml:space="preserve">; 2014 m. - 67,78 proc.; 2015 m. - 72,8 proc.) </t>
    </r>
  </si>
  <si>
    <t>Biudžetinių įstaigų pajamos</t>
  </si>
  <si>
    <t>Būsto nuomos ar išperkamosios būsto nuomos mokesčių dalies kompensacijai</t>
  </si>
  <si>
    <t>54.</t>
  </si>
  <si>
    <t>55.</t>
  </si>
  <si>
    <t>2015 M. RIETAVO SAVIVALDYBĖS BIUDŽETO PAJAMOS</t>
  </si>
  <si>
    <t xml:space="preserve">                                                                        1 priedas </t>
  </si>
  <si>
    <t>sprendimo Nr. T1-XX</t>
  </si>
  <si>
    <t>Eurais</t>
  </si>
  <si>
    <t xml:space="preserve">2015 METŲ ĮSTAIGŲ PAJAMŲ UŽ TEIKIAMAS PASLAUGAS IR PATALPŲ NUOMĄ LĖŠŲ </t>
  </si>
  <si>
    <t>(Eurais)</t>
  </si>
  <si>
    <t>2014 METŲ ĮSTAIGŲ PAJAMŲ UŽ TEIKIAMAS PASLAUGAS IR PATALPŲ NUOMĄ LĖŠŲ LIKUČIO PASKIRSTYMAS</t>
  </si>
  <si>
    <t xml:space="preserve">2015 METŲ SPECIALIOSIOS TIKSLINĖS DOTACIJOS MOKINIO KREPŠELIUI FINANSUOTI </t>
  </si>
  <si>
    <t>2015 METŲ ASIGNAVIMŲ SAVARANKIŠKOSIOMS SAVIVALDYBĖS FUNKCIJOMS VYKDYTI</t>
  </si>
  <si>
    <t xml:space="preserve">              sprendimo Nr. T1-</t>
  </si>
  <si>
    <t>Žemės ūkio funkci - jų adminis-travimas</t>
  </si>
  <si>
    <t>3 progr.</t>
  </si>
  <si>
    <t>Būsto nuomos ar išperk. Būsto nuomos dalies kompens.</t>
  </si>
  <si>
    <t>Rietavo lopšelis-darželis</t>
  </si>
  <si>
    <t>Darbo rinka</t>
  </si>
  <si>
    <t xml:space="preserve">RIETAVO SAVIVALDYBĖS 2015 METŲ SPECIALIOS TIKSLINĖS DOTACIJOS VALSTYBINĖMS (PERDUOTOMS SAVIVALDYBĖMS)  </t>
  </si>
  <si>
    <t>Visuo-menės sveikatos stiprini-mas ir stebė-sena</t>
  </si>
  <si>
    <t>Vaiko teisių apsau-ga</t>
  </si>
  <si>
    <t>Rietavo Oginskių kultūros istorijos muziejaus kompleksinis sutvrakymas ir pritaikymas kultūrinėms, edukacinėms reikmėms (ES)</t>
  </si>
  <si>
    <t>Bendra projekto vertė, tūkst. eurų</t>
  </si>
  <si>
    <t>Rietavo Oginskių dvaro sodybos parko su prieigomis specialiojo plano ir Rietavo Oginskių dvaro sodybos parko su prieigomis detaliojo plano rengimas (ES)</t>
  </si>
  <si>
    <t>Pastato Parko g. 10, Rietave, renovacija (ES)</t>
  </si>
  <si>
    <t>Telšių regiono komunalinių atliekų tvarkymo sistemos plėtra prisidėjimas prie projekto (ES)</t>
  </si>
  <si>
    <t>RIETAVO SAVIVALDYBĖS ADMINISTRACIJOS, PRISIDĖJIMUI PRIE 2015 M. VYKDOMŲ PROJEKTŲ                     LĖŠŲ POREIKIS</t>
  </si>
  <si>
    <t>Prisidėjimas prie projektų (iš paskolos - deficitas)</t>
  </si>
  <si>
    <t>2015 METŲ ĮSTAIGŲ PAJAMŲ UŽ TEIKIAMAS PASLAUGAS IR PATALPŲ NUOMĄ LĖŠŲ</t>
  </si>
  <si>
    <t>(Eur)</t>
  </si>
  <si>
    <t>Lėšų poreikis  2015 m. tūkst. Eur</t>
  </si>
  <si>
    <t>Kompesacijos šaltam vandeniui</t>
  </si>
  <si>
    <t>Kredito ir palūkanų apmokėjimas</t>
  </si>
  <si>
    <t>Kreditų ir palūkanų apmokėjimas</t>
  </si>
  <si>
    <t>Kompensacijų administravimas</t>
  </si>
  <si>
    <t>RIETAVO SAVIVALDYBĖS 2015 METŲ ASIGNAVIMAI</t>
  </si>
  <si>
    <t>Nepavaldžių biudžetinių, viešųjų įstaigų ir draugijų programų rėmimas</t>
  </si>
  <si>
    <t>15.2.3.</t>
  </si>
  <si>
    <t>16.2.3.</t>
  </si>
  <si>
    <t>17.1.3.</t>
  </si>
  <si>
    <t>18.2.3.</t>
  </si>
  <si>
    <t>2015 METŲ ASIGNAVIMŲ  SAVARANKIŠKOSIOMS SAVIVALDYBĖS FUNKCIJOMS VYKDYTI      
 SAVIVALDYBĖS FUNKCIJOMS VYKDYTI</t>
  </si>
  <si>
    <t>1.3.2.</t>
  </si>
  <si>
    <t>1.3.3.</t>
  </si>
  <si>
    <t>1.5.2.</t>
  </si>
  <si>
    <t>2 progr.</t>
  </si>
  <si>
    <t>5.1.4.</t>
  </si>
  <si>
    <t xml:space="preserve">                                                                                                      2015 m. vasario 12 d.</t>
  </si>
  <si>
    <t xml:space="preserve">                                                                                                    sprendimo Nr. XX</t>
  </si>
  <si>
    <t>sprendimo Nr. T1-</t>
  </si>
  <si>
    <t>61.</t>
  </si>
  <si>
    <t>62.</t>
  </si>
  <si>
    <t>Valstybės investicijų programoje numatytiems odjektams finansuoti, iš jų:</t>
  </si>
  <si>
    <t>Rietavo miesto katilinės statybos projektas</t>
  </si>
  <si>
    <t>63.</t>
  </si>
  <si>
    <t>8 priedas</t>
  </si>
  <si>
    <t>Progra-mos Nr.</t>
  </si>
  <si>
    <t>Rietavo Lauryno Ivinskio gimnazijos pastato Rietave, Daržų g. 1, sporto salės priestato statyba</t>
  </si>
  <si>
    <t>2015 METŲ ASIGNAVIMŲ VALSTYBĖS INVESTICIJŲ PROGRAMOJE  NUMATYTIEMS OBJEKTAMS FINANSUOTI  PASKIRSTYMAS PAGAL ASIGNAVIMŲ VALDYTOJUS IR PROGRAMAS</t>
  </si>
  <si>
    <t>Rietavo miesto katilinės statybai</t>
  </si>
  <si>
    <t>Rietavo Lauryno Ivinskio gimnazijos pastato Rietave, Daržų g. 1, sporto salės priestato statybai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</si>
</sst>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 Baltic"/>
      <family val="0"/>
    </font>
    <font>
      <b/>
      <i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4" applyNumberFormat="0" applyAlignment="0" applyProtection="0"/>
    <xf numFmtId="0" fontId="7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4" borderId="0" applyNumberFormat="0" applyBorder="0" applyAlignment="0" applyProtection="0"/>
    <xf numFmtId="0" fontId="0" fillId="0" borderId="0">
      <alignment/>
      <protection/>
    </xf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31" borderId="6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/>
    </xf>
    <xf numFmtId="0" fontId="5" fillId="0" borderId="2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3" fillId="0" borderId="2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17" fillId="0" borderId="0" xfId="0" applyFont="1" applyAlignment="1">
      <alignment horizontal="left"/>
    </xf>
    <xf numFmtId="0" fontId="38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 wrapText="1"/>
    </xf>
    <xf numFmtId="0" fontId="42" fillId="0" borderId="12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right"/>
    </xf>
    <xf numFmtId="0" fontId="11" fillId="34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wrapText="1"/>
    </xf>
    <xf numFmtId="0" fontId="41" fillId="0" borderId="10" xfId="0" applyFont="1" applyFill="1" applyBorder="1" applyAlignment="1">
      <alignment vertical="top" wrapText="1"/>
    </xf>
    <xf numFmtId="9" fontId="41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41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41" fillId="0" borderId="23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2" fillId="0" borderId="1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3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2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26" fillId="35" borderId="2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1" fontId="4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/>
    </xf>
    <xf numFmtId="1" fontId="5" fillId="0" borderId="20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1" fontId="34" fillId="0" borderId="2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82" fillId="0" borderId="10" xfId="0" applyFont="1" applyBorder="1" applyAlignment="1">
      <alignment/>
    </xf>
    <xf numFmtId="0" fontId="0" fillId="0" borderId="11" xfId="0" applyBorder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35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24" fillId="0" borderId="14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66" fontId="25" fillId="33" borderId="10" xfId="0" applyNumberFormat="1" applyFont="1" applyFill="1" applyBorder="1" applyAlignment="1">
      <alignment/>
    </xf>
    <xf numFmtId="16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 wrapText="1"/>
    </xf>
    <xf numFmtId="1" fontId="10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 horizontal="right"/>
    </xf>
    <xf numFmtId="2" fontId="22" fillId="33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 horizontal="right"/>
    </xf>
    <xf numFmtId="1" fontId="22" fillId="33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" fontId="24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left"/>
    </xf>
    <xf numFmtId="171" fontId="17" fillId="0" borderId="10" xfId="0" applyNumberFormat="1" applyFont="1" applyFill="1" applyBorder="1" applyAlignment="1">
      <alignment/>
    </xf>
    <xf numFmtId="171" fontId="17" fillId="0" borderId="10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171" fontId="17" fillId="0" borderId="10" xfId="0" applyNumberFormat="1" applyFont="1" applyFill="1" applyBorder="1" applyAlignment="1">
      <alignment horizontal="right"/>
    </xf>
    <xf numFmtId="171" fontId="12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35" fillId="0" borderId="2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0" fontId="12" fillId="36" borderId="12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/>
    </xf>
    <xf numFmtId="1" fontId="3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12" fillId="10" borderId="10" xfId="0" applyFont="1" applyFill="1" applyBorder="1" applyAlignment="1">
      <alignment wrapText="1"/>
    </xf>
    <xf numFmtId="0" fontId="12" fillId="10" borderId="11" xfId="0" applyFont="1" applyFill="1" applyBorder="1" applyAlignment="1">
      <alignment/>
    </xf>
    <xf numFmtId="0" fontId="0" fillId="37" borderId="0" xfId="0" applyFont="1" applyFill="1" applyAlignment="1">
      <alignment/>
    </xf>
    <xf numFmtId="1" fontId="4" fillId="37" borderId="1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1" fontId="4" fillId="38" borderId="10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1" fontId="3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35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0" fontId="83" fillId="36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25" fillId="0" borderId="20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27" fillId="36" borderId="25" xfId="0" applyFont="1" applyFill="1" applyBorder="1" applyAlignment="1">
      <alignment wrapText="1"/>
    </xf>
    <xf numFmtId="0" fontId="28" fillId="36" borderId="10" xfId="0" applyFont="1" applyFill="1" applyBorder="1" applyAlignment="1">
      <alignment/>
    </xf>
    <xf numFmtId="1" fontId="25" fillId="0" borderId="18" xfId="0" applyNumberFormat="1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166" fontId="25" fillId="0" borderId="2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29" fillId="36" borderId="26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3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9" fillId="0" borderId="14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1" fontId="22" fillId="33" borderId="12" xfId="0" applyNumberFormat="1" applyFont="1" applyFill="1" applyBorder="1" applyAlignment="1">
      <alignment horizontal="left"/>
    </xf>
    <xf numFmtId="1" fontId="22" fillId="33" borderId="21" xfId="0" applyNumberFormat="1" applyFont="1" applyFill="1" applyBorder="1" applyAlignment="1">
      <alignment horizontal="left"/>
    </xf>
    <xf numFmtId="1" fontId="22" fillId="33" borderId="2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69.00390625" style="0" customWidth="1"/>
    <col min="4" max="4" width="11.421875" style="0" customWidth="1"/>
  </cols>
  <sheetData>
    <row r="1" spans="3:4" ht="12.75">
      <c r="C1" s="551" t="s">
        <v>9</v>
      </c>
      <c r="D1" s="551"/>
    </row>
    <row r="2" spans="3:4" ht="12.75">
      <c r="C2" s="552" t="s">
        <v>632</v>
      </c>
      <c r="D2" s="552"/>
    </row>
    <row r="3" spans="3:4" ht="12.75">
      <c r="C3" s="552" t="s">
        <v>633</v>
      </c>
      <c r="D3" s="552"/>
    </row>
    <row r="4" spans="3:4" ht="12.75">
      <c r="C4" s="304"/>
      <c r="D4" s="304"/>
    </row>
    <row r="5" spans="3:4" ht="12.75">
      <c r="C5" s="551" t="s">
        <v>589</v>
      </c>
      <c r="D5" s="551"/>
    </row>
    <row r="6" spans="3:4" ht="12.75" customHeight="1">
      <c r="C6" s="548" t="s">
        <v>588</v>
      </c>
      <c r="D6" s="548"/>
    </row>
    <row r="7" ht="16.5" customHeight="1">
      <c r="C7" s="170"/>
    </row>
    <row r="8" spans="2:4" ht="54" customHeight="1">
      <c r="B8" s="171" t="s">
        <v>452</v>
      </c>
      <c r="C8" s="291" t="s">
        <v>299</v>
      </c>
      <c r="D8" s="337" t="s">
        <v>582</v>
      </c>
    </row>
    <row r="9" spans="2:4" ht="18.75" customHeight="1">
      <c r="B9" s="172" t="s">
        <v>15</v>
      </c>
      <c r="C9" s="292" t="s">
        <v>300</v>
      </c>
      <c r="D9" s="338">
        <f>D10+D11+D12</f>
        <v>2833768</v>
      </c>
    </row>
    <row r="10" spans="2:4" ht="32.25" customHeight="1">
      <c r="B10" s="172" t="s">
        <v>20</v>
      </c>
      <c r="C10" s="339" t="s">
        <v>583</v>
      </c>
      <c r="D10" s="340">
        <v>1405816</v>
      </c>
    </row>
    <row r="11" spans="2:4" ht="23.25" customHeight="1">
      <c r="B11" s="172" t="s">
        <v>22</v>
      </c>
      <c r="C11" s="293" t="s">
        <v>301</v>
      </c>
      <c r="D11" s="341">
        <v>643775</v>
      </c>
    </row>
    <row r="12" spans="2:4" ht="32.25" customHeight="1">
      <c r="B12" s="172" t="s">
        <v>24</v>
      </c>
      <c r="C12" s="294" t="s">
        <v>302</v>
      </c>
      <c r="D12" s="342">
        <v>784177</v>
      </c>
    </row>
    <row r="13" spans="2:4" ht="18.75" customHeight="1">
      <c r="B13" s="172" t="s">
        <v>27</v>
      </c>
      <c r="C13" s="295" t="s">
        <v>303</v>
      </c>
      <c r="D13" s="343">
        <f>D14+D15+D16</f>
        <v>116428</v>
      </c>
    </row>
    <row r="14" spans="2:4" ht="18" customHeight="1">
      <c r="B14" s="172" t="s">
        <v>29</v>
      </c>
      <c r="C14" s="296" t="s">
        <v>304</v>
      </c>
      <c r="D14" s="344">
        <v>68061</v>
      </c>
    </row>
    <row r="15" spans="2:4" ht="18" customHeight="1">
      <c r="B15" s="172" t="s">
        <v>31</v>
      </c>
      <c r="C15" s="296" t="s">
        <v>305</v>
      </c>
      <c r="D15" s="344">
        <v>290</v>
      </c>
    </row>
    <row r="16" spans="2:4" ht="15.75" customHeight="1">
      <c r="B16" s="172" t="s">
        <v>34</v>
      </c>
      <c r="C16" s="296" t="s">
        <v>306</v>
      </c>
      <c r="D16" s="344">
        <v>48077</v>
      </c>
    </row>
    <row r="17" spans="2:4" ht="18.75" customHeight="1">
      <c r="B17" s="172" t="s">
        <v>36</v>
      </c>
      <c r="C17" s="297" t="s">
        <v>307</v>
      </c>
      <c r="D17" s="343">
        <f>D18+D20+D19</f>
        <v>194625</v>
      </c>
    </row>
    <row r="18" spans="2:4" ht="15" customHeight="1">
      <c r="B18" s="172" t="s">
        <v>38</v>
      </c>
      <c r="C18" s="298" t="s">
        <v>308</v>
      </c>
      <c r="D18" s="344">
        <v>23170</v>
      </c>
    </row>
    <row r="19" spans="2:4" ht="15" customHeight="1">
      <c r="B19" s="172" t="s">
        <v>40</v>
      </c>
      <c r="C19" s="293" t="s">
        <v>314</v>
      </c>
      <c r="D19" s="344">
        <v>10426</v>
      </c>
    </row>
    <row r="20" spans="2:4" ht="16.5" customHeight="1">
      <c r="B20" s="172" t="s">
        <v>42</v>
      </c>
      <c r="C20" s="299" t="s">
        <v>309</v>
      </c>
      <c r="D20" s="344">
        <f>D21+D23+D22</f>
        <v>161029</v>
      </c>
    </row>
    <row r="21" spans="2:4" ht="15" customHeight="1">
      <c r="B21" s="172" t="s">
        <v>44</v>
      </c>
      <c r="C21" s="300" t="s">
        <v>310</v>
      </c>
      <c r="D21" s="344">
        <v>10137</v>
      </c>
    </row>
    <row r="22" spans="2:4" ht="15" customHeight="1">
      <c r="B22" s="174" t="s">
        <v>46</v>
      </c>
      <c r="C22" s="300" t="s">
        <v>550</v>
      </c>
      <c r="D22" s="344"/>
    </row>
    <row r="23" spans="2:4" ht="15" customHeight="1">
      <c r="B23" s="172" t="s">
        <v>48</v>
      </c>
      <c r="C23" s="301" t="s">
        <v>311</v>
      </c>
      <c r="D23" s="344">
        <v>150892</v>
      </c>
    </row>
    <row r="24" spans="2:4" ht="15.75" customHeight="1">
      <c r="B24" s="172" t="s">
        <v>51</v>
      </c>
      <c r="C24" s="302" t="s">
        <v>312</v>
      </c>
      <c r="D24" s="345">
        <f>D25+D26</f>
        <v>29541</v>
      </c>
    </row>
    <row r="25" spans="2:4" ht="32.25" customHeight="1">
      <c r="B25" s="172" t="s">
        <v>54</v>
      </c>
      <c r="C25" s="293" t="s">
        <v>313</v>
      </c>
      <c r="D25" s="344">
        <v>28962</v>
      </c>
    </row>
    <row r="26" spans="2:4" ht="15" customHeight="1">
      <c r="B26" s="172" t="s">
        <v>59</v>
      </c>
      <c r="C26" s="299" t="s">
        <v>551</v>
      </c>
      <c r="D26" s="344">
        <v>579</v>
      </c>
    </row>
    <row r="27" spans="2:4" ht="15" customHeight="1">
      <c r="B27" s="172" t="s">
        <v>63</v>
      </c>
      <c r="C27" s="346" t="s">
        <v>584</v>
      </c>
      <c r="D27" s="347">
        <f>D28+D29+D30</f>
        <v>88044</v>
      </c>
    </row>
    <row r="28" spans="2:4" ht="15" customHeight="1">
      <c r="B28" s="172" t="s">
        <v>67</v>
      </c>
      <c r="C28" s="293" t="s">
        <v>165</v>
      </c>
      <c r="D28" s="348">
        <v>13612</v>
      </c>
    </row>
    <row r="29" spans="2:4" ht="15.75" customHeight="1">
      <c r="B29" s="172" t="s">
        <v>70</v>
      </c>
      <c r="C29" s="303" t="s">
        <v>316</v>
      </c>
      <c r="D29" s="348">
        <v>34639</v>
      </c>
    </row>
    <row r="30" spans="2:4" ht="15.75" customHeight="1">
      <c r="B30" s="172" t="s">
        <v>72</v>
      </c>
      <c r="C30" s="303" t="s">
        <v>317</v>
      </c>
      <c r="D30" s="348">
        <v>39793</v>
      </c>
    </row>
    <row r="31" spans="2:4" ht="15.75" customHeight="1">
      <c r="B31" s="172" t="s">
        <v>318</v>
      </c>
      <c r="C31" s="307" t="s">
        <v>315</v>
      </c>
      <c r="D31" s="349">
        <v>290</v>
      </c>
    </row>
    <row r="32" spans="2:4" ht="15.75" customHeight="1">
      <c r="B32" s="172" t="s">
        <v>568</v>
      </c>
      <c r="C32" s="182" t="s">
        <v>319</v>
      </c>
      <c r="D32" s="349">
        <v>2896</v>
      </c>
    </row>
    <row r="33" spans="2:4" ht="15.75" customHeight="1">
      <c r="B33" s="172" t="s">
        <v>569</v>
      </c>
      <c r="C33" s="307" t="s">
        <v>552</v>
      </c>
      <c r="D33" s="350">
        <f>D34+D35+D36+D37+D38</f>
        <v>213282</v>
      </c>
    </row>
    <row r="34" spans="2:4" ht="15.75" customHeight="1">
      <c r="B34" s="172" t="s">
        <v>570</v>
      </c>
      <c r="C34" s="192" t="s">
        <v>553</v>
      </c>
      <c r="D34" s="276">
        <v>45008</v>
      </c>
    </row>
    <row r="35" spans="2:4" ht="15.75" customHeight="1">
      <c r="B35" s="172" t="s">
        <v>571</v>
      </c>
      <c r="C35" s="192" t="s">
        <v>554</v>
      </c>
      <c r="D35" s="276">
        <v>14506</v>
      </c>
    </row>
    <row r="36" spans="2:4" ht="15.75" customHeight="1">
      <c r="B36" s="172" t="s">
        <v>373</v>
      </c>
      <c r="C36" s="192" t="s">
        <v>555</v>
      </c>
      <c r="D36" s="276">
        <v>122090</v>
      </c>
    </row>
    <row r="37" spans="2:4" ht="15.75" customHeight="1">
      <c r="B37" s="174" t="s">
        <v>320</v>
      </c>
      <c r="C37" s="192" t="s">
        <v>556</v>
      </c>
      <c r="D37" s="351">
        <v>27479</v>
      </c>
    </row>
    <row r="38" spans="2:4" ht="15.75" customHeight="1">
      <c r="B38" s="172" t="s">
        <v>321</v>
      </c>
      <c r="C38" s="179" t="s">
        <v>557</v>
      </c>
      <c r="D38" s="352">
        <v>4199</v>
      </c>
    </row>
    <row r="39" spans="2:4" ht="15.75">
      <c r="B39" s="172" t="s">
        <v>323</v>
      </c>
      <c r="C39" s="175" t="s">
        <v>534</v>
      </c>
      <c r="D39" s="343">
        <f>D9+D13+D17+D24+D27+D32+D33+D31</f>
        <v>3478874</v>
      </c>
    </row>
    <row r="40" spans="2:4" ht="15" customHeight="1">
      <c r="B40" s="172" t="s">
        <v>325</v>
      </c>
      <c r="C40" s="176" t="s">
        <v>544</v>
      </c>
      <c r="D40" s="173">
        <f>D41+D64</f>
        <v>2481105.2</v>
      </c>
    </row>
    <row r="41" spans="2:4" ht="16.5" customHeight="1">
      <c r="B41" s="172" t="s">
        <v>327</v>
      </c>
      <c r="C41" s="177" t="s">
        <v>322</v>
      </c>
      <c r="D41" s="178">
        <f>D42+D43</f>
        <v>2202658.2</v>
      </c>
    </row>
    <row r="42" spans="2:4" ht="14.25" customHeight="1">
      <c r="B42" s="172" t="s">
        <v>329</v>
      </c>
      <c r="C42" s="179" t="s">
        <v>324</v>
      </c>
      <c r="D42" s="276">
        <v>1593802</v>
      </c>
    </row>
    <row r="43" spans="2:4" ht="15.75" customHeight="1">
      <c r="B43" s="172" t="s">
        <v>332</v>
      </c>
      <c r="C43" s="179" t="s">
        <v>326</v>
      </c>
      <c r="D43" s="353">
        <f>D44+D45+D46+D47+D48+D49+D50+D51+D52+D53+D54+D55+D56+D57+D58+D59+D60+D61+D62+D63</f>
        <v>608856.2</v>
      </c>
    </row>
    <row r="44" spans="2:4" ht="14.25" customHeight="1">
      <c r="B44" s="172" t="s">
        <v>334</v>
      </c>
      <c r="C44" s="179" t="s">
        <v>328</v>
      </c>
      <c r="D44" s="354">
        <v>159378</v>
      </c>
    </row>
    <row r="45" spans="2:4" ht="17.25" customHeight="1">
      <c r="B45" s="172" t="s">
        <v>336</v>
      </c>
      <c r="C45" s="179" t="s">
        <v>330</v>
      </c>
      <c r="D45" s="354">
        <v>44679</v>
      </c>
    </row>
    <row r="46" spans="2:4" ht="18" customHeight="1">
      <c r="B46" s="172" t="s">
        <v>338</v>
      </c>
      <c r="C46" s="179" t="s">
        <v>331</v>
      </c>
      <c r="D46" s="354">
        <v>42607</v>
      </c>
    </row>
    <row r="47" spans="2:4" ht="14.25" customHeight="1">
      <c r="B47" s="172" t="s">
        <v>340</v>
      </c>
      <c r="C47" s="179" t="s">
        <v>333</v>
      </c>
      <c r="D47" s="354">
        <v>126373</v>
      </c>
    </row>
    <row r="48" spans="2:4" ht="14.25" customHeight="1">
      <c r="B48" s="172" t="s">
        <v>342</v>
      </c>
      <c r="C48" s="179" t="s">
        <v>335</v>
      </c>
      <c r="D48" s="354">
        <v>54013</v>
      </c>
    </row>
    <row r="49" spans="2:4" ht="14.25" customHeight="1">
      <c r="B49" s="172" t="s">
        <v>374</v>
      </c>
      <c r="C49" s="180" t="s">
        <v>353</v>
      </c>
      <c r="D49" s="354">
        <v>28238</v>
      </c>
    </row>
    <row r="50" spans="2:4" ht="24" customHeight="1">
      <c r="B50" s="172" t="s">
        <v>344</v>
      </c>
      <c r="C50" s="180" t="s">
        <v>585</v>
      </c>
      <c r="D50" s="354">
        <v>4178</v>
      </c>
    </row>
    <row r="51" spans="2:4" ht="20.25" customHeight="1">
      <c r="B51" s="172" t="s">
        <v>346</v>
      </c>
      <c r="C51" s="180" t="s">
        <v>337</v>
      </c>
      <c r="D51" s="344">
        <v>145</v>
      </c>
    </row>
    <row r="52" spans="2:4" ht="16.5" customHeight="1">
      <c r="B52" s="172" t="s">
        <v>348</v>
      </c>
      <c r="C52" s="180" t="s">
        <v>339</v>
      </c>
      <c r="D52" s="354">
        <v>17088</v>
      </c>
    </row>
    <row r="53" spans="2:5" ht="16.5" customHeight="1">
      <c r="B53" s="172" t="s">
        <v>350</v>
      </c>
      <c r="C53" s="180" t="s">
        <v>341</v>
      </c>
      <c r="D53" s="354">
        <v>14356</v>
      </c>
      <c r="E53" s="549"/>
    </row>
    <row r="54" spans="2:5" ht="20.25" customHeight="1">
      <c r="B54" s="181" t="s">
        <v>519</v>
      </c>
      <c r="C54" s="180" t="s">
        <v>343</v>
      </c>
      <c r="D54" s="354">
        <v>60502</v>
      </c>
      <c r="E54" s="549"/>
    </row>
    <row r="55" spans="2:4" ht="33.75" customHeight="1">
      <c r="B55" s="172" t="s">
        <v>352</v>
      </c>
      <c r="C55" s="180" t="s">
        <v>345</v>
      </c>
      <c r="D55" s="354">
        <v>232</v>
      </c>
    </row>
    <row r="56" spans="2:4" ht="19.5" customHeight="1">
      <c r="B56" s="181" t="s">
        <v>354</v>
      </c>
      <c r="C56" s="180" t="s">
        <v>347</v>
      </c>
      <c r="D56" s="354">
        <v>7600</v>
      </c>
    </row>
    <row r="57" spans="2:4" ht="19.5" customHeight="1">
      <c r="B57" s="174" t="s">
        <v>356</v>
      </c>
      <c r="C57" s="180" t="s">
        <v>349</v>
      </c>
      <c r="D57" s="354">
        <v>6828</v>
      </c>
    </row>
    <row r="58" spans="2:5" ht="19.5" customHeight="1">
      <c r="B58" s="172" t="s">
        <v>416</v>
      </c>
      <c r="C58" s="180" t="s">
        <v>351</v>
      </c>
      <c r="D58" s="354">
        <v>7559</v>
      </c>
      <c r="E58" s="275"/>
    </row>
    <row r="59" spans="2:6" ht="19.5" customHeight="1">
      <c r="B59" s="181" t="s">
        <v>425</v>
      </c>
      <c r="C59" s="180" t="s">
        <v>355</v>
      </c>
      <c r="D59" s="354">
        <v>2751</v>
      </c>
      <c r="E59" s="355"/>
      <c r="F59" s="275"/>
    </row>
    <row r="60" spans="2:4" ht="19.5" customHeight="1">
      <c r="B60" s="181" t="s">
        <v>426</v>
      </c>
      <c r="C60" s="180" t="s">
        <v>357</v>
      </c>
      <c r="D60" s="354">
        <v>4547</v>
      </c>
    </row>
    <row r="61" spans="2:5" ht="19.5" customHeight="1">
      <c r="B61" s="181" t="s">
        <v>586</v>
      </c>
      <c r="C61" s="180" t="s">
        <v>427</v>
      </c>
      <c r="D61" s="354">
        <v>579.2</v>
      </c>
      <c r="E61" s="275"/>
    </row>
    <row r="62" spans="2:6" ht="18" customHeight="1">
      <c r="B62" s="174" t="s">
        <v>587</v>
      </c>
      <c r="C62" s="180" t="s">
        <v>564</v>
      </c>
      <c r="D62" s="354">
        <v>14008</v>
      </c>
      <c r="E62" s="550"/>
      <c r="F62" s="179"/>
    </row>
    <row r="63" spans="2:5" ht="19.5" customHeight="1">
      <c r="B63" s="181" t="s">
        <v>535</v>
      </c>
      <c r="C63" s="180" t="s">
        <v>565</v>
      </c>
      <c r="D63" s="354">
        <v>13195</v>
      </c>
      <c r="E63" s="550"/>
    </row>
    <row r="64" spans="2:5" ht="16.5" customHeight="1">
      <c r="B64" s="356" t="s">
        <v>572</v>
      </c>
      <c r="C64" s="305" t="s">
        <v>358</v>
      </c>
      <c r="D64" s="354">
        <v>278447</v>
      </c>
      <c r="E64" s="357"/>
    </row>
    <row r="65" spans="2:4" s="10" customFormat="1" ht="15.75" customHeight="1">
      <c r="B65" s="181" t="s">
        <v>573</v>
      </c>
      <c r="C65" s="346" t="s">
        <v>505</v>
      </c>
      <c r="D65" s="33">
        <f>D39+D40</f>
        <v>5959979.2</v>
      </c>
    </row>
    <row r="66" spans="2:4" s="10" customFormat="1" ht="15.75" customHeight="1">
      <c r="B66" s="525" t="s">
        <v>574</v>
      </c>
      <c r="C66" s="299" t="s">
        <v>637</v>
      </c>
      <c r="D66" s="384">
        <f>D67+D68</f>
        <v>1938137</v>
      </c>
    </row>
    <row r="67" spans="2:4" s="10" customFormat="1" ht="15.75" customHeight="1">
      <c r="B67" s="526" t="s">
        <v>575</v>
      </c>
      <c r="C67" s="528" t="s">
        <v>644</v>
      </c>
      <c r="D67" s="384">
        <v>1448100</v>
      </c>
    </row>
    <row r="68" spans="2:4" s="10" customFormat="1" ht="28.5" customHeight="1">
      <c r="B68" s="527" t="s">
        <v>635</v>
      </c>
      <c r="C68" s="529" t="s">
        <v>645</v>
      </c>
      <c r="D68" s="384">
        <v>490037</v>
      </c>
    </row>
    <row r="69" spans="2:4" s="10" customFormat="1" ht="15.75" customHeight="1">
      <c r="B69" s="523" t="s">
        <v>636</v>
      </c>
      <c r="C69" s="529" t="s">
        <v>612</v>
      </c>
      <c r="D69" s="375">
        <v>99821</v>
      </c>
    </row>
    <row r="70" spans="2:4" s="10" customFormat="1" ht="15.75" customHeight="1">
      <c r="B70" s="523" t="s">
        <v>639</v>
      </c>
      <c r="C70" s="290" t="s">
        <v>0</v>
      </c>
      <c r="D70" s="33">
        <f>SUM(D39+D40+D69+D66)</f>
        <v>7997937.2</v>
      </c>
    </row>
    <row r="71" spans="2:3" s="10" customFormat="1" ht="13.5" customHeight="1">
      <c r="B71" s="184"/>
      <c r="C71" s="306"/>
    </row>
    <row r="72" spans="2:3" s="10" customFormat="1" ht="15.75" customHeight="1">
      <c r="B72" s="184"/>
      <c r="C72" s="277"/>
    </row>
    <row r="73" spans="2:3" s="10" customFormat="1" ht="15.75" customHeight="1">
      <c r="B73" s="184"/>
      <c r="C73" s="183"/>
    </row>
    <row r="74" s="10" customFormat="1" ht="15.75" customHeight="1">
      <c r="C74" s="183"/>
    </row>
    <row r="75" s="10" customFormat="1" ht="15.75" customHeight="1">
      <c r="C75" s="183"/>
    </row>
    <row r="76" s="10" customFormat="1" ht="15.75" customHeight="1">
      <c r="C76" s="524"/>
    </row>
    <row r="77" s="10" customFormat="1" ht="15.75" customHeight="1">
      <c r="C77" s="183"/>
    </row>
    <row r="78" s="10" customFormat="1" ht="16.5" customHeight="1">
      <c r="C78" s="183"/>
    </row>
    <row r="79" s="10" customFormat="1" ht="16.5" customHeight="1">
      <c r="C79" s="183"/>
    </row>
    <row r="80" s="10" customFormat="1" ht="15.75" customHeight="1">
      <c r="C80" s="183"/>
    </row>
    <row r="81" s="10" customFormat="1" ht="15.75" customHeight="1">
      <c r="C81" s="183"/>
    </row>
    <row r="82" s="10" customFormat="1" ht="15.75" customHeight="1">
      <c r="C82" s="183"/>
    </row>
    <row r="83" s="10" customFormat="1" ht="15.75" customHeight="1">
      <c r="C83" s="183"/>
    </row>
    <row r="84" ht="12.75">
      <c r="C84" s="183"/>
    </row>
    <row r="85" ht="12.75">
      <c r="C85" s="183"/>
    </row>
  </sheetData>
  <sheetProtection/>
  <mergeCells count="7">
    <mergeCell ref="C6:D6"/>
    <mergeCell ref="E53:E54"/>
    <mergeCell ref="E62:E63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79"/>
  <sheetViews>
    <sheetView zoomScalePageLayoutView="0" workbookViewId="0" topLeftCell="A31">
      <selection activeCell="F16" sqref="F16"/>
    </sheetView>
  </sheetViews>
  <sheetFormatPr defaultColWidth="9.140625" defaultRowHeight="12.75"/>
  <cols>
    <col min="1" max="1" width="0.2890625" style="32" customWidth="1"/>
    <col min="2" max="2" width="9.140625" style="32" customWidth="1"/>
    <col min="3" max="3" width="40.28125" style="32" customWidth="1"/>
    <col min="4" max="4" width="8.28125" style="32" customWidth="1"/>
    <col min="5" max="5" width="7.8515625" style="32" customWidth="1"/>
    <col min="6" max="6" width="7.421875" style="32" customWidth="1"/>
    <col min="7" max="7" width="11.57421875" style="32" customWidth="1"/>
    <col min="8" max="8" width="10.8515625" style="32" customWidth="1"/>
    <col min="9" max="9" width="9.140625" style="38" customWidth="1"/>
    <col min="10" max="16384" width="9.140625" style="32" customWidth="1"/>
  </cols>
  <sheetData>
    <row r="1" spans="4:8" ht="15">
      <c r="D1" s="45"/>
      <c r="E1" s="45"/>
      <c r="F1" s="146" t="s">
        <v>251</v>
      </c>
      <c r="G1" s="147"/>
      <c r="H1" s="147"/>
    </row>
    <row r="2" spans="4:8" ht="15">
      <c r="D2" s="9"/>
      <c r="E2" s="9"/>
      <c r="F2" s="556" t="s">
        <v>580</v>
      </c>
      <c r="G2" s="557"/>
      <c r="H2" s="557"/>
    </row>
    <row r="3" spans="4:8" ht="15">
      <c r="D3" s="45"/>
      <c r="E3" s="45"/>
      <c r="F3" s="9" t="s">
        <v>634</v>
      </c>
      <c r="G3" s="147"/>
      <c r="H3" s="147"/>
    </row>
    <row r="4" spans="5:8" ht="15">
      <c r="E4" s="9"/>
      <c r="F4" s="9" t="s">
        <v>561</v>
      </c>
      <c r="G4" s="9"/>
      <c r="H4" s="147"/>
    </row>
    <row r="6" spans="2:9" ht="14.25">
      <c r="B6" s="619" t="s">
        <v>560</v>
      </c>
      <c r="C6" s="619"/>
      <c r="D6" s="619"/>
      <c r="E6" s="619"/>
      <c r="F6" s="619"/>
      <c r="G6" s="619"/>
      <c r="H6" s="619"/>
      <c r="I6" s="40"/>
    </row>
    <row r="7" spans="2:9" ht="14.25">
      <c r="B7" s="619" t="s">
        <v>423</v>
      </c>
      <c r="C7" s="619"/>
      <c r="D7" s="619"/>
      <c r="E7" s="619"/>
      <c r="F7" s="619"/>
      <c r="G7" s="619"/>
      <c r="H7" s="619"/>
      <c r="I7" s="39"/>
    </row>
    <row r="8" ht="12.75">
      <c r="H8" s="459" t="s">
        <v>593</v>
      </c>
    </row>
    <row r="9" spans="2:8" ht="12.75" customHeight="1">
      <c r="B9" s="625" t="s">
        <v>295</v>
      </c>
      <c r="C9" s="41"/>
      <c r="D9" s="622" t="s">
        <v>297</v>
      </c>
      <c r="E9" s="609" t="s">
        <v>0</v>
      </c>
      <c r="F9" s="572" t="s">
        <v>11</v>
      </c>
      <c r="G9" s="572"/>
      <c r="H9" s="572"/>
    </row>
    <row r="10" spans="2:8" ht="12.75" customHeight="1">
      <c r="B10" s="625"/>
      <c r="C10" s="620" t="s">
        <v>124</v>
      </c>
      <c r="D10" s="623"/>
      <c r="E10" s="610"/>
      <c r="F10" s="572" t="s">
        <v>12</v>
      </c>
      <c r="G10" s="572"/>
      <c r="H10" s="615" t="s">
        <v>13</v>
      </c>
    </row>
    <row r="11" spans="2:8" ht="12.75" customHeight="1">
      <c r="B11" s="625"/>
      <c r="C11" s="620"/>
      <c r="D11" s="623"/>
      <c r="E11" s="610"/>
      <c r="F11" s="609" t="s">
        <v>14</v>
      </c>
      <c r="G11" s="622" t="s">
        <v>247</v>
      </c>
      <c r="H11" s="615"/>
    </row>
    <row r="12" spans="2:8" ht="29.25" customHeight="1">
      <c r="B12" s="625"/>
      <c r="C12" s="621"/>
      <c r="D12" s="624"/>
      <c r="E12" s="611"/>
      <c r="F12" s="611"/>
      <c r="G12" s="624"/>
      <c r="H12" s="615"/>
    </row>
    <row r="13" spans="2:8" ht="15.75">
      <c r="B13" s="34" t="s">
        <v>15</v>
      </c>
      <c r="C13" s="42" t="s">
        <v>1</v>
      </c>
      <c r="D13" s="43"/>
      <c r="E13" s="442">
        <f>F13+H13</f>
        <v>123022</v>
      </c>
      <c r="F13" s="381">
        <f>F14+F23+F34+F39+F45+F43+F47+F50</f>
        <v>95543</v>
      </c>
      <c r="G13" s="381">
        <f>G14+G23+G34+G39+G45+G43+G47+G50</f>
        <v>24078</v>
      </c>
      <c r="H13" s="381">
        <f>H14+H23+H34+H39+H45+H43+H47+H50</f>
        <v>27479</v>
      </c>
    </row>
    <row r="14" spans="2:8" ht="14.25">
      <c r="B14" s="16" t="s">
        <v>16</v>
      </c>
      <c r="C14" s="25" t="s">
        <v>113</v>
      </c>
      <c r="D14" s="43" t="s">
        <v>146</v>
      </c>
      <c r="E14" s="381">
        <f>E15+E16+E18+E19+E20+E21+E22+E17</f>
        <v>0</v>
      </c>
      <c r="F14" s="381">
        <f>F15+F16+F17+F18+F19+F20+F21+F22</f>
        <v>0</v>
      </c>
      <c r="G14" s="381">
        <f>G15+G16+G17+G18+G19+G20+G21+G22</f>
        <v>0</v>
      </c>
      <c r="H14" s="381">
        <f>H15+H16+H17+H18+H19+H20+H21+H22</f>
        <v>0</v>
      </c>
    </row>
    <row r="15" spans="2:8" ht="15">
      <c r="B15" s="44" t="s">
        <v>167</v>
      </c>
      <c r="C15" s="45" t="s">
        <v>279</v>
      </c>
      <c r="D15" s="612"/>
      <c r="E15" s="387">
        <f aca="true" t="shared" si="0" ref="E15:E32">F15+H15</f>
        <v>0</v>
      </c>
      <c r="F15" s="382"/>
      <c r="G15" s="382"/>
      <c r="H15" s="382"/>
    </row>
    <row r="16" spans="2:8" ht="15">
      <c r="B16" s="13" t="s">
        <v>364</v>
      </c>
      <c r="C16" s="45" t="s">
        <v>363</v>
      </c>
      <c r="D16" s="613"/>
      <c r="E16" s="387">
        <f t="shared" si="0"/>
        <v>0</v>
      </c>
      <c r="F16" s="382"/>
      <c r="G16" s="382"/>
      <c r="H16" s="382"/>
    </row>
    <row r="17" spans="2:8" ht="15">
      <c r="B17" s="13" t="s">
        <v>168</v>
      </c>
      <c r="C17" s="45" t="s">
        <v>280</v>
      </c>
      <c r="D17" s="613"/>
      <c r="E17" s="387">
        <f t="shared" si="0"/>
        <v>0</v>
      </c>
      <c r="F17" s="382"/>
      <c r="G17" s="382"/>
      <c r="H17" s="382"/>
    </row>
    <row r="18" spans="2:8" ht="15">
      <c r="B18" s="13" t="s">
        <v>169</v>
      </c>
      <c r="C18" s="9" t="s">
        <v>245</v>
      </c>
      <c r="D18" s="613"/>
      <c r="E18" s="387">
        <f t="shared" si="0"/>
        <v>0</v>
      </c>
      <c r="F18" s="382"/>
      <c r="G18" s="382"/>
      <c r="H18" s="383"/>
    </row>
    <row r="19" spans="2:8" ht="15">
      <c r="B19" s="13" t="s">
        <v>170</v>
      </c>
      <c r="C19" s="9" t="s">
        <v>248</v>
      </c>
      <c r="D19" s="613"/>
      <c r="E19" s="387">
        <f t="shared" si="0"/>
        <v>0</v>
      </c>
      <c r="F19" s="382"/>
      <c r="G19" s="382"/>
      <c r="H19" s="383"/>
    </row>
    <row r="20" spans="2:8" ht="15">
      <c r="B20" s="13" t="s">
        <v>171</v>
      </c>
      <c r="C20" s="9" t="s">
        <v>84</v>
      </c>
      <c r="D20" s="613"/>
      <c r="E20" s="387">
        <f t="shared" si="0"/>
        <v>0</v>
      </c>
      <c r="F20" s="382"/>
      <c r="G20" s="382"/>
      <c r="H20" s="383"/>
    </row>
    <row r="21" spans="2:8" ht="15">
      <c r="B21" s="44" t="s">
        <v>172</v>
      </c>
      <c r="C21" s="9" t="s">
        <v>85</v>
      </c>
      <c r="D21" s="613"/>
      <c r="E21" s="387">
        <f t="shared" si="0"/>
        <v>0</v>
      </c>
      <c r="F21" s="382"/>
      <c r="G21" s="382"/>
      <c r="H21" s="383"/>
    </row>
    <row r="22" spans="2:8" ht="15.75" customHeight="1">
      <c r="B22" s="44" t="s">
        <v>173</v>
      </c>
      <c r="C22" s="46" t="s">
        <v>80</v>
      </c>
      <c r="D22" s="24"/>
      <c r="E22" s="387">
        <f t="shared" si="0"/>
        <v>0</v>
      </c>
      <c r="F22" s="382"/>
      <c r="G22" s="382"/>
      <c r="H22" s="383"/>
    </row>
    <row r="23" spans="2:8" ht="26.25" customHeight="1">
      <c r="B23" s="47" t="s">
        <v>17</v>
      </c>
      <c r="C23" s="48" t="s">
        <v>116</v>
      </c>
      <c r="D23" s="49" t="s">
        <v>150</v>
      </c>
      <c r="E23" s="443">
        <f>F23+H23</f>
        <v>48577</v>
      </c>
      <c r="F23" s="444">
        <f>F24+F26+F27+F28+F29+F30+F32+F25+F31+F33</f>
        <v>48577</v>
      </c>
      <c r="G23" s="444">
        <f>G24+G26+G27+G28+G29+G30+G32+G25+G31+G33</f>
        <v>24078</v>
      </c>
      <c r="H23" s="444">
        <f>H24+H26+H27+H28+H29+H30+H32+H25+H31+H33</f>
        <v>0</v>
      </c>
    </row>
    <row r="24" spans="2:8" ht="15">
      <c r="B24" s="50" t="s">
        <v>174</v>
      </c>
      <c r="C24" s="14" t="s">
        <v>278</v>
      </c>
      <c r="D24" s="51"/>
      <c r="E24" s="445">
        <f t="shared" si="0"/>
        <v>31537</v>
      </c>
      <c r="F24" s="387">
        <v>31537</v>
      </c>
      <c r="G24" s="387">
        <v>24078</v>
      </c>
      <c r="H24" s="387"/>
    </row>
    <row r="25" spans="2:8" ht="15">
      <c r="B25" s="50" t="s">
        <v>164</v>
      </c>
      <c r="C25" s="14" t="s">
        <v>277</v>
      </c>
      <c r="D25" s="52"/>
      <c r="E25" s="445">
        <f t="shared" si="0"/>
        <v>0</v>
      </c>
      <c r="F25" s="387"/>
      <c r="G25" s="387"/>
      <c r="H25" s="387"/>
    </row>
    <row r="26" spans="2:8" ht="15">
      <c r="B26" s="50" t="s">
        <v>175</v>
      </c>
      <c r="C26" s="14" t="s">
        <v>75</v>
      </c>
      <c r="D26" s="53"/>
      <c r="E26" s="445">
        <f t="shared" si="0"/>
        <v>0</v>
      </c>
      <c r="F26" s="387"/>
      <c r="G26" s="387"/>
      <c r="H26" s="387"/>
    </row>
    <row r="27" spans="2:8" ht="15">
      <c r="B27" s="50" t="s">
        <v>171</v>
      </c>
      <c r="C27" s="14" t="s">
        <v>183</v>
      </c>
      <c r="D27" s="53"/>
      <c r="E27" s="445">
        <f t="shared" si="0"/>
        <v>17040</v>
      </c>
      <c r="F27" s="387">
        <v>17040</v>
      </c>
      <c r="G27" s="387"/>
      <c r="H27" s="387"/>
    </row>
    <row r="28" spans="2:8" ht="15">
      <c r="B28" s="50" t="s">
        <v>176</v>
      </c>
      <c r="C28" s="272" t="s">
        <v>2</v>
      </c>
      <c r="D28" s="52"/>
      <c r="E28" s="445">
        <f t="shared" si="0"/>
        <v>0</v>
      </c>
      <c r="F28" s="387"/>
      <c r="G28" s="388"/>
      <c r="H28" s="388"/>
    </row>
    <row r="29" spans="2:8" ht="15">
      <c r="B29" s="50" t="s">
        <v>173</v>
      </c>
      <c r="C29" s="272" t="s">
        <v>80</v>
      </c>
      <c r="D29" s="52"/>
      <c r="E29" s="445">
        <f t="shared" si="0"/>
        <v>0</v>
      </c>
      <c r="F29" s="387"/>
      <c r="G29" s="388"/>
      <c r="H29" s="388"/>
    </row>
    <row r="30" spans="2:8" ht="15">
      <c r="B30" s="50" t="s">
        <v>290</v>
      </c>
      <c r="C30" s="14" t="s">
        <v>4</v>
      </c>
      <c r="D30" s="54"/>
      <c r="E30" s="445">
        <f t="shared" si="0"/>
        <v>0</v>
      </c>
      <c r="F30" s="390"/>
      <c r="G30" s="390"/>
      <c r="H30" s="388"/>
    </row>
    <row r="31" spans="2:8" ht="30">
      <c r="B31" s="94" t="s">
        <v>166</v>
      </c>
      <c r="C31" s="169" t="s">
        <v>621</v>
      </c>
      <c r="D31" s="54"/>
      <c r="E31" s="445">
        <f t="shared" si="0"/>
        <v>0</v>
      </c>
      <c r="F31" s="390"/>
      <c r="G31" s="390"/>
      <c r="H31" s="388"/>
    </row>
    <row r="32" spans="2:8" ht="30">
      <c r="B32" s="94" t="s">
        <v>178</v>
      </c>
      <c r="C32" s="273" t="s">
        <v>117</v>
      </c>
      <c r="D32" s="54"/>
      <c r="E32" s="445">
        <f t="shared" si="0"/>
        <v>0</v>
      </c>
      <c r="F32" s="387"/>
      <c r="G32" s="387"/>
      <c r="H32" s="387"/>
    </row>
    <row r="33" spans="2:8" ht="30">
      <c r="B33" s="94" t="s">
        <v>525</v>
      </c>
      <c r="C33" s="278" t="s">
        <v>524</v>
      </c>
      <c r="D33" s="54"/>
      <c r="E33" s="445">
        <f>F33+H33</f>
        <v>0</v>
      </c>
      <c r="F33" s="382"/>
      <c r="G33" s="382"/>
      <c r="H33" s="382"/>
    </row>
    <row r="34" spans="2:8" ht="30.75" customHeight="1">
      <c r="B34" s="34" t="s">
        <v>18</v>
      </c>
      <c r="C34" s="56" t="s">
        <v>234</v>
      </c>
      <c r="D34" s="58" t="s">
        <v>149</v>
      </c>
      <c r="E34" s="383">
        <f>E35+E37+E36+E38</f>
        <v>0</v>
      </c>
      <c r="F34" s="383">
        <f>F35+F37+F36+F38</f>
        <v>0</v>
      </c>
      <c r="G34" s="383">
        <f>G35+G37+G36+G38</f>
        <v>0</v>
      </c>
      <c r="H34" s="383">
        <f>H35+H37+H36+H38</f>
        <v>0</v>
      </c>
    </row>
    <row r="35" spans="2:8" ht="15">
      <c r="B35" s="44" t="s">
        <v>179</v>
      </c>
      <c r="C35" s="57" t="s">
        <v>3</v>
      </c>
      <c r="D35" s="58"/>
      <c r="E35" s="445">
        <f>F35+H35</f>
        <v>0</v>
      </c>
      <c r="F35" s="398"/>
      <c r="G35" s="387"/>
      <c r="H35" s="388"/>
    </row>
    <row r="36" spans="2:8" ht="15">
      <c r="B36" s="44" t="s">
        <v>180</v>
      </c>
      <c r="C36" s="57" t="s">
        <v>159</v>
      </c>
      <c r="D36" s="59"/>
      <c r="E36" s="445">
        <f>F36+H36</f>
        <v>0</v>
      </c>
      <c r="F36" s="398"/>
      <c r="G36" s="387"/>
      <c r="H36" s="387"/>
    </row>
    <row r="37" spans="2:8" ht="15">
      <c r="B37" s="44" t="s">
        <v>181</v>
      </c>
      <c r="C37" s="9" t="s">
        <v>82</v>
      </c>
      <c r="D37" s="59"/>
      <c r="E37" s="445">
        <f>F37+H37</f>
        <v>0</v>
      </c>
      <c r="F37" s="398"/>
      <c r="G37" s="387"/>
      <c r="H37" s="387"/>
    </row>
    <row r="38" spans="2:8" ht="15">
      <c r="B38" s="44" t="s">
        <v>166</v>
      </c>
      <c r="C38" s="9" t="s">
        <v>506</v>
      </c>
      <c r="D38" s="60"/>
      <c r="E38" s="445">
        <f>F38+H38</f>
        <v>0</v>
      </c>
      <c r="F38" s="445"/>
      <c r="G38" s="445"/>
      <c r="H38" s="445"/>
    </row>
    <row r="39" spans="2:8" ht="14.25">
      <c r="B39" s="34" t="s">
        <v>19</v>
      </c>
      <c r="C39" s="7" t="s">
        <v>120</v>
      </c>
      <c r="D39" s="59" t="s">
        <v>151</v>
      </c>
      <c r="E39" s="446">
        <f>E40+E41+E42</f>
        <v>27479</v>
      </c>
      <c r="F39" s="446">
        <f>F40+F41+F42</f>
        <v>0</v>
      </c>
      <c r="G39" s="446">
        <f>G40+G41+G42</f>
        <v>0</v>
      </c>
      <c r="H39" s="446">
        <f>H40+H41+H42</f>
        <v>27479</v>
      </c>
    </row>
    <row r="40" spans="2:8" ht="15">
      <c r="B40" s="44" t="s">
        <v>166</v>
      </c>
      <c r="C40" s="9" t="s">
        <v>76</v>
      </c>
      <c r="D40" s="58"/>
      <c r="E40" s="445">
        <f>F40+H40</f>
        <v>0</v>
      </c>
      <c r="F40" s="387"/>
      <c r="G40" s="387"/>
      <c r="H40" s="387"/>
    </row>
    <row r="41" spans="2:8" ht="15">
      <c r="B41" s="44" t="s">
        <v>166</v>
      </c>
      <c r="C41" s="9" t="s">
        <v>83</v>
      </c>
      <c r="D41" s="60"/>
      <c r="E41" s="445">
        <f>F41+H41</f>
        <v>0</v>
      </c>
      <c r="F41" s="387"/>
      <c r="G41" s="387"/>
      <c r="H41" s="387"/>
    </row>
    <row r="42" spans="2:8" ht="15">
      <c r="B42" s="44" t="s">
        <v>166</v>
      </c>
      <c r="C42" s="9" t="s">
        <v>163</v>
      </c>
      <c r="D42" s="60"/>
      <c r="E42" s="445">
        <f>F42+H42</f>
        <v>27479</v>
      </c>
      <c r="F42" s="387"/>
      <c r="G42" s="387"/>
      <c r="H42" s="387">
        <v>27479</v>
      </c>
    </row>
    <row r="43" spans="2:8" ht="28.5">
      <c r="B43" s="34" t="s">
        <v>77</v>
      </c>
      <c r="C43" s="8" t="s">
        <v>201</v>
      </c>
      <c r="D43" s="60" t="s">
        <v>152</v>
      </c>
      <c r="E43" s="443">
        <f>E44</f>
        <v>0</v>
      </c>
      <c r="F43" s="443">
        <f>F44</f>
        <v>0</v>
      </c>
      <c r="G43" s="443">
        <f>G44</f>
        <v>0</v>
      </c>
      <c r="H43" s="443">
        <f>H44</f>
        <v>0</v>
      </c>
    </row>
    <row r="44" spans="2:8" ht="15">
      <c r="B44" s="44" t="s">
        <v>166</v>
      </c>
      <c r="C44" s="9" t="s">
        <v>76</v>
      </c>
      <c r="D44" s="60"/>
      <c r="E44" s="447">
        <f>F44+H44</f>
        <v>0</v>
      </c>
      <c r="F44" s="387"/>
      <c r="G44" s="387"/>
      <c r="H44" s="387"/>
    </row>
    <row r="45" spans="2:8" ht="14.25">
      <c r="B45" s="34" t="s">
        <v>144</v>
      </c>
      <c r="C45" s="23" t="s">
        <v>142</v>
      </c>
      <c r="D45" s="6" t="s">
        <v>147</v>
      </c>
      <c r="E45" s="446">
        <f>F45+H45</f>
        <v>42767</v>
      </c>
      <c r="F45" s="388">
        <f>F46</f>
        <v>42767</v>
      </c>
      <c r="G45" s="388">
        <f>G46</f>
        <v>0</v>
      </c>
      <c r="H45" s="388">
        <f>H46</f>
        <v>0</v>
      </c>
    </row>
    <row r="46" spans="2:8" ht="15">
      <c r="B46" s="13" t="s">
        <v>145</v>
      </c>
      <c r="C46" s="61" t="s">
        <v>143</v>
      </c>
      <c r="D46" s="58"/>
      <c r="E46" s="387">
        <f>F46+H46</f>
        <v>42767</v>
      </c>
      <c r="F46" s="397">
        <v>42767</v>
      </c>
      <c r="G46" s="387"/>
      <c r="H46" s="395"/>
    </row>
    <row r="47" spans="2:9" ht="28.5">
      <c r="B47" s="34" t="s">
        <v>155</v>
      </c>
      <c r="C47" s="8" t="s">
        <v>160</v>
      </c>
      <c r="D47" s="6" t="s">
        <v>38</v>
      </c>
      <c r="E47" s="388">
        <f>E48+E49</f>
        <v>4199</v>
      </c>
      <c r="F47" s="388">
        <f>F48+F49</f>
        <v>4199</v>
      </c>
      <c r="G47" s="388">
        <f>G48+G49</f>
        <v>0</v>
      </c>
      <c r="H47" s="388">
        <f>H48+H49</f>
        <v>0</v>
      </c>
      <c r="I47" s="148"/>
    </row>
    <row r="48" spans="2:8" ht="15">
      <c r="B48" s="13" t="s">
        <v>156</v>
      </c>
      <c r="C48" s="61" t="s">
        <v>122</v>
      </c>
      <c r="D48" s="60"/>
      <c r="E48" s="387">
        <f>F48</f>
        <v>4199</v>
      </c>
      <c r="F48" s="387">
        <v>4199</v>
      </c>
      <c r="G48" s="387"/>
      <c r="H48" s="387"/>
    </row>
    <row r="49" spans="2:8" ht="16.5" customHeight="1">
      <c r="B49" s="13" t="s">
        <v>517</v>
      </c>
      <c r="C49" s="274" t="s">
        <v>548</v>
      </c>
      <c r="D49" s="60"/>
      <c r="E49" s="387">
        <f>F49+H49</f>
        <v>0</v>
      </c>
      <c r="F49" s="387"/>
      <c r="G49" s="387"/>
      <c r="H49" s="387"/>
    </row>
    <row r="50" spans="2:8" ht="14.25">
      <c r="B50" s="62" t="s">
        <v>162</v>
      </c>
      <c r="C50" s="25" t="s">
        <v>161</v>
      </c>
      <c r="D50" s="60" t="s">
        <v>40</v>
      </c>
      <c r="E50" s="388">
        <f>E51+E52</f>
        <v>0</v>
      </c>
      <c r="F50" s="388">
        <f>F51+F52</f>
        <v>0</v>
      </c>
      <c r="G50" s="388">
        <f>G51+G52</f>
        <v>0</v>
      </c>
      <c r="H50" s="388">
        <f>H51+H52</f>
        <v>0</v>
      </c>
    </row>
    <row r="51" spans="2:8" ht="15">
      <c r="B51" s="12"/>
      <c r="C51" s="63" t="s">
        <v>78</v>
      </c>
      <c r="D51" s="64"/>
      <c r="E51" s="445">
        <f>F51+H51</f>
        <v>0</v>
      </c>
      <c r="F51" s="387"/>
      <c r="G51" s="387"/>
      <c r="H51" s="387"/>
    </row>
    <row r="52" spans="2:8" ht="15">
      <c r="B52" s="13"/>
      <c r="C52" s="63" t="s">
        <v>79</v>
      </c>
      <c r="D52" s="64"/>
      <c r="E52" s="445">
        <f>F52+H52</f>
        <v>0</v>
      </c>
      <c r="F52" s="387"/>
      <c r="G52" s="387"/>
      <c r="H52" s="387"/>
    </row>
    <row r="53" spans="2:8" ht="15.75">
      <c r="B53" s="34" t="s">
        <v>20</v>
      </c>
      <c r="C53" s="286" t="s">
        <v>244</v>
      </c>
      <c r="D53" s="6"/>
      <c r="E53" s="388">
        <f>E54</f>
        <v>0</v>
      </c>
      <c r="F53" s="388">
        <f>F54</f>
        <v>0</v>
      </c>
      <c r="G53" s="388">
        <f>G54</f>
        <v>0</v>
      </c>
      <c r="H53" s="388">
        <f>H54</f>
        <v>0</v>
      </c>
    </row>
    <row r="54" spans="2:8" ht="25.5">
      <c r="B54" s="34" t="s">
        <v>21</v>
      </c>
      <c r="C54" s="26" t="s">
        <v>116</v>
      </c>
      <c r="D54" s="58" t="s">
        <v>150</v>
      </c>
      <c r="E54" s="397">
        <f aca="true" t="shared" si="1" ref="E54:E77">F54+H54</f>
        <v>0</v>
      </c>
      <c r="F54" s="397"/>
      <c r="G54" s="397"/>
      <c r="H54" s="397"/>
    </row>
    <row r="55" spans="2:13" ht="28.5">
      <c r="B55" s="34" t="s">
        <v>22</v>
      </c>
      <c r="C55" s="8" t="s">
        <v>86</v>
      </c>
      <c r="D55" s="29"/>
      <c r="E55" s="448">
        <f t="shared" si="1"/>
        <v>0</v>
      </c>
      <c r="F55" s="388">
        <f>F56</f>
        <v>0</v>
      </c>
      <c r="G55" s="388">
        <f>G56</f>
        <v>0</v>
      </c>
      <c r="H55" s="388">
        <f>H56</f>
        <v>0</v>
      </c>
      <c r="I55" s="65"/>
      <c r="J55" s="66"/>
      <c r="K55" s="66"/>
      <c r="L55" s="67"/>
      <c r="M55" s="67"/>
    </row>
    <row r="56" spans="2:13" ht="30" customHeight="1">
      <c r="B56" s="34" t="s">
        <v>23</v>
      </c>
      <c r="C56" s="152" t="s">
        <v>114</v>
      </c>
      <c r="D56" s="153" t="s">
        <v>148</v>
      </c>
      <c r="E56" s="448">
        <f t="shared" si="1"/>
        <v>0</v>
      </c>
      <c r="F56" s="448">
        <f>F57+F58+F59+F60+F67+F68+F69+F70+F71+F72+F73+F74+F75+F76+F77</f>
        <v>0</v>
      </c>
      <c r="G56" s="448">
        <f>G57+G58+G59+G60+G67+G68+G69+G70+G71+G72+G73+G74+G75+G76+G77</f>
        <v>0</v>
      </c>
      <c r="H56" s="448">
        <f>H57+H58+H59+H60+H67+H68+H69+H70+H71+H72+H73+H74+H75+H76+H77</f>
        <v>0</v>
      </c>
      <c r="I56" s="65"/>
      <c r="J56" s="66"/>
      <c r="K56" s="66"/>
      <c r="L56" s="67"/>
      <c r="M56" s="67"/>
    </row>
    <row r="57" spans="2:13" ht="15">
      <c r="B57" s="50" t="s">
        <v>282</v>
      </c>
      <c r="C57" s="19" t="s">
        <v>87</v>
      </c>
      <c r="D57" s="29"/>
      <c r="E57" s="449">
        <f t="shared" si="1"/>
        <v>0</v>
      </c>
      <c r="F57" s="387"/>
      <c r="G57" s="388"/>
      <c r="H57" s="388"/>
      <c r="I57" s="65"/>
      <c r="J57" s="66"/>
      <c r="K57" s="66"/>
      <c r="L57" s="67"/>
      <c r="M57" s="67"/>
    </row>
    <row r="58" spans="2:13" ht="30">
      <c r="B58" s="50" t="s">
        <v>241</v>
      </c>
      <c r="C58" s="487" t="s">
        <v>249</v>
      </c>
      <c r="D58" s="85"/>
      <c r="E58" s="449">
        <f t="shared" si="1"/>
        <v>0</v>
      </c>
      <c r="F58" s="387"/>
      <c r="G58" s="388"/>
      <c r="H58" s="388"/>
      <c r="I58" s="65"/>
      <c r="J58" s="66"/>
      <c r="K58" s="66"/>
      <c r="L58" s="67"/>
      <c r="M58" s="67"/>
    </row>
    <row r="59" spans="2:13" ht="15">
      <c r="B59" s="50" t="s">
        <v>242</v>
      </c>
      <c r="C59" s="19" t="s">
        <v>369</v>
      </c>
      <c r="D59" s="68"/>
      <c r="E59" s="449">
        <f t="shared" si="1"/>
        <v>0</v>
      </c>
      <c r="F59" s="387"/>
      <c r="G59" s="387"/>
      <c r="H59" s="387"/>
      <c r="I59" s="69"/>
      <c r="J59" s="66"/>
      <c r="K59" s="70"/>
      <c r="L59" s="70"/>
      <c r="M59" s="70"/>
    </row>
    <row r="60" spans="2:13" ht="15">
      <c r="B60" s="312"/>
      <c r="C60" s="488" t="s">
        <v>154</v>
      </c>
      <c r="D60" s="68"/>
      <c r="E60" s="491">
        <f t="shared" si="1"/>
        <v>0</v>
      </c>
      <c r="F60" s="378">
        <f>F61+F62+F63+F64+F65+F66</f>
        <v>0</v>
      </c>
      <c r="G60" s="378">
        <f>G61+G62+G63+G64+G65+G66</f>
        <v>0</v>
      </c>
      <c r="H60" s="378">
        <f>H61+H62+H63+H64+H65+H66</f>
        <v>0</v>
      </c>
      <c r="I60" s="69"/>
      <c r="J60" s="66"/>
      <c r="K60" s="70"/>
      <c r="L60" s="70"/>
      <c r="M60" s="70"/>
    </row>
    <row r="61" spans="2:13" ht="15">
      <c r="B61" s="50" t="s">
        <v>243</v>
      </c>
      <c r="C61" s="315" t="s">
        <v>94</v>
      </c>
      <c r="D61" s="314"/>
      <c r="E61" s="445">
        <f t="shared" si="1"/>
        <v>0</v>
      </c>
      <c r="F61" s="450"/>
      <c r="G61" s="450"/>
      <c r="H61" s="450"/>
      <c r="I61" s="69"/>
      <c r="J61" s="66"/>
      <c r="K61" s="70"/>
      <c r="L61" s="70"/>
      <c r="M61" s="70"/>
    </row>
    <row r="62" spans="2:13" ht="15">
      <c r="B62" s="50" t="s">
        <v>240</v>
      </c>
      <c r="C62" s="315" t="s">
        <v>95</v>
      </c>
      <c r="D62" s="68"/>
      <c r="E62" s="445">
        <f t="shared" si="1"/>
        <v>0</v>
      </c>
      <c r="F62" s="387"/>
      <c r="G62" s="387"/>
      <c r="H62" s="387"/>
      <c r="I62" s="69"/>
      <c r="J62" s="66"/>
      <c r="K62" s="70"/>
      <c r="L62" s="73"/>
      <c r="M62" s="73"/>
    </row>
    <row r="63" spans="2:13" ht="15">
      <c r="B63" s="44" t="s">
        <v>241</v>
      </c>
      <c r="C63" s="313" t="s">
        <v>90</v>
      </c>
      <c r="D63" s="72"/>
      <c r="E63" s="445">
        <f t="shared" si="1"/>
        <v>0</v>
      </c>
      <c r="F63" s="387"/>
      <c r="G63" s="388"/>
      <c r="H63" s="387"/>
      <c r="I63" s="74"/>
      <c r="J63" s="70"/>
      <c r="K63" s="70"/>
      <c r="L63" s="70"/>
      <c r="M63" s="70"/>
    </row>
    <row r="64" spans="2:8" ht="15">
      <c r="B64" s="13" t="s">
        <v>242</v>
      </c>
      <c r="C64" s="313" t="s">
        <v>91</v>
      </c>
      <c r="D64" s="68"/>
      <c r="E64" s="445">
        <f>F64+H64</f>
        <v>0</v>
      </c>
      <c r="F64" s="387"/>
      <c r="G64" s="387"/>
      <c r="H64" s="387"/>
    </row>
    <row r="65" spans="2:8" ht="15">
      <c r="B65" s="13" t="s">
        <v>242</v>
      </c>
      <c r="C65" s="313" t="s">
        <v>92</v>
      </c>
      <c r="D65" s="68"/>
      <c r="E65" s="445">
        <f>F65+H65</f>
        <v>0</v>
      </c>
      <c r="F65" s="387"/>
      <c r="G65" s="387"/>
      <c r="H65" s="387"/>
    </row>
    <row r="66" spans="2:8" ht="15">
      <c r="B66" s="13" t="s">
        <v>242</v>
      </c>
      <c r="C66" s="313" t="s">
        <v>93</v>
      </c>
      <c r="D66" s="68"/>
      <c r="E66" s="445">
        <f>F66+H66</f>
        <v>0</v>
      </c>
      <c r="F66" s="387"/>
      <c r="G66" s="387"/>
      <c r="H66" s="387"/>
    </row>
    <row r="67" spans="2:8" ht="15">
      <c r="B67" s="50" t="s">
        <v>238</v>
      </c>
      <c r="C67" s="21" t="s">
        <v>88</v>
      </c>
      <c r="D67" s="68"/>
      <c r="E67" s="445">
        <f>F67+H67</f>
        <v>0</v>
      </c>
      <c r="F67" s="387"/>
      <c r="G67" s="387"/>
      <c r="H67" s="387"/>
    </row>
    <row r="68" spans="2:8" ht="15">
      <c r="B68" s="50" t="s">
        <v>238</v>
      </c>
      <c r="C68" s="21" t="s">
        <v>616</v>
      </c>
      <c r="D68" s="68"/>
      <c r="E68" s="445">
        <f>F68+H68</f>
        <v>0</v>
      </c>
      <c r="F68" s="387"/>
      <c r="G68" s="387"/>
      <c r="H68" s="387"/>
    </row>
    <row r="69" spans="2:8" ht="15">
      <c r="B69" s="50" t="s">
        <v>238</v>
      </c>
      <c r="C69" s="21" t="s">
        <v>286</v>
      </c>
      <c r="D69" s="68"/>
      <c r="E69" s="445">
        <f t="shared" si="1"/>
        <v>0</v>
      </c>
      <c r="F69" s="387"/>
      <c r="G69" s="387"/>
      <c r="H69" s="387"/>
    </row>
    <row r="70" spans="2:9" ht="15">
      <c r="B70" s="50" t="s">
        <v>238</v>
      </c>
      <c r="C70" s="21" t="s">
        <v>288</v>
      </c>
      <c r="D70" s="68"/>
      <c r="E70" s="445">
        <f t="shared" si="1"/>
        <v>0</v>
      </c>
      <c r="F70" s="387"/>
      <c r="G70" s="387"/>
      <c r="H70" s="387"/>
      <c r="I70" s="155"/>
    </row>
    <row r="71" spans="2:9" ht="15">
      <c r="B71" s="50" t="s">
        <v>238</v>
      </c>
      <c r="C71" s="21" t="s">
        <v>289</v>
      </c>
      <c r="D71" s="68"/>
      <c r="E71" s="445">
        <f t="shared" si="1"/>
        <v>0</v>
      </c>
      <c r="F71" s="387"/>
      <c r="G71" s="387"/>
      <c r="H71" s="387"/>
      <c r="I71" s="155"/>
    </row>
    <row r="72" spans="2:9" ht="15">
      <c r="B72" s="50" t="s">
        <v>238</v>
      </c>
      <c r="C72" s="21" t="s">
        <v>617</v>
      </c>
      <c r="D72" s="490"/>
      <c r="E72" s="363">
        <f t="shared" si="1"/>
        <v>0</v>
      </c>
      <c r="F72" s="387"/>
      <c r="G72" s="387"/>
      <c r="H72" s="387"/>
      <c r="I72" s="155"/>
    </row>
    <row r="73" spans="2:9" ht="15">
      <c r="B73" s="71" t="s">
        <v>239</v>
      </c>
      <c r="C73" s="21" t="s">
        <v>89</v>
      </c>
      <c r="D73" s="68"/>
      <c r="E73" s="445">
        <f t="shared" si="1"/>
        <v>0</v>
      </c>
      <c r="F73" s="387"/>
      <c r="G73" s="387"/>
      <c r="H73" s="387"/>
      <c r="I73" s="155"/>
    </row>
    <row r="74" spans="2:8" ht="15">
      <c r="B74" s="50" t="s">
        <v>239</v>
      </c>
      <c r="C74" s="21" t="s">
        <v>96</v>
      </c>
      <c r="D74" s="68"/>
      <c r="E74" s="445">
        <f t="shared" si="1"/>
        <v>0</v>
      </c>
      <c r="F74" s="387"/>
      <c r="G74" s="387"/>
      <c r="H74" s="387"/>
    </row>
    <row r="75" spans="2:8" ht="15">
      <c r="B75" s="50" t="s">
        <v>239</v>
      </c>
      <c r="C75" s="21" t="s">
        <v>281</v>
      </c>
      <c r="D75" s="68"/>
      <c r="E75" s="445">
        <f t="shared" si="1"/>
        <v>0</v>
      </c>
      <c r="F75" s="387"/>
      <c r="G75" s="387"/>
      <c r="H75" s="387"/>
    </row>
    <row r="76" spans="2:8" ht="15">
      <c r="B76" s="50" t="s">
        <v>239</v>
      </c>
      <c r="C76" s="21" t="s">
        <v>293</v>
      </c>
      <c r="D76" s="68"/>
      <c r="E76" s="445">
        <f t="shared" si="1"/>
        <v>0</v>
      </c>
      <c r="F76" s="387"/>
      <c r="G76" s="387"/>
      <c r="H76" s="387"/>
    </row>
    <row r="77" spans="2:9" ht="15">
      <c r="B77" s="50" t="s">
        <v>182</v>
      </c>
      <c r="C77" s="21" t="s">
        <v>97</v>
      </c>
      <c r="D77" s="76"/>
      <c r="E77" s="445">
        <f t="shared" si="1"/>
        <v>0</v>
      </c>
      <c r="F77" s="387"/>
      <c r="G77" s="387"/>
      <c r="H77" s="387"/>
      <c r="I77" s="32"/>
    </row>
    <row r="78" spans="2:8" ht="15.75">
      <c r="B78" s="77" t="s">
        <v>24</v>
      </c>
      <c r="C78" s="154" t="s">
        <v>74</v>
      </c>
      <c r="D78" s="78"/>
      <c r="E78" s="388"/>
      <c r="F78" s="388"/>
      <c r="G78" s="388"/>
      <c r="H78" s="388"/>
    </row>
    <row r="79" spans="2:8" ht="14.25">
      <c r="B79" s="77" t="s">
        <v>26</v>
      </c>
      <c r="C79" s="25" t="s">
        <v>113</v>
      </c>
      <c r="D79" s="30" t="s">
        <v>146</v>
      </c>
      <c r="E79" s="388">
        <f>F79+H79</f>
        <v>0</v>
      </c>
      <c r="F79" s="388">
        <f>F80</f>
        <v>0</v>
      </c>
      <c r="G79" s="388">
        <f>G80</f>
        <v>0</v>
      </c>
      <c r="H79" s="388">
        <f>H80</f>
        <v>0</v>
      </c>
    </row>
    <row r="80" spans="2:8" ht="15">
      <c r="B80" s="13" t="s">
        <v>106</v>
      </c>
      <c r="C80" s="19" t="s">
        <v>368</v>
      </c>
      <c r="D80" s="79"/>
      <c r="E80" s="445">
        <f>F80+H80</f>
        <v>0</v>
      </c>
      <c r="F80" s="387"/>
      <c r="G80" s="387"/>
      <c r="H80" s="387"/>
    </row>
    <row r="81" spans="2:8" ht="31.5">
      <c r="B81" s="34" t="s">
        <v>27</v>
      </c>
      <c r="C81" s="458" t="s">
        <v>294</v>
      </c>
      <c r="D81" s="30"/>
      <c r="E81" s="388"/>
      <c r="F81" s="388"/>
      <c r="G81" s="388"/>
      <c r="H81" s="388"/>
    </row>
    <row r="82" spans="2:8" ht="14.25">
      <c r="B82" s="34" t="s">
        <v>28</v>
      </c>
      <c r="C82" s="25" t="s">
        <v>113</v>
      </c>
      <c r="D82" s="30" t="s">
        <v>146</v>
      </c>
      <c r="E82" s="388">
        <f>F82+H82</f>
        <v>0</v>
      </c>
      <c r="F82" s="388">
        <f>F83</f>
        <v>0</v>
      </c>
      <c r="G82" s="388">
        <f>G83</f>
        <v>0</v>
      </c>
      <c r="H82" s="388">
        <f>H83</f>
        <v>0</v>
      </c>
    </row>
    <row r="83" spans="2:8" ht="15">
      <c r="B83" s="13" t="s">
        <v>108</v>
      </c>
      <c r="C83" s="19" t="s">
        <v>368</v>
      </c>
      <c r="D83" s="79"/>
      <c r="E83" s="387">
        <f>F83+H83</f>
        <v>0</v>
      </c>
      <c r="F83" s="387"/>
      <c r="G83" s="387"/>
      <c r="H83" s="387"/>
    </row>
    <row r="84" spans="2:8" ht="15.75">
      <c r="B84" s="34" t="s">
        <v>29</v>
      </c>
      <c r="C84" s="31" t="s">
        <v>32</v>
      </c>
      <c r="D84" s="30"/>
      <c r="E84" s="388"/>
      <c r="F84" s="388"/>
      <c r="G84" s="388"/>
      <c r="H84" s="388"/>
    </row>
    <row r="85" spans="2:8" ht="14.25">
      <c r="B85" s="13" t="s">
        <v>30</v>
      </c>
      <c r="C85" s="80" t="s">
        <v>113</v>
      </c>
      <c r="D85" s="30" t="s">
        <v>146</v>
      </c>
      <c r="E85" s="388">
        <f>F85+H85</f>
        <v>0</v>
      </c>
      <c r="F85" s="388">
        <f>F86</f>
        <v>0</v>
      </c>
      <c r="G85" s="388">
        <f>G86</f>
        <v>0</v>
      </c>
      <c r="H85" s="388">
        <f>H86</f>
        <v>0</v>
      </c>
    </row>
    <row r="86" spans="2:8" ht="15">
      <c r="B86" s="13" t="s">
        <v>109</v>
      </c>
      <c r="C86" s="19" t="s">
        <v>368</v>
      </c>
      <c r="D86" s="30"/>
      <c r="E86" s="387">
        <f>F86+H86</f>
        <v>0</v>
      </c>
      <c r="F86" s="387"/>
      <c r="G86" s="387"/>
      <c r="H86" s="387"/>
    </row>
    <row r="87" spans="2:8" ht="15.75">
      <c r="B87" s="34" t="s">
        <v>31</v>
      </c>
      <c r="C87" s="454" t="s">
        <v>37</v>
      </c>
      <c r="D87" s="30"/>
      <c r="E87" s="388"/>
      <c r="F87" s="388"/>
      <c r="G87" s="388"/>
      <c r="H87" s="387"/>
    </row>
    <row r="88" spans="2:8" ht="14.25">
      <c r="B88" s="34" t="s">
        <v>33</v>
      </c>
      <c r="C88" s="80" t="s">
        <v>113</v>
      </c>
      <c r="D88" s="30" t="s">
        <v>146</v>
      </c>
      <c r="E88" s="388">
        <f>F88+H88</f>
        <v>0</v>
      </c>
      <c r="F88" s="388">
        <f>F89</f>
        <v>0</v>
      </c>
      <c r="G88" s="388">
        <f>G89</f>
        <v>0</v>
      </c>
      <c r="H88" s="388">
        <f>H89</f>
        <v>0</v>
      </c>
    </row>
    <row r="89" spans="2:8" ht="15">
      <c r="B89" s="13" t="s">
        <v>110</v>
      </c>
      <c r="C89" s="19" t="s">
        <v>368</v>
      </c>
      <c r="D89" s="30"/>
      <c r="E89" s="387">
        <f>F89+H89</f>
        <v>0</v>
      </c>
      <c r="F89" s="387"/>
      <c r="G89" s="387"/>
      <c r="H89" s="397"/>
    </row>
    <row r="90" spans="2:8" ht="15.75">
      <c r="B90" s="34" t="s">
        <v>34</v>
      </c>
      <c r="C90" s="457" t="s">
        <v>5</v>
      </c>
      <c r="D90" s="30"/>
      <c r="E90" s="388"/>
      <c r="F90" s="388"/>
      <c r="G90" s="388"/>
      <c r="H90" s="388"/>
    </row>
    <row r="91" spans="2:8" ht="14.25">
      <c r="B91" s="34" t="s">
        <v>35</v>
      </c>
      <c r="C91" s="25" t="s">
        <v>113</v>
      </c>
      <c r="D91" s="30" t="s">
        <v>146</v>
      </c>
      <c r="E91" s="388">
        <f>F91+H91</f>
        <v>0</v>
      </c>
      <c r="F91" s="388">
        <f>F92</f>
        <v>0</v>
      </c>
      <c r="G91" s="388">
        <f>G92</f>
        <v>0</v>
      </c>
      <c r="H91" s="388">
        <f>H92</f>
        <v>0</v>
      </c>
    </row>
    <row r="92" spans="2:8" ht="15">
      <c r="B92" s="13" t="s">
        <v>111</v>
      </c>
      <c r="C92" s="19" t="s">
        <v>368</v>
      </c>
      <c r="D92" s="30"/>
      <c r="E92" s="387">
        <f>F92+H92</f>
        <v>0</v>
      </c>
      <c r="F92" s="387"/>
      <c r="G92" s="387"/>
      <c r="H92" s="387"/>
    </row>
    <row r="93" spans="2:8" ht="21" customHeight="1">
      <c r="B93" s="34" t="s">
        <v>38</v>
      </c>
      <c r="C93" s="23" t="s">
        <v>420</v>
      </c>
      <c r="D93" s="30"/>
      <c r="E93" s="388"/>
      <c r="F93" s="388"/>
      <c r="G93" s="388"/>
      <c r="H93" s="388"/>
    </row>
    <row r="94" spans="2:8" ht="14.25">
      <c r="B94" s="34" t="s">
        <v>39</v>
      </c>
      <c r="C94" s="25" t="s">
        <v>113</v>
      </c>
      <c r="D94" s="30" t="s">
        <v>146</v>
      </c>
      <c r="E94" s="388">
        <f>F94+H94</f>
        <v>0</v>
      </c>
      <c r="F94" s="388">
        <f>F95</f>
        <v>0</v>
      </c>
      <c r="G94" s="388">
        <f>G95</f>
        <v>0</v>
      </c>
      <c r="H94" s="388">
        <f>H95</f>
        <v>0</v>
      </c>
    </row>
    <row r="95" spans="2:8" ht="15">
      <c r="B95" s="13" t="s">
        <v>112</v>
      </c>
      <c r="C95" s="19" t="s">
        <v>368</v>
      </c>
      <c r="D95" s="30"/>
      <c r="E95" s="387">
        <f>F95+H95</f>
        <v>0</v>
      </c>
      <c r="F95" s="387">
        <f>F86+F89+F92</f>
        <v>0</v>
      </c>
      <c r="G95" s="387">
        <f>G86+G89+G92</f>
        <v>0</v>
      </c>
      <c r="H95" s="387">
        <f>H86+H89+H92</f>
        <v>0</v>
      </c>
    </row>
    <row r="96" spans="2:8" ht="15.75">
      <c r="B96" s="34" t="s">
        <v>40</v>
      </c>
      <c r="C96" s="454" t="s">
        <v>6</v>
      </c>
      <c r="D96" s="81"/>
      <c r="E96" s="388"/>
      <c r="F96" s="388"/>
      <c r="G96" s="388"/>
      <c r="H96" s="388"/>
    </row>
    <row r="97" spans="2:8" ht="14.25">
      <c r="B97" s="34" t="s">
        <v>41</v>
      </c>
      <c r="C97" s="25" t="s">
        <v>113</v>
      </c>
      <c r="D97" s="81" t="s">
        <v>146</v>
      </c>
      <c r="E97" s="388">
        <f>E98</f>
        <v>0</v>
      </c>
      <c r="F97" s="388">
        <f>F98</f>
        <v>0</v>
      </c>
      <c r="G97" s="388">
        <f>G98</f>
        <v>0</v>
      </c>
      <c r="H97" s="388">
        <f>H98</f>
        <v>0</v>
      </c>
    </row>
    <row r="98" spans="2:8" ht="15">
      <c r="B98" s="13" t="s">
        <v>507</v>
      </c>
      <c r="C98" s="19" t="s">
        <v>368</v>
      </c>
      <c r="D98" s="81"/>
      <c r="E98" s="387">
        <f>F98+H98</f>
        <v>0</v>
      </c>
      <c r="F98" s="387"/>
      <c r="G98" s="387"/>
      <c r="H98" s="387"/>
    </row>
    <row r="99" spans="2:8" ht="15.75">
      <c r="B99" s="13" t="s">
        <v>42</v>
      </c>
      <c r="C99" s="454" t="s">
        <v>49</v>
      </c>
      <c r="D99" s="81"/>
      <c r="E99" s="388"/>
      <c r="F99" s="388"/>
      <c r="G99" s="388"/>
      <c r="H99" s="388"/>
    </row>
    <row r="100" spans="2:8" ht="14.25">
      <c r="B100" s="13" t="s">
        <v>43</v>
      </c>
      <c r="C100" s="82" t="s">
        <v>113</v>
      </c>
      <c r="D100" s="81" t="s">
        <v>146</v>
      </c>
      <c r="E100" s="388">
        <f>E101</f>
        <v>0</v>
      </c>
      <c r="F100" s="388">
        <f>F101</f>
        <v>0</v>
      </c>
      <c r="G100" s="388">
        <f>G101</f>
        <v>0</v>
      </c>
      <c r="H100" s="388">
        <f>H101</f>
        <v>0</v>
      </c>
    </row>
    <row r="101" spans="2:8" ht="15">
      <c r="B101" s="13" t="s">
        <v>508</v>
      </c>
      <c r="C101" s="19" t="s">
        <v>368</v>
      </c>
      <c r="D101" s="83"/>
      <c r="E101" s="387">
        <f>F101+H101</f>
        <v>0</v>
      </c>
      <c r="F101" s="387"/>
      <c r="G101" s="387"/>
      <c r="H101" s="387"/>
    </row>
    <row r="102" spans="2:8" ht="28.5">
      <c r="B102" s="34" t="s">
        <v>44</v>
      </c>
      <c r="C102" s="456" t="s">
        <v>419</v>
      </c>
      <c r="D102" s="81"/>
      <c r="E102" s="388"/>
      <c r="F102" s="388"/>
      <c r="G102" s="388"/>
      <c r="H102" s="388"/>
    </row>
    <row r="103" spans="2:8" ht="14.25">
      <c r="B103" s="34" t="s">
        <v>45</v>
      </c>
      <c r="C103" s="25" t="s">
        <v>113</v>
      </c>
      <c r="D103" s="81" t="s">
        <v>146</v>
      </c>
      <c r="E103" s="388">
        <f>E104</f>
        <v>0</v>
      </c>
      <c r="F103" s="388">
        <f>F104</f>
        <v>0</v>
      </c>
      <c r="G103" s="388">
        <f>G104</f>
        <v>0</v>
      </c>
      <c r="H103" s="388">
        <f>H104</f>
        <v>0</v>
      </c>
    </row>
    <row r="104" spans="2:8" ht="15">
      <c r="B104" s="44" t="s">
        <v>509</v>
      </c>
      <c r="C104" s="19" t="s">
        <v>368</v>
      </c>
      <c r="D104" s="83"/>
      <c r="E104" s="387">
        <f>F104+H104</f>
        <v>0</v>
      </c>
      <c r="F104" s="387"/>
      <c r="G104" s="387"/>
      <c r="H104" s="387"/>
    </row>
    <row r="105" spans="2:8" ht="15.75">
      <c r="B105" s="34" t="s">
        <v>46</v>
      </c>
      <c r="C105" s="454" t="s">
        <v>55</v>
      </c>
      <c r="D105" s="30"/>
      <c r="E105" s="388">
        <f>E106+E109+E112</f>
        <v>0</v>
      </c>
      <c r="F105" s="388">
        <f>F106+F109+F112</f>
        <v>0</v>
      </c>
      <c r="G105" s="388">
        <f>G106+G109+G112</f>
        <v>0</v>
      </c>
      <c r="H105" s="388">
        <f>H106+H109+H112</f>
        <v>0</v>
      </c>
    </row>
    <row r="106" spans="2:8" ht="14.25">
      <c r="B106" s="34" t="s">
        <v>47</v>
      </c>
      <c r="C106" s="25" t="s">
        <v>113</v>
      </c>
      <c r="D106" s="30" t="s">
        <v>146</v>
      </c>
      <c r="E106" s="388">
        <f>E107+E108</f>
        <v>0</v>
      </c>
      <c r="F106" s="388">
        <f>F107+F108</f>
        <v>0</v>
      </c>
      <c r="G106" s="388">
        <f>G107+G108</f>
        <v>0</v>
      </c>
      <c r="H106" s="388">
        <f>H107+H108</f>
        <v>0</v>
      </c>
    </row>
    <row r="107" spans="2:8" ht="15">
      <c r="B107" s="13" t="s">
        <v>509</v>
      </c>
      <c r="C107" s="18" t="s">
        <v>100</v>
      </c>
      <c r="D107" s="29"/>
      <c r="E107" s="387">
        <f>F107+H107</f>
        <v>0</v>
      </c>
      <c r="F107" s="387"/>
      <c r="G107" s="387"/>
      <c r="H107" s="387"/>
    </row>
    <row r="108" spans="2:8" ht="15">
      <c r="B108" s="13" t="s">
        <v>536</v>
      </c>
      <c r="C108" s="84" t="s">
        <v>129</v>
      </c>
      <c r="D108" s="78"/>
      <c r="E108" s="387">
        <f>F108+H108</f>
        <v>0</v>
      </c>
      <c r="F108" s="387"/>
      <c r="G108" s="387"/>
      <c r="H108" s="387"/>
    </row>
    <row r="109" spans="2:8" ht="25.5">
      <c r="B109" s="34" t="s">
        <v>252</v>
      </c>
      <c r="C109" s="26" t="s">
        <v>116</v>
      </c>
      <c r="D109" s="30" t="s">
        <v>150</v>
      </c>
      <c r="E109" s="388">
        <f>E110+E111</f>
        <v>0</v>
      </c>
      <c r="F109" s="388">
        <f>F110+F111</f>
        <v>0</v>
      </c>
      <c r="G109" s="388">
        <f>G110+G111</f>
        <v>0</v>
      </c>
      <c r="H109" s="388">
        <f>H110+H111</f>
        <v>0</v>
      </c>
    </row>
    <row r="110" spans="2:8" ht="15">
      <c r="B110" s="13" t="s">
        <v>296</v>
      </c>
      <c r="C110" s="18" t="s">
        <v>98</v>
      </c>
      <c r="D110" s="72"/>
      <c r="E110" s="387">
        <f>F110+H110</f>
        <v>0</v>
      </c>
      <c r="F110" s="387"/>
      <c r="G110" s="387"/>
      <c r="H110" s="387"/>
    </row>
    <row r="111" spans="2:8" ht="15">
      <c r="B111" s="13" t="s">
        <v>510</v>
      </c>
      <c r="C111" s="20" t="s">
        <v>99</v>
      </c>
      <c r="D111" s="72"/>
      <c r="E111" s="387">
        <f>F111+H111</f>
        <v>0</v>
      </c>
      <c r="F111" s="387"/>
      <c r="G111" s="387"/>
      <c r="H111" s="387"/>
    </row>
    <row r="112" spans="2:8" ht="14.25">
      <c r="B112" s="34" t="s">
        <v>417</v>
      </c>
      <c r="C112" s="7" t="s">
        <v>81</v>
      </c>
      <c r="D112" s="30" t="s">
        <v>147</v>
      </c>
      <c r="E112" s="388">
        <f>F112+H112</f>
        <v>0</v>
      </c>
      <c r="F112" s="388">
        <f>F113</f>
        <v>0</v>
      </c>
      <c r="G112" s="388">
        <f>G113</f>
        <v>0</v>
      </c>
      <c r="H112" s="388">
        <f>H113</f>
        <v>0</v>
      </c>
    </row>
    <row r="113" spans="2:8" ht="15">
      <c r="B113" s="13" t="s">
        <v>513</v>
      </c>
      <c r="C113" s="9" t="s">
        <v>119</v>
      </c>
      <c r="D113" s="30"/>
      <c r="E113" s="388">
        <f>F113+H113</f>
        <v>0</v>
      </c>
      <c r="F113" s="387"/>
      <c r="G113" s="387"/>
      <c r="H113" s="387"/>
    </row>
    <row r="114" spans="2:8" ht="15.75">
      <c r="B114" s="34" t="s">
        <v>48</v>
      </c>
      <c r="C114" s="454" t="s">
        <v>60</v>
      </c>
      <c r="D114" s="30"/>
      <c r="E114" s="388">
        <f>E115+E118+E121</f>
        <v>0</v>
      </c>
      <c r="F114" s="388">
        <f>F115+F118+F121</f>
        <v>0</v>
      </c>
      <c r="G114" s="388">
        <f>G115+G118+G121</f>
        <v>0</v>
      </c>
      <c r="H114" s="388">
        <f>H115+H118+H121</f>
        <v>0</v>
      </c>
    </row>
    <row r="115" spans="2:8" ht="14.25">
      <c r="B115" s="36" t="s">
        <v>50</v>
      </c>
      <c r="C115" s="25" t="s">
        <v>113</v>
      </c>
      <c r="D115" s="30" t="s">
        <v>146</v>
      </c>
      <c r="E115" s="388">
        <f>E116+E117</f>
        <v>0</v>
      </c>
      <c r="F115" s="388">
        <f>F116+F117</f>
        <v>0</v>
      </c>
      <c r="G115" s="388">
        <f>G116+G117</f>
        <v>0</v>
      </c>
      <c r="H115" s="388">
        <f>H116+H117</f>
        <v>0</v>
      </c>
    </row>
    <row r="116" spans="2:8" ht="15">
      <c r="B116" s="44" t="s">
        <v>509</v>
      </c>
      <c r="C116" s="18" t="s">
        <v>100</v>
      </c>
      <c r="D116" s="29"/>
      <c r="E116" s="387">
        <f>F116+H116</f>
        <v>0</v>
      </c>
      <c r="F116" s="387"/>
      <c r="G116" s="387"/>
      <c r="H116" s="387"/>
    </row>
    <row r="117" spans="2:8" ht="15">
      <c r="B117" s="13" t="s">
        <v>508</v>
      </c>
      <c r="C117" s="84" t="s">
        <v>129</v>
      </c>
      <c r="D117" s="78"/>
      <c r="E117" s="387">
        <f>F117+H117</f>
        <v>0</v>
      </c>
      <c r="F117" s="387"/>
      <c r="G117" s="387"/>
      <c r="H117" s="387"/>
    </row>
    <row r="118" spans="2:8" ht="25.5">
      <c r="B118" s="34" t="s">
        <v>253</v>
      </c>
      <c r="C118" s="26" t="s">
        <v>116</v>
      </c>
      <c r="D118" s="30" t="s">
        <v>150</v>
      </c>
      <c r="E118" s="388">
        <f>E119+E120</f>
        <v>0</v>
      </c>
      <c r="F118" s="388">
        <f>F119+F120</f>
        <v>0</v>
      </c>
      <c r="G118" s="388">
        <f>G119+G120</f>
        <v>0</v>
      </c>
      <c r="H118" s="388">
        <f>H119+H120</f>
        <v>0</v>
      </c>
    </row>
    <row r="119" spans="2:8" ht="15">
      <c r="B119" s="13" t="s">
        <v>296</v>
      </c>
      <c r="C119" s="18" t="s">
        <v>98</v>
      </c>
      <c r="D119" s="72"/>
      <c r="E119" s="387">
        <f>F119+H119</f>
        <v>0</v>
      </c>
      <c r="F119" s="387"/>
      <c r="G119" s="387"/>
      <c r="H119" s="387"/>
    </row>
    <row r="120" spans="2:8" ht="15">
      <c r="B120" s="13" t="s">
        <v>510</v>
      </c>
      <c r="C120" s="20" t="s">
        <v>99</v>
      </c>
      <c r="D120" s="72"/>
      <c r="E120" s="387">
        <f>F120+H120</f>
        <v>0</v>
      </c>
      <c r="F120" s="387"/>
      <c r="G120" s="387"/>
      <c r="H120" s="387"/>
    </row>
    <row r="121" spans="2:8" ht="14.25">
      <c r="B121" s="36" t="s">
        <v>365</v>
      </c>
      <c r="C121" s="7" t="s">
        <v>81</v>
      </c>
      <c r="D121" s="30" t="s">
        <v>147</v>
      </c>
      <c r="E121" s="388">
        <f>F121+H121</f>
        <v>0</v>
      </c>
      <c r="F121" s="388">
        <f>F122</f>
        <v>0</v>
      </c>
      <c r="G121" s="388">
        <f>G122</f>
        <v>0</v>
      </c>
      <c r="H121" s="388">
        <f>H122</f>
        <v>0</v>
      </c>
    </row>
    <row r="122" spans="2:8" ht="15">
      <c r="B122" s="13" t="s">
        <v>513</v>
      </c>
      <c r="C122" s="9" t="s">
        <v>119</v>
      </c>
      <c r="D122" s="30"/>
      <c r="E122" s="397">
        <f>F122+H122</f>
        <v>0</v>
      </c>
      <c r="F122" s="387"/>
      <c r="G122" s="387"/>
      <c r="H122" s="387"/>
    </row>
    <row r="123" spans="2:8" ht="14.25">
      <c r="B123" s="36" t="s">
        <v>51</v>
      </c>
      <c r="C123" s="453" t="s">
        <v>64</v>
      </c>
      <c r="D123" s="30"/>
      <c r="E123" s="388">
        <f>E124+E128</f>
        <v>9482</v>
      </c>
      <c r="F123" s="388">
        <f>F124+F128</f>
        <v>2241</v>
      </c>
      <c r="G123" s="388">
        <f>G124+G128</f>
        <v>0</v>
      </c>
      <c r="H123" s="388">
        <f>H124+H128</f>
        <v>7241</v>
      </c>
    </row>
    <row r="124" spans="2:8" ht="25.5">
      <c r="B124" s="34" t="s">
        <v>52</v>
      </c>
      <c r="C124" s="48" t="s">
        <v>116</v>
      </c>
      <c r="D124" s="30" t="s">
        <v>150</v>
      </c>
      <c r="E124" s="388">
        <f>E125+E126+E127</f>
        <v>7241</v>
      </c>
      <c r="F124" s="388">
        <f>F125+F126+F127</f>
        <v>0</v>
      </c>
      <c r="G124" s="388">
        <f>G125+G126+G127</f>
        <v>0</v>
      </c>
      <c r="H124" s="388">
        <f>H125+H126+H127</f>
        <v>7241</v>
      </c>
    </row>
    <row r="125" spans="2:8" ht="15">
      <c r="B125" s="13" t="s">
        <v>296</v>
      </c>
      <c r="C125" s="18" t="s">
        <v>98</v>
      </c>
      <c r="D125" s="54"/>
      <c r="E125" s="398">
        <f>F125+H125</f>
        <v>0</v>
      </c>
      <c r="F125" s="398"/>
      <c r="G125" s="398"/>
      <c r="H125" s="387"/>
    </row>
    <row r="126" spans="2:8" ht="15">
      <c r="B126" s="13" t="s">
        <v>510</v>
      </c>
      <c r="C126" s="19" t="s">
        <v>99</v>
      </c>
      <c r="D126" s="54"/>
      <c r="E126" s="387">
        <f>F126+H126</f>
        <v>7241</v>
      </c>
      <c r="F126" s="387"/>
      <c r="G126" s="387"/>
      <c r="H126" s="387">
        <v>7241</v>
      </c>
    </row>
    <row r="127" spans="2:8" ht="15">
      <c r="B127" s="35" t="s">
        <v>511</v>
      </c>
      <c r="C127" s="20" t="s">
        <v>101</v>
      </c>
      <c r="D127" s="54"/>
      <c r="E127" s="387">
        <f>F127+H127</f>
        <v>0</v>
      </c>
      <c r="F127" s="387"/>
      <c r="G127" s="387"/>
      <c r="H127" s="387"/>
    </row>
    <row r="128" spans="2:8" ht="14.25">
      <c r="B128" s="36" t="s">
        <v>53</v>
      </c>
      <c r="C128" s="7" t="s">
        <v>81</v>
      </c>
      <c r="D128" s="30" t="s">
        <v>147</v>
      </c>
      <c r="E128" s="451">
        <f>F128+H128</f>
        <v>2241</v>
      </c>
      <c r="F128" s="388">
        <f>F129</f>
        <v>2241</v>
      </c>
      <c r="G128" s="388">
        <f>G129</f>
        <v>0</v>
      </c>
      <c r="H128" s="388">
        <f>H129</f>
        <v>0</v>
      </c>
    </row>
    <row r="129" spans="2:8" ht="15">
      <c r="B129" s="37" t="s">
        <v>513</v>
      </c>
      <c r="C129" s="9" t="s">
        <v>119</v>
      </c>
      <c r="D129" s="30"/>
      <c r="E129" s="397">
        <f>F129+H129</f>
        <v>2241</v>
      </c>
      <c r="F129" s="397">
        <v>2241</v>
      </c>
      <c r="G129" s="387"/>
      <c r="H129" s="387"/>
    </row>
    <row r="130" spans="2:8" ht="15.75">
      <c r="B130" s="36" t="s">
        <v>54</v>
      </c>
      <c r="C130" s="454" t="s">
        <v>7</v>
      </c>
      <c r="D130" s="30"/>
      <c r="E130" s="388">
        <f>E134+E137+E131</f>
        <v>10137</v>
      </c>
      <c r="F130" s="388">
        <f>F134+F137+F131</f>
        <v>0</v>
      </c>
      <c r="G130" s="388">
        <f>G134+G137+G131</f>
        <v>0</v>
      </c>
      <c r="H130" s="388">
        <f>H134+H137+H131</f>
        <v>10137</v>
      </c>
    </row>
    <row r="131" spans="2:8" ht="14.25">
      <c r="B131" s="36" t="s">
        <v>56</v>
      </c>
      <c r="C131" s="25" t="s">
        <v>113</v>
      </c>
      <c r="D131" s="30" t="s">
        <v>146</v>
      </c>
      <c r="E131" s="448">
        <f>F131+H131</f>
        <v>0</v>
      </c>
      <c r="F131" s="388">
        <f>F132+F133</f>
        <v>0</v>
      </c>
      <c r="G131" s="388">
        <f>G132+G133</f>
        <v>0</v>
      </c>
      <c r="H131" s="388">
        <f>H132+H133</f>
        <v>0</v>
      </c>
    </row>
    <row r="132" spans="2:8" ht="15">
      <c r="B132" s="44" t="s">
        <v>509</v>
      </c>
      <c r="C132" s="18" t="s">
        <v>100</v>
      </c>
      <c r="D132" s="284"/>
      <c r="E132" s="387">
        <f>F132+H132</f>
        <v>0</v>
      </c>
      <c r="F132" s="447"/>
      <c r="G132" s="388"/>
      <c r="H132" s="388"/>
    </row>
    <row r="133" spans="2:8" ht="15">
      <c r="B133" s="13" t="s">
        <v>508</v>
      </c>
      <c r="C133" s="84" t="s">
        <v>129</v>
      </c>
      <c r="D133" s="285"/>
      <c r="E133" s="387">
        <f>F133+H133</f>
        <v>0</v>
      </c>
      <c r="F133" s="447"/>
      <c r="G133" s="388"/>
      <c r="H133" s="388"/>
    </row>
    <row r="134" spans="2:8" ht="25.5">
      <c r="B134" s="34" t="s">
        <v>57</v>
      </c>
      <c r="C134" s="48" t="s">
        <v>116</v>
      </c>
      <c r="D134" s="30" t="s">
        <v>150</v>
      </c>
      <c r="E134" s="383">
        <f>E135+E136</f>
        <v>10137</v>
      </c>
      <c r="F134" s="388">
        <f>F135+F136</f>
        <v>0</v>
      </c>
      <c r="G134" s="388">
        <f>G135+G136</f>
        <v>0</v>
      </c>
      <c r="H134" s="388">
        <f>H135+H136</f>
        <v>10137</v>
      </c>
    </row>
    <row r="135" spans="2:8" ht="15">
      <c r="B135" s="13" t="s">
        <v>296</v>
      </c>
      <c r="C135" s="18" t="s">
        <v>98</v>
      </c>
      <c r="D135" s="54"/>
      <c r="E135" s="387">
        <f>F135+H135</f>
        <v>0</v>
      </c>
      <c r="F135" s="387"/>
      <c r="G135" s="387"/>
      <c r="H135" s="387"/>
    </row>
    <row r="136" spans="2:8" ht="15">
      <c r="B136" s="13" t="s">
        <v>510</v>
      </c>
      <c r="C136" s="19" t="s">
        <v>99</v>
      </c>
      <c r="D136" s="54"/>
      <c r="E136" s="387">
        <f>F136+H136</f>
        <v>10137</v>
      </c>
      <c r="F136" s="387"/>
      <c r="G136" s="387"/>
      <c r="H136" s="387">
        <v>10137</v>
      </c>
    </row>
    <row r="137" spans="2:8" ht="14.25">
      <c r="B137" s="36" t="s">
        <v>217</v>
      </c>
      <c r="C137" s="7" t="s">
        <v>81</v>
      </c>
      <c r="D137" s="30" t="s">
        <v>147</v>
      </c>
      <c r="E137" s="388">
        <f>F137+H137</f>
        <v>0</v>
      </c>
      <c r="F137" s="388">
        <f>F138</f>
        <v>0</v>
      </c>
      <c r="G137" s="388">
        <f>G138</f>
        <v>0</v>
      </c>
      <c r="H137" s="388">
        <f>H138</f>
        <v>0</v>
      </c>
    </row>
    <row r="138" spans="2:8" ht="15">
      <c r="B138" s="44" t="s">
        <v>513</v>
      </c>
      <c r="C138" s="9" t="s">
        <v>119</v>
      </c>
      <c r="D138" s="85"/>
      <c r="E138" s="390">
        <f>F138+H138</f>
        <v>0</v>
      </c>
      <c r="F138" s="390"/>
      <c r="G138" s="390"/>
      <c r="H138" s="390"/>
    </row>
    <row r="139" spans="2:8" ht="15.75">
      <c r="B139" s="13" t="s">
        <v>59</v>
      </c>
      <c r="C139" s="454" t="s">
        <v>8</v>
      </c>
      <c r="D139" s="30"/>
      <c r="E139" s="448">
        <f>E140+E143+E147</f>
        <v>0</v>
      </c>
      <c r="F139" s="448">
        <f>F140+F143+F147</f>
        <v>0</v>
      </c>
      <c r="G139" s="448">
        <f>G140+G143+G147</f>
        <v>0</v>
      </c>
      <c r="H139" s="448">
        <f>H140+H143+H147</f>
        <v>0</v>
      </c>
    </row>
    <row r="140" spans="2:8" ht="14.25">
      <c r="B140" s="34" t="s">
        <v>61</v>
      </c>
      <c r="C140" s="25" t="s">
        <v>113</v>
      </c>
      <c r="D140" s="30" t="s">
        <v>146</v>
      </c>
      <c r="E140" s="388">
        <f>E141+E142</f>
        <v>0</v>
      </c>
      <c r="F140" s="388">
        <f>F141+F142</f>
        <v>0</v>
      </c>
      <c r="G140" s="388">
        <f>G141+G142</f>
        <v>0</v>
      </c>
      <c r="H140" s="388">
        <f>H141+H142</f>
        <v>0</v>
      </c>
    </row>
    <row r="141" spans="2:8" ht="15">
      <c r="B141" s="44" t="s">
        <v>509</v>
      </c>
      <c r="C141" s="18" t="s">
        <v>100</v>
      </c>
      <c r="D141" s="29"/>
      <c r="E141" s="387">
        <f>F141+H141</f>
        <v>0</v>
      </c>
      <c r="F141" s="387"/>
      <c r="G141" s="387"/>
      <c r="H141" s="387"/>
    </row>
    <row r="142" spans="2:8" ht="15">
      <c r="B142" s="13" t="s">
        <v>508</v>
      </c>
      <c r="C142" s="84" t="s">
        <v>157</v>
      </c>
      <c r="D142" s="78"/>
      <c r="E142" s="387">
        <f>F142+H142</f>
        <v>0</v>
      </c>
      <c r="F142" s="387"/>
      <c r="G142" s="387"/>
      <c r="H142" s="387"/>
    </row>
    <row r="143" spans="2:8" ht="25.5">
      <c r="B143" s="34" t="s">
        <v>62</v>
      </c>
      <c r="C143" s="48" t="s">
        <v>116</v>
      </c>
      <c r="D143" s="30" t="s">
        <v>150</v>
      </c>
      <c r="E143" s="388">
        <f>E144+E145+E146</f>
        <v>0</v>
      </c>
      <c r="F143" s="388">
        <f>F144+F145+F146</f>
        <v>0</v>
      </c>
      <c r="G143" s="388">
        <f>G144+G145+G146</f>
        <v>0</v>
      </c>
      <c r="H143" s="388">
        <f>H144+H145+H146</f>
        <v>0</v>
      </c>
    </row>
    <row r="144" spans="2:8" ht="15">
      <c r="B144" s="13" t="s">
        <v>296</v>
      </c>
      <c r="C144" s="18" t="s">
        <v>98</v>
      </c>
      <c r="D144" s="54"/>
      <c r="E144" s="387">
        <f>F144+H144</f>
        <v>0</v>
      </c>
      <c r="F144" s="387"/>
      <c r="G144" s="387"/>
      <c r="H144" s="387"/>
    </row>
    <row r="145" spans="2:8" ht="15">
      <c r="B145" s="13" t="s">
        <v>510</v>
      </c>
      <c r="C145" s="19" t="s">
        <v>99</v>
      </c>
      <c r="D145" s="54"/>
      <c r="E145" s="387">
        <f>F145+H145</f>
        <v>0</v>
      </c>
      <c r="F145" s="387"/>
      <c r="G145" s="387"/>
      <c r="H145" s="387"/>
    </row>
    <row r="146" spans="2:8" ht="15">
      <c r="B146" s="50" t="s">
        <v>512</v>
      </c>
      <c r="C146" s="14" t="s">
        <v>292</v>
      </c>
      <c r="D146" s="54"/>
      <c r="E146" s="387">
        <f>F146+H146</f>
        <v>0</v>
      </c>
      <c r="F146" s="387"/>
      <c r="G146" s="387"/>
      <c r="H146" s="387"/>
    </row>
    <row r="147" spans="2:8" ht="14.25">
      <c r="B147" s="34" t="s">
        <v>219</v>
      </c>
      <c r="C147" s="7" t="s">
        <v>81</v>
      </c>
      <c r="D147" s="30" t="s">
        <v>147</v>
      </c>
      <c r="E147" s="442">
        <f>F147+H147</f>
        <v>0</v>
      </c>
      <c r="F147" s="442">
        <f>F148</f>
        <v>0</v>
      </c>
      <c r="G147" s="442">
        <f>G148</f>
        <v>0</v>
      </c>
      <c r="H147" s="442">
        <f>H148</f>
        <v>0</v>
      </c>
    </row>
    <row r="148" spans="2:8" ht="15">
      <c r="B148" s="13" t="s">
        <v>513</v>
      </c>
      <c r="C148" s="9" t="s">
        <v>119</v>
      </c>
      <c r="D148" s="85"/>
      <c r="E148" s="390">
        <f>F148+H148</f>
        <v>0</v>
      </c>
      <c r="F148" s="390"/>
      <c r="G148" s="390"/>
      <c r="H148" s="390"/>
    </row>
    <row r="149" spans="2:8" ht="14.25">
      <c r="B149" s="281" t="s">
        <v>63</v>
      </c>
      <c r="C149" s="493" t="s">
        <v>418</v>
      </c>
      <c r="D149" s="88"/>
      <c r="E149" s="388">
        <f>E150+E153+E158</f>
        <v>19619</v>
      </c>
      <c r="F149" s="388">
        <f>F150+F153+F158</f>
        <v>2241</v>
      </c>
      <c r="G149" s="388">
        <f>G150+G153+G158</f>
        <v>0</v>
      </c>
      <c r="H149" s="388">
        <f>H150+H153+H158</f>
        <v>17378</v>
      </c>
    </row>
    <row r="150" spans="2:8" ht="14.25">
      <c r="B150" s="34" t="s">
        <v>65</v>
      </c>
      <c r="C150" s="25" t="s">
        <v>113</v>
      </c>
      <c r="D150" s="30" t="s">
        <v>146</v>
      </c>
      <c r="E150" s="383">
        <f>E106+E115+E140+E131</f>
        <v>0</v>
      </c>
      <c r="F150" s="383">
        <f>F106+F115+F140+F131</f>
        <v>0</v>
      </c>
      <c r="G150" s="383">
        <f>G106+G115+G140+G131</f>
        <v>0</v>
      </c>
      <c r="H150" s="383">
        <f>H106+H115+H140+H131</f>
        <v>0</v>
      </c>
    </row>
    <row r="151" spans="2:8" ht="15">
      <c r="B151" s="44" t="s">
        <v>509</v>
      </c>
      <c r="C151" s="19" t="s">
        <v>100</v>
      </c>
      <c r="D151" s="72"/>
      <c r="E151" s="387">
        <f>F151+H151</f>
        <v>0</v>
      </c>
      <c r="F151" s="387">
        <f aca="true" t="shared" si="2" ref="F151:H152">F107+F116+F141+F132</f>
        <v>0</v>
      </c>
      <c r="G151" s="387">
        <f t="shared" si="2"/>
        <v>0</v>
      </c>
      <c r="H151" s="387">
        <f t="shared" si="2"/>
        <v>0</v>
      </c>
    </row>
    <row r="152" spans="2:8" ht="15">
      <c r="B152" s="13" t="s">
        <v>508</v>
      </c>
      <c r="C152" s="19" t="s">
        <v>129</v>
      </c>
      <c r="D152" s="69"/>
      <c r="E152" s="387">
        <f>F152+H152</f>
        <v>0</v>
      </c>
      <c r="F152" s="387">
        <f t="shared" si="2"/>
        <v>0</v>
      </c>
      <c r="G152" s="387">
        <f t="shared" si="2"/>
        <v>0</v>
      </c>
      <c r="H152" s="387">
        <f t="shared" si="2"/>
        <v>0</v>
      </c>
    </row>
    <row r="153" spans="2:8" ht="25.5">
      <c r="B153" s="86" t="s">
        <v>66</v>
      </c>
      <c r="C153" s="48" t="s">
        <v>116</v>
      </c>
      <c r="D153" s="29" t="s">
        <v>150</v>
      </c>
      <c r="E153" s="388">
        <f>E154+E155+E156+E157</f>
        <v>17378</v>
      </c>
      <c r="F153" s="388">
        <f>F154+F155+F156+F157</f>
        <v>0</v>
      </c>
      <c r="G153" s="388">
        <f>G154+G155+G156+G157</f>
        <v>0</v>
      </c>
      <c r="H153" s="388">
        <f>H154+H155+H156+H157</f>
        <v>17378</v>
      </c>
    </row>
    <row r="154" spans="2:8" ht="15">
      <c r="B154" s="13" t="s">
        <v>296</v>
      </c>
      <c r="C154" s="27" t="s">
        <v>98</v>
      </c>
      <c r="D154" s="58"/>
      <c r="E154" s="445">
        <f aca="true" t="shared" si="3" ref="E154:H155">E110+E119+E125+E135+E144</f>
        <v>0</v>
      </c>
      <c r="F154" s="387">
        <f t="shared" si="3"/>
        <v>0</v>
      </c>
      <c r="G154" s="387">
        <f t="shared" si="3"/>
        <v>0</v>
      </c>
      <c r="H154" s="387">
        <f t="shared" si="3"/>
        <v>0</v>
      </c>
    </row>
    <row r="155" spans="2:13" ht="15">
      <c r="B155" s="13" t="s">
        <v>510</v>
      </c>
      <c r="C155" s="21" t="s">
        <v>99</v>
      </c>
      <c r="D155" s="85"/>
      <c r="E155" s="445">
        <f t="shared" si="3"/>
        <v>17378</v>
      </c>
      <c r="F155" s="387">
        <f t="shared" si="3"/>
        <v>0</v>
      </c>
      <c r="G155" s="387">
        <f t="shared" si="3"/>
        <v>0</v>
      </c>
      <c r="H155" s="387">
        <f t="shared" si="3"/>
        <v>17378</v>
      </c>
      <c r="M155" s="32" t="s">
        <v>102</v>
      </c>
    </row>
    <row r="156" spans="2:8" ht="15">
      <c r="B156" s="13" t="s">
        <v>511</v>
      </c>
      <c r="C156" s="22" t="s">
        <v>101</v>
      </c>
      <c r="D156" s="28"/>
      <c r="E156" s="445">
        <f>E127</f>
        <v>0</v>
      </c>
      <c r="F156" s="387">
        <f>F127</f>
        <v>0</v>
      </c>
      <c r="G156" s="387">
        <f>G127</f>
        <v>0</v>
      </c>
      <c r="H156" s="387">
        <f>H127</f>
        <v>0</v>
      </c>
    </row>
    <row r="157" spans="2:8" ht="15">
      <c r="B157" s="13" t="s">
        <v>512</v>
      </c>
      <c r="C157" s="21" t="s">
        <v>292</v>
      </c>
      <c r="D157" s="28"/>
      <c r="E157" s="445">
        <f>E146</f>
        <v>0</v>
      </c>
      <c r="F157" s="445">
        <f>F146</f>
        <v>0</v>
      </c>
      <c r="G157" s="445">
        <f>G146</f>
        <v>0</v>
      </c>
      <c r="H157" s="445">
        <f>H146</f>
        <v>0</v>
      </c>
    </row>
    <row r="158" spans="2:8" ht="14.25">
      <c r="B158" s="288" t="s">
        <v>222</v>
      </c>
      <c r="C158" s="90" t="s">
        <v>81</v>
      </c>
      <c r="D158" s="60" t="s">
        <v>147</v>
      </c>
      <c r="E158" s="388">
        <f>E159</f>
        <v>2241</v>
      </c>
      <c r="F158" s="388">
        <f>F159</f>
        <v>2241</v>
      </c>
      <c r="G158" s="388">
        <f>G159</f>
        <v>0</v>
      </c>
      <c r="H158" s="388">
        <f>H159</f>
        <v>0</v>
      </c>
    </row>
    <row r="159" spans="2:8" ht="15">
      <c r="B159" s="13" t="s">
        <v>513</v>
      </c>
      <c r="C159" s="14" t="s">
        <v>119</v>
      </c>
      <c r="D159" s="12"/>
      <c r="E159" s="387">
        <f>F159+H159</f>
        <v>2241</v>
      </c>
      <c r="F159" s="387">
        <f>F138+F129+F148+F122+F113</f>
        <v>2241</v>
      </c>
      <c r="G159" s="387">
        <f>G138+G129+G148+G122+G113</f>
        <v>0</v>
      </c>
      <c r="H159" s="387">
        <f>H138+H129+H148+H122+H113</f>
        <v>0</v>
      </c>
    </row>
    <row r="160" spans="2:8" ht="15.75">
      <c r="B160" s="91" t="s">
        <v>67</v>
      </c>
      <c r="C160" s="454" t="s">
        <v>121</v>
      </c>
      <c r="D160" s="12"/>
      <c r="E160" s="388">
        <f>E161</f>
        <v>12454</v>
      </c>
      <c r="F160" s="388">
        <f>F161</f>
        <v>0</v>
      </c>
      <c r="G160" s="388">
        <f>G161</f>
        <v>0</v>
      </c>
      <c r="H160" s="388">
        <f>H161</f>
        <v>12454</v>
      </c>
    </row>
    <row r="161" spans="2:8" ht="25.5">
      <c r="B161" s="44" t="s">
        <v>38</v>
      </c>
      <c r="C161" s="26" t="s">
        <v>114</v>
      </c>
      <c r="D161" s="6" t="s">
        <v>148</v>
      </c>
      <c r="E161" s="397">
        <f>F161+H161</f>
        <v>12454</v>
      </c>
      <c r="F161" s="397"/>
      <c r="G161" s="397"/>
      <c r="H161" s="397">
        <v>12454</v>
      </c>
    </row>
    <row r="162" spans="2:8" ht="15.75">
      <c r="B162" s="34" t="s">
        <v>70</v>
      </c>
      <c r="C162" s="185" t="s">
        <v>359</v>
      </c>
      <c r="D162" s="6"/>
      <c r="E162" s="388">
        <f>E163</f>
        <v>43681</v>
      </c>
      <c r="F162" s="388">
        <f>F163</f>
        <v>0</v>
      </c>
      <c r="G162" s="388">
        <f>G163</f>
        <v>0</v>
      </c>
      <c r="H162" s="388">
        <f>H163</f>
        <v>43681</v>
      </c>
    </row>
    <row r="163" spans="2:8" ht="14.25">
      <c r="B163" s="44" t="s">
        <v>71</v>
      </c>
      <c r="C163" s="25" t="s">
        <v>161</v>
      </c>
      <c r="D163" s="60" t="s">
        <v>40</v>
      </c>
      <c r="E163" s="397">
        <f>E164+E165</f>
        <v>43681</v>
      </c>
      <c r="F163" s="397">
        <f>F164+F165</f>
        <v>0</v>
      </c>
      <c r="G163" s="397">
        <f>G164+G165</f>
        <v>0</v>
      </c>
      <c r="H163" s="397">
        <f>H164+H165</f>
        <v>43681</v>
      </c>
    </row>
    <row r="164" spans="2:8" ht="15">
      <c r="B164" s="44" t="s">
        <v>515</v>
      </c>
      <c r="C164" s="63" t="s">
        <v>78</v>
      </c>
      <c r="D164" s="64"/>
      <c r="E164" s="445">
        <f>F164+H164</f>
        <v>0</v>
      </c>
      <c r="F164" s="387"/>
      <c r="G164" s="387"/>
      <c r="H164" s="387"/>
    </row>
    <row r="165" spans="2:8" ht="15">
      <c r="B165" s="44" t="s">
        <v>174</v>
      </c>
      <c r="C165" s="63" t="s">
        <v>79</v>
      </c>
      <c r="D165" s="64"/>
      <c r="E165" s="445">
        <f>F165+H165</f>
        <v>43681</v>
      </c>
      <c r="F165" s="387"/>
      <c r="G165" s="387"/>
      <c r="H165" s="387">
        <v>43681</v>
      </c>
    </row>
    <row r="166" spans="2:8" ht="15.75">
      <c r="B166" s="34" t="s">
        <v>72</v>
      </c>
      <c r="C166" s="42" t="s">
        <v>370</v>
      </c>
      <c r="D166" s="187"/>
      <c r="E166" s="442">
        <f>F166+H166</f>
        <v>0</v>
      </c>
      <c r="F166" s="388">
        <f>F167</f>
        <v>0</v>
      </c>
      <c r="G166" s="388">
        <f>G167</f>
        <v>0</v>
      </c>
      <c r="H166" s="388">
        <f>H167</f>
        <v>0</v>
      </c>
    </row>
    <row r="167" spans="2:8" ht="14.25">
      <c r="B167" s="44" t="s">
        <v>73</v>
      </c>
      <c r="C167" s="25" t="s">
        <v>113</v>
      </c>
      <c r="D167" s="188" t="s">
        <v>146</v>
      </c>
      <c r="E167" s="397">
        <f>F167+H167</f>
        <v>0</v>
      </c>
      <c r="F167" s="397"/>
      <c r="G167" s="387"/>
      <c r="H167" s="388"/>
    </row>
    <row r="168" spans="2:8" ht="15.75">
      <c r="B168" s="189" t="s">
        <v>318</v>
      </c>
      <c r="C168" s="168" t="s">
        <v>141</v>
      </c>
      <c r="D168" s="6"/>
      <c r="E168" s="388">
        <f>E169+E170+E171+E172+E173+E175+E176+E177+E174</f>
        <v>198776</v>
      </c>
      <c r="F168" s="388">
        <f>F169+F170+F171+F172+F173+F175+F176+F177+F174</f>
        <v>97784</v>
      </c>
      <c r="G168" s="388">
        <f>G169+G170+G171+G172+G173+G175+G176+G177+G174</f>
        <v>24078</v>
      </c>
      <c r="H168" s="388">
        <f>H169+H170+H171+H172+H173+H175+H176+H177+H174</f>
        <v>100992</v>
      </c>
    </row>
    <row r="169" spans="2:8" ht="14.25">
      <c r="B169" s="34" t="s">
        <v>231</v>
      </c>
      <c r="C169" s="25" t="s">
        <v>113</v>
      </c>
      <c r="D169" s="6" t="s">
        <v>146</v>
      </c>
      <c r="E169" s="387">
        <f>E150+E103+E100+E97+E94+E82+E79+E14+E167</f>
        <v>0</v>
      </c>
      <c r="F169" s="387">
        <f>F150+F103+F100+F97+F94+F82+F79+F14+F167</f>
        <v>0</v>
      </c>
      <c r="G169" s="387">
        <f>G150+G103+G100+G97+G94+G82+G79+G14+G167</f>
        <v>0</v>
      </c>
      <c r="H169" s="387">
        <f>H150+H103+H100+H97+H94+H82+H79+H14+H167</f>
        <v>0</v>
      </c>
    </row>
    <row r="170" spans="2:8" ht="25.5">
      <c r="B170" s="34" t="s">
        <v>269</v>
      </c>
      <c r="C170" s="26" t="s">
        <v>114</v>
      </c>
      <c r="D170" s="6" t="s">
        <v>148</v>
      </c>
      <c r="E170" s="387">
        <f>E56+E160</f>
        <v>12454</v>
      </c>
      <c r="F170" s="387">
        <f>F56+F160</f>
        <v>0</v>
      </c>
      <c r="G170" s="387">
        <f>G56+G160</f>
        <v>0</v>
      </c>
      <c r="H170" s="387">
        <f>H56+H160</f>
        <v>12454</v>
      </c>
    </row>
    <row r="171" spans="2:8" ht="25.5">
      <c r="B171" s="34" t="s">
        <v>270</v>
      </c>
      <c r="C171" s="48" t="s">
        <v>116</v>
      </c>
      <c r="D171" s="6" t="s">
        <v>150</v>
      </c>
      <c r="E171" s="387">
        <f>E23+E54+E153</f>
        <v>65955</v>
      </c>
      <c r="F171" s="387">
        <f>F23+F54+F153</f>
        <v>48577</v>
      </c>
      <c r="G171" s="387">
        <f>G23+G54+G153</f>
        <v>24078</v>
      </c>
      <c r="H171" s="387">
        <f>H23+H54+H153</f>
        <v>17378</v>
      </c>
    </row>
    <row r="172" spans="2:8" ht="28.5">
      <c r="B172" s="34" t="s">
        <v>271</v>
      </c>
      <c r="C172" s="92" t="s">
        <v>234</v>
      </c>
      <c r="D172" s="6" t="s">
        <v>149</v>
      </c>
      <c r="E172" s="387">
        <f>E34</f>
        <v>0</v>
      </c>
      <c r="F172" s="387">
        <f>F34</f>
        <v>0</v>
      </c>
      <c r="G172" s="387">
        <f>G34</f>
        <v>0</v>
      </c>
      <c r="H172" s="387">
        <f>H34</f>
        <v>0</v>
      </c>
    </row>
    <row r="173" spans="2:8" ht="14.25">
      <c r="B173" s="34" t="s">
        <v>272</v>
      </c>
      <c r="C173" s="7" t="s">
        <v>120</v>
      </c>
      <c r="D173" s="6" t="s">
        <v>151</v>
      </c>
      <c r="E173" s="387">
        <f>E39</f>
        <v>27479</v>
      </c>
      <c r="F173" s="387">
        <f>F39</f>
        <v>0</v>
      </c>
      <c r="G173" s="387">
        <f>G39</f>
        <v>0</v>
      </c>
      <c r="H173" s="387">
        <f>H39</f>
        <v>27479</v>
      </c>
    </row>
    <row r="174" spans="2:8" ht="31.5">
      <c r="B174" s="34" t="s">
        <v>273</v>
      </c>
      <c r="C174" s="119" t="s">
        <v>201</v>
      </c>
      <c r="D174" s="6" t="s">
        <v>152</v>
      </c>
      <c r="E174" s="387">
        <f>E43</f>
        <v>0</v>
      </c>
      <c r="F174" s="387">
        <f>F43</f>
        <v>0</v>
      </c>
      <c r="G174" s="387">
        <f>G43</f>
        <v>0</v>
      </c>
      <c r="H174" s="387">
        <f>H43</f>
        <v>0</v>
      </c>
    </row>
    <row r="175" spans="2:8" ht="14.25">
      <c r="B175" s="34" t="s">
        <v>274</v>
      </c>
      <c r="C175" s="7" t="s">
        <v>81</v>
      </c>
      <c r="D175" s="6" t="s">
        <v>147</v>
      </c>
      <c r="E175" s="387">
        <f>F175+H175</f>
        <v>45008</v>
      </c>
      <c r="F175" s="387">
        <f>F158+F45</f>
        <v>45008</v>
      </c>
      <c r="G175" s="387">
        <f>G158+G45</f>
        <v>0</v>
      </c>
      <c r="H175" s="387">
        <f>H158+H45</f>
        <v>0</v>
      </c>
    </row>
    <row r="176" spans="2:8" ht="25.5">
      <c r="B176" s="47" t="s">
        <v>275</v>
      </c>
      <c r="C176" s="11" t="s">
        <v>160</v>
      </c>
      <c r="D176" s="6" t="s">
        <v>38</v>
      </c>
      <c r="E176" s="387">
        <f>F176+H176</f>
        <v>4199</v>
      </c>
      <c r="F176" s="387">
        <f>F47</f>
        <v>4199</v>
      </c>
      <c r="G176" s="387">
        <f>G47</f>
        <v>0</v>
      </c>
      <c r="H176" s="387">
        <f>H47</f>
        <v>0</v>
      </c>
    </row>
    <row r="177" spans="2:8" ht="18.75" customHeight="1">
      <c r="B177" s="34" t="s">
        <v>276</v>
      </c>
      <c r="C177" s="25" t="s">
        <v>161</v>
      </c>
      <c r="D177" s="59" t="s">
        <v>40</v>
      </c>
      <c r="E177" s="387">
        <f>F177+H177</f>
        <v>43681</v>
      </c>
      <c r="F177" s="452">
        <f>F50+F163</f>
        <v>0</v>
      </c>
      <c r="G177" s="452">
        <f>G50+G163</f>
        <v>0</v>
      </c>
      <c r="H177" s="452">
        <f>H50+H163</f>
        <v>43681</v>
      </c>
    </row>
    <row r="178" spans="2:8" ht="12.75">
      <c r="B178" s="34"/>
      <c r="C178" s="11"/>
      <c r="D178" s="6"/>
      <c r="E178" s="6"/>
      <c r="F178" s="6"/>
      <c r="G178" s="6"/>
      <c r="H178" s="6"/>
    </row>
    <row r="179" spans="2:8" ht="12.75">
      <c r="B179" s="67"/>
      <c r="D179" s="67"/>
      <c r="E179" s="67"/>
      <c r="F179" s="67"/>
      <c r="G179" s="67"/>
      <c r="H179" s="67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1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8.2812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55" t="s">
        <v>9</v>
      </c>
      <c r="G1" s="555"/>
      <c r="H1" s="555"/>
      <c r="I1"/>
    </row>
    <row r="2" spans="6:9" ht="12.75">
      <c r="F2" s="556" t="s">
        <v>580</v>
      </c>
      <c r="G2" s="557"/>
      <c r="H2" s="557"/>
      <c r="I2"/>
    </row>
    <row r="3" spans="6:9" ht="14.25" customHeight="1">
      <c r="F3" s="628" t="s">
        <v>634</v>
      </c>
      <c r="G3" s="628"/>
      <c r="H3" s="628"/>
      <c r="I3"/>
    </row>
    <row r="4" spans="6:9" ht="12.75">
      <c r="F4" s="556" t="s">
        <v>450</v>
      </c>
      <c r="G4" s="556"/>
      <c r="H4" s="556"/>
      <c r="I4"/>
    </row>
    <row r="5" ht="10.5" customHeight="1"/>
    <row r="6" spans="2:8" ht="14.25">
      <c r="B6" s="602" t="s">
        <v>613</v>
      </c>
      <c r="C6" s="602"/>
      <c r="D6" s="602"/>
      <c r="E6" s="602"/>
      <c r="F6" s="602"/>
      <c r="G6" s="602"/>
      <c r="H6" s="602"/>
    </row>
    <row r="7" spans="2:8" ht="14.25">
      <c r="B7" s="222"/>
      <c r="C7" s="602" t="s">
        <v>559</v>
      </c>
      <c r="D7" s="602"/>
      <c r="E7" s="602"/>
      <c r="F7" s="602"/>
      <c r="G7" s="602"/>
      <c r="H7" s="602"/>
    </row>
    <row r="8" spans="2:8" ht="14.25">
      <c r="B8" s="222"/>
      <c r="C8" s="222"/>
      <c r="D8" s="222"/>
      <c r="E8" s="222"/>
      <c r="F8" s="222"/>
      <c r="G8" s="222"/>
      <c r="H8" s="222"/>
    </row>
    <row r="9" spans="2:8" ht="14.25">
      <c r="B9" s="222"/>
      <c r="C9" s="222"/>
      <c r="D9" s="222"/>
      <c r="E9" s="222"/>
      <c r="F9" s="222"/>
      <c r="G9" s="222"/>
      <c r="H9" s="222"/>
    </row>
    <row r="10" spans="2:8" ht="13.5" customHeight="1">
      <c r="B10" s="223"/>
      <c r="C10" s="629"/>
      <c r="D10" s="629"/>
      <c r="E10" s="629"/>
      <c r="F10" s="629"/>
      <c r="G10" s="629"/>
      <c r="H10" s="224" t="s">
        <v>614</v>
      </c>
    </row>
    <row r="11" spans="2:8" ht="12.75" customHeight="1">
      <c r="B11" s="630" t="s">
        <v>452</v>
      </c>
      <c r="C11" s="633" t="s">
        <v>453</v>
      </c>
      <c r="D11" s="636" t="s">
        <v>454</v>
      </c>
      <c r="E11" s="225"/>
      <c r="F11" s="639" t="s">
        <v>11</v>
      </c>
      <c r="G11" s="639"/>
      <c r="H11" s="639"/>
    </row>
    <row r="12" spans="2:8" ht="12.75" customHeight="1">
      <c r="B12" s="631"/>
      <c r="C12" s="634"/>
      <c r="D12" s="637"/>
      <c r="E12" s="226"/>
      <c r="F12" s="639" t="s">
        <v>12</v>
      </c>
      <c r="G12" s="640"/>
      <c r="H12" s="630" t="s">
        <v>13</v>
      </c>
    </row>
    <row r="13" spans="2:8" ht="12.75" customHeight="1">
      <c r="B13" s="631"/>
      <c r="C13" s="634"/>
      <c r="D13" s="637"/>
      <c r="E13" s="226" t="s">
        <v>0</v>
      </c>
      <c r="F13" s="641" t="s">
        <v>14</v>
      </c>
      <c r="G13" s="225" t="s">
        <v>455</v>
      </c>
      <c r="H13" s="631"/>
    </row>
    <row r="14" spans="2:8" ht="12.75" customHeight="1">
      <c r="B14" s="632"/>
      <c r="C14" s="635"/>
      <c r="D14" s="638"/>
      <c r="E14" s="227"/>
      <c r="F14" s="642"/>
      <c r="G14" s="227" t="s">
        <v>456</v>
      </c>
      <c r="H14" s="632"/>
    </row>
    <row r="15" spans="2:9" ht="28.5" customHeight="1">
      <c r="B15" s="228" t="s">
        <v>15</v>
      </c>
      <c r="C15" s="48" t="s">
        <v>116</v>
      </c>
      <c r="D15" s="229" t="s">
        <v>150</v>
      </c>
      <c r="E15" s="1"/>
      <c r="F15" s="230"/>
      <c r="G15" s="231"/>
      <c r="H15" s="230"/>
      <c r="I15" s="232"/>
    </row>
    <row r="16" spans="2:8" ht="15.75">
      <c r="B16" s="233" t="s">
        <v>16</v>
      </c>
      <c r="C16" s="234" t="s">
        <v>1</v>
      </c>
      <c r="D16" s="235"/>
      <c r="E16" s="363">
        <f aca="true" t="shared" si="0" ref="E16:E21">F16+H16</f>
        <v>5738</v>
      </c>
      <c r="F16" s="363">
        <f>'7.1 pried'!F16+'BĮP lik'!F16</f>
        <v>5738</v>
      </c>
      <c r="G16" s="363">
        <f>'7.1 pried'!G16+'BĮP lik'!G16</f>
        <v>0</v>
      </c>
      <c r="H16" s="363">
        <f>'7.1 pried'!H16+'BĮP lik'!H16</f>
        <v>0</v>
      </c>
    </row>
    <row r="17" spans="2:10" ht="15.75">
      <c r="B17" s="233" t="s">
        <v>17</v>
      </c>
      <c r="C17" s="236" t="s">
        <v>55</v>
      </c>
      <c r="D17" s="229"/>
      <c r="E17" s="363">
        <f>F17+H17</f>
        <v>800</v>
      </c>
      <c r="F17" s="363">
        <f>'7.1 pried'!F17+'BĮP lik'!F17</f>
        <v>800</v>
      </c>
      <c r="G17" s="363">
        <f>'7.1 pried'!G17+'BĮP lik'!G17</f>
        <v>0</v>
      </c>
      <c r="H17" s="363">
        <f>'7.1 pried'!H17+'BĮP lik'!H17</f>
        <v>0</v>
      </c>
      <c r="J17" s="2"/>
    </row>
    <row r="18" spans="2:10" ht="15.75">
      <c r="B18" s="233" t="s">
        <v>18</v>
      </c>
      <c r="C18" s="236" t="s">
        <v>60</v>
      </c>
      <c r="D18" s="229"/>
      <c r="E18" s="363">
        <f t="shared" si="0"/>
        <v>1390</v>
      </c>
      <c r="F18" s="363">
        <f>'7.1 pried'!F18+'BĮP lik'!F18</f>
        <v>1390</v>
      </c>
      <c r="G18" s="363">
        <f>'7.1 pried'!G18+'BĮP lik'!G18</f>
        <v>0</v>
      </c>
      <c r="H18" s="363">
        <f>'7.1 pried'!H18+'BĮP lik'!H18</f>
        <v>0</v>
      </c>
      <c r="J18" s="2"/>
    </row>
    <row r="19" spans="2:10" ht="15.75">
      <c r="B19" s="233" t="s">
        <v>19</v>
      </c>
      <c r="C19" s="234" t="s">
        <v>64</v>
      </c>
      <c r="D19" s="229"/>
      <c r="E19" s="363">
        <f t="shared" si="0"/>
        <v>4485</v>
      </c>
      <c r="F19" s="363">
        <f>'7.1 pried'!F19+'BĮP lik'!F19</f>
        <v>4485</v>
      </c>
      <c r="G19" s="363">
        <f>'7.1 pried'!G19+'BĮP lik'!G19</f>
        <v>0</v>
      </c>
      <c r="H19" s="363">
        <f>'7.1 pried'!H19+'BĮP lik'!H19</f>
        <v>0</v>
      </c>
      <c r="J19" s="2"/>
    </row>
    <row r="20" spans="2:10" ht="15.75">
      <c r="B20" s="233" t="s">
        <v>77</v>
      </c>
      <c r="C20" s="234" t="s">
        <v>7</v>
      </c>
      <c r="D20" s="229"/>
      <c r="E20" s="363">
        <f t="shared" si="0"/>
        <v>2635</v>
      </c>
      <c r="F20" s="363">
        <f>'7.1 pried'!F20+'BĮP lik'!F20</f>
        <v>2635</v>
      </c>
      <c r="G20" s="363">
        <f>'7.1 pried'!G20+'BĮP lik'!G20</f>
        <v>0</v>
      </c>
      <c r="H20" s="363">
        <f>'7.1 pried'!H20+'BĮP lik'!H20</f>
        <v>0</v>
      </c>
      <c r="J20" s="2"/>
    </row>
    <row r="21" spans="2:10" ht="15.75">
      <c r="B21" s="233" t="s">
        <v>144</v>
      </c>
      <c r="C21" s="234" t="s">
        <v>8</v>
      </c>
      <c r="D21" s="229"/>
      <c r="E21" s="363">
        <f t="shared" si="0"/>
        <v>3389</v>
      </c>
      <c r="F21" s="363">
        <f>'7.1 pried'!F21+'BĮP lik'!F21</f>
        <v>3389</v>
      </c>
      <c r="G21" s="363">
        <f>'7.1 pried'!G21+'BĮP lik'!G21</f>
        <v>0</v>
      </c>
      <c r="H21" s="363">
        <f>'7.1 pried'!H21+'BĮP lik'!H21</f>
        <v>0</v>
      </c>
      <c r="J21" s="2"/>
    </row>
    <row r="22" spans="2:10" ht="15.75">
      <c r="B22" s="233" t="s">
        <v>155</v>
      </c>
      <c r="C22" s="310" t="s">
        <v>418</v>
      </c>
      <c r="D22" s="311"/>
      <c r="E22" s="369">
        <f>F22+H22</f>
        <v>12699</v>
      </c>
      <c r="F22" s="370">
        <f>F17+F18+F19+F20+F21</f>
        <v>12699</v>
      </c>
      <c r="G22" s="370">
        <f>G17+G18+G19+G20+G21</f>
        <v>0</v>
      </c>
      <c r="H22" s="370">
        <f>H17+H18+H19+H20+H21</f>
        <v>0</v>
      </c>
      <c r="J22" s="2"/>
    </row>
    <row r="23" spans="2:10" ht="26.25" customHeight="1">
      <c r="B23" s="228"/>
      <c r="C23" s="238" t="s">
        <v>457</v>
      </c>
      <c r="D23" s="5"/>
      <c r="E23" s="349">
        <f>E16+E22</f>
        <v>18437</v>
      </c>
      <c r="F23" s="349">
        <f>F16+F22</f>
        <v>18437</v>
      </c>
      <c r="G23" s="349">
        <f>G16+G22</f>
        <v>0</v>
      </c>
      <c r="H23" s="349">
        <f>H16+H22</f>
        <v>0</v>
      </c>
      <c r="J23" s="2"/>
    </row>
    <row r="24" spans="2:10" ht="15.75">
      <c r="B24" s="228" t="s">
        <v>20</v>
      </c>
      <c r="C24" s="239" t="s">
        <v>113</v>
      </c>
      <c r="D24" s="240" t="s">
        <v>146</v>
      </c>
      <c r="E24" s="349"/>
      <c r="F24" s="349"/>
      <c r="G24" s="349"/>
      <c r="H24" s="349"/>
      <c r="J24" s="2"/>
    </row>
    <row r="25" spans="2:10" ht="15.75">
      <c r="B25" s="241" t="s">
        <v>21</v>
      </c>
      <c r="C25" s="236" t="s">
        <v>74</v>
      </c>
      <c r="D25" s="229"/>
      <c r="E25" s="364">
        <f>F25+H25</f>
        <v>30132</v>
      </c>
      <c r="F25" s="363">
        <f>'7.1 pried'!F25+'BĮP lik'!F25</f>
        <v>30132</v>
      </c>
      <c r="G25" s="363">
        <f>'7.1 pried'!G25+'BĮP lik'!G25</f>
        <v>0</v>
      </c>
      <c r="H25" s="363">
        <f>'7.1 pried'!H25+'BĮP lik'!H25</f>
        <v>0</v>
      </c>
      <c r="J25" s="2"/>
    </row>
    <row r="26" spans="2:10" ht="15.75" customHeight="1">
      <c r="B26" s="233" t="s">
        <v>458</v>
      </c>
      <c r="C26" s="242" t="s">
        <v>294</v>
      </c>
      <c r="D26" s="5"/>
      <c r="E26" s="364">
        <f>F26+H26</f>
        <v>12085</v>
      </c>
      <c r="F26" s="363">
        <f>'7.1 pried'!F26+'BĮP lik'!F26</f>
        <v>7600</v>
      </c>
      <c r="G26" s="363">
        <f>'7.1 pried'!G26+'BĮP lik'!G26</f>
        <v>0</v>
      </c>
      <c r="H26" s="363">
        <f>'7.1 pried'!H26+'BĮP lik'!H26</f>
        <v>4485</v>
      </c>
      <c r="J26" s="2"/>
    </row>
    <row r="27" spans="2:10" ht="15.75">
      <c r="B27" s="241" t="s">
        <v>459</v>
      </c>
      <c r="C27" s="236" t="s">
        <v>460</v>
      </c>
      <c r="D27" s="229"/>
      <c r="E27" s="364">
        <f>F27+H27</f>
        <v>27398</v>
      </c>
      <c r="F27" s="363">
        <f>'7.1 pried'!F27+'BĮP lik'!F27</f>
        <v>27398</v>
      </c>
      <c r="G27" s="363">
        <f>'7.1 pried'!G27+'BĮP lik'!G27</f>
        <v>0</v>
      </c>
      <c r="H27" s="363">
        <f>'7.1 pried'!H27+'BĮP lik'!H27</f>
        <v>0</v>
      </c>
      <c r="J27" s="2"/>
    </row>
    <row r="28" spans="2:10" ht="13.5" customHeight="1">
      <c r="B28" s="233" t="s">
        <v>461</v>
      </c>
      <c r="C28" s="236" t="s">
        <v>37</v>
      </c>
      <c r="D28" s="5"/>
      <c r="E28" s="364">
        <f>F28+H28</f>
        <v>3504</v>
      </c>
      <c r="F28" s="363">
        <f>'7.1 pried'!F28+'BĮP lik'!F28</f>
        <v>3504</v>
      </c>
      <c r="G28" s="363">
        <f>'7.1 pried'!G28+'BĮP lik'!G28</f>
        <v>0</v>
      </c>
      <c r="H28" s="363">
        <f>'7.1 pried'!H28+'BĮP lik'!H28</f>
        <v>0</v>
      </c>
      <c r="J28" s="2"/>
    </row>
    <row r="29" spans="2:8" ht="15.75">
      <c r="B29" s="241" t="s">
        <v>462</v>
      </c>
      <c r="C29" s="236" t="s">
        <v>5</v>
      </c>
      <c r="D29" s="229"/>
      <c r="E29" s="364">
        <f>F29+H29</f>
        <v>4014</v>
      </c>
      <c r="F29" s="363">
        <f>'7.1 pried'!F29+'BĮP lik'!F29</f>
        <v>4014</v>
      </c>
      <c r="G29" s="363">
        <f>'7.1 pried'!G29+'BĮP lik'!G29</f>
        <v>0</v>
      </c>
      <c r="H29" s="363">
        <f>'7.1 pried'!H29+'BĮP lik'!H29</f>
        <v>0</v>
      </c>
    </row>
    <row r="30" spans="2:8" ht="14.25" customHeight="1">
      <c r="B30" s="228"/>
      <c r="C30" s="243" t="s">
        <v>420</v>
      </c>
      <c r="D30" s="5"/>
      <c r="E30" s="349">
        <f>E27+E28+E29</f>
        <v>34916</v>
      </c>
      <c r="F30" s="349">
        <f>F27+F28+F29</f>
        <v>34916</v>
      </c>
      <c r="G30" s="349">
        <f>G27+G28+G29</f>
        <v>0</v>
      </c>
      <c r="H30" s="349">
        <f>H27+H28+H29</f>
        <v>0</v>
      </c>
    </row>
    <row r="31" spans="2:8" ht="15.75">
      <c r="B31" s="241" t="s">
        <v>463</v>
      </c>
      <c r="C31" s="236" t="s">
        <v>6</v>
      </c>
      <c r="D31" s="229"/>
      <c r="E31" s="364">
        <f>F31+H31</f>
        <v>1450</v>
      </c>
      <c r="F31" s="363">
        <f>'7.1 pried'!F31+'BĮP lik'!F31</f>
        <v>1450</v>
      </c>
      <c r="G31" s="363">
        <f>'7.1 pried'!G31+'BĮP lik'!G31</f>
        <v>0</v>
      </c>
      <c r="H31" s="363">
        <f>'7.1 pried'!H31+'BĮP lik'!H31</f>
        <v>0</v>
      </c>
    </row>
    <row r="32" spans="2:8" ht="15.75">
      <c r="B32" s="233" t="s">
        <v>464</v>
      </c>
      <c r="C32" s="236" t="s">
        <v>49</v>
      </c>
      <c r="D32" s="5"/>
      <c r="E32" s="371">
        <f>F32+H32</f>
        <v>1968</v>
      </c>
      <c r="F32" s="363">
        <f>'7.1 pried'!F32+'BĮP lik'!F32</f>
        <v>1968</v>
      </c>
      <c r="G32" s="363">
        <f>'7.1 pried'!G32+'BĮP lik'!G32</f>
        <v>0</v>
      </c>
      <c r="H32" s="363">
        <f>'7.1 pried'!H32+'BĮP lik'!H32</f>
        <v>0</v>
      </c>
    </row>
    <row r="33" spans="2:8" ht="30">
      <c r="B33" s="102" t="s">
        <v>465</v>
      </c>
      <c r="C33" s="244" t="s">
        <v>419</v>
      </c>
      <c r="D33" s="245"/>
      <c r="E33" s="364">
        <f>F33+H33</f>
        <v>463</v>
      </c>
      <c r="F33" s="363">
        <f>'7.1 pried'!F33+'BĮP lik'!F33</f>
        <v>463</v>
      </c>
      <c r="G33" s="363">
        <f>'7.1 pried'!G33+'BĮP lik'!G33</f>
        <v>0</v>
      </c>
      <c r="H33" s="363">
        <f>'7.1 pried'!H33+'BĮP lik'!H33</f>
        <v>0</v>
      </c>
    </row>
    <row r="34" spans="2:8" ht="14.25">
      <c r="B34" s="233"/>
      <c r="C34" s="246" t="s">
        <v>466</v>
      </c>
      <c r="D34" s="247"/>
      <c r="E34" s="349">
        <f>E31+E32+E33+E30+E26+E25</f>
        <v>81014</v>
      </c>
      <c r="F34" s="349">
        <f>F31+F32+F33+F30+F26+F25</f>
        <v>76529</v>
      </c>
      <c r="G34" s="349">
        <f>G31+G32+G33+G30+G26+G25</f>
        <v>0</v>
      </c>
      <c r="H34" s="349">
        <f>H31+H32+H33+H30+H26+H25</f>
        <v>4485</v>
      </c>
    </row>
    <row r="35" spans="2:8" ht="25.5">
      <c r="B35" s="228" t="s">
        <v>22</v>
      </c>
      <c r="C35" s="238" t="s">
        <v>467</v>
      </c>
      <c r="D35" s="248" t="s">
        <v>148</v>
      </c>
      <c r="E35" s="349">
        <f>E36</f>
        <v>3099</v>
      </c>
      <c r="F35" s="350">
        <f>'7.1 pried'!F35+'BĮP lik'!F35</f>
        <v>3099</v>
      </c>
      <c r="G35" s="350">
        <f>'7.1 pried'!G35+'BĮP lik'!G35</f>
        <v>0</v>
      </c>
      <c r="H35" s="350">
        <f>'7.1 pried'!H35+'BĮP lik'!H35</f>
        <v>0</v>
      </c>
    </row>
    <row r="36" spans="2:8" ht="15.75">
      <c r="B36" s="241" t="s">
        <v>23</v>
      </c>
      <c r="C36" s="249" t="s">
        <v>121</v>
      </c>
      <c r="D36" s="229"/>
      <c r="E36" s="373">
        <f>F36+H36</f>
        <v>3099</v>
      </c>
      <c r="F36" s="363">
        <f>'7.1 pried'!F36+'BĮP lik'!F36</f>
        <v>3099</v>
      </c>
      <c r="G36" s="363">
        <f>'7.1 pried'!G36+'BĮP lik'!G36</f>
        <v>0</v>
      </c>
      <c r="H36" s="363">
        <f>'7.1 pried'!H36+'BĮP lik'!H36</f>
        <v>0</v>
      </c>
    </row>
    <row r="37" spans="2:8" ht="15.75" customHeight="1">
      <c r="B37" s="250"/>
      <c r="C37" s="215" t="s">
        <v>141</v>
      </c>
      <c r="D37" s="251"/>
      <c r="E37" s="374">
        <f>E23+E34+E36</f>
        <v>102550</v>
      </c>
      <c r="F37" s="374">
        <f>F23+F34+F36</f>
        <v>98065</v>
      </c>
      <c r="G37" s="374">
        <f>G23+G34+G36</f>
        <v>0</v>
      </c>
      <c r="H37" s="374">
        <f>H23+H34+H36</f>
        <v>4485</v>
      </c>
    </row>
    <row r="38" spans="2:10" s="217" customFormat="1" ht="12.75">
      <c r="B38" s="252"/>
      <c r="C38" s="253"/>
      <c r="D38" s="253"/>
      <c r="E38" s="254"/>
      <c r="F38" s="254"/>
      <c r="G38" s="254"/>
      <c r="H38" s="254"/>
      <c r="J38" s="255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55" t="s">
        <v>9</v>
      </c>
      <c r="G1" s="555"/>
      <c r="H1" s="555"/>
      <c r="I1"/>
    </row>
    <row r="2" spans="6:9" ht="12.75">
      <c r="F2" s="556" t="s">
        <v>580</v>
      </c>
      <c r="G2" s="557"/>
      <c r="H2" s="557"/>
      <c r="I2"/>
    </row>
    <row r="3" spans="6:9" ht="14.25" customHeight="1">
      <c r="F3" s="628" t="s">
        <v>634</v>
      </c>
      <c r="G3" s="628"/>
      <c r="H3" s="628"/>
      <c r="I3"/>
    </row>
    <row r="4" spans="6:9" ht="12.75">
      <c r="F4" s="556" t="s">
        <v>566</v>
      </c>
      <c r="G4" s="556"/>
      <c r="H4" s="556"/>
      <c r="I4"/>
    </row>
    <row r="5" ht="10.5" customHeight="1"/>
    <row r="6" spans="2:8" ht="14.25">
      <c r="B6" s="602" t="s">
        <v>592</v>
      </c>
      <c r="C6" s="602"/>
      <c r="D6" s="602"/>
      <c r="E6" s="602"/>
      <c r="F6" s="602"/>
      <c r="G6" s="602"/>
      <c r="H6" s="602"/>
    </row>
    <row r="7" spans="2:8" ht="14.25">
      <c r="B7" s="222"/>
      <c r="C7" s="602" t="s">
        <v>451</v>
      </c>
      <c r="D7" s="602"/>
      <c r="E7" s="602"/>
      <c r="F7" s="602"/>
      <c r="G7" s="602"/>
      <c r="H7" s="602"/>
    </row>
    <row r="8" spans="2:8" ht="14.25">
      <c r="B8" s="222"/>
      <c r="C8" s="222"/>
      <c r="D8" s="222"/>
      <c r="E8" s="222"/>
      <c r="F8" s="222"/>
      <c r="G8" s="222"/>
      <c r="H8" s="222"/>
    </row>
    <row r="9" spans="2:8" ht="14.25">
      <c r="B9" s="222"/>
      <c r="C9" s="222"/>
      <c r="D9" s="222"/>
      <c r="E9" s="222"/>
      <c r="F9" s="222"/>
      <c r="G9" s="222"/>
      <c r="H9" s="222"/>
    </row>
    <row r="10" spans="2:8" ht="13.5" customHeight="1">
      <c r="B10" s="223"/>
      <c r="C10" s="629"/>
      <c r="D10" s="629"/>
      <c r="E10" s="629"/>
      <c r="F10" s="629"/>
      <c r="G10" s="629"/>
      <c r="H10" s="224" t="s">
        <v>593</v>
      </c>
    </row>
    <row r="11" spans="2:8" ht="12.75" customHeight="1">
      <c r="B11" s="630" t="s">
        <v>452</v>
      </c>
      <c r="C11" s="633" t="s">
        <v>453</v>
      </c>
      <c r="D11" s="636" t="s">
        <v>454</v>
      </c>
      <c r="E11" s="225"/>
      <c r="F11" s="639" t="s">
        <v>11</v>
      </c>
      <c r="G11" s="639"/>
      <c r="H11" s="639"/>
    </row>
    <row r="12" spans="2:8" ht="12.75" customHeight="1">
      <c r="B12" s="631"/>
      <c r="C12" s="634"/>
      <c r="D12" s="637"/>
      <c r="E12" s="226"/>
      <c r="F12" s="639" t="s">
        <v>12</v>
      </c>
      <c r="G12" s="640"/>
      <c r="H12" s="630" t="s">
        <v>13</v>
      </c>
    </row>
    <row r="13" spans="2:8" ht="12.75" customHeight="1">
      <c r="B13" s="631"/>
      <c r="C13" s="634"/>
      <c r="D13" s="637"/>
      <c r="E13" s="226" t="s">
        <v>0</v>
      </c>
      <c r="F13" s="641" t="s">
        <v>14</v>
      </c>
      <c r="G13" s="225" t="s">
        <v>455</v>
      </c>
      <c r="H13" s="631"/>
    </row>
    <row r="14" spans="2:8" ht="12.75" customHeight="1">
      <c r="B14" s="632"/>
      <c r="C14" s="635"/>
      <c r="D14" s="638"/>
      <c r="E14" s="227"/>
      <c r="F14" s="642"/>
      <c r="G14" s="227" t="s">
        <v>456</v>
      </c>
      <c r="H14" s="632"/>
    </row>
    <row r="15" spans="2:9" ht="28.5" customHeight="1">
      <c r="B15" s="228" t="s">
        <v>15</v>
      </c>
      <c r="C15" s="48" t="s">
        <v>116</v>
      </c>
      <c r="D15" s="229" t="s">
        <v>150</v>
      </c>
      <c r="E15" s="1"/>
      <c r="F15" s="230"/>
      <c r="G15" s="231"/>
      <c r="H15" s="230"/>
      <c r="I15" s="232"/>
    </row>
    <row r="16" spans="2:8" ht="15.75">
      <c r="B16" s="233" t="s">
        <v>16</v>
      </c>
      <c r="C16" s="234" t="s">
        <v>1</v>
      </c>
      <c r="D16" s="235"/>
      <c r="E16" s="363">
        <f aca="true" t="shared" si="0" ref="E16:E21">F16+H16</f>
        <v>4400</v>
      </c>
      <c r="F16" s="363">
        <v>4400</v>
      </c>
      <c r="G16" s="363"/>
      <c r="H16" s="367"/>
    </row>
    <row r="17" spans="2:10" ht="15.75">
      <c r="B17" s="233" t="s">
        <v>17</v>
      </c>
      <c r="C17" s="236" t="s">
        <v>55</v>
      </c>
      <c r="D17" s="229"/>
      <c r="E17" s="363">
        <f t="shared" si="0"/>
        <v>579</v>
      </c>
      <c r="F17" s="363">
        <v>579</v>
      </c>
      <c r="G17" s="368"/>
      <c r="H17" s="368"/>
      <c r="J17" s="2"/>
    </row>
    <row r="18" spans="2:10" ht="15.75">
      <c r="B18" s="233" t="s">
        <v>18</v>
      </c>
      <c r="C18" s="236" t="s">
        <v>60</v>
      </c>
      <c r="D18" s="229"/>
      <c r="E18" s="363">
        <f t="shared" si="0"/>
        <v>1390</v>
      </c>
      <c r="F18" s="363">
        <v>1390</v>
      </c>
      <c r="G18" s="368"/>
      <c r="H18" s="368"/>
      <c r="J18" s="2"/>
    </row>
    <row r="19" spans="2:10" ht="15.75">
      <c r="B19" s="233" t="s">
        <v>19</v>
      </c>
      <c r="C19" s="234" t="s">
        <v>64</v>
      </c>
      <c r="D19" s="229"/>
      <c r="E19" s="363">
        <f t="shared" si="0"/>
        <v>4055</v>
      </c>
      <c r="F19" s="363">
        <v>4055</v>
      </c>
      <c r="G19" s="368"/>
      <c r="H19" s="368"/>
      <c r="J19" s="2"/>
    </row>
    <row r="20" spans="2:10" ht="15.75">
      <c r="B20" s="233" t="s">
        <v>77</v>
      </c>
      <c r="C20" s="234" t="s">
        <v>7</v>
      </c>
      <c r="D20" s="229"/>
      <c r="E20" s="363">
        <f t="shared" si="0"/>
        <v>869</v>
      </c>
      <c r="F20" s="363">
        <v>869</v>
      </c>
      <c r="G20" s="368"/>
      <c r="H20" s="368"/>
      <c r="J20" s="2"/>
    </row>
    <row r="21" spans="2:10" ht="15.75">
      <c r="B21" s="233" t="s">
        <v>144</v>
      </c>
      <c r="C21" s="234" t="s">
        <v>8</v>
      </c>
      <c r="D21" s="229"/>
      <c r="E21" s="363">
        <f t="shared" si="0"/>
        <v>2300</v>
      </c>
      <c r="F21" s="363">
        <v>2300</v>
      </c>
      <c r="G21" s="368"/>
      <c r="H21" s="368"/>
      <c r="J21" s="2"/>
    </row>
    <row r="22" spans="2:10" ht="15.75">
      <c r="B22" s="233" t="s">
        <v>155</v>
      </c>
      <c r="C22" s="310" t="s">
        <v>418</v>
      </c>
      <c r="D22" s="311"/>
      <c r="E22" s="369">
        <f>F22+H22</f>
        <v>9193</v>
      </c>
      <c r="F22" s="370">
        <f>F17+F18+F19+F20+F21</f>
        <v>9193</v>
      </c>
      <c r="G22" s="370">
        <f>G17+G18+G19+G20+G21</f>
        <v>0</v>
      </c>
      <c r="H22" s="370">
        <f>H17+H18+H19+H20+H21</f>
        <v>0</v>
      </c>
      <c r="J22" s="2"/>
    </row>
    <row r="23" spans="2:10" ht="26.25" customHeight="1">
      <c r="B23" s="228"/>
      <c r="C23" s="238" t="s">
        <v>457</v>
      </c>
      <c r="D23" s="5"/>
      <c r="E23" s="349">
        <f>E16+E22</f>
        <v>13593</v>
      </c>
      <c r="F23" s="349">
        <f>F16+F22</f>
        <v>13593</v>
      </c>
      <c r="G23" s="349">
        <f>G16+G22</f>
        <v>0</v>
      </c>
      <c r="H23" s="349">
        <f>H16+H22</f>
        <v>0</v>
      </c>
      <c r="J23" s="2"/>
    </row>
    <row r="24" spans="2:10" ht="15.75">
      <c r="B24" s="228" t="s">
        <v>20</v>
      </c>
      <c r="C24" s="239" t="s">
        <v>113</v>
      </c>
      <c r="D24" s="240" t="s">
        <v>146</v>
      </c>
      <c r="E24" s="349"/>
      <c r="F24" s="349"/>
      <c r="G24" s="349"/>
      <c r="H24" s="349"/>
      <c r="J24" s="2"/>
    </row>
    <row r="25" spans="2:10" ht="15.75">
      <c r="B25" s="241" t="s">
        <v>21</v>
      </c>
      <c r="C25" s="236" t="s">
        <v>74</v>
      </c>
      <c r="D25" s="229"/>
      <c r="E25" s="364">
        <f>F25+H25</f>
        <v>28188</v>
      </c>
      <c r="F25" s="364">
        <v>28188</v>
      </c>
      <c r="G25" s="364"/>
      <c r="H25" s="371"/>
      <c r="J25" s="2"/>
    </row>
    <row r="26" spans="2:10" ht="15.75" customHeight="1">
      <c r="B26" s="233" t="s">
        <v>458</v>
      </c>
      <c r="C26" s="242" t="s">
        <v>294</v>
      </c>
      <c r="D26" s="5"/>
      <c r="E26" s="364">
        <f>F26+H26</f>
        <v>11585</v>
      </c>
      <c r="F26" s="371">
        <v>7100</v>
      </c>
      <c r="G26" s="349"/>
      <c r="H26" s="371">
        <v>4485</v>
      </c>
      <c r="J26" s="2"/>
    </row>
    <row r="27" spans="2:10" ht="15.75">
      <c r="B27" s="241" t="s">
        <v>459</v>
      </c>
      <c r="C27" s="236" t="s">
        <v>460</v>
      </c>
      <c r="D27" s="229"/>
      <c r="E27" s="364">
        <f>F27+H27</f>
        <v>23490</v>
      </c>
      <c r="F27" s="364">
        <v>23490</v>
      </c>
      <c r="G27" s="364"/>
      <c r="H27" s="371"/>
      <c r="J27" s="2"/>
    </row>
    <row r="28" spans="2:10" ht="13.5" customHeight="1">
      <c r="B28" s="233" t="s">
        <v>461</v>
      </c>
      <c r="C28" s="236" t="s">
        <v>37</v>
      </c>
      <c r="D28" s="5"/>
      <c r="E28" s="364">
        <f>F28+H28</f>
        <v>3475</v>
      </c>
      <c r="F28" s="371">
        <v>3475</v>
      </c>
      <c r="G28" s="349"/>
      <c r="H28" s="371"/>
      <c r="J28" s="2"/>
    </row>
    <row r="29" spans="2:8" ht="15.75">
      <c r="B29" s="241" t="s">
        <v>462</v>
      </c>
      <c r="C29" s="236" t="s">
        <v>5</v>
      </c>
      <c r="D29" s="229"/>
      <c r="E29" s="364">
        <f>F29+H29</f>
        <v>2200</v>
      </c>
      <c r="F29" s="371">
        <v>2200</v>
      </c>
      <c r="G29" s="364"/>
      <c r="H29" s="364"/>
    </row>
    <row r="30" spans="2:8" ht="14.25" customHeight="1">
      <c r="B30" s="228"/>
      <c r="C30" s="243" t="s">
        <v>420</v>
      </c>
      <c r="D30" s="5"/>
      <c r="E30" s="349">
        <f>E27+E28+E29</f>
        <v>29165</v>
      </c>
      <c r="F30" s="349">
        <f>F27+F28+F29</f>
        <v>29165</v>
      </c>
      <c r="G30" s="349">
        <f>G27+G28+G29</f>
        <v>0</v>
      </c>
      <c r="H30" s="349">
        <f>H27+H28+H29</f>
        <v>0</v>
      </c>
    </row>
    <row r="31" spans="2:8" ht="15.75">
      <c r="B31" s="241" t="s">
        <v>463</v>
      </c>
      <c r="C31" s="236" t="s">
        <v>6</v>
      </c>
      <c r="D31" s="229"/>
      <c r="E31" s="364">
        <f>F31+H31</f>
        <v>1450</v>
      </c>
      <c r="F31" s="364">
        <v>1450</v>
      </c>
      <c r="G31" s="364"/>
      <c r="H31" s="364"/>
    </row>
    <row r="32" spans="2:8" ht="15.75">
      <c r="B32" s="233" t="s">
        <v>464</v>
      </c>
      <c r="C32" s="236" t="s">
        <v>49</v>
      </c>
      <c r="D32" s="5"/>
      <c r="E32" s="371">
        <f>F32+H32</f>
        <v>1600</v>
      </c>
      <c r="F32" s="371">
        <v>1600</v>
      </c>
      <c r="G32" s="349"/>
      <c r="H32" s="349"/>
    </row>
    <row r="33" spans="2:8" ht="30">
      <c r="B33" s="102" t="s">
        <v>465</v>
      </c>
      <c r="C33" s="244" t="s">
        <v>419</v>
      </c>
      <c r="D33" s="245"/>
      <c r="E33" s="364">
        <f>F33+H33</f>
        <v>463</v>
      </c>
      <c r="F33" s="372">
        <v>463</v>
      </c>
      <c r="G33" s="364"/>
      <c r="H33" s="364"/>
    </row>
    <row r="34" spans="2:8" ht="14.25">
      <c r="B34" s="233"/>
      <c r="C34" s="246" t="s">
        <v>466</v>
      </c>
      <c r="D34" s="247"/>
      <c r="E34" s="349">
        <f>E31+E32+E33+E30+E26+E25</f>
        <v>72451</v>
      </c>
      <c r="F34" s="349">
        <f>F31+F32+F33+F30+F26+F25</f>
        <v>67966</v>
      </c>
      <c r="G34" s="349">
        <f>G31+G32+G33+G30+G26+G25</f>
        <v>0</v>
      </c>
      <c r="H34" s="349">
        <f>H31+H32+H33+H30+H26+H25</f>
        <v>4485</v>
      </c>
    </row>
    <row r="35" spans="2:8" ht="25.5">
      <c r="B35" s="228" t="s">
        <v>22</v>
      </c>
      <c r="C35" s="238" t="s">
        <v>467</v>
      </c>
      <c r="D35" s="248" t="s">
        <v>148</v>
      </c>
      <c r="E35" s="364">
        <f>E36</f>
        <v>2000</v>
      </c>
      <c r="F35" s="364">
        <f>F36</f>
        <v>2000</v>
      </c>
      <c r="G35" s="364">
        <f>G36</f>
        <v>0</v>
      </c>
      <c r="H35" s="364">
        <f>H36</f>
        <v>0</v>
      </c>
    </row>
    <row r="36" spans="2:8" ht="15.75">
      <c r="B36" s="241" t="s">
        <v>23</v>
      </c>
      <c r="C36" s="249" t="s">
        <v>121</v>
      </c>
      <c r="D36" s="229"/>
      <c r="E36" s="373">
        <f>F36+H36</f>
        <v>2000</v>
      </c>
      <c r="F36" s="363">
        <v>2000</v>
      </c>
      <c r="G36" s="364"/>
      <c r="H36" s="364"/>
    </row>
    <row r="37" spans="2:8" ht="15.75" customHeight="1">
      <c r="B37" s="250"/>
      <c r="C37" s="215" t="s">
        <v>141</v>
      </c>
      <c r="D37" s="251"/>
      <c r="E37" s="374">
        <f>E23+E34+E36</f>
        <v>88044</v>
      </c>
      <c r="F37" s="374">
        <f>F23+F34+F36</f>
        <v>83559</v>
      </c>
      <c r="G37" s="374">
        <f>G23+G34+G36</f>
        <v>0</v>
      </c>
      <c r="H37" s="374">
        <f>H23+H34+H36</f>
        <v>4485</v>
      </c>
    </row>
    <row r="38" spans="2:10" s="217" customFormat="1" ht="12.75">
      <c r="B38" s="252"/>
      <c r="C38" s="253"/>
      <c r="D38" s="253"/>
      <c r="E38" s="254"/>
      <c r="F38" s="254"/>
      <c r="G38" s="254"/>
      <c r="H38" s="254"/>
      <c r="J38" s="255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55" t="s">
        <v>9</v>
      </c>
      <c r="G1" s="555"/>
      <c r="H1" s="555"/>
      <c r="I1"/>
    </row>
    <row r="2" spans="6:9" ht="12.75">
      <c r="F2" s="556" t="s">
        <v>580</v>
      </c>
      <c r="G2" s="557"/>
      <c r="H2" s="557"/>
      <c r="I2"/>
    </row>
    <row r="3" spans="6:9" ht="14.25" customHeight="1">
      <c r="F3" s="628" t="s">
        <v>634</v>
      </c>
      <c r="G3" s="628"/>
      <c r="H3" s="628"/>
      <c r="I3"/>
    </row>
    <row r="4" spans="6:9" ht="12.75">
      <c r="F4" s="556" t="s">
        <v>567</v>
      </c>
      <c r="G4" s="556"/>
      <c r="H4" s="556"/>
      <c r="I4"/>
    </row>
    <row r="5" ht="10.5" customHeight="1"/>
    <row r="6" spans="2:8" ht="14.25" customHeight="1">
      <c r="B6" s="643" t="s">
        <v>594</v>
      </c>
      <c r="C6" s="643"/>
      <c r="D6" s="643"/>
      <c r="E6" s="643"/>
      <c r="F6" s="643"/>
      <c r="G6" s="643"/>
      <c r="H6" s="643"/>
    </row>
    <row r="7" spans="2:8" ht="14.25" customHeight="1">
      <c r="B7" s="643"/>
      <c r="C7" s="643"/>
      <c r="D7" s="643"/>
      <c r="E7" s="643"/>
      <c r="F7" s="643"/>
      <c r="G7" s="643"/>
      <c r="H7" s="643"/>
    </row>
    <row r="8" spans="2:8" ht="14.25">
      <c r="B8" s="222"/>
      <c r="C8" s="222"/>
      <c r="D8" s="222"/>
      <c r="E8" s="222"/>
      <c r="F8" s="222"/>
      <c r="G8" s="222"/>
      <c r="H8" s="222"/>
    </row>
    <row r="9" spans="2:8" ht="14.25">
      <c r="B9" s="222"/>
      <c r="C9" s="222"/>
      <c r="D9" s="222"/>
      <c r="E9" s="222"/>
      <c r="F9" s="222"/>
      <c r="G9" s="222"/>
      <c r="H9" s="222"/>
    </row>
    <row r="10" spans="2:8" ht="13.5" customHeight="1">
      <c r="B10" s="223"/>
      <c r="C10" s="629"/>
      <c r="D10" s="629"/>
      <c r="E10" s="629"/>
      <c r="F10" s="629"/>
      <c r="G10" s="629"/>
      <c r="H10" s="224" t="s">
        <v>10</v>
      </c>
    </row>
    <row r="11" spans="2:8" ht="12.75" customHeight="1">
      <c r="B11" s="630" t="s">
        <v>452</v>
      </c>
      <c r="C11" s="633" t="s">
        <v>453</v>
      </c>
      <c r="D11" s="636" t="s">
        <v>454</v>
      </c>
      <c r="E11" s="225"/>
      <c r="F11" s="639" t="s">
        <v>11</v>
      </c>
      <c r="G11" s="639"/>
      <c r="H11" s="639"/>
    </row>
    <row r="12" spans="2:8" ht="12.75" customHeight="1">
      <c r="B12" s="631"/>
      <c r="C12" s="634"/>
      <c r="D12" s="637"/>
      <c r="E12" s="226"/>
      <c r="F12" s="639" t="s">
        <v>12</v>
      </c>
      <c r="G12" s="640"/>
      <c r="H12" s="630" t="s">
        <v>13</v>
      </c>
    </row>
    <row r="13" spans="2:8" ht="12.75" customHeight="1">
      <c r="B13" s="631"/>
      <c r="C13" s="634"/>
      <c r="D13" s="637"/>
      <c r="E13" s="226" t="s">
        <v>0</v>
      </c>
      <c r="F13" s="641" t="s">
        <v>14</v>
      </c>
      <c r="G13" s="225" t="s">
        <v>455</v>
      </c>
      <c r="H13" s="631"/>
    </row>
    <row r="14" spans="2:8" ht="12.75" customHeight="1">
      <c r="B14" s="632"/>
      <c r="C14" s="635"/>
      <c r="D14" s="638"/>
      <c r="E14" s="227"/>
      <c r="F14" s="642"/>
      <c r="G14" s="227" t="s">
        <v>456</v>
      </c>
      <c r="H14" s="632"/>
    </row>
    <row r="15" spans="2:9" ht="28.5" customHeight="1">
      <c r="B15" s="228" t="s">
        <v>15</v>
      </c>
      <c r="C15" s="48" t="s">
        <v>116</v>
      </c>
      <c r="D15" s="229" t="s">
        <v>150</v>
      </c>
      <c r="E15" s="375"/>
      <c r="F15" s="376"/>
      <c r="G15" s="377"/>
      <c r="H15" s="376"/>
      <c r="I15" s="232"/>
    </row>
    <row r="16" spans="2:8" ht="15.75">
      <c r="B16" s="233" t="s">
        <v>16</v>
      </c>
      <c r="C16" s="234" t="s">
        <v>1</v>
      </c>
      <c r="D16" s="235"/>
      <c r="E16" s="363">
        <f aca="true" t="shared" si="0" ref="E16:E21">F16+H16</f>
        <v>1338</v>
      </c>
      <c r="F16" s="363">
        <v>1338</v>
      </c>
      <c r="G16" s="363"/>
      <c r="H16" s="367"/>
    </row>
    <row r="17" spans="2:10" ht="15.75">
      <c r="B17" s="233" t="s">
        <v>17</v>
      </c>
      <c r="C17" s="236" t="s">
        <v>55</v>
      </c>
      <c r="D17" s="229"/>
      <c r="E17" s="363">
        <f t="shared" si="0"/>
        <v>221</v>
      </c>
      <c r="F17" s="363">
        <v>221</v>
      </c>
      <c r="G17" s="368"/>
      <c r="H17" s="368"/>
      <c r="J17" s="2"/>
    </row>
    <row r="18" spans="2:10" ht="15.75">
      <c r="B18" s="233" t="s">
        <v>18</v>
      </c>
      <c r="C18" s="236" t="s">
        <v>60</v>
      </c>
      <c r="D18" s="229"/>
      <c r="E18" s="363">
        <f t="shared" si="0"/>
        <v>0</v>
      </c>
      <c r="F18" s="363"/>
      <c r="G18" s="368"/>
      <c r="H18" s="368"/>
      <c r="J18" s="2"/>
    </row>
    <row r="19" spans="2:10" ht="15.75">
      <c r="B19" s="233" t="s">
        <v>19</v>
      </c>
      <c r="C19" s="234" t="s">
        <v>64</v>
      </c>
      <c r="D19" s="229"/>
      <c r="E19" s="363">
        <f t="shared" si="0"/>
        <v>430</v>
      </c>
      <c r="F19" s="363">
        <v>430</v>
      </c>
      <c r="G19" s="368"/>
      <c r="H19" s="368"/>
      <c r="J19" s="2"/>
    </row>
    <row r="20" spans="2:10" ht="15.75">
      <c r="B20" s="233" t="s">
        <v>77</v>
      </c>
      <c r="C20" s="234" t="s">
        <v>7</v>
      </c>
      <c r="D20" s="229"/>
      <c r="E20" s="363">
        <f t="shared" si="0"/>
        <v>1766</v>
      </c>
      <c r="F20" s="363">
        <v>1766</v>
      </c>
      <c r="G20" s="368"/>
      <c r="H20" s="368"/>
      <c r="J20" s="2"/>
    </row>
    <row r="21" spans="2:10" ht="15.75">
      <c r="B21" s="233" t="s">
        <v>144</v>
      </c>
      <c r="C21" s="234" t="s">
        <v>8</v>
      </c>
      <c r="D21" s="229"/>
      <c r="E21" s="363">
        <f t="shared" si="0"/>
        <v>1089</v>
      </c>
      <c r="F21" s="363">
        <v>1089</v>
      </c>
      <c r="G21" s="368"/>
      <c r="H21" s="368"/>
      <c r="J21" s="2"/>
    </row>
    <row r="22" spans="2:10" ht="15.75">
      <c r="B22" s="233" t="s">
        <v>155</v>
      </c>
      <c r="C22" s="237" t="s">
        <v>418</v>
      </c>
      <c r="D22" s="229"/>
      <c r="E22" s="378">
        <f>F22+H22</f>
        <v>3506</v>
      </c>
      <c r="F22" s="378">
        <f>F17+F18+F19+F20+F21</f>
        <v>3506</v>
      </c>
      <c r="G22" s="378">
        <f>G16+G17+G18+G19+G20+G21</f>
        <v>0</v>
      </c>
      <c r="H22" s="378">
        <f>H16+H17+H18+H19+H20+H21</f>
        <v>0</v>
      </c>
      <c r="J22" s="2"/>
    </row>
    <row r="23" spans="2:10" ht="26.25" customHeight="1">
      <c r="B23" s="228"/>
      <c r="C23" s="238" t="s">
        <v>457</v>
      </c>
      <c r="D23" s="5"/>
      <c r="E23" s="376">
        <f>E16+E22</f>
        <v>4844</v>
      </c>
      <c r="F23" s="376">
        <f>F16+F22</f>
        <v>4844</v>
      </c>
      <c r="G23" s="376">
        <f>G16+G17+G18+G19+G20+G21+G22</f>
        <v>0</v>
      </c>
      <c r="H23" s="376">
        <f>H16+H17+H18+H19+H20+H21+H22</f>
        <v>0</v>
      </c>
      <c r="J23" s="2"/>
    </row>
    <row r="24" spans="2:10" ht="15.75">
      <c r="B24" s="228" t="s">
        <v>20</v>
      </c>
      <c r="C24" s="239" t="s">
        <v>113</v>
      </c>
      <c r="D24" s="240" t="s">
        <v>146</v>
      </c>
      <c r="E24" s="349"/>
      <c r="F24" s="349"/>
      <c r="G24" s="376"/>
      <c r="H24" s="376"/>
      <c r="J24" s="2"/>
    </row>
    <row r="25" spans="2:10" ht="15.75">
      <c r="B25" s="241" t="s">
        <v>21</v>
      </c>
      <c r="C25" s="236" t="s">
        <v>74</v>
      </c>
      <c r="D25" s="229"/>
      <c r="E25" s="364">
        <f>F25+H25</f>
        <v>1944</v>
      </c>
      <c r="F25" s="364">
        <v>1944</v>
      </c>
      <c r="G25" s="379"/>
      <c r="H25" s="380"/>
      <c r="J25" s="2"/>
    </row>
    <row r="26" spans="2:10" ht="15.75" customHeight="1">
      <c r="B26" s="233" t="s">
        <v>458</v>
      </c>
      <c r="C26" s="242" t="s">
        <v>294</v>
      </c>
      <c r="D26" s="5"/>
      <c r="E26" s="364">
        <f>F26+H26</f>
        <v>500</v>
      </c>
      <c r="F26" s="371">
        <v>500</v>
      </c>
      <c r="G26" s="376"/>
      <c r="H26" s="380"/>
      <c r="J26" s="2"/>
    </row>
    <row r="27" spans="2:10" ht="15.75">
      <c r="B27" s="241" t="s">
        <v>459</v>
      </c>
      <c r="C27" s="236" t="s">
        <v>460</v>
      </c>
      <c r="D27" s="229"/>
      <c r="E27" s="364">
        <f>F27+H27</f>
        <v>3908</v>
      </c>
      <c r="F27" s="364">
        <v>3908</v>
      </c>
      <c r="G27" s="364"/>
      <c r="H27" s="371"/>
      <c r="J27" s="2"/>
    </row>
    <row r="28" spans="2:10" ht="13.5" customHeight="1">
      <c r="B28" s="233" t="s">
        <v>461</v>
      </c>
      <c r="C28" s="236" t="s">
        <v>37</v>
      </c>
      <c r="D28" s="5"/>
      <c r="E28" s="364">
        <f>F28+H28</f>
        <v>29</v>
      </c>
      <c r="F28" s="371">
        <v>29</v>
      </c>
      <c r="G28" s="376"/>
      <c r="H28" s="380"/>
      <c r="J28" s="2"/>
    </row>
    <row r="29" spans="2:8" ht="15.75">
      <c r="B29" s="241" t="s">
        <v>462</v>
      </c>
      <c r="C29" s="236" t="s">
        <v>5</v>
      </c>
      <c r="D29" s="229"/>
      <c r="E29" s="364">
        <f>F29+H29</f>
        <v>1814</v>
      </c>
      <c r="F29" s="371">
        <v>1814</v>
      </c>
      <c r="G29" s="379"/>
      <c r="H29" s="379"/>
    </row>
    <row r="30" spans="2:8" ht="14.25" customHeight="1">
      <c r="B30" s="228"/>
      <c r="C30" s="243" t="s">
        <v>420</v>
      </c>
      <c r="D30" s="5"/>
      <c r="E30" s="349">
        <f>E27+E28+E29</f>
        <v>5751</v>
      </c>
      <c r="F30" s="349">
        <f>F27+F28+F29</f>
        <v>5751</v>
      </c>
      <c r="G30" s="349">
        <f>G27+G28+G29</f>
        <v>0</v>
      </c>
      <c r="H30" s="349">
        <f>H27+H28+H29</f>
        <v>0</v>
      </c>
    </row>
    <row r="31" spans="2:8" ht="15.75">
      <c r="B31" s="241" t="s">
        <v>463</v>
      </c>
      <c r="C31" s="236" t="s">
        <v>6</v>
      </c>
      <c r="D31" s="229"/>
      <c r="E31" s="364">
        <f>F31+H31</f>
        <v>0</v>
      </c>
      <c r="F31" s="364"/>
      <c r="G31" s="379"/>
      <c r="H31" s="379"/>
    </row>
    <row r="32" spans="2:8" ht="15.75">
      <c r="B32" s="233" t="s">
        <v>464</v>
      </c>
      <c r="C32" s="236" t="s">
        <v>49</v>
      </c>
      <c r="D32" s="5"/>
      <c r="E32" s="371">
        <f>F32+H32</f>
        <v>368</v>
      </c>
      <c r="F32" s="371">
        <v>368</v>
      </c>
      <c r="G32" s="376"/>
      <c r="H32" s="376"/>
    </row>
    <row r="33" spans="2:8" ht="30">
      <c r="B33" s="102" t="s">
        <v>465</v>
      </c>
      <c r="C33" s="244" t="s">
        <v>419</v>
      </c>
      <c r="D33" s="245"/>
      <c r="E33" s="379">
        <f>F33+H33</f>
        <v>0</v>
      </c>
      <c r="F33" s="372"/>
      <c r="G33" s="379"/>
      <c r="H33" s="379"/>
    </row>
    <row r="34" spans="2:8" ht="14.25">
      <c r="B34" s="233"/>
      <c r="C34" s="246" t="s">
        <v>466</v>
      </c>
      <c r="D34" s="247"/>
      <c r="E34" s="376">
        <f>E31+E32+E33+E30+E26+E25</f>
        <v>8563</v>
      </c>
      <c r="F34" s="349">
        <f>F31+F32+F33+F30+F26+F25</f>
        <v>8563</v>
      </c>
      <c r="G34" s="376">
        <f>G31+G32+G33+G30+G26+G25</f>
        <v>0</v>
      </c>
      <c r="H34" s="376">
        <f>H31+H32+H33+H30+H26+H25</f>
        <v>0</v>
      </c>
    </row>
    <row r="35" spans="2:8" ht="25.5">
      <c r="B35" s="228" t="s">
        <v>22</v>
      </c>
      <c r="C35" s="238" t="s">
        <v>467</v>
      </c>
      <c r="D35" s="248" t="s">
        <v>148</v>
      </c>
      <c r="E35" s="379">
        <f>E36</f>
        <v>1099</v>
      </c>
      <c r="F35" s="364">
        <f>F36</f>
        <v>1099</v>
      </c>
      <c r="G35" s="379">
        <f>G36</f>
        <v>0</v>
      </c>
      <c r="H35" s="379">
        <f>H36</f>
        <v>0</v>
      </c>
    </row>
    <row r="36" spans="2:8" ht="15.75">
      <c r="B36" s="241" t="s">
        <v>23</v>
      </c>
      <c r="C36" s="249" t="s">
        <v>121</v>
      </c>
      <c r="D36" s="229"/>
      <c r="E36" s="373">
        <f>F36+H36</f>
        <v>1099</v>
      </c>
      <c r="F36" s="363">
        <v>1099</v>
      </c>
      <c r="G36" s="379"/>
      <c r="H36" s="379"/>
    </row>
    <row r="37" spans="2:8" ht="15.75" customHeight="1">
      <c r="B37" s="250"/>
      <c r="C37" s="215" t="s">
        <v>141</v>
      </c>
      <c r="D37" s="251"/>
      <c r="E37" s="374">
        <f>E23+E34+E36</f>
        <v>14506</v>
      </c>
      <c r="F37" s="374">
        <f>F23+F34+F36</f>
        <v>14506</v>
      </c>
      <c r="G37" s="374">
        <f>G23+G34+G36</f>
        <v>0</v>
      </c>
      <c r="H37" s="374">
        <f>H23+H34+H36</f>
        <v>0</v>
      </c>
    </row>
    <row r="38" spans="2:10" s="217" customFormat="1" ht="12.75">
      <c r="B38" s="252"/>
      <c r="C38" s="253"/>
      <c r="D38" s="253"/>
      <c r="E38" s="254"/>
      <c r="F38" s="254"/>
      <c r="G38" s="254"/>
      <c r="H38" s="254"/>
      <c r="J38" s="255"/>
    </row>
  </sheetData>
  <sheetProtection/>
  <mergeCells count="13">
    <mergeCell ref="F1:H1"/>
    <mergeCell ref="F2:H2"/>
    <mergeCell ref="F3:H3"/>
    <mergeCell ref="F4:H4"/>
    <mergeCell ref="B6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7.851562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0.28125" style="0" customWidth="1"/>
  </cols>
  <sheetData>
    <row r="2" spans="6:8" ht="12.75">
      <c r="F2" s="357" t="s">
        <v>9</v>
      </c>
      <c r="G2" s="357"/>
      <c r="H2" s="357"/>
    </row>
    <row r="3" spans="6:8" ht="12.75">
      <c r="F3" s="567" t="s">
        <v>580</v>
      </c>
      <c r="G3" s="567"/>
      <c r="H3" s="567"/>
    </row>
    <row r="4" spans="6:8" ht="12.75">
      <c r="F4" t="s">
        <v>634</v>
      </c>
      <c r="G4" s="357"/>
      <c r="H4" s="357"/>
    </row>
    <row r="5" spans="6:8" ht="12.75">
      <c r="F5" s="357" t="s">
        <v>640</v>
      </c>
      <c r="G5" s="357"/>
      <c r="H5" s="357"/>
    </row>
    <row r="7" ht="16.5" customHeight="1"/>
    <row r="8" spans="2:9" ht="31.5" customHeight="1">
      <c r="B8" s="643" t="s">
        <v>643</v>
      </c>
      <c r="C8" s="643"/>
      <c r="D8" s="643"/>
      <c r="E8" s="643"/>
      <c r="F8" s="643"/>
      <c r="G8" s="643"/>
      <c r="H8" s="643"/>
      <c r="I8" s="530"/>
    </row>
    <row r="9" spans="2:9" ht="18" customHeight="1">
      <c r="B9" s="643"/>
      <c r="C9" s="643"/>
      <c r="D9" s="643"/>
      <c r="E9" s="643"/>
      <c r="F9" s="643"/>
      <c r="G9" s="643"/>
      <c r="H9" s="643"/>
      <c r="I9" s="530"/>
    </row>
    <row r="10" spans="2:9" ht="18" customHeight="1">
      <c r="B10" s="222"/>
      <c r="C10" s="222"/>
      <c r="D10" s="222"/>
      <c r="E10" s="222"/>
      <c r="F10" s="222"/>
      <c r="G10" s="222"/>
      <c r="H10" s="222"/>
      <c r="I10" s="530"/>
    </row>
    <row r="11" spans="2:9" ht="18" customHeight="1">
      <c r="B11" s="222"/>
      <c r="C11" s="222"/>
      <c r="D11" s="222"/>
      <c r="E11" s="222"/>
      <c r="F11" s="222"/>
      <c r="G11" s="222"/>
      <c r="H11" s="222"/>
      <c r="I11" s="530"/>
    </row>
    <row r="12" ht="12.75">
      <c r="H12" s="357" t="s">
        <v>593</v>
      </c>
    </row>
    <row r="13" spans="2:8" ht="12.75" customHeight="1">
      <c r="B13" s="652" t="s">
        <v>295</v>
      </c>
      <c r="C13" s="655" t="s">
        <v>124</v>
      </c>
      <c r="D13" s="636" t="s">
        <v>641</v>
      </c>
      <c r="E13" s="650" t="s">
        <v>0</v>
      </c>
      <c r="F13" s="644" t="s">
        <v>11</v>
      </c>
      <c r="G13" s="645"/>
      <c r="H13" s="646"/>
    </row>
    <row r="14" spans="2:8" ht="12.75" customHeight="1">
      <c r="B14" s="653"/>
      <c r="C14" s="656"/>
      <c r="D14" s="637"/>
      <c r="E14" s="658"/>
      <c r="F14" s="644" t="s">
        <v>12</v>
      </c>
      <c r="G14" s="646"/>
      <c r="H14" s="647" t="s">
        <v>13</v>
      </c>
    </row>
    <row r="15" spans="2:8" ht="12.75" customHeight="1">
      <c r="B15" s="653"/>
      <c r="C15" s="656"/>
      <c r="D15" s="637"/>
      <c r="E15" s="658"/>
      <c r="F15" s="650" t="s">
        <v>14</v>
      </c>
      <c r="G15" s="341" t="s">
        <v>455</v>
      </c>
      <c r="H15" s="648"/>
    </row>
    <row r="16" spans="2:8" ht="33" customHeight="1">
      <c r="B16" s="654"/>
      <c r="C16" s="657"/>
      <c r="D16" s="638"/>
      <c r="E16" s="651"/>
      <c r="F16" s="651"/>
      <c r="G16" s="341" t="s">
        <v>456</v>
      </c>
      <c r="H16" s="649"/>
    </row>
    <row r="17" spans="2:8" ht="15.75">
      <c r="B17" s="531" t="s">
        <v>15</v>
      </c>
      <c r="C17" s="532" t="s">
        <v>473</v>
      </c>
      <c r="D17" s="520"/>
      <c r="E17" s="542">
        <f>E18</f>
        <v>1938137</v>
      </c>
      <c r="F17" s="533">
        <f>F18</f>
        <v>0</v>
      </c>
      <c r="G17" s="533">
        <f>G18</f>
        <v>0</v>
      </c>
      <c r="H17" s="542">
        <f>H18</f>
        <v>1938137</v>
      </c>
    </row>
    <row r="18" spans="2:8" ht="14.25">
      <c r="B18" s="531" t="s">
        <v>16</v>
      </c>
      <c r="C18" s="534" t="s">
        <v>120</v>
      </c>
      <c r="D18" s="535" t="s">
        <v>151</v>
      </c>
      <c r="E18" s="542">
        <f>F18+H18</f>
        <v>1938137</v>
      </c>
      <c r="F18" s="536"/>
      <c r="G18" s="228"/>
      <c r="H18" s="543">
        <f>H19+H20</f>
        <v>1938137</v>
      </c>
    </row>
    <row r="19" spans="2:8" ht="45">
      <c r="B19" s="531" t="s">
        <v>169</v>
      </c>
      <c r="C19" s="537" t="s">
        <v>642</v>
      </c>
      <c r="D19" s="520"/>
      <c r="E19" s="546">
        <f>F19+H19</f>
        <v>490037</v>
      </c>
      <c r="F19" s="531"/>
      <c r="G19" s="233"/>
      <c r="H19" s="544">
        <v>490037</v>
      </c>
    </row>
    <row r="20" spans="2:8" ht="15.75">
      <c r="B20" s="531" t="s">
        <v>166</v>
      </c>
      <c r="C20" s="545" t="s">
        <v>638</v>
      </c>
      <c r="D20" s="520"/>
      <c r="E20" s="546">
        <f>F20+H20</f>
        <v>1448100</v>
      </c>
      <c r="F20" s="531"/>
      <c r="G20" s="233"/>
      <c r="H20" s="544">
        <v>1448100</v>
      </c>
    </row>
    <row r="21" spans="2:8" ht="32.25" customHeight="1">
      <c r="B21" s="276"/>
      <c r="C21" s="538" t="s">
        <v>141</v>
      </c>
      <c r="D21" s="276"/>
      <c r="E21" s="547">
        <f>F21+H21</f>
        <v>1938137</v>
      </c>
      <c r="F21" s="228"/>
      <c r="G21" s="228"/>
      <c r="H21" s="543">
        <f>H18</f>
        <v>1938137</v>
      </c>
    </row>
    <row r="22" spans="2:8" ht="12.75">
      <c r="B22" s="539"/>
      <c r="C22" s="10"/>
      <c r="D22" s="540"/>
      <c r="E22" s="541"/>
      <c r="F22" s="541"/>
      <c r="G22" s="522"/>
      <c r="H22" s="541"/>
    </row>
  </sheetData>
  <sheetProtection/>
  <mergeCells count="10">
    <mergeCell ref="F13:H13"/>
    <mergeCell ref="B8:H9"/>
    <mergeCell ref="F14:G14"/>
    <mergeCell ref="H14:H16"/>
    <mergeCell ref="F15:F16"/>
    <mergeCell ref="F3:H3"/>
    <mergeCell ref="B13:B16"/>
    <mergeCell ref="C13:C16"/>
    <mergeCell ref="D13:D16"/>
    <mergeCell ref="E13:E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1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8515625" style="200" customWidth="1"/>
    <col min="2" max="2" width="5.28125" style="200" customWidth="1"/>
    <col min="3" max="3" width="75.00390625" style="200" customWidth="1"/>
    <col min="4" max="4" width="11.7109375" style="200" customWidth="1"/>
    <col min="5" max="5" width="10.28125" style="200" customWidth="1"/>
    <col min="6" max="7" width="7.00390625" style="200" customWidth="1"/>
    <col min="8" max="8" width="6.57421875" style="200" customWidth="1"/>
    <col min="9" max="9" width="10.140625" style="200" bestFit="1" customWidth="1"/>
    <col min="10" max="10" width="6.7109375" style="200" customWidth="1"/>
    <col min="11" max="11" width="10.00390625" style="200" customWidth="1"/>
    <col min="12" max="12" width="7.00390625" style="200" customWidth="1"/>
    <col min="13" max="13" width="10.00390625" style="200" customWidth="1"/>
    <col min="14" max="14" width="6.7109375" style="200" customWidth="1"/>
    <col min="15" max="15" width="9.421875" style="200" customWidth="1"/>
    <col min="16" max="16" width="6.57421875" style="200" customWidth="1"/>
    <col min="17" max="17" width="6.140625" style="200" customWidth="1"/>
    <col min="18" max="18" width="6.7109375" style="200" customWidth="1"/>
    <col min="19" max="19" width="8.00390625" style="200" customWidth="1"/>
    <col min="20" max="20" width="6.57421875" style="200" customWidth="1"/>
    <col min="21" max="21" width="5.8515625" style="200" customWidth="1"/>
    <col min="22" max="22" width="6.57421875" style="200" customWidth="1"/>
    <col min="23" max="23" width="7.57421875" style="200" customWidth="1"/>
    <col min="24" max="16384" width="9.140625" style="200" customWidth="1"/>
  </cols>
  <sheetData>
    <row r="3" spans="2:6" ht="15.75" customHeight="1">
      <c r="B3" s="659" t="s">
        <v>611</v>
      </c>
      <c r="C3" s="659"/>
      <c r="D3" s="659"/>
      <c r="E3" s="659"/>
      <c r="F3" s="659"/>
    </row>
    <row r="4" spans="1:6" ht="15.75">
      <c r="A4" s="439"/>
      <c r="B4" s="659"/>
      <c r="C4" s="659"/>
      <c r="D4" s="659"/>
      <c r="E4" s="659"/>
      <c r="F4" s="659"/>
    </row>
    <row r="6" spans="2:23" ht="58.5" customHeight="1">
      <c r="B6" s="330" t="s">
        <v>452</v>
      </c>
      <c r="C6" s="331" t="s">
        <v>576</v>
      </c>
      <c r="D6" s="331" t="s">
        <v>607</v>
      </c>
      <c r="E6" s="138" t="s">
        <v>615</v>
      </c>
      <c r="F6" s="331" t="s">
        <v>577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</row>
    <row r="7" spans="2:6" ht="30.75" customHeight="1">
      <c r="B7" s="333" t="s">
        <v>15</v>
      </c>
      <c r="C7" s="334" t="s">
        <v>606</v>
      </c>
      <c r="D7" s="436">
        <v>272.8</v>
      </c>
      <c r="E7" s="440">
        <v>21</v>
      </c>
      <c r="F7" s="335" t="s">
        <v>578</v>
      </c>
    </row>
    <row r="8" spans="2:6" ht="33.75" customHeight="1">
      <c r="B8" s="333" t="s">
        <v>20</v>
      </c>
      <c r="C8" s="336" t="s">
        <v>608</v>
      </c>
      <c r="D8" s="437">
        <v>36.6</v>
      </c>
      <c r="E8" s="440">
        <v>10</v>
      </c>
      <c r="F8" s="335" t="s">
        <v>578</v>
      </c>
    </row>
    <row r="9" spans="2:6" ht="22.5" customHeight="1">
      <c r="B9" s="333" t="s">
        <v>22</v>
      </c>
      <c r="C9" s="336" t="s">
        <v>609</v>
      </c>
      <c r="D9" s="437">
        <v>234.9</v>
      </c>
      <c r="E9" s="440">
        <v>46</v>
      </c>
      <c r="F9" s="335" t="s">
        <v>579</v>
      </c>
    </row>
    <row r="10" spans="2:6" ht="30.75" customHeight="1">
      <c r="B10" s="333" t="s">
        <v>24</v>
      </c>
      <c r="C10" s="336" t="s">
        <v>610</v>
      </c>
      <c r="D10" s="437">
        <v>9553.4</v>
      </c>
      <c r="E10" s="440">
        <v>50.3</v>
      </c>
      <c r="F10" s="335" t="s">
        <v>579</v>
      </c>
    </row>
    <row r="11" spans="2:6" ht="15.75">
      <c r="B11" s="333" t="s">
        <v>36</v>
      </c>
      <c r="C11" s="215" t="s">
        <v>0</v>
      </c>
      <c r="D11" s="438"/>
      <c r="E11" s="441">
        <f>E7+E8+E9+E10</f>
        <v>127.3</v>
      </c>
      <c r="F11" s="335"/>
    </row>
  </sheetData>
  <sheetProtection/>
  <mergeCells count="1">
    <mergeCell ref="B3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1">
      <selection activeCell="F16" sqref="F16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55" t="s">
        <v>9</v>
      </c>
      <c r="F1" s="555"/>
      <c r="G1" s="555"/>
    </row>
    <row r="2" spans="5:7" ht="12.75">
      <c r="E2" s="556" t="s">
        <v>580</v>
      </c>
      <c r="F2" s="557"/>
      <c r="G2" s="557"/>
    </row>
    <row r="3" spans="2:7" ht="15.75">
      <c r="B3" s="200"/>
      <c r="C3" s="201"/>
      <c r="D3" s="201"/>
      <c r="E3" s="556" t="s">
        <v>590</v>
      </c>
      <c r="F3" s="557"/>
      <c r="G3" s="557"/>
    </row>
    <row r="4" spans="2:6" ht="15.75">
      <c r="B4" s="200"/>
      <c r="E4" s="556" t="s">
        <v>431</v>
      </c>
      <c r="F4" s="556"/>
    </row>
    <row r="5" ht="15.75">
      <c r="B5" s="200"/>
    </row>
    <row r="6" spans="1:7" ht="15.75">
      <c r="A6" s="202"/>
      <c r="C6" s="553" t="s">
        <v>432</v>
      </c>
      <c r="D6" s="553"/>
      <c r="E6" s="553"/>
      <c r="F6" s="553"/>
      <c r="G6" s="553"/>
    </row>
    <row r="7" spans="1:7" ht="15.75">
      <c r="A7" s="200"/>
      <c r="B7" s="553" t="s">
        <v>433</v>
      </c>
      <c r="C7" s="553"/>
      <c r="D7" s="553"/>
      <c r="E7" s="553"/>
      <c r="F7" s="553"/>
      <c r="G7" s="553"/>
    </row>
    <row r="8" spans="1:11" ht="15.75">
      <c r="A8" s="203"/>
      <c r="C8" s="554" t="s">
        <v>581</v>
      </c>
      <c r="D8" s="554"/>
      <c r="E8" s="554"/>
      <c r="F8" s="554"/>
      <c r="G8" s="554"/>
      <c r="H8" s="554"/>
      <c r="I8" s="554"/>
      <c r="J8" s="554"/>
      <c r="K8" s="554"/>
    </row>
    <row r="9" spans="2:7" ht="15.75">
      <c r="B9" s="116"/>
      <c r="G9" t="s">
        <v>591</v>
      </c>
    </row>
    <row r="10" spans="2:7" ht="30.75" customHeight="1">
      <c r="B10" s="558" t="s">
        <v>434</v>
      </c>
      <c r="C10" s="559" t="s">
        <v>435</v>
      </c>
      <c r="D10" s="560" t="s">
        <v>0</v>
      </c>
      <c r="E10" s="559" t="s">
        <v>436</v>
      </c>
      <c r="F10" s="559" t="s">
        <v>437</v>
      </c>
      <c r="G10" s="559" t="s">
        <v>165</v>
      </c>
    </row>
    <row r="11" spans="2:7" ht="17.25" customHeight="1">
      <c r="B11" s="558"/>
      <c r="C11" s="559"/>
      <c r="D11" s="561"/>
      <c r="E11" s="559"/>
      <c r="F11" s="559"/>
      <c r="G11" s="559"/>
    </row>
    <row r="12" spans="2:7" ht="18.75" customHeight="1">
      <c r="B12" s="558"/>
      <c r="C12" s="559"/>
      <c r="D12" s="561"/>
      <c r="E12" s="559"/>
      <c r="F12" s="559"/>
      <c r="G12" s="559"/>
    </row>
    <row r="13" spans="2:7" ht="21" customHeight="1">
      <c r="B13" s="558"/>
      <c r="C13" s="559"/>
      <c r="D13" s="562"/>
      <c r="E13" s="559"/>
      <c r="F13" s="559"/>
      <c r="G13" s="559"/>
    </row>
    <row r="14" spans="2:7" ht="21" customHeight="1">
      <c r="B14" s="204" t="s">
        <v>15</v>
      </c>
      <c r="C14" s="205" t="s">
        <v>438</v>
      </c>
      <c r="D14" s="358">
        <f>E14+F14+G14</f>
        <v>29165</v>
      </c>
      <c r="E14" s="359">
        <f>E15+E16+E17</f>
        <v>29165</v>
      </c>
      <c r="F14" s="359">
        <f>F15+F16+F17</f>
        <v>0</v>
      </c>
      <c r="G14" s="359">
        <f>G15+G16+G17</f>
        <v>0</v>
      </c>
    </row>
    <row r="15" spans="2:7" ht="21" customHeight="1">
      <c r="B15" s="206" t="s">
        <v>16</v>
      </c>
      <c r="C15" s="207" t="s">
        <v>32</v>
      </c>
      <c r="D15" s="360">
        <f>E15+F15+G15</f>
        <v>23490</v>
      </c>
      <c r="E15" s="360">
        <v>23490</v>
      </c>
      <c r="F15" s="360"/>
      <c r="G15" s="360"/>
    </row>
    <row r="16" spans="2:7" ht="21" customHeight="1">
      <c r="B16" s="206" t="s">
        <v>17</v>
      </c>
      <c r="C16" s="207" t="s">
        <v>439</v>
      </c>
      <c r="D16" s="360">
        <f aca="true" t="shared" si="0" ref="D16:D31">E16+F16+G16</f>
        <v>3475</v>
      </c>
      <c r="E16" s="361">
        <v>3475</v>
      </c>
      <c r="F16" s="362"/>
      <c r="G16" s="362"/>
    </row>
    <row r="17" spans="2:7" ht="20.25" customHeight="1">
      <c r="B17" s="208" t="s">
        <v>18</v>
      </c>
      <c r="C17" s="207" t="s">
        <v>5</v>
      </c>
      <c r="D17" s="360">
        <f t="shared" si="0"/>
        <v>2200</v>
      </c>
      <c r="E17" s="362">
        <v>2200</v>
      </c>
      <c r="F17" s="363"/>
      <c r="G17" s="363"/>
    </row>
    <row r="18" spans="2:7" ht="29.25" customHeight="1">
      <c r="B18" s="208" t="s">
        <v>20</v>
      </c>
      <c r="C18" s="8" t="s">
        <v>294</v>
      </c>
      <c r="D18" s="359">
        <f t="shared" si="0"/>
        <v>11585</v>
      </c>
      <c r="E18" s="361"/>
      <c r="F18" s="360">
        <v>11585</v>
      </c>
      <c r="G18" s="363"/>
    </row>
    <row r="19" spans="2:7" ht="20.25" customHeight="1">
      <c r="B19" s="208" t="s">
        <v>22</v>
      </c>
      <c r="C19" s="209" t="s">
        <v>74</v>
      </c>
      <c r="D19" s="359">
        <f t="shared" si="0"/>
        <v>28188</v>
      </c>
      <c r="E19" s="360"/>
      <c r="F19" s="360">
        <v>28188</v>
      </c>
      <c r="G19" s="360"/>
    </row>
    <row r="20" spans="2:7" ht="20.25" customHeight="1">
      <c r="B20" s="208" t="s">
        <v>24</v>
      </c>
      <c r="C20" s="209" t="s">
        <v>1</v>
      </c>
      <c r="D20" s="359">
        <f t="shared" si="0"/>
        <v>4400</v>
      </c>
      <c r="E20" s="360"/>
      <c r="F20" s="360"/>
      <c r="G20" s="360">
        <v>4400</v>
      </c>
    </row>
    <row r="21" spans="2:7" ht="20.25" customHeight="1">
      <c r="B21" s="210" t="s">
        <v>27</v>
      </c>
      <c r="C21" s="211" t="s">
        <v>440</v>
      </c>
      <c r="D21" s="359">
        <f>D22+D23+D24+D25+D26</f>
        <v>9193</v>
      </c>
      <c r="E21" s="359">
        <f>E22+E23+E24+E25+E26</f>
        <v>0</v>
      </c>
      <c r="F21" s="359">
        <f>F22+F23+F24+F25+F26</f>
        <v>0</v>
      </c>
      <c r="G21" s="359">
        <f>G22+G23+G24+G25+G26</f>
        <v>9193</v>
      </c>
    </row>
    <row r="22" spans="2:7" ht="17.25" customHeight="1">
      <c r="B22" s="212" t="s">
        <v>28</v>
      </c>
      <c r="C22" s="213" t="s">
        <v>55</v>
      </c>
      <c r="D22" s="360">
        <f t="shared" si="0"/>
        <v>579</v>
      </c>
      <c r="E22" s="360"/>
      <c r="F22" s="360"/>
      <c r="G22" s="360">
        <v>579</v>
      </c>
    </row>
    <row r="23" spans="2:7" ht="18" customHeight="1">
      <c r="B23" s="212" t="s">
        <v>441</v>
      </c>
      <c r="C23" s="213" t="s">
        <v>60</v>
      </c>
      <c r="D23" s="360">
        <f t="shared" si="0"/>
        <v>1390</v>
      </c>
      <c r="E23" s="360"/>
      <c r="F23" s="360"/>
      <c r="G23" s="360">
        <v>1390</v>
      </c>
    </row>
    <row r="24" spans="2:7" ht="18" customHeight="1">
      <c r="B24" s="212" t="s">
        <v>442</v>
      </c>
      <c r="C24" s="207" t="s">
        <v>64</v>
      </c>
      <c r="D24" s="360">
        <f t="shared" si="0"/>
        <v>4055</v>
      </c>
      <c r="E24" s="360"/>
      <c r="F24" s="360"/>
      <c r="G24" s="360">
        <v>4055</v>
      </c>
    </row>
    <row r="25" spans="2:7" ht="17.25" customHeight="1">
      <c r="B25" s="204" t="s">
        <v>443</v>
      </c>
      <c r="C25" s="214" t="s">
        <v>7</v>
      </c>
      <c r="D25" s="360">
        <f t="shared" si="0"/>
        <v>869</v>
      </c>
      <c r="E25" s="360"/>
      <c r="F25" s="360"/>
      <c r="G25" s="360">
        <v>869</v>
      </c>
    </row>
    <row r="26" spans="2:7" ht="17.25" customHeight="1">
      <c r="B26" s="206" t="s">
        <v>444</v>
      </c>
      <c r="C26" s="213" t="s">
        <v>8</v>
      </c>
      <c r="D26" s="360">
        <f t="shared" si="0"/>
        <v>2300</v>
      </c>
      <c r="E26" s="360"/>
      <c r="F26" s="360"/>
      <c r="G26" s="360">
        <v>2300</v>
      </c>
    </row>
    <row r="27" spans="2:7" ht="17.25" customHeight="1">
      <c r="B27" s="206" t="s">
        <v>29</v>
      </c>
      <c r="C27" s="209" t="s">
        <v>445</v>
      </c>
      <c r="D27" s="358">
        <f>D28+D29+D30+D31</f>
        <v>5513</v>
      </c>
      <c r="E27" s="359">
        <f>E28+E29+E30+E31</f>
        <v>5513</v>
      </c>
      <c r="F27" s="359">
        <f>F28+F29+F30+F31</f>
        <v>0</v>
      </c>
      <c r="G27" s="359">
        <f>G28+G29+G30+G31</f>
        <v>0</v>
      </c>
    </row>
    <row r="28" spans="2:7" ht="28.5" customHeight="1">
      <c r="B28" s="208" t="s">
        <v>30</v>
      </c>
      <c r="C28" s="213" t="s">
        <v>419</v>
      </c>
      <c r="D28" s="360">
        <f t="shared" si="0"/>
        <v>463</v>
      </c>
      <c r="E28" s="362">
        <v>463</v>
      </c>
      <c r="F28" s="363"/>
      <c r="G28" s="363"/>
    </row>
    <row r="29" spans="2:7" ht="21.75" customHeight="1">
      <c r="B29" s="208" t="s">
        <v>446</v>
      </c>
      <c r="C29" s="207" t="s">
        <v>6</v>
      </c>
      <c r="D29" s="360">
        <f t="shared" si="0"/>
        <v>1450</v>
      </c>
      <c r="E29" s="360">
        <v>1450</v>
      </c>
      <c r="F29" s="364"/>
      <c r="G29" s="364"/>
    </row>
    <row r="30" spans="2:7" ht="18" customHeight="1">
      <c r="B30" s="208" t="s">
        <v>447</v>
      </c>
      <c r="C30" s="213" t="s">
        <v>157</v>
      </c>
      <c r="D30" s="360">
        <f t="shared" si="0"/>
        <v>1600</v>
      </c>
      <c r="E30" s="365">
        <v>1600</v>
      </c>
      <c r="F30" s="364"/>
      <c r="G30" s="364"/>
    </row>
    <row r="31" spans="2:7" ht="18" customHeight="1">
      <c r="B31" s="208" t="s">
        <v>448</v>
      </c>
      <c r="C31" s="214" t="s">
        <v>121</v>
      </c>
      <c r="D31" s="360">
        <f t="shared" si="0"/>
        <v>2000</v>
      </c>
      <c r="E31" s="361">
        <v>2000</v>
      </c>
      <c r="F31" s="364"/>
      <c r="G31" s="364"/>
    </row>
    <row r="32" spans="2:7" ht="18.75" customHeight="1">
      <c r="B32" s="208" t="s">
        <v>31</v>
      </c>
      <c r="C32" s="215" t="s">
        <v>449</v>
      </c>
      <c r="D32" s="366">
        <f>D14+D18+D19+D21+D27+D20</f>
        <v>88044</v>
      </c>
      <c r="E32" s="366">
        <f>E14+E18+E19+E21+E27+E20</f>
        <v>34678</v>
      </c>
      <c r="F32" s="366">
        <f>F14+F18+F19+F21+F27+F20</f>
        <v>39773</v>
      </c>
      <c r="G32" s="366">
        <f>G14+G18+G19+G21+G27+G20</f>
        <v>13593</v>
      </c>
    </row>
    <row r="33" spans="2:7" ht="20.25" customHeight="1">
      <c r="B33" s="216"/>
      <c r="C33" s="10"/>
      <c r="D33" s="10"/>
      <c r="E33" s="10"/>
      <c r="F33" s="217"/>
      <c r="G33" s="217"/>
    </row>
    <row r="34" spans="2:7" ht="20.25" customHeight="1">
      <c r="B34" s="216"/>
      <c r="C34" s="218"/>
      <c r="D34" s="218"/>
      <c r="E34" s="219"/>
      <c r="F34" s="217"/>
      <c r="G34" s="217"/>
    </row>
    <row r="35" spans="2:7" ht="20.25" customHeight="1">
      <c r="B35" s="216"/>
      <c r="C35" s="218"/>
      <c r="D35" s="218"/>
      <c r="E35" s="220"/>
      <c r="F35" s="217"/>
      <c r="G35" s="217"/>
    </row>
    <row r="36" spans="2:7" ht="19.5" customHeight="1">
      <c r="B36" s="221"/>
      <c r="C36" s="218"/>
      <c r="D36" s="218"/>
      <c r="E36" s="219"/>
      <c r="F36" s="217"/>
      <c r="G36" s="217"/>
    </row>
  </sheetData>
  <sheetProtection/>
  <mergeCells count="14">
    <mergeCell ref="H8:K8"/>
    <mergeCell ref="B10:B13"/>
    <mergeCell ref="C10:C13"/>
    <mergeCell ref="E10:E13"/>
    <mergeCell ref="F10:F13"/>
    <mergeCell ref="G10:G13"/>
    <mergeCell ref="D10:D13"/>
    <mergeCell ref="C6:G6"/>
    <mergeCell ref="B7:G7"/>
    <mergeCell ref="C8:G8"/>
    <mergeCell ref="E1:G1"/>
    <mergeCell ref="E2:G2"/>
    <mergeCell ref="E3:G3"/>
    <mergeCell ref="E4:F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41">
      <selection activeCell="F43" sqref="F43"/>
    </sheetView>
  </sheetViews>
  <sheetFormatPr defaultColWidth="9.140625" defaultRowHeight="12.75"/>
  <cols>
    <col min="1" max="1" width="6.57421875" style="2" customWidth="1"/>
    <col min="2" max="2" width="42.8515625" style="125" customWidth="1"/>
    <col min="3" max="3" width="8.140625" style="125" customWidth="1"/>
    <col min="4" max="4" width="9.421875" style="125" customWidth="1"/>
    <col min="5" max="5" width="10.28125" style="125" customWidth="1"/>
    <col min="6" max="6" width="11.421875" style="125" customWidth="1"/>
    <col min="7" max="7" width="11.57421875" style="32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16" t="s">
        <v>298</v>
      </c>
    </row>
    <row r="2" spans="6:8" ht="12.75">
      <c r="F2" s="567" t="s">
        <v>580</v>
      </c>
      <c r="G2" s="557"/>
      <c r="H2" s="557"/>
    </row>
    <row r="3" spans="1:6" ht="12.75">
      <c r="A3" s="125"/>
      <c r="B3" s="145"/>
      <c r="F3" s="357" t="s">
        <v>590</v>
      </c>
    </row>
    <row r="4" ht="12.75">
      <c r="F4" t="s">
        <v>246</v>
      </c>
    </row>
    <row r="5" spans="1:7" ht="12.75">
      <c r="A5" s="575" t="s">
        <v>620</v>
      </c>
      <c r="B5" s="575"/>
      <c r="C5" s="575"/>
      <c r="D5" s="575"/>
      <c r="E5" s="575"/>
      <c r="F5" s="575"/>
      <c r="G5" s="575"/>
    </row>
    <row r="6" spans="1:7" ht="12.75">
      <c r="A6" s="575" t="s">
        <v>184</v>
      </c>
      <c r="B6" s="575"/>
      <c r="C6" s="575"/>
      <c r="D6" s="575"/>
      <c r="E6" s="575"/>
      <c r="F6" s="575"/>
      <c r="G6" s="575"/>
    </row>
    <row r="7" spans="1:7" ht="12.75">
      <c r="A7" s="125"/>
      <c r="G7" s="459" t="s">
        <v>593</v>
      </c>
    </row>
    <row r="8" spans="1:7" ht="12.75" customHeight="1">
      <c r="A8" s="568" t="s">
        <v>185</v>
      </c>
      <c r="B8" s="563" t="s">
        <v>186</v>
      </c>
      <c r="C8" s="566" t="s">
        <v>297</v>
      </c>
      <c r="D8" s="568" t="s">
        <v>0</v>
      </c>
      <c r="E8" s="571" t="s">
        <v>11</v>
      </c>
      <c r="F8" s="571"/>
      <c r="G8" s="571"/>
    </row>
    <row r="9" spans="1:7" ht="12.75" customHeight="1">
      <c r="A9" s="569"/>
      <c r="B9" s="564"/>
      <c r="C9" s="566"/>
      <c r="D9" s="569"/>
      <c r="E9" s="571" t="s">
        <v>12</v>
      </c>
      <c r="F9" s="571"/>
      <c r="G9" s="572" t="s">
        <v>13</v>
      </c>
    </row>
    <row r="10" spans="1:7" ht="12.75" customHeight="1">
      <c r="A10" s="570"/>
      <c r="B10" s="564"/>
      <c r="C10" s="566"/>
      <c r="D10" s="569"/>
      <c r="E10" s="568" t="s">
        <v>14</v>
      </c>
      <c r="F10" s="573" t="s">
        <v>247</v>
      </c>
      <c r="G10" s="572"/>
    </row>
    <row r="11" spans="1:7" ht="13.5" customHeight="1">
      <c r="A11" s="118" t="s">
        <v>187</v>
      </c>
      <c r="B11" s="565"/>
      <c r="C11" s="566"/>
      <c r="D11" s="570"/>
      <c r="E11" s="570"/>
      <c r="F11" s="574"/>
      <c r="G11" s="572"/>
    </row>
    <row r="12" spans="1:7" ht="14.25" customHeight="1">
      <c r="A12" s="159">
        <v>1</v>
      </c>
      <c r="B12" s="128">
        <v>2</v>
      </c>
      <c r="C12" s="129">
        <v>3</v>
      </c>
      <c r="D12" s="130">
        <v>4</v>
      </c>
      <c r="E12" s="130">
        <v>5</v>
      </c>
      <c r="F12" s="131">
        <v>6</v>
      </c>
      <c r="G12" s="149">
        <v>7</v>
      </c>
    </row>
    <row r="13" spans="1:7" ht="15.75">
      <c r="A13" s="160" t="s">
        <v>15</v>
      </c>
      <c r="B13" s="325" t="s">
        <v>1</v>
      </c>
      <c r="C13" s="99"/>
      <c r="D13" s="494">
        <f>D14+D20+D24+D26+D29+D31+D33+D35+D18</f>
        <v>3258854.2</v>
      </c>
      <c r="E13" s="494">
        <f>E14+E20+E24+E26+E29+E31+E33+E35+E18</f>
        <v>1168763.2</v>
      </c>
      <c r="F13" s="494">
        <f>F14+F20+F24+F26+F29+F31+F33+F35+F18</f>
        <v>461298.2</v>
      </c>
      <c r="G13" s="494">
        <f>G14+G20+G24+G26+G29+G31+G33+G35+G18</f>
        <v>2090091</v>
      </c>
    </row>
    <row r="14" spans="1:7" ht="14.25">
      <c r="A14" s="100" t="s">
        <v>16</v>
      </c>
      <c r="B14" s="132" t="s">
        <v>188</v>
      </c>
      <c r="C14" s="133" t="s">
        <v>146</v>
      </c>
      <c r="D14" s="434">
        <f>D15+D16+D17</f>
        <v>155518</v>
      </c>
      <c r="E14" s="434">
        <f>E15+E16+E17</f>
        <v>155518</v>
      </c>
      <c r="F14" s="434">
        <f>F15+F16+F17</f>
        <v>67315</v>
      </c>
      <c r="G14" s="425">
        <f>G15+G16+G17</f>
        <v>0</v>
      </c>
    </row>
    <row r="15" spans="1:7" ht="15">
      <c r="A15" s="4" t="s">
        <v>189</v>
      </c>
      <c r="B15" s="186" t="s">
        <v>361</v>
      </c>
      <c r="C15" s="124"/>
      <c r="D15" s="495">
        <f aca="true" t="shared" si="0" ref="D15:D32">E15+G15</f>
        <v>124500</v>
      </c>
      <c r="E15" s="414">
        <v>124500</v>
      </c>
      <c r="F15" s="414">
        <v>60625</v>
      </c>
      <c r="G15" s="414"/>
    </row>
    <row r="16" spans="1:7" ht="30">
      <c r="A16" s="4" t="s">
        <v>190</v>
      </c>
      <c r="B16" s="194" t="s">
        <v>429</v>
      </c>
      <c r="C16" s="126"/>
      <c r="D16" s="495">
        <f t="shared" si="0"/>
        <v>11952</v>
      </c>
      <c r="E16" s="414">
        <v>11952</v>
      </c>
      <c r="F16" s="414">
        <v>6690</v>
      </c>
      <c r="G16" s="414"/>
    </row>
    <row r="17" spans="1:7" ht="15">
      <c r="A17" s="4" t="s">
        <v>192</v>
      </c>
      <c r="B17" s="134" t="s">
        <v>428</v>
      </c>
      <c r="C17" s="126"/>
      <c r="D17" s="512">
        <f t="shared" si="0"/>
        <v>19066</v>
      </c>
      <c r="E17" s="513">
        <v>19066</v>
      </c>
      <c r="F17" s="513"/>
      <c r="G17" s="513"/>
    </row>
    <row r="18" spans="1:7" ht="25.5">
      <c r="A18" s="100" t="s">
        <v>17</v>
      </c>
      <c r="B18" s="514" t="s">
        <v>114</v>
      </c>
      <c r="C18" s="113" t="s">
        <v>148</v>
      </c>
      <c r="D18" s="496">
        <f>D19</f>
        <v>4178</v>
      </c>
      <c r="E18" s="496">
        <f>E19</f>
        <v>4178</v>
      </c>
      <c r="F18" s="496">
        <f>F19</f>
        <v>127</v>
      </c>
      <c r="G18" s="496">
        <f>G19</f>
        <v>0</v>
      </c>
    </row>
    <row r="19" spans="1:7" ht="15">
      <c r="A19" s="164" t="s">
        <v>194</v>
      </c>
      <c r="B19" s="123" t="s">
        <v>191</v>
      </c>
      <c r="C19" s="118"/>
      <c r="D19" s="495">
        <f>E19+G19</f>
        <v>4178</v>
      </c>
      <c r="E19" s="414">
        <v>4178</v>
      </c>
      <c r="F19" s="414">
        <v>127</v>
      </c>
      <c r="G19" s="414"/>
    </row>
    <row r="20" spans="1:7" ht="26.25" customHeight="1">
      <c r="A20" s="100" t="s">
        <v>18</v>
      </c>
      <c r="B20" s="122" t="s">
        <v>193</v>
      </c>
      <c r="C20" s="112" t="s">
        <v>150</v>
      </c>
      <c r="D20" s="425">
        <f>D21+D22+D23</f>
        <v>776468.2</v>
      </c>
      <c r="E20" s="425">
        <f>E21+E22+E23</f>
        <v>759195.2</v>
      </c>
      <c r="F20" s="425">
        <f>F21+F22+F23</f>
        <v>383986.2</v>
      </c>
      <c r="G20" s="425">
        <f>G21+G22+G23</f>
        <v>17273</v>
      </c>
    </row>
    <row r="21" spans="1:7" ht="15">
      <c r="A21" s="164" t="s">
        <v>118</v>
      </c>
      <c r="B21" s="186" t="s">
        <v>361</v>
      </c>
      <c r="C21" s="124"/>
      <c r="D21" s="495">
        <f t="shared" si="0"/>
        <v>677105</v>
      </c>
      <c r="E21" s="414">
        <v>659832</v>
      </c>
      <c r="F21" s="414">
        <v>322410</v>
      </c>
      <c r="G21" s="414">
        <v>17273</v>
      </c>
    </row>
    <row r="22" spans="1:7" ht="30">
      <c r="A22" s="164" t="s">
        <v>627</v>
      </c>
      <c r="B22" s="194" t="s">
        <v>429</v>
      </c>
      <c r="C22" s="126"/>
      <c r="D22" s="515">
        <f>E22+G22</f>
        <v>93625.2</v>
      </c>
      <c r="E22" s="103">
        <v>93625.2</v>
      </c>
      <c r="F22" s="414">
        <v>61576.2</v>
      </c>
      <c r="G22" s="414"/>
    </row>
    <row r="23" spans="1:7" ht="15">
      <c r="A23" s="164" t="s">
        <v>628</v>
      </c>
      <c r="B23" s="22" t="s">
        <v>367</v>
      </c>
      <c r="C23" s="127"/>
      <c r="D23" s="495">
        <f t="shared" si="0"/>
        <v>5738</v>
      </c>
      <c r="E23" s="414">
        <v>5738</v>
      </c>
      <c r="F23" s="414"/>
      <c r="G23" s="414"/>
    </row>
    <row r="24" spans="1:7" ht="12.75">
      <c r="A24" s="100" t="s">
        <v>19</v>
      </c>
      <c r="B24" s="135" t="s">
        <v>195</v>
      </c>
      <c r="C24" s="136" t="s">
        <v>149</v>
      </c>
      <c r="D24" s="425">
        <f>D25</f>
        <v>49824</v>
      </c>
      <c r="E24" s="425">
        <f>E25</f>
        <v>15824</v>
      </c>
      <c r="F24" s="425">
        <f>F25</f>
        <v>9870</v>
      </c>
      <c r="G24" s="425">
        <f>G25</f>
        <v>34000</v>
      </c>
    </row>
    <row r="25" spans="1:7" ht="15">
      <c r="A25" s="164" t="s">
        <v>196</v>
      </c>
      <c r="B25" s="186" t="s">
        <v>361</v>
      </c>
      <c r="C25" s="118"/>
      <c r="D25" s="414">
        <f t="shared" si="0"/>
        <v>49824</v>
      </c>
      <c r="E25" s="414">
        <v>15824</v>
      </c>
      <c r="F25" s="414">
        <v>9870</v>
      </c>
      <c r="G25" s="414">
        <v>34000</v>
      </c>
    </row>
    <row r="26" spans="1:7" ht="14.25">
      <c r="A26" s="100" t="s">
        <v>77</v>
      </c>
      <c r="B26" s="7" t="s">
        <v>120</v>
      </c>
      <c r="C26" s="133" t="s">
        <v>151</v>
      </c>
      <c r="D26" s="425">
        <f>D27+D28</f>
        <v>2050694</v>
      </c>
      <c r="E26" s="425">
        <f>E27+E28</f>
        <v>11876</v>
      </c>
      <c r="F26" s="425">
        <f>F27+F28</f>
        <v>0</v>
      </c>
      <c r="G26" s="425">
        <f>G27+G28</f>
        <v>2038818</v>
      </c>
    </row>
    <row r="27" spans="1:7" ht="15">
      <c r="A27" s="164" t="s">
        <v>123</v>
      </c>
      <c r="B27" s="269" t="s">
        <v>361</v>
      </c>
      <c r="C27" s="133"/>
      <c r="D27" s="495">
        <f t="shared" si="0"/>
        <v>112557</v>
      </c>
      <c r="E27" s="414">
        <v>11876</v>
      </c>
      <c r="F27" s="414"/>
      <c r="G27" s="414">
        <v>100681</v>
      </c>
    </row>
    <row r="28" spans="1:7" ht="27.75" customHeight="1">
      <c r="A28" s="164" t="s">
        <v>629</v>
      </c>
      <c r="B28" s="265" t="s">
        <v>527</v>
      </c>
      <c r="C28" s="136"/>
      <c r="D28" s="495">
        <f t="shared" si="0"/>
        <v>1938137</v>
      </c>
      <c r="E28" s="414"/>
      <c r="F28" s="414"/>
      <c r="G28" s="414">
        <v>1938137</v>
      </c>
    </row>
    <row r="29" spans="1:7" ht="25.5">
      <c r="A29" s="100" t="s">
        <v>144</v>
      </c>
      <c r="B29" s="104" t="s">
        <v>201</v>
      </c>
      <c r="C29" s="136" t="s">
        <v>152</v>
      </c>
      <c r="D29" s="425">
        <f>E29+G29</f>
        <v>2896</v>
      </c>
      <c r="E29" s="425">
        <f>E30</f>
        <v>2896</v>
      </c>
      <c r="F29" s="425">
        <f>F30</f>
        <v>0</v>
      </c>
      <c r="G29" s="425">
        <f>G30</f>
        <v>0</v>
      </c>
    </row>
    <row r="30" spans="1:7" ht="15">
      <c r="A30" s="164" t="s">
        <v>145</v>
      </c>
      <c r="B30" s="186" t="s">
        <v>361</v>
      </c>
      <c r="C30" s="113"/>
      <c r="D30" s="414">
        <f t="shared" si="0"/>
        <v>2896</v>
      </c>
      <c r="E30" s="414">
        <v>2896</v>
      </c>
      <c r="F30" s="414"/>
      <c r="G30" s="414"/>
    </row>
    <row r="31" spans="1:7" ht="14.25">
      <c r="A31" s="100" t="s">
        <v>155</v>
      </c>
      <c r="B31" s="137" t="s">
        <v>81</v>
      </c>
      <c r="C31" s="113" t="s">
        <v>147</v>
      </c>
      <c r="D31" s="425">
        <f t="shared" si="0"/>
        <v>59993</v>
      </c>
      <c r="E31" s="425">
        <f>E32</f>
        <v>59993</v>
      </c>
      <c r="F31" s="425">
        <f>F32</f>
        <v>0</v>
      </c>
      <c r="G31" s="425">
        <f>G32</f>
        <v>0</v>
      </c>
    </row>
    <row r="32" spans="1:7" ht="15">
      <c r="A32" s="100" t="s">
        <v>156</v>
      </c>
      <c r="B32" s="186" t="s">
        <v>361</v>
      </c>
      <c r="C32" s="113"/>
      <c r="D32" s="414">
        <f t="shared" si="0"/>
        <v>59993</v>
      </c>
      <c r="E32" s="414">
        <v>59993</v>
      </c>
      <c r="F32" s="414"/>
      <c r="G32" s="414"/>
    </row>
    <row r="33" spans="1:7" ht="28.5">
      <c r="A33" s="100" t="s">
        <v>162</v>
      </c>
      <c r="B33" s="138" t="s">
        <v>160</v>
      </c>
      <c r="C33" s="113" t="s">
        <v>38</v>
      </c>
      <c r="D33" s="425">
        <f>E33+G33</f>
        <v>158091</v>
      </c>
      <c r="E33" s="425">
        <f>E34</f>
        <v>158091</v>
      </c>
      <c r="F33" s="414"/>
      <c r="G33" s="414"/>
    </row>
    <row r="34" spans="1:7" ht="15">
      <c r="A34" s="100" t="s">
        <v>198</v>
      </c>
      <c r="B34" s="186" t="s">
        <v>361</v>
      </c>
      <c r="C34" s="117"/>
      <c r="D34" s="414">
        <f>E34+G34</f>
        <v>158091</v>
      </c>
      <c r="E34" s="363">
        <v>158091</v>
      </c>
      <c r="F34" s="363"/>
      <c r="G34" s="363"/>
    </row>
    <row r="35" spans="1:7" ht="14.25">
      <c r="A35" s="100" t="s">
        <v>199</v>
      </c>
      <c r="B35" s="139" t="s">
        <v>161</v>
      </c>
      <c r="C35" s="113" t="s">
        <v>40</v>
      </c>
      <c r="D35" s="425">
        <f>E35+G35</f>
        <v>1192</v>
      </c>
      <c r="E35" s="425">
        <f>E36</f>
        <v>1192</v>
      </c>
      <c r="F35" s="425">
        <f>F36+H35</f>
        <v>0</v>
      </c>
      <c r="G35" s="425">
        <f>G36+I35</f>
        <v>0</v>
      </c>
    </row>
    <row r="36" spans="1:7" ht="15">
      <c r="A36" s="100" t="s">
        <v>200</v>
      </c>
      <c r="B36" s="186" t="s">
        <v>361</v>
      </c>
      <c r="C36" s="117"/>
      <c r="D36" s="414">
        <f>E36+G36</f>
        <v>1192</v>
      </c>
      <c r="E36" s="363">
        <v>1192</v>
      </c>
      <c r="F36" s="363"/>
      <c r="G36" s="363"/>
    </row>
    <row r="37" spans="1:7" ht="15.75">
      <c r="A37" s="101" t="s">
        <v>20</v>
      </c>
      <c r="B37" s="324" t="s">
        <v>244</v>
      </c>
      <c r="C37" s="99"/>
      <c r="D37" s="494">
        <f>D39</f>
        <v>21854</v>
      </c>
      <c r="E37" s="494">
        <f>E39</f>
        <v>21134</v>
      </c>
      <c r="F37" s="494">
        <f>F39</f>
        <v>15734</v>
      </c>
      <c r="G37" s="494">
        <f>G39</f>
        <v>720</v>
      </c>
    </row>
    <row r="38" spans="1:7" ht="25.5">
      <c r="A38" s="100" t="s">
        <v>21</v>
      </c>
      <c r="B38" s="140" t="s">
        <v>193</v>
      </c>
      <c r="C38" s="113" t="s">
        <v>150</v>
      </c>
      <c r="D38" s="425">
        <f>D39</f>
        <v>21854</v>
      </c>
      <c r="E38" s="425">
        <f>E39</f>
        <v>21134</v>
      </c>
      <c r="F38" s="425">
        <f>F39</f>
        <v>15734</v>
      </c>
      <c r="G38" s="425">
        <f>G39</f>
        <v>720</v>
      </c>
    </row>
    <row r="39" spans="1:7" ht="15">
      <c r="A39" s="4" t="s">
        <v>103</v>
      </c>
      <c r="B39" s="186" t="s">
        <v>361</v>
      </c>
      <c r="C39" s="118"/>
      <c r="D39" s="414">
        <f>E39+G39</f>
        <v>21854</v>
      </c>
      <c r="E39" s="414">
        <v>21134</v>
      </c>
      <c r="F39" s="414">
        <v>15734</v>
      </c>
      <c r="G39" s="414">
        <v>720</v>
      </c>
    </row>
    <row r="40" spans="1:7" ht="30.75" customHeight="1">
      <c r="A40" s="101" t="s">
        <v>22</v>
      </c>
      <c r="B40" s="323" t="s">
        <v>86</v>
      </c>
      <c r="C40" s="289"/>
      <c r="D40" s="498">
        <f>E40+G40</f>
        <v>739989</v>
      </c>
      <c r="E40" s="498">
        <f>E42+E43</f>
        <v>739989</v>
      </c>
      <c r="F40" s="498">
        <f>F42+F43</f>
        <v>70813</v>
      </c>
      <c r="G40" s="498">
        <f>G42+G43</f>
        <v>0</v>
      </c>
    </row>
    <row r="41" spans="1:7" ht="25.5">
      <c r="A41" s="100" t="s">
        <v>23</v>
      </c>
      <c r="B41" s="141" t="s">
        <v>114</v>
      </c>
      <c r="C41" s="133" t="s">
        <v>148</v>
      </c>
      <c r="D41" s="425">
        <f>D42+D43</f>
        <v>739989</v>
      </c>
      <c r="E41" s="425">
        <f>E42+E43</f>
        <v>739989</v>
      </c>
      <c r="F41" s="425">
        <f>F42+F43</f>
        <v>70813</v>
      </c>
      <c r="G41" s="425">
        <f>G42+G43</f>
        <v>0</v>
      </c>
    </row>
    <row r="42" spans="1:7" ht="15">
      <c r="A42" s="4" t="s">
        <v>104</v>
      </c>
      <c r="B42" s="186" t="s">
        <v>361</v>
      </c>
      <c r="C42" s="124"/>
      <c r="D42" s="495">
        <f>E42+G42</f>
        <v>532517</v>
      </c>
      <c r="E42" s="414">
        <v>532517</v>
      </c>
      <c r="F42" s="414">
        <v>20184</v>
      </c>
      <c r="G42" s="414"/>
    </row>
    <row r="43" spans="1:7" ht="15">
      <c r="A43" s="4" t="s">
        <v>105</v>
      </c>
      <c r="B43" s="123" t="s">
        <v>191</v>
      </c>
      <c r="C43" s="127"/>
      <c r="D43" s="495">
        <f>E43+G43</f>
        <v>207472</v>
      </c>
      <c r="E43" s="414">
        <v>207472</v>
      </c>
      <c r="F43" s="414">
        <v>50629</v>
      </c>
      <c r="G43" s="414"/>
    </row>
    <row r="44" spans="1:7" ht="15.75">
      <c r="A44" s="101" t="s">
        <v>24</v>
      </c>
      <c r="B44" s="322" t="s">
        <v>25</v>
      </c>
      <c r="C44" s="121"/>
      <c r="D44" s="494">
        <f>D45</f>
        <v>136865</v>
      </c>
      <c r="E44" s="494">
        <f>E45</f>
        <v>136865</v>
      </c>
      <c r="F44" s="494">
        <f>F45</f>
        <v>36881</v>
      </c>
      <c r="G44" s="494">
        <f>G45</f>
        <v>0</v>
      </c>
    </row>
    <row r="45" spans="1:7" ht="25.5">
      <c r="A45" s="100" t="s">
        <v>26</v>
      </c>
      <c r="B45" s="104" t="s">
        <v>201</v>
      </c>
      <c r="C45" s="96" t="s">
        <v>152</v>
      </c>
      <c r="D45" s="425">
        <f>D46+D47</f>
        <v>136865</v>
      </c>
      <c r="E45" s="425">
        <f>E46+E47</f>
        <v>136865</v>
      </c>
      <c r="F45" s="425">
        <f>F46+F47</f>
        <v>36881</v>
      </c>
      <c r="G45" s="425">
        <f>G46+G47</f>
        <v>0</v>
      </c>
    </row>
    <row r="46" spans="1:7" ht="15">
      <c r="A46" s="4" t="s">
        <v>107</v>
      </c>
      <c r="B46" s="9" t="s">
        <v>191</v>
      </c>
      <c r="C46" s="15"/>
      <c r="D46" s="495">
        <f>E46+G46</f>
        <v>136865</v>
      </c>
      <c r="E46" s="414">
        <v>136865</v>
      </c>
      <c r="F46" s="414">
        <v>36881</v>
      </c>
      <c r="G46" s="414"/>
    </row>
    <row r="47" spans="1:7" ht="30">
      <c r="A47" s="4" t="s">
        <v>526</v>
      </c>
      <c r="B47" s="265" t="s">
        <v>527</v>
      </c>
      <c r="C47" s="15"/>
      <c r="D47" s="495">
        <f>E47+G47</f>
        <v>0</v>
      </c>
      <c r="E47" s="414"/>
      <c r="F47" s="414"/>
      <c r="G47" s="414"/>
    </row>
    <row r="48" spans="1:7" ht="15.75">
      <c r="A48" s="101" t="s">
        <v>27</v>
      </c>
      <c r="B48" s="319" t="s">
        <v>74</v>
      </c>
      <c r="C48" s="121"/>
      <c r="D48" s="494">
        <f>D50+D51+D52+D53</f>
        <v>412514</v>
      </c>
      <c r="E48" s="494">
        <f>E50+E51+E52+E53</f>
        <v>412514</v>
      </c>
      <c r="F48" s="494">
        <f>F50+F51+F52+F53</f>
        <v>262241</v>
      </c>
      <c r="G48" s="494">
        <f>G50+G51+G52</f>
        <v>0</v>
      </c>
    </row>
    <row r="49" spans="1:7" ht="14.25">
      <c r="A49" s="4" t="s">
        <v>28</v>
      </c>
      <c r="B49" s="7" t="s">
        <v>188</v>
      </c>
      <c r="C49" s="96" t="s">
        <v>146</v>
      </c>
      <c r="D49" s="425">
        <f>E49+G49</f>
        <v>412514</v>
      </c>
      <c r="E49" s="425">
        <f>E50+E51+E52+E53</f>
        <v>412514</v>
      </c>
      <c r="F49" s="425">
        <f>F50+F51+F52+F53</f>
        <v>262241</v>
      </c>
      <c r="G49" s="425">
        <f>G50+G51+G52</f>
        <v>0</v>
      </c>
    </row>
    <row r="50" spans="1:7" ht="15">
      <c r="A50" s="102" t="s">
        <v>108</v>
      </c>
      <c r="B50" s="186" t="s">
        <v>361</v>
      </c>
      <c r="C50" s="95"/>
      <c r="D50" s="495">
        <f>E50+G50</f>
        <v>237317</v>
      </c>
      <c r="E50" s="414">
        <v>237317</v>
      </c>
      <c r="F50" s="414">
        <v>156688</v>
      </c>
      <c r="G50" s="414"/>
    </row>
    <row r="51" spans="1:7" ht="15">
      <c r="A51" s="4" t="s">
        <v>202</v>
      </c>
      <c r="B51" s="134" t="s">
        <v>428</v>
      </c>
      <c r="C51" s="97"/>
      <c r="D51" s="495">
        <f>E51+G51</f>
        <v>142952</v>
      </c>
      <c r="E51" s="414">
        <v>142952</v>
      </c>
      <c r="F51" s="414">
        <v>104263</v>
      </c>
      <c r="G51" s="414"/>
    </row>
    <row r="52" spans="1:7" ht="15">
      <c r="A52" s="4" t="s">
        <v>203</v>
      </c>
      <c r="B52" s="22" t="s">
        <v>545</v>
      </c>
      <c r="C52" s="15"/>
      <c r="D52" s="495">
        <f>E52+G52</f>
        <v>30132</v>
      </c>
      <c r="E52" s="414">
        <v>30132</v>
      </c>
      <c r="F52" s="414"/>
      <c r="G52" s="414"/>
    </row>
    <row r="53" spans="1:7" ht="15">
      <c r="A53" s="181" t="s">
        <v>631</v>
      </c>
      <c r="B53" s="123" t="s">
        <v>191</v>
      </c>
      <c r="C53" s="15"/>
      <c r="D53" s="495">
        <f>E53+G53</f>
        <v>2113</v>
      </c>
      <c r="E53" s="414">
        <v>2113</v>
      </c>
      <c r="F53" s="414">
        <v>1290</v>
      </c>
      <c r="G53" s="414"/>
    </row>
    <row r="54" spans="1:7" ht="31.5">
      <c r="A54" s="101" t="s">
        <v>29</v>
      </c>
      <c r="B54" s="321" t="s">
        <v>294</v>
      </c>
      <c r="C54" s="142"/>
      <c r="D54" s="494">
        <f>D56+D57+D58</f>
        <v>238846</v>
      </c>
      <c r="E54" s="494">
        <f>E56+E57+E58</f>
        <v>234361</v>
      </c>
      <c r="F54" s="494">
        <f>F56+F57+F58</f>
        <v>165376</v>
      </c>
      <c r="G54" s="494">
        <f>G56+G57+G58</f>
        <v>4485</v>
      </c>
    </row>
    <row r="55" spans="1:7" ht="14.25">
      <c r="A55" s="4" t="s">
        <v>30</v>
      </c>
      <c r="B55" s="7" t="s">
        <v>188</v>
      </c>
      <c r="C55" s="96" t="s">
        <v>146</v>
      </c>
      <c r="D55" s="425">
        <f>E55+G55</f>
        <v>238846</v>
      </c>
      <c r="E55" s="425">
        <f>E56+E57+E58</f>
        <v>234361</v>
      </c>
      <c r="F55" s="425">
        <f>F56+F57+F58</f>
        <v>165376</v>
      </c>
      <c r="G55" s="425">
        <f>G56+G57+G58</f>
        <v>4485</v>
      </c>
    </row>
    <row r="56" spans="1:7" ht="15">
      <c r="A56" s="4" t="s">
        <v>109</v>
      </c>
      <c r="B56" s="186" t="s">
        <v>361</v>
      </c>
      <c r="C56" s="95"/>
      <c r="D56" s="495">
        <f>E56+G56</f>
        <v>206761</v>
      </c>
      <c r="E56" s="414">
        <v>206761</v>
      </c>
      <c r="F56" s="414">
        <v>150106</v>
      </c>
      <c r="G56" s="414"/>
    </row>
    <row r="57" spans="1:7" ht="15">
      <c r="A57" s="4" t="s">
        <v>204</v>
      </c>
      <c r="B57" s="134" t="s">
        <v>428</v>
      </c>
      <c r="C57" s="15"/>
      <c r="D57" s="495">
        <f>E57+G57</f>
        <v>20000</v>
      </c>
      <c r="E57" s="414">
        <v>20000</v>
      </c>
      <c r="F57" s="414">
        <v>15270</v>
      </c>
      <c r="G57" s="414"/>
    </row>
    <row r="58" spans="1:7" ht="15">
      <c r="A58" s="4" t="s">
        <v>375</v>
      </c>
      <c r="B58" s="22" t="s">
        <v>545</v>
      </c>
      <c r="C58" s="15"/>
      <c r="D58" s="495">
        <f>E58+G58</f>
        <v>12085</v>
      </c>
      <c r="E58" s="414">
        <v>7600</v>
      </c>
      <c r="F58" s="414"/>
      <c r="G58" s="414">
        <v>4485</v>
      </c>
    </row>
    <row r="59" spans="1:7" ht="15.75">
      <c r="A59" s="101" t="s">
        <v>31</v>
      </c>
      <c r="B59" s="319" t="s">
        <v>32</v>
      </c>
      <c r="C59" s="121"/>
      <c r="D59" s="494">
        <f>D61+D62+D63</f>
        <v>1162872</v>
      </c>
      <c r="E59" s="494">
        <f>E61+E62+E63</f>
        <v>1159938</v>
      </c>
      <c r="F59" s="494">
        <f>F61+F62+F63</f>
        <v>780567</v>
      </c>
      <c r="G59" s="494">
        <f>G61+G62+G63</f>
        <v>2934</v>
      </c>
    </row>
    <row r="60" spans="1:7" ht="14.25">
      <c r="A60" s="100" t="s">
        <v>33</v>
      </c>
      <c r="B60" s="7" t="s">
        <v>188</v>
      </c>
      <c r="C60" s="96" t="s">
        <v>146</v>
      </c>
      <c r="D60" s="425">
        <f>D61+D62+D63</f>
        <v>1162872</v>
      </c>
      <c r="E60" s="425">
        <f>E61+E62+E63</f>
        <v>1159938</v>
      </c>
      <c r="F60" s="425">
        <f>F61+F62+F63</f>
        <v>780567</v>
      </c>
      <c r="G60" s="425">
        <f>G61+G62+G63</f>
        <v>2934</v>
      </c>
    </row>
    <row r="61" spans="1:7" ht="15">
      <c r="A61" s="4" t="s">
        <v>110</v>
      </c>
      <c r="B61" s="186" t="s">
        <v>361</v>
      </c>
      <c r="C61" s="95"/>
      <c r="D61" s="495">
        <f>E61+G61</f>
        <v>304384</v>
      </c>
      <c r="E61" s="414">
        <v>301884</v>
      </c>
      <c r="F61" s="414">
        <v>159425</v>
      </c>
      <c r="G61" s="414">
        <v>2500</v>
      </c>
    </row>
    <row r="62" spans="1:7" ht="15">
      <c r="A62" s="4" t="s">
        <v>205</v>
      </c>
      <c r="B62" s="134" t="s">
        <v>428</v>
      </c>
      <c r="C62" s="97"/>
      <c r="D62" s="495">
        <f>E62+G62</f>
        <v>831090</v>
      </c>
      <c r="E62" s="414">
        <v>830656</v>
      </c>
      <c r="F62" s="414">
        <v>621142</v>
      </c>
      <c r="G62" s="414">
        <v>434</v>
      </c>
    </row>
    <row r="63" spans="1:7" ht="15">
      <c r="A63" s="102" t="s">
        <v>206</v>
      </c>
      <c r="B63" s="22" t="s">
        <v>545</v>
      </c>
      <c r="C63" s="15"/>
      <c r="D63" s="495">
        <f>E63+G63</f>
        <v>27398</v>
      </c>
      <c r="E63" s="414">
        <v>27398</v>
      </c>
      <c r="F63" s="414"/>
      <c r="G63" s="414"/>
    </row>
    <row r="64" spans="1:7" ht="15.75">
      <c r="A64" s="101" t="s">
        <v>34</v>
      </c>
      <c r="B64" s="319" t="s">
        <v>37</v>
      </c>
      <c r="C64" s="121"/>
      <c r="D64" s="494">
        <f>D65</f>
        <v>615767</v>
      </c>
      <c r="E64" s="494">
        <f>E65</f>
        <v>615767</v>
      </c>
      <c r="F64" s="494">
        <f>F65</f>
        <v>420015</v>
      </c>
      <c r="G64" s="494">
        <f>G65</f>
        <v>0</v>
      </c>
    </row>
    <row r="65" spans="1:7" ht="14.25">
      <c r="A65" s="100" t="s">
        <v>35</v>
      </c>
      <c r="B65" s="7" t="s">
        <v>188</v>
      </c>
      <c r="C65" s="96" t="s">
        <v>146</v>
      </c>
      <c r="D65" s="425">
        <f>D66+D67+D68</f>
        <v>615767</v>
      </c>
      <c r="E65" s="425">
        <f>E66+E67+E68</f>
        <v>615767</v>
      </c>
      <c r="F65" s="425">
        <f>F66+F67+F68</f>
        <v>420015</v>
      </c>
      <c r="G65" s="425">
        <f>G66+G67+G68</f>
        <v>0</v>
      </c>
    </row>
    <row r="66" spans="1:7" ht="15">
      <c r="A66" s="4" t="s">
        <v>111</v>
      </c>
      <c r="B66" s="186" t="s">
        <v>361</v>
      </c>
      <c r="C66" s="95"/>
      <c r="D66" s="495">
        <f>E66+G66</f>
        <v>210789</v>
      </c>
      <c r="E66" s="414">
        <v>210789</v>
      </c>
      <c r="F66" s="414">
        <v>117354</v>
      </c>
      <c r="G66" s="414"/>
    </row>
    <row r="67" spans="1:7" ht="15">
      <c r="A67" s="4" t="s">
        <v>207</v>
      </c>
      <c r="B67" s="134" t="s">
        <v>428</v>
      </c>
      <c r="C67" s="97"/>
      <c r="D67" s="495">
        <f>E67+G67</f>
        <v>401474</v>
      </c>
      <c r="E67" s="414">
        <v>401474</v>
      </c>
      <c r="F67" s="414">
        <v>302661</v>
      </c>
      <c r="G67" s="414"/>
    </row>
    <row r="68" spans="1:7" ht="15">
      <c r="A68" s="4" t="s">
        <v>256</v>
      </c>
      <c r="B68" s="22" t="s">
        <v>545</v>
      </c>
      <c r="C68" s="97"/>
      <c r="D68" s="495">
        <f>E68+G68</f>
        <v>3504</v>
      </c>
      <c r="E68" s="414">
        <v>3504</v>
      </c>
      <c r="F68" s="414"/>
      <c r="G68" s="414"/>
    </row>
    <row r="69" spans="1:7" ht="15.75">
      <c r="A69" s="101" t="s">
        <v>36</v>
      </c>
      <c r="B69" s="319" t="s">
        <v>5</v>
      </c>
      <c r="C69" s="98"/>
      <c r="D69" s="494">
        <f>D70</f>
        <v>257362</v>
      </c>
      <c r="E69" s="494">
        <f>E70</f>
        <v>257362</v>
      </c>
      <c r="F69" s="494">
        <f>F70</f>
        <v>177322</v>
      </c>
      <c r="G69" s="494">
        <f>G70</f>
        <v>0</v>
      </c>
    </row>
    <row r="70" spans="1:7" ht="14.25">
      <c r="A70" s="100" t="s">
        <v>208</v>
      </c>
      <c r="B70" s="23" t="s">
        <v>188</v>
      </c>
      <c r="C70" s="16" t="s">
        <v>146</v>
      </c>
      <c r="D70" s="499">
        <f>D71+D72+D73</f>
        <v>257362</v>
      </c>
      <c r="E70" s="499">
        <f>E71+E72+E73</f>
        <v>257362</v>
      </c>
      <c r="F70" s="499">
        <f>F71+F72+F73</f>
        <v>177322</v>
      </c>
      <c r="G70" s="499">
        <f>G71+G72+G73</f>
        <v>0</v>
      </c>
    </row>
    <row r="71" spans="1:7" ht="15">
      <c r="A71" s="4" t="s">
        <v>209</v>
      </c>
      <c r="B71" s="186" t="s">
        <v>361</v>
      </c>
      <c r="C71" s="151"/>
      <c r="D71" s="495">
        <f>E71+G71</f>
        <v>74128</v>
      </c>
      <c r="E71" s="414">
        <v>74128</v>
      </c>
      <c r="F71" s="414">
        <v>42152</v>
      </c>
      <c r="G71" s="414"/>
    </row>
    <row r="72" spans="1:7" ht="15">
      <c r="A72" s="4" t="s">
        <v>210</v>
      </c>
      <c r="B72" s="134" t="s">
        <v>428</v>
      </c>
      <c r="C72" s="151"/>
      <c r="D72" s="495">
        <f>E72+G72</f>
        <v>179220</v>
      </c>
      <c r="E72" s="414">
        <v>179220</v>
      </c>
      <c r="F72" s="414">
        <v>135170</v>
      </c>
      <c r="G72" s="414"/>
    </row>
    <row r="73" spans="1:7" ht="15">
      <c r="A73" s="102" t="s">
        <v>211</v>
      </c>
      <c r="B73" s="22" t="s">
        <v>545</v>
      </c>
      <c r="C73" s="151"/>
      <c r="D73" s="495">
        <f>E73+G73</f>
        <v>4014</v>
      </c>
      <c r="E73" s="414">
        <v>4014</v>
      </c>
      <c r="F73" s="414"/>
      <c r="G73" s="414"/>
    </row>
    <row r="74" spans="1:7" ht="15">
      <c r="A74" s="101" t="s">
        <v>40</v>
      </c>
      <c r="B74" s="23" t="s">
        <v>421</v>
      </c>
      <c r="C74" s="121"/>
      <c r="D74" s="496">
        <f>E74+G74</f>
        <v>2036001</v>
      </c>
      <c r="E74" s="425">
        <f>E75</f>
        <v>2033067</v>
      </c>
      <c r="F74" s="425">
        <f>F75</f>
        <v>1377904</v>
      </c>
      <c r="G74" s="425">
        <f>G75</f>
        <v>2934</v>
      </c>
    </row>
    <row r="75" spans="1:7" ht="14.25">
      <c r="A75" s="100" t="s">
        <v>41</v>
      </c>
      <c r="B75" s="7" t="s">
        <v>188</v>
      </c>
      <c r="C75" s="96" t="s">
        <v>146</v>
      </c>
      <c r="D75" s="496">
        <f>D76+D77+D78</f>
        <v>2036001</v>
      </c>
      <c r="E75" s="425">
        <f>E76+E77+E78</f>
        <v>2033067</v>
      </c>
      <c r="F75" s="425">
        <f>F76+F77+F78</f>
        <v>1377904</v>
      </c>
      <c r="G75" s="425">
        <f>G76+G77+G78</f>
        <v>2934</v>
      </c>
    </row>
    <row r="76" spans="1:7" ht="15">
      <c r="A76" s="4" t="s">
        <v>115</v>
      </c>
      <c r="B76" s="186" t="s">
        <v>361</v>
      </c>
      <c r="C76" s="95"/>
      <c r="D76" s="495">
        <f>E76+G76</f>
        <v>589301</v>
      </c>
      <c r="E76" s="495">
        <f aca="true" t="shared" si="1" ref="E76:G78">E61+E66+E71</f>
        <v>586801</v>
      </c>
      <c r="F76" s="495">
        <f t="shared" si="1"/>
        <v>318931</v>
      </c>
      <c r="G76" s="495">
        <f t="shared" si="1"/>
        <v>2500</v>
      </c>
    </row>
    <row r="77" spans="1:7" ht="15">
      <c r="A77" s="4" t="s">
        <v>212</v>
      </c>
      <c r="B77" s="134" t="s">
        <v>428</v>
      </c>
      <c r="C77" s="97"/>
      <c r="D77" s="495">
        <f>E77+G77</f>
        <v>1411784</v>
      </c>
      <c r="E77" s="495">
        <f t="shared" si="1"/>
        <v>1411350</v>
      </c>
      <c r="F77" s="495">
        <f t="shared" si="1"/>
        <v>1058973</v>
      </c>
      <c r="G77" s="495">
        <f t="shared" si="1"/>
        <v>434</v>
      </c>
    </row>
    <row r="78" spans="1:7" ht="15">
      <c r="A78" s="4" t="s">
        <v>213</v>
      </c>
      <c r="B78" s="22" t="s">
        <v>367</v>
      </c>
      <c r="C78" s="15"/>
      <c r="D78" s="495">
        <f>E78+G78</f>
        <v>34916</v>
      </c>
      <c r="E78" s="495">
        <f t="shared" si="1"/>
        <v>34916</v>
      </c>
      <c r="F78" s="495">
        <f t="shared" si="1"/>
        <v>0</v>
      </c>
      <c r="G78" s="495">
        <f t="shared" si="1"/>
        <v>0</v>
      </c>
    </row>
    <row r="79" spans="1:7" ht="15.75">
      <c r="A79" s="101" t="s">
        <v>42</v>
      </c>
      <c r="B79" s="319" t="s">
        <v>6</v>
      </c>
      <c r="C79" s="121"/>
      <c r="D79" s="494">
        <f>D81+D82+D83</f>
        <v>85203</v>
      </c>
      <c r="E79" s="494">
        <f>E81+E82+E83</f>
        <v>85203</v>
      </c>
      <c r="F79" s="494">
        <f>F81+F82+F83</f>
        <v>46064</v>
      </c>
      <c r="G79" s="494">
        <f>G81+G82+G83</f>
        <v>0</v>
      </c>
    </row>
    <row r="80" spans="1:7" ht="14.25">
      <c r="A80" s="100" t="s">
        <v>43</v>
      </c>
      <c r="B80" s="143" t="s">
        <v>188</v>
      </c>
      <c r="C80" s="96" t="s">
        <v>146</v>
      </c>
      <c r="D80" s="425">
        <f>D81+D82+D83</f>
        <v>85203</v>
      </c>
      <c r="E80" s="425">
        <f>E81+E82+E83</f>
        <v>85203</v>
      </c>
      <c r="F80" s="425">
        <f>F81+F82+F83</f>
        <v>46064</v>
      </c>
      <c r="G80" s="425">
        <f>G81+G82+G83</f>
        <v>0</v>
      </c>
    </row>
    <row r="81" spans="1:7" ht="15">
      <c r="A81" s="4" t="s">
        <v>125</v>
      </c>
      <c r="B81" s="186" t="s">
        <v>361</v>
      </c>
      <c r="C81" s="95"/>
      <c r="D81" s="414">
        <f>E81+G81</f>
        <v>79439</v>
      </c>
      <c r="E81" s="363">
        <v>79439</v>
      </c>
      <c r="F81" s="363">
        <v>45862</v>
      </c>
      <c r="G81" s="363"/>
    </row>
    <row r="82" spans="1:7" ht="15">
      <c r="A82" s="4" t="s">
        <v>214</v>
      </c>
      <c r="B82" s="22" t="s">
        <v>545</v>
      </c>
      <c r="C82" s="97"/>
      <c r="D82" s="414">
        <f>E82+G82</f>
        <v>1450</v>
      </c>
      <c r="E82" s="363">
        <v>1450</v>
      </c>
      <c r="F82" s="363"/>
      <c r="G82" s="363"/>
    </row>
    <row r="83" spans="1:7" ht="25.5">
      <c r="A83" s="4" t="s">
        <v>529</v>
      </c>
      <c r="B83" s="193" t="s">
        <v>429</v>
      </c>
      <c r="C83" s="96" t="s">
        <v>197</v>
      </c>
      <c r="D83" s="414">
        <f>E83+G83</f>
        <v>4314</v>
      </c>
      <c r="E83" s="414">
        <v>4314</v>
      </c>
      <c r="F83" s="363">
        <v>202</v>
      </c>
      <c r="G83" s="363"/>
    </row>
    <row r="84" spans="1:7" ht="15.75">
      <c r="A84" s="101" t="s">
        <v>44</v>
      </c>
      <c r="B84" s="319" t="s">
        <v>49</v>
      </c>
      <c r="C84" s="142"/>
      <c r="D84" s="494">
        <f>D86+D87</f>
        <v>147885</v>
      </c>
      <c r="E84" s="494">
        <f>E86+E87</f>
        <v>147885</v>
      </c>
      <c r="F84" s="494">
        <f>F86+F87</f>
        <v>78550</v>
      </c>
      <c r="G84" s="494">
        <f>G86+G87</f>
        <v>0</v>
      </c>
    </row>
    <row r="85" spans="1:7" ht="14.25">
      <c r="A85" s="100" t="s">
        <v>45</v>
      </c>
      <c r="B85" s="7" t="s">
        <v>188</v>
      </c>
      <c r="C85" s="96" t="s">
        <v>146</v>
      </c>
      <c r="D85" s="425">
        <f>D86+D87</f>
        <v>147885</v>
      </c>
      <c r="E85" s="425">
        <f>E86+E87</f>
        <v>147885</v>
      </c>
      <c r="F85" s="425">
        <f>F86+F87</f>
        <v>78550</v>
      </c>
      <c r="G85" s="425">
        <f>G86+G87</f>
        <v>0</v>
      </c>
    </row>
    <row r="86" spans="1:7" ht="15">
      <c r="A86" s="4" t="s">
        <v>126</v>
      </c>
      <c r="B86" s="186" t="s">
        <v>361</v>
      </c>
      <c r="C86" s="98"/>
      <c r="D86" s="414">
        <f>E86+G86</f>
        <v>145917</v>
      </c>
      <c r="E86" s="414">
        <v>145917</v>
      </c>
      <c r="F86" s="414">
        <v>78550</v>
      </c>
      <c r="G86" s="414"/>
    </row>
    <row r="87" spans="1:7" ht="15">
      <c r="A87" s="4" t="s">
        <v>215</v>
      </c>
      <c r="B87" s="22" t="s">
        <v>545</v>
      </c>
      <c r="C87" s="98"/>
      <c r="D87" s="414">
        <f>E87+G87</f>
        <v>1968</v>
      </c>
      <c r="E87" s="414">
        <v>1968</v>
      </c>
      <c r="F87" s="414"/>
      <c r="G87" s="414"/>
    </row>
    <row r="88" spans="1:7" ht="28.5">
      <c r="A88" s="162" t="s">
        <v>46</v>
      </c>
      <c r="B88" s="320" t="s">
        <v>419</v>
      </c>
      <c r="C88" s="144"/>
      <c r="D88" s="494">
        <f>D90+D91</f>
        <v>93046</v>
      </c>
      <c r="E88" s="494">
        <f>E90+E91</f>
        <v>93046</v>
      </c>
      <c r="F88" s="494">
        <f>F90+F91</f>
        <v>58635</v>
      </c>
      <c r="G88" s="494">
        <f>G90+G91</f>
        <v>0</v>
      </c>
    </row>
    <row r="89" spans="1:7" ht="14.25">
      <c r="A89" s="100" t="s">
        <v>47</v>
      </c>
      <c r="B89" s="7" t="s">
        <v>188</v>
      </c>
      <c r="C89" s="96" t="s">
        <v>146</v>
      </c>
      <c r="D89" s="425">
        <f>D90+D91</f>
        <v>93046</v>
      </c>
      <c r="E89" s="425">
        <f>E90+E91</f>
        <v>93046</v>
      </c>
      <c r="F89" s="425">
        <f>F90+F91</f>
        <v>58635</v>
      </c>
      <c r="G89" s="425">
        <f>G90+G91</f>
        <v>0</v>
      </c>
    </row>
    <row r="90" spans="1:7" ht="15">
      <c r="A90" s="4" t="s">
        <v>127</v>
      </c>
      <c r="B90" s="186" t="s">
        <v>361</v>
      </c>
      <c r="C90" s="95"/>
      <c r="D90" s="495">
        <f>E90+G90</f>
        <v>92583</v>
      </c>
      <c r="E90" s="414">
        <v>92583</v>
      </c>
      <c r="F90" s="414">
        <v>58635</v>
      </c>
      <c r="G90" s="414"/>
    </row>
    <row r="91" spans="1:7" ht="15">
      <c r="A91" s="4" t="s">
        <v>216</v>
      </c>
      <c r="B91" s="22" t="s">
        <v>545</v>
      </c>
      <c r="C91" s="15"/>
      <c r="D91" s="495">
        <f>E91+G91</f>
        <v>463</v>
      </c>
      <c r="E91" s="414">
        <v>463</v>
      </c>
      <c r="F91" s="414"/>
      <c r="G91" s="414"/>
    </row>
    <row r="92" spans="1:7" ht="15.75">
      <c r="A92" s="100" t="s">
        <v>48</v>
      </c>
      <c r="B92" s="319" t="s">
        <v>55</v>
      </c>
      <c r="C92" s="105"/>
      <c r="D92" s="425">
        <f>D93+D95+D99+D101+D103</f>
        <v>46716</v>
      </c>
      <c r="E92" s="425">
        <f>E93+E95+E99+E101+E103</f>
        <v>46716</v>
      </c>
      <c r="F92" s="425">
        <f>F93+F95+F99+F101+F103</f>
        <v>24802</v>
      </c>
      <c r="G92" s="425">
        <f>G93+G95+G99+G101+G103</f>
        <v>0</v>
      </c>
    </row>
    <row r="93" spans="1:7" ht="14.25">
      <c r="A93" s="100" t="s">
        <v>50</v>
      </c>
      <c r="B93" s="25" t="s">
        <v>113</v>
      </c>
      <c r="C93" s="16" t="s">
        <v>146</v>
      </c>
      <c r="D93" s="425">
        <f>D94</f>
        <v>1071</v>
      </c>
      <c r="E93" s="425">
        <f>E94</f>
        <v>1071</v>
      </c>
      <c r="F93" s="425">
        <f>F94</f>
        <v>0</v>
      </c>
      <c r="G93" s="425">
        <f>G94</f>
        <v>0</v>
      </c>
    </row>
    <row r="94" spans="1:7" ht="15">
      <c r="A94" s="117" t="s">
        <v>128</v>
      </c>
      <c r="B94" s="186" t="s">
        <v>361</v>
      </c>
      <c r="C94" s="98"/>
      <c r="D94" s="414">
        <f>E94+G94</f>
        <v>1071</v>
      </c>
      <c r="E94" s="500">
        <v>1071</v>
      </c>
      <c r="F94" s="500"/>
      <c r="G94" s="500"/>
    </row>
    <row r="95" spans="1:7" ht="25.5">
      <c r="A95" s="100" t="s">
        <v>253</v>
      </c>
      <c r="B95" s="26" t="s">
        <v>116</v>
      </c>
      <c r="C95" s="24" t="s">
        <v>150</v>
      </c>
      <c r="D95" s="425">
        <f>D96+D97+D98</f>
        <v>39439</v>
      </c>
      <c r="E95" s="434">
        <f>E96+E97+E98</f>
        <v>39439</v>
      </c>
      <c r="F95" s="434">
        <f>F96+F97+F98</f>
        <v>21800</v>
      </c>
      <c r="G95" s="434">
        <f>G96+G97+G98</f>
        <v>0</v>
      </c>
    </row>
    <row r="96" spans="1:7" ht="15">
      <c r="A96" s="164" t="s">
        <v>254</v>
      </c>
      <c r="B96" s="269" t="s">
        <v>361</v>
      </c>
      <c r="C96" s="95"/>
      <c r="D96" s="495">
        <f aca="true" t="shared" si="2" ref="D96:D104">E96+G96</f>
        <v>38639</v>
      </c>
      <c r="E96" s="500">
        <v>38639</v>
      </c>
      <c r="F96" s="500">
        <v>21800</v>
      </c>
      <c r="G96" s="500"/>
    </row>
    <row r="97" spans="1:7" ht="15">
      <c r="A97" s="164" t="s">
        <v>537</v>
      </c>
      <c r="B97" s="22" t="s">
        <v>545</v>
      </c>
      <c r="C97" s="89"/>
      <c r="D97" s="495">
        <f t="shared" si="2"/>
        <v>800</v>
      </c>
      <c r="E97" s="500">
        <v>800</v>
      </c>
      <c r="F97" s="434"/>
      <c r="G97" s="434"/>
    </row>
    <row r="98" spans="1:7" ht="25.5">
      <c r="A98" s="164" t="s">
        <v>622</v>
      </c>
      <c r="B98" s="193" t="s">
        <v>429</v>
      </c>
      <c r="C98" s="28"/>
      <c r="D98" s="495">
        <f t="shared" si="2"/>
        <v>0</v>
      </c>
      <c r="E98" s="500"/>
      <c r="F98" s="434"/>
      <c r="G98" s="434"/>
    </row>
    <row r="99" spans="1:7" ht="25.5">
      <c r="A99" s="100" t="s">
        <v>365</v>
      </c>
      <c r="B99" s="104" t="s">
        <v>201</v>
      </c>
      <c r="C99" s="105" t="s">
        <v>152</v>
      </c>
      <c r="D99" s="496">
        <f t="shared" si="2"/>
        <v>3860</v>
      </c>
      <c r="E99" s="434">
        <f>E100</f>
        <v>3860</v>
      </c>
      <c r="F99" s="434">
        <f>F100</f>
        <v>2947</v>
      </c>
      <c r="G99" s="434">
        <f>G100</f>
        <v>0</v>
      </c>
    </row>
    <row r="100" spans="1:7" ht="25.5">
      <c r="A100" s="164" t="s">
        <v>366</v>
      </c>
      <c r="B100" s="193" t="s">
        <v>429</v>
      </c>
      <c r="C100" s="24"/>
      <c r="D100" s="495">
        <f t="shared" si="2"/>
        <v>3860</v>
      </c>
      <c r="E100" s="500">
        <v>3860</v>
      </c>
      <c r="F100" s="429">
        <v>2947</v>
      </c>
      <c r="G100" s="429"/>
    </row>
    <row r="101" spans="1:7" ht="25.5">
      <c r="A101" s="100" t="s">
        <v>378</v>
      </c>
      <c r="B101" s="104" t="s">
        <v>218</v>
      </c>
      <c r="C101" s="16" t="s">
        <v>197</v>
      </c>
      <c r="D101" s="496">
        <f t="shared" si="2"/>
        <v>1176</v>
      </c>
      <c r="E101" s="434">
        <f>E102</f>
        <v>1176</v>
      </c>
      <c r="F101" s="434">
        <f>F102</f>
        <v>55</v>
      </c>
      <c r="G101" s="434">
        <f>G102</f>
        <v>0</v>
      </c>
    </row>
    <row r="102" spans="1:7" ht="25.5">
      <c r="A102" s="164" t="s">
        <v>379</v>
      </c>
      <c r="B102" s="193" t="s">
        <v>429</v>
      </c>
      <c r="C102" s="24"/>
      <c r="D102" s="495">
        <f t="shared" si="2"/>
        <v>1176</v>
      </c>
      <c r="E102" s="500">
        <v>1176</v>
      </c>
      <c r="F102" s="429">
        <v>55</v>
      </c>
      <c r="G102" s="429"/>
    </row>
    <row r="103" spans="1:7" ht="14.25">
      <c r="A103" s="100" t="s">
        <v>380</v>
      </c>
      <c r="B103" s="7" t="s">
        <v>81</v>
      </c>
      <c r="C103" s="96" t="s">
        <v>147</v>
      </c>
      <c r="D103" s="425">
        <f t="shared" si="2"/>
        <v>1170</v>
      </c>
      <c r="E103" s="434">
        <f>E104</f>
        <v>1170</v>
      </c>
      <c r="F103" s="434">
        <f>F104</f>
        <v>0</v>
      </c>
      <c r="G103" s="434">
        <f>G104</f>
        <v>0</v>
      </c>
    </row>
    <row r="104" spans="1:7" ht="18.75" customHeight="1">
      <c r="A104" s="506" t="s">
        <v>381</v>
      </c>
      <c r="B104" s="186" t="s">
        <v>361</v>
      </c>
      <c r="C104" s="29"/>
      <c r="D104" s="495">
        <f t="shared" si="2"/>
        <v>1170</v>
      </c>
      <c r="E104" s="500">
        <v>1170</v>
      </c>
      <c r="F104" s="429"/>
      <c r="G104" s="429"/>
    </row>
    <row r="105" spans="1:7" ht="15.75">
      <c r="A105" s="165" t="s">
        <v>51</v>
      </c>
      <c r="B105" s="318" t="s">
        <v>60</v>
      </c>
      <c r="C105" s="28"/>
      <c r="D105" s="496">
        <f>D106+D108+D112+D114+D116</f>
        <v>60928</v>
      </c>
      <c r="E105" s="496">
        <f>E106+E108+E112+E114+E116</f>
        <v>60928</v>
      </c>
      <c r="F105" s="496">
        <f>F106+F108+F112+F114+F116</f>
        <v>34096</v>
      </c>
      <c r="G105" s="496">
        <f>G106+G108+G112+G114+G116</f>
        <v>0</v>
      </c>
    </row>
    <row r="106" spans="1:7" ht="14.25">
      <c r="A106" s="100" t="s">
        <v>52</v>
      </c>
      <c r="B106" s="25" t="s">
        <v>113</v>
      </c>
      <c r="C106" s="105" t="s">
        <v>146</v>
      </c>
      <c r="D106" s="425">
        <f>D107</f>
        <v>1400</v>
      </c>
      <c r="E106" s="434">
        <f>E107</f>
        <v>1400</v>
      </c>
      <c r="F106" s="434">
        <f>F107</f>
        <v>0</v>
      </c>
      <c r="G106" s="434">
        <f>G107</f>
        <v>0</v>
      </c>
    </row>
    <row r="107" spans="1:7" ht="15">
      <c r="A107" s="4" t="s">
        <v>130</v>
      </c>
      <c r="B107" s="186" t="s">
        <v>361</v>
      </c>
      <c r="C107" s="98"/>
      <c r="D107" s="414">
        <f>E107+G107</f>
        <v>1400</v>
      </c>
      <c r="E107" s="500">
        <v>1400</v>
      </c>
      <c r="F107" s="500"/>
      <c r="G107" s="500"/>
    </row>
    <row r="108" spans="1:7" ht="25.5">
      <c r="A108" s="100" t="s">
        <v>53</v>
      </c>
      <c r="B108" s="26" t="s">
        <v>116</v>
      </c>
      <c r="C108" s="24" t="s">
        <v>150</v>
      </c>
      <c r="D108" s="425">
        <f>D109+D110+D111</f>
        <v>52454</v>
      </c>
      <c r="E108" s="434">
        <f>E109+E110+E111</f>
        <v>52454</v>
      </c>
      <c r="F108" s="434">
        <f>F109+F110+F111</f>
        <v>30764</v>
      </c>
      <c r="G108" s="434">
        <f>G109+G110+G111</f>
        <v>0</v>
      </c>
    </row>
    <row r="109" spans="1:7" ht="15">
      <c r="A109" s="164" t="s">
        <v>131</v>
      </c>
      <c r="B109" s="186" t="s">
        <v>361</v>
      </c>
      <c r="C109" s="95"/>
      <c r="D109" s="495">
        <f aca="true" t="shared" si="3" ref="D109:D117">E109+G109</f>
        <v>51064</v>
      </c>
      <c r="E109" s="414">
        <v>51064</v>
      </c>
      <c r="F109" s="414">
        <v>30764</v>
      </c>
      <c r="G109" s="414"/>
    </row>
    <row r="110" spans="1:7" ht="15">
      <c r="A110" s="164" t="s">
        <v>542</v>
      </c>
      <c r="B110" s="22" t="s">
        <v>545</v>
      </c>
      <c r="C110" s="28"/>
      <c r="D110" s="495">
        <f t="shared" si="3"/>
        <v>1390</v>
      </c>
      <c r="E110" s="414">
        <v>1390</v>
      </c>
      <c r="F110" s="425"/>
      <c r="G110" s="425"/>
    </row>
    <row r="111" spans="1:7" ht="25.5">
      <c r="A111" s="164" t="s">
        <v>623</v>
      </c>
      <c r="B111" s="193" t="s">
        <v>429</v>
      </c>
      <c r="C111" s="28"/>
      <c r="D111" s="495">
        <f t="shared" si="3"/>
        <v>0</v>
      </c>
      <c r="E111" s="414"/>
      <c r="F111" s="425"/>
      <c r="G111" s="425"/>
    </row>
    <row r="112" spans="1:7" ht="25.5">
      <c r="A112" s="100" t="s">
        <v>257</v>
      </c>
      <c r="B112" s="104" t="s">
        <v>201</v>
      </c>
      <c r="C112" s="16" t="s">
        <v>152</v>
      </c>
      <c r="D112" s="496">
        <f t="shared" si="3"/>
        <v>4244</v>
      </c>
      <c r="E112" s="425">
        <f>E113</f>
        <v>4244</v>
      </c>
      <c r="F112" s="425">
        <f>F113</f>
        <v>3240</v>
      </c>
      <c r="G112" s="425">
        <f>G113</f>
        <v>0</v>
      </c>
    </row>
    <row r="113" spans="1:7" ht="25.5">
      <c r="A113" s="164" t="s">
        <v>258</v>
      </c>
      <c r="B113" s="193" t="s">
        <v>429</v>
      </c>
      <c r="C113" s="24"/>
      <c r="D113" s="495">
        <f t="shared" si="3"/>
        <v>4244</v>
      </c>
      <c r="E113" s="414">
        <v>4244</v>
      </c>
      <c r="F113" s="497">
        <v>3240</v>
      </c>
      <c r="G113" s="497"/>
    </row>
    <row r="114" spans="1:7" ht="25.5">
      <c r="A114" s="100" t="s">
        <v>259</v>
      </c>
      <c r="B114" s="104" t="s">
        <v>218</v>
      </c>
      <c r="C114" s="16" t="s">
        <v>197</v>
      </c>
      <c r="D114" s="496">
        <f t="shared" si="3"/>
        <v>1960</v>
      </c>
      <c r="E114" s="425">
        <f>E115</f>
        <v>1960</v>
      </c>
      <c r="F114" s="425">
        <f>F115</f>
        <v>92</v>
      </c>
      <c r="G114" s="425">
        <f>G115</f>
        <v>0</v>
      </c>
    </row>
    <row r="115" spans="1:7" ht="25.5">
      <c r="A115" s="164" t="s">
        <v>260</v>
      </c>
      <c r="B115" s="193" t="s">
        <v>429</v>
      </c>
      <c r="C115" s="24"/>
      <c r="D115" s="495">
        <f t="shared" si="3"/>
        <v>1960</v>
      </c>
      <c r="E115" s="414">
        <v>1960</v>
      </c>
      <c r="F115" s="497">
        <v>92</v>
      </c>
      <c r="G115" s="497"/>
    </row>
    <row r="116" spans="1:7" ht="14.25">
      <c r="A116" s="166" t="s">
        <v>261</v>
      </c>
      <c r="B116" s="7" t="s">
        <v>81</v>
      </c>
      <c r="C116" s="96" t="s">
        <v>147</v>
      </c>
      <c r="D116" s="496">
        <f t="shared" si="3"/>
        <v>870</v>
      </c>
      <c r="E116" s="425">
        <f>E117</f>
        <v>870</v>
      </c>
      <c r="F116" s="425">
        <f>F117</f>
        <v>0</v>
      </c>
      <c r="G116" s="425">
        <f>G117</f>
        <v>0</v>
      </c>
    </row>
    <row r="117" spans="1:7" ht="15">
      <c r="A117" s="507" t="s">
        <v>262</v>
      </c>
      <c r="B117" s="186" t="s">
        <v>361</v>
      </c>
      <c r="C117" s="30"/>
      <c r="D117" s="414">
        <f t="shared" si="3"/>
        <v>870</v>
      </c>
      <c r="E117" s="414">
        <v>870</v>
      </c>
      <c r="F117" s="497"/>
      <c r="G117" s="497"/>
    </row>
    <row r="118" spans="1:7" ht="15.75">
      <c r="A118" s="165" t="s">
        <v>54</v>
      </c>
      <c r="B118" s="317" t="s">
        <v>64</v>
      </c>
      <c r="C118" s="12"/>
      <c r="D118" s="425">
        <f>D119+D123+D125</f>
        <v>156017</v>
      </c>
      <c r="E118" s="425">
        <f>E119+E123+E125</f>
        <v>148776</v>
      </c>
      <c r="F118" s="425">
        <f>F119+F123+F125</f>
        <v>58365</v>
      </c>
      <c r="G118" s="425">
        <f>G119+G123+G125</f>
        <v>7241</v>
      </c>
    </row>
    <row r="119" spans="1:7" ht="25.5">
      <c r="A119" s="100" t="s">
        <v>56</v>
      </c>
      <c r="B119" s="114" t="s">
        <v>116</v>
      </c>
      <c r="C119" s="24" t="s">
        <v>150</v>
      </c>
      <c r="D119" s="425">
        <f>D120+D122+D121</f>
        <v>137664</v>
      </c>
      <c r="E119" s="425">
        <f>E120+E122+E121</f>
        <v>130423</v>
      </c>
      <c r="F119" s="425">
        <f>F120+F122+F121</f>
        <v>57850</v>
      </c>
      <c r="G119" s="425">
        <f>G120+G122+G121</f>
        <v>7241</v>
      </c>
    </row>
    <row r="120" spans="1:7" ht="15">
      <c r="A120" s="508" t="s">
        <v>132</v>
      </c>
      <c r="B120" s="186" t="s">
        <v>361</v>
      </c>
      <c r="C120" s="95"/>
      <c r="D120" s="495">
        <f aca="true" t="shared" si="4" ref="D120:D126">E120+G120</f>
        <v>132839</v>
      </c>
      <c r="E120" s="414">
        <v>125598</v>
      </c>
      <c r="F120" s="414">
        <v>57590</v>
      </c>
      <c r="G120" s="414">
        <v>7241</v>
      </c>
    </row>
    <row r="121" spans="1:7" ht="15">
      <c r="A121" s="508" t="s">
        <v>543</v>
      </c>
      <c r="B121" s="14" t="s">
        <v>191</v>
      </c>
      <c r="C121" s="97"/>
      <c r="D121" s="495">
        <f t="shared" si="4"/>
        <v>340</v>
      </c>
      <c r="E121" s="414">
        <v>340</v>
      </c>
      <c r="F121" s="414">
        <v>260</v>
      </c>
      <c r="G121" s="414"/>
    </row>
    <row r="122" spans="1:7" ht="15">
      <c r="A122" s="507" t="s">
        <v>624</v>
      </c>
      <c r="B122" s="22" t="s">
        <v>545</v>
      </c>
      <c r="C122" s="15"/>
      <c r="D122" s="495">
        <f t="shared" si="4"/>
        <v>4485</v>
      </c>
      <c r="E122" s="414">
        <v>4485</v>
      </c>
      <c r="F122" s="414"/>
      <c r="G122" s="414"/>
    </row>
    <row r="123" spans="1:7" ht="26.25" customHeight="1">
      <c r="A123" s="100" t="s">
        <v>57</v>
      </c>
      <c r="B123" s="104" t="s">
        <v>218</v>
      </c>
      <c r="C123" s="105" t="s">
        <v>197</v>
      </c>
      <c r="D123" s="496">
        <f t="shared" si="4"/>
        <v>10982</v>
      </c>
      <c r="E123" s="425">
        <f>E124</f>
        <v>10982</v>
      </c>
      <c r="F123" s="425">
        <f>F124</f>
        <v>515</v>
      </c>
      <c r="G123" s="425">
        <f>G124</f>
        <v>0</v>
      </c>
    </row>
    <row r="124" spans="1:7" ht="25.5">
      <c r="A124" s="164" t="s">
        <v>133</v>
      </c>
      <c r="B124" s="193" t="s">
        <v>429</v>
      </c>
      <c r="C124" s="24"/>
      <c r="D124" s="495">
        <f t="shared" si="4"/>
        <v>10982</v>
      </c>
      <c r="E124" s="414">
        <v>10982</v>
      </c>
      <c r="F124" s="497">
        <v>515</v>
      </c>
      <c r="G124" s="497"/>
    </row>
    <row r="125" spans="1:7" ht="14.25">
      <c r="A125" s="166" t="s">
        <v>58</v>
      </c>
      <c r="B125" s="7" t="s">
        <v>81</v>
      </c>
      <c r="C125" s="16" t="s">
        <v>147</v>
      </c>
      <c r="D125" s="496">
        <f t="shared" si="4"/>
        <v>7371</v>
      </c>
      <c r="E125" s="425">
        <f>E126</f>
        <v>7371</v>
      </c>
      <c r="F125" s="425">
        <f>F126</f>
        <v>0</v>
      </c>
      <c r="G125" s="425">
        <f>G126</f>
        <v>0</v>
      </c>
    </row>
    <row r="126" spans="1:7" ht="15">
      <c r="A126" s="164" t="s">
        <v>134</v>
      </c>
      <c r="B126" s="186" t="s">
        <v>361</v>
      </c>
      <c r="C126" s="30"/>
      <c r="D126" s="414">
        <f t="shared" si="4"/>
        <v>7371</v>
      </c>
      <c r="E126" s="414">
        <v>7371</v>
      </c>
      <c r="F126" s="497"/>
      <c r="G126" s="497"/>
    </row>
    <row r="127" spans="1:7" ht="15.75">
      <c r="A127" s="165" t="s">
        <v>59</v>
      </c>
      <c r="B127" s="317" t="s">
        <v>153</v>
      </c>
      <c r="C127" s="32"/>
      <c r="D127" s="425">
        <f>D130+D134+D136+D138+D128</f>
        <v>107039</v>
      </c>
      <c r="E127" s="425">
        <f>E130+E134+E136+E138+E128</f>
        <v>96902</v>
      </c>
      <c r="F127" s="425">
        <f>F130+F134+F136+F138+F128</f>
        <v>45905</v>
      </c>
      <c r="G127" s="425">
        <f>G130+G134+G136+G138+G128</f>
        <v>10137</v>
      </c>
    </row>
    <row r="128" spans="1:7" ht="14.25">
      <c r="A128" s="100" t="s">
        <v>382</v>
      </c>
      <c r="B128" s="25" t="s">
        <v>113</v>
      </c>
      <c r="C128" s="105" t="s">
        <v>146</v>
      </c>
      <c r="D128" s="425">
        <f>D129</f>
        <v>1477</v>
      </c>
      <c r="E128" s="434">
        <f>E129</f>
        <v>1477</v>
      </c>
      <c r="F128" s="434">
        <f>F129</f>
        <v>0</v>
      </c>
      <c r="G128" s="434">
        <f>G129</f>
        <v>0</v>
      </c>
    </row>
    <row r="129" spans="1:7" ht="15">
      <c r="A129" s="165" t="s">
        <v>135</v>
      </c>
      <c r="B129" s="186" t="s">
        <v>361</v>
      </c>
      <c r="C129" s="98"/>
      <c r="D129" s="414">
        <f>E129+G129</f>
        <v>1477</v>
      </c>
      <c r="E129" s="500">
        <v>1477</v>
      </c>
      <c r="F129" s="500"/>
      <c r="G129" s="500"/>
    </row>
    <row r="130" spans="1:7" ht="25.5">
      <c r="A130" s="100" t="s">
        <v>62</v>
      </c>
      <c r="B130" s="114" t="s">
        <v>116</v>
      </c>
      <c r="C130" s="24" t="s">
        <v>150</v>
      </c>
      <c r="D130" s="425">
        <f>D131+D132+D133</f>
        <v>84456</v>
      </c>
      <c r="E130" s="425">
        <f>E131+E132+E133</f>
        <v>74319</v>
      </c>
      <c r="F130" s="425">
        <f>F131+F132+F133</f>
        <v>39277</v>
      </c>
      <c r="G130" s="425">
        <f>G131+G132+G133</f>
        <v>10137</v>
      </c>
    </row>
    <row r="131" spans="1:7" ht="15">
      <c r="A131" s="508" t="s">
        <v>136</v>
      </c>
      <c r="B131" s="186" t="s">
        <v>361</v>
      </c>
      <c r="C131" s="95"/>
      <c r="D131" s="495">
        <f>E131+G131</f>
        <v>81481</v>
      </c>
      <c r="E131" s="414">
        <v>71344</v>
      </c>
      <c r="F131" s="414">
        <v>39017</v>
      </c>
      <c r="G131" s="414">
        <v>10137</v>
      </c>
    </row>
    <row r="132" spans="1:7" ht="15">
      <c r="A132" s="164" t="s">
        <v>528</v>
      </c>
      <c r="B132" s="22" t="s">
        <v>545</v>
      </c>
      <c r="C132" s="15"/>
      <c r="D132" s="495">
        <f aca="true" t="shared" si="5" ref="D132:D139">E132+G132</f>
        <v>2635</v>
      </c>
      <c r="E132" s="414">
        <v>2635</v>
      </c>
      <c r="F132" s="414"/>
      <c r="G132" s="414"/>
    </row>
    <row r="133" spans="1:7" ht="25.5">
      <c r="A133" s="164" t="s">
        <v>625</v>
      </c>
      <c r="B133" s="193" t="s">
        <v>429</v>
      </c>
      <c r="C133" s="15"/>
      <c r="D133" s="495">
        <f t="shared" si="5"/>
        <v>340</v>
      </c>
      <c r="E133" s="414">
        <v>340</v>
      </c>
      <c r="F133" s="414">
        <v>260</v>
      </c>
      <c r="G133" s="414"/>
    </row>
    <row r="134" spans="1:7" ht="25.5">
      <c r="A134" s="100" t="s">
        <v>220</v>
      </c>
      <c r="B134" s="104" t="s">
        <v>218</v>
      </c>
      <c r="C134" s="105" t="s">
        <v>197</v>
      </c>
      <c r="D134" s="496">
        <f t="shared" si="5"/>
        <v>7058</v>
      </c>
      <c r="E134" s="425">
        <f>E135</f>
        <v>7058</v>
      </c>
      <c r="F134" s="425">
        <f>F135</f>
        <v>331</v>
      </c>
      <c r="G134" s="425">
        <f>G135</f>
        <v>0</v>
      </c>
    </row>
    <row r="135" spans="1:7" ht="15">
      <c r="A135" s="164" t="s">
        <v>221</v>
      </c>
      <c r="B135" s="21" t="s">
        <v>191</v>
      </c>
      <c r="C135" s="24"/>
      <c r="D135" s="495">
        <f t="shared" si="5"/>
        <v>7058</v>
      </c>
      <c r="E135" s="414">
        <v>7058</v>
      </c>
      <c r="F135" s="497">
        <v>331</v>
      </c>
      <c r="G135" s="497"/>
    </row>
    <row r="136" spans="1:7" ht="14.25">
      <c r="A136" s="166" t="s">
        <v>538</v>
      </c>
      <c r="B136" s="7" t="s">
        <v>81</v>
      </c>
      <c r="C136" s="16" t="s">
        <v>147</v>
      </c>
      <c r="D136" s="496">
        <f t="shared" si="5"/>
        <v>5800</v>
      </c>
      <c r="E136" s="425">
        <f>E137</f>
        <v>5800</v>
      </c>
      <c r="F136" s="425">
        <f>F137</f>
        <v>0</v>
      </c>
      <c r="G136" s="425">
        <f>G137</f>
        <v>0</v>
      </c>
    </row>
    <row r="137" spans="1:7" ht="15">
      <c r="A137" s="4" t="s">
        <v>539</v>
      </c>
      <c r="B137" s="186" t="s">
        <v>361</v>
      </c>
      <c r="C137" s="30"/>
      <c r="D137" s="414">
        <f t="shared" si="5"/>
        <v>5800</v>
      </c>
      <c r="E137" s="414">
        <v>5800</v>
      </c>
      <c r="F137" s="497"/>
      <c r="G137" s="497"/>
    </row>
    <row r="138" spans="1:7" ht="25.5">
      <c r="A138" s="100" t="s">
        <v>540</v>
      </c>
      <c r="B138" s="104" t="s">
        <v>201</v>
      </c>
      <c r="C138" s="16" t="s">
        <v>152</v>
      </c>
      <c r="D138" s="496">
        <f t="shared" si="5"/>
        <v>8248</v>
      </c>
      <c r="E138" s="425">
        <f>E139</f>
        <v>8248</v>
      </c>
      <c r="F138" s="425">
        <f>F139</f>
        <v>6297</v>
      </c>
      <c r="G138" s="425">
        <f>G139</f>
        <v>0</v>
      </c>
    </row>
    <row r="139" spans="1:7" ht="25.5">
      <c r="A139" s="4" t="s">
        <v>541</v>
      </c>
      <c r="B139" s="193" t="s">
        <v>429</v>
      </c>
      <c r="C139" s="16"/>
      <c r="D139" s="414">
        <f t="shared" si="5"/>
        <v>8248</v>
      </c>
      <c r="E139" s="414">
        <v>8248</v>
      </c>
      <c r="F139" s="497">
        <v>6297</v>
      </c>
      <c r="G139" s="497"/>
    </row>
    <row r="140" spans="1:7" ht="15.75">
      <c r="A140" s="100" t="s">
        <v>63</v>
      </c>
      <c r="B140" s="319" t="s">
        <v>228</v>
      </c>
      <c r="C140" s="16"/>
      <c r="D140" s="425">
        <f>D141+D143+D147+D149+D151</f>
        <v>150313</v>
      </c>
      <c r="E140" s="425">
        <f>E141+E143+E147+E149+E151</f>
        <v>149113</v>
      </c>
      <c r="F140" s="425">
        <f>F141+F143+F147+F149+F151</f>
        <v>89265</v>
      </c>
      <c r="G140" s="425">
        <f>G141+G143+G147+G149+G151</f>
        <v>1200</v>
      </c>
    </row>
    <row r="141" spans="1:7" ht="14.25">
      <c r="A141" s="4" t="s">
        <v>65</v>
      </c>
      <c r="B141" s="25" t="s">
        <v>113</v>
      </c>
      <c r="C141" s="16" t="s">
        <v>146</v>
      </c>
      <c r="D141" s="425">
        <f>D142</f>
        <v>2100</v>
      </c>
      <c r="E141" s="425">
        <f>E142</f>
        <v>2100</v>
      </c>
      <c r="F141" s="425">
        <f>F142</f>
        <v>0</v>
      </c>
      <c r="G141" s="425">
        <f>G142</f>
        <v>0</v>
      </c>
    </row>
    <row r="142" spans="1:7" ht="15">
      <c r="A142" s="117" t="s">
        <v>137</v>
      </c>
      <c r="B142" s="186" t="s">
        <v>361</v>
      </c>
      <c r="C142" s="98"/>
      <c r="D142" s="414">
        <f>E142+G142</f>
        <v>2100</v>
      </c>
      <c r="E142" s="414">
        <v>2100</v>
      </c>
      <c r="F142" s="414"/>
      <c r="G142" s="414"/>
    </row>
    <row r="143" spans="1:7" ht="25.5">
      <c r="A143" s="100" t="s">
        <v>222</v>
      </c>
      <c r="B143" s="26" t="s">
        <v>116</v>
      </c>
      <c r="C143" s="24" t="s">
        <v>150</v>
      </c>
      <c r="D143" s="425">
        <f>D144+D146+D145</f>
        <v>135904</v>
      </c>
      <c r="E143" s="425">
        <f>E144+E146+E145</f>
        <v>135904</v>
      </c>
      <c r="F143" s="425">
        <f>F144+F146+F145</f>
        <v>84432</v>
      </c>
      <c r="G143" s="425">
        <f>G144+G146+G145</f>
        <v>0</v>
      </c>
    </row>
    <row r="144" spans="1:7" ht="15">
      <c r="A144" s="4" t="s">
        <v>223</v>
      </c>
      <c r="B144" s="186" t="s">
        <v>361</v>
      </c>
      <c r="C144" s="95"/>
      <c r="D144" s="495">
        <f aca="true" t="shared" si="6" ref="D144:D152">E144+G144</f>
        <v>71906</v>
      </c>
      <c r="E144" s="414">
        <v>71906</v>
      </c>
      <c r="F144" s="414">
        <v>43366</v>
      </c>
      <c r="G144" s="414"/>
    </row>
    <row r="145" spans="1:7" ht="25.5">
      <c r="A145" s="163" t="s">
        <v>383</v>
      </c>
      <c r="B145" s="193" t="s">
        <v>429</v>
      </c>
      <c r="C145" s="97"/>
      <c r="D145" s="495">
        <f t="shared" si="6"/>
        <v>60609</v>
      </c>
      <c r="E145" s="414">
        <v>60609</v>
      </c>
      <c r="F145" s="414">
        <v>41066</v>
      </c>
      <c r="G145" s="414"/>
    </row>
    <row r="146" spans="1:7" ht="15">
      <c r="A146" s="102" t="s">
        <v>384</v>
      </c>
      <c r="B146" s="22" t="s">
        <v>545</v>
      </c>
      <c r="C146" s="28"/>
      <c r="D146" s="495">
        <f t="shared" si="6"/>
        <v>3389</v>
      </c>
      <c r="E146" s="414">
        <v>3389</v>
      </c>
      <c r="F146" s="425"/>
      <c r="G146" s="425"/>
    </row>
    <row r="147" spans="1:7" ht="25.5">
      <c r="A147" s="100" t="s">
        <v>224</v>
      </c>
      <c r="B147" s="104" t="s">
        <v>201</v>
      </c>
      <c r="C147" s="16" t="s">
        <v>152</v>
      </c>
      <c r="D147" s="496">
        <f t="shared" si="6"/>
        <v>6161</v>
      </c>
      <c r="E147" s="425">
        <f>E148</f>
        <v>6161</v>
      </c>
      <c r="F147" s="425">
        <f>F148</f>
        <v>4704</v>
      </c>
      <c r="G147" s="425">
        <f>G148</f>
        <v>0</v>
      </c>
    </row>
    <row r="148" spans="1:7" ht="25.5">
      <c r="A148" s="4" t="s">
        <v>225</v>
      </c>
      <c r="B148" s="193" t="s">
        <v>429</v>
      </c>
      <c r="C148" s="24"/>
      <c r="D148" s="495">
        <f t="shared" si="6"/>
        <v>6161</v>
      </c>
      <c r="E148" s="414">
        <v>6161</v>
      </c>
      <c r="F148" s="497">
        <v>4704</v>
      </c>
      <c r="G148" s="497"/>
    </row>
    <row r="149" spans="1:7" ht="25.5">
      <c r="A149" s="100" t="s">
        <v>385</v>
      </c>
      <c r="B149" s="104" t="s">
        <v>218</v>
      </c>
      <c r="C149" s="16" t="s">
        <v>197</v>
      </c>
      <c r="D149" s="496">
        <f t="shared" si="6"/>
        <v>2748</v>
      </c>
      <c r="E149" s="425">
        <f>E150</f>
        <v>2748</v>
      </c>
      <c r="F149" s="425">
        <f>F150</f>
        <v>129</v>
      </c>
      <c r="G149" s="425">
        <f>G150</f>
        <v>0</v>
      </c>
    </row>
    <row r="150" spans="1:7" ht="25.5">
      <c r="A150" s="4" t="s">
        <v>386</v>
      </c>
      <c r="B150" s="193" t="s">
        <v>429</v>
      </c>
      <c r="C150" s="24"/>
      <c r="D150" s="495">
        <f t="shared" si="6"/>
        <v>2748</v>
      </c>
      <c r="E150" s="414">
        <v>2748</v>
      </c>
      <c r="F150" s="497">
        <v>129</v>
      </c>
      <c r="G150" s="497"/>
    </row>
    <row r="151" spans="1:7" ht="14.25">
      <c r="A151" s="4" t="s">
        <v>387</v>
      </c>
      <c r="B151" s="7" t="s">
        <v>81</v>
      </c>
      <c r="C151" s="16" t="s">
        <v>147</v>
      </c>
      <c r="D151" s="425">
        <f t="shared" si="6"/>
        <v>3400</v>
      </c>
      <c r="E151" s="425">
        <f>E152</f>
        <v>2200</v>
      </c>
      <c r="F151" s="425">
        <f>F152</f>
        <v>0</v>
      </c>
      <c r="G151" s="425">
        <f>G152</f>
        <v>1200</v>
      </c>
    </row>
    <row r="152" spans="1:7" ht="15">
      <c r="A152" s="164" t="s">
        <v>388</v>
      </c>
      <c r="B152" s="186" t="s">
        <v>361</v>
      </c>
      <c r="C152" s="30"/>
      <c r="D152" s="414">
        <f t="shared" si="6"/>
        <v>3400</v>
      </c>
      <c r="E152" s="414">
        <v>2200</v>
      </c>
      <c r="F152" s="497"/>
      <c r="G152" s="497">
        <v>1200</v>
      </c>
    </row>
    <row r="153" spans="1:7" ht="15">
      <c r="A153" s="99" t="s">
        <v>67</v>
      </c>
      <c r="B153" s="328" t="s">
        <v>229</v>
      </c>
      <c r="C153" s="329"/>
      <c r="D153" s="501">
        <f>D154+D156+D160+D162+D164</f>
        <v>521013</v>
      </c>
      <c r="E153" s="501">
        <f>E154+E156+E160+E162+E164</f>
        <v>502435</v>
      </c>
      <c r="F153" s="501">
        <f>F154+F156+F160+F162+F164</f>
        <v>252433</v>
      </c>
      <c r="G153" s="501">
        <f>G154+G156+G160+G162+G164</f>
        <v>18578</v>
      </c>
    </row>
    <row r="154" spans="1:7" ht="14.25">
      <c r="A154" s="113" t="s">
        <v>68</v>
      </c>
      <c r="B154" s="107" t="s">
        <v>113</v>
      </c>
      <c r="C154" s="16" t="s">
        <v>146</v>
      </c>
      <c r="D154" s="425">
        <f>D155</f>
        <v>6048</v>
      </c>
      <c r="E154" s="425">
        <f>E155</f>
        <v>6048</v>
      </c>
      <c r="F154" s="425">
        <f>F155</f>
        <v>0</v>
      </c>
      <c r="G154" s="425">
        <f>G155</f>
        <v>0</v>
      </c>
    </row>
    <row r="155" spans="1:7" ht="15">
      <c r="A155" s="118" t="s">
        <v>138</v>
      </c>
      <c r="B155" s="186" t="s">
        <v>361</v>
      </c>
      <c r="C155" s="98"/>
      <c r="D155" s="414">
        <f>E155+G155</f>
        <v>6048</v>
      </c>
      <c r="E155" s="414">
        <f>E142+E107+E94+E129</f>
        <v>6048</v>
      </c>
      <c r="F155" s="414">
        <f>F142+F107+F94</f>
        <v>0</v>
      </c>
      <c r="G155" s="414">
        <f>G142+G107+G94</f>
        <v>0</v>
      </c>
    </row>
    <row r="156" spans="1:7" ht="25.5">
      <c r="A156" s="113" t="s">
        <v>69</v>
      </c>
      <c r="B156" s="108" t="s">
        <v>116</v>
      </c>
      <c r="C156" s="24" t="s">
        <v>150</v>
      </c>
      <c r="D156" s="425">
        <f>D157+D159+D158</f>
        <v>449917</v>
      </c>
      <c r="E156" s="425">
        <f>E157+E159+E158</f>
        <v>432539</v>
      </c>
      <c r="F156" s="425">
        <f>F157+F159+F158</f>
        <v>234123</v>
      </c>
      <c r="G156" s="425">
        <f>G157+G159+G158</f>
        <v>17378</v>
      </c>
    </row>
    <row r="157" spans="1:7" ht="15">
      <c r="A157" s="118" t="s">
        <v>139</v>
      </c>
      <c r="B157" s="186" t="s">
        <v>361</v>
      </c>
      <c r="C157" s="95"/>
      <c r="D157" s="495">
        <f aca="true" t="shared" si="7" ref="D157:D165">E157+G157</f>
        <v>375929</v>
      </c>
      <c r="E157" s="414">
        <f>E144+E131+E120+E109+E96</f>
        <v>358551</v>
      </c>
      <c r="F157" s="414">
        <f>F144+F131+F120+F109+F96</f>
        <v>192537</v>
      </c>
      <c r="G157" s="414">
        <f>G144+G131+G120+G109+G96</f>
        <v>17378</v>
      </c>
    </row>
    <row r="158" spans="1:7" ht="25.5">
      <c r="A158" s="118" t="s">
        <v>263</v>
      </c>
      <c r="B158" s="193" t="s">
        <v>429</v>
      </c>
      <c r="C158" s="97"/>
      <c r="D158" s="495">
        <f t="shared" si="7"/>
        <v>61289</v>
      </c>
      <c r="E158" s="414">
        <f>E98+E111+E121+E133+E145</f>
        <v>61289</v>
      </c>
      <c r="F158" s="414">
        <f>F98+F111+F121+F133+F145</f>
        <v>41586</v>
      </c>
      <c r="G158" s="414">
        <f>G98+G111+G121+G133+G145</f>
        <v>0</v>
      </c>
    </row>
    <row r="159" spans="1:7" ht="15">
      <c r="A159" s="118" t="s">
        <v>264</v>
      </c>
      <c r="B159" s="22" t="s">
        <v>367</v>
      </c>
      <c r="C159" s="28"/>
      <c r="D159" s="495">
        <f t="shared" si="7"/>
        <v>12699</v>
      </c>
      <c r="E159" s="414">
        <f>E146+E132+E122+E97+E110</f>
        <v>12699</v>
      </c>
      <c r="F159" s="414">
        <f>F146+F132+F122+F97+F110</f>
        <v>0</v>
      </c>
      <c r="G159" s="414">
        <f>G146+G132+G122+G97+G110</f>
        <v>0</v>
      </c>
    </row>
    <row r="160" spans="1:7" ht="25.5">
      <c r="A160" s="113" t="s">
        <v>226</v>
      </c>
      <c r="B160" s="104" t="s">
        <v>201</v>
      </c>
      <c r="C160" s="16" t="s">
        <v>152</v>
      </c>
      <c r="D160" s="496">
        <f>E160+G160</f>
        <v>22513</v>
      </c>
      <c r="E160" s="425">
        <f>E161</f>
        <v>22513</v>
      </c>
      <c r="F160" s="425">
        <f>F161</f>
        <v>17188</v>
      </c>
      <c r="G160" s="425">
        <f>G161</f>
        <v>0</v>
      </c>
    </row>
    <row r="161" spans="1:7" ht="15">
      <c r="A161" s="118" t="s">
        <v>227</v>
      </c>
      <c r="B161" s="109" t="s">
        <v>191</v>
      </c>
      <c r="C161" s="24"/>
      <c r="D161" s="495">
        <f t="shared" si="7"/>
        <v>22513</v>
      </c>
      <c r="E161" s="414">
        <f>E148+E139+E113+E100</f>
        <v>22513</v>
      </c>
      <c r="F161" s="414">
        <f>F148+F139+F113+F100</f>
        <v>17188</v>
      </c>
      <c r="G161" s="414">
        <f>G148+G139+G113+G100</f>
        <v>0</v>
      </c>
    </row>
    <row r="162" spans="1:7" ht="25.5">
      <c r="A162" s="113" t="s">
        <v>265</v>
      </c>
      <c r="B162" s="110" t="s">
        <v>218</v>
      </c>
      <c r="C162" s="16" t="s">
        <v>197</v>
      </c>
      <c r="D162" s="496">
        <f t="shared" si="7"/>
        <v>23924</v>
      </c>
      <c r="E162" s="425">
        <f>E163</f>
        <v>23924</v>
      </c>
      <c r="F162" s="425">
        <f>F163</f>
        <v>1122</v>
      </c>
      <c r="G162" s="425">
        <f>G163</f>
        <v>0</v>
      </c>
    </row>
    <row r="163" spans="1:7" ht="25.5">
      <c r="A163" s="118" t="s">
        <v>266</v>
      </c>
      <c r="B163" s="193" t="s">
        <v>429</v>
      </c>
      <c r="C163" s="24"/>
      <c r="D163" s="495">
        <f t="shared" si="7"/>
        <v>23924</v>
      </c>
      <c r="E163" s="414">
        <f>E150+E135+E124+E115+E102</f>
        <v>23924</v>
      </c>
      <c r="F163" s="414">
        <f>F150+F135+F124+F115+F102</f>
        <v>1122</v>
      </c>
      <c r="G163" s="414">
        <f>G150+G135+G124+G115+G102</f>
        <v>0</v>
      </c>
    </row>
    <row r="164" spans="1:7" ht="14.25">
      <c r="A164" s="118" t="s">
        <v>267</v>
      </c>
      <c r="B164" s="111" t="s">
        <v>81</v>
      </c>
      <c r="C164" s="96" t="s">
        <v>147</v>
      </c>
      <c r="D164" s="425">
        <f t="shared" si="7"/>
        <v>18611</v>
      </c>
      <c r="E164" s="425">
        <f>E165</f>
        <v>17411</v>
      </c>
      <c r="F164" s="425">
        <f>F165</f>
        <v>0</v>
      </c>
      <c r="G164" s="425">
        <f>G165</f>
        <v>1200</v>
      </c>
    </row>
    <row r="165" spans="1:7" ht="15">
      <c r="A165" s="118" t="s">
        <v>268</v>
      </c>
      <c r="B165" s="186" t="s">
        <v>361</v>
      </c>
      <c r="C165" s="29"/>
      <c r="D165" s="495">
        <f t="shared" si="7"/>
        <v>18611</v>
      </c>
      <c r="E165" s="414">
        <f>E152+E137+E126+E117+E104</f>
        <v>17411</v>
      </c>
      <c r="F165" s="414">
        <f>F152+F137+F126+F117+F104</f>
        <v>0</v>
      </c>
      <c r="G165" s="414">
        <f>G152+G137+G126+G117+G104</f>
        <v>1200</v>
      </c>
    </row>
    <row r="166" spans="1:7" ht="15.75">
      <c r="A166" s="112" t="s">
        <v>70</v>
      </c>
      <c r="B166" s="326" t="s">
        <v>121</v>
      </c>
      <c r="C166" s="28"/>
      <c r="D166" s="502">
        <f>D167</f>
        <v>115146</v>
      </c>
      <c r="E166" s="502">
        <f>E167</f>
        <v>102692</v>
      </c>
      <c r="F166" s="502">
        <f>F167</f>
        <v>68378</v>
      </c>
      <c r="G166" s="502">
        <f>G167</f>
        <v>12454</v>
      </c>
    </row>
    <row r="167" spans="1:7" ht="25.5">
      <c r="A167" s="266" t="s">
        <v>71</v>
      </c>
      <c r="B167" s="114" t="s">
        <v>114</v>
      </c>
      <c r="C167" s="268" t="s">
        <v>148</v>
      </c>
      <c r="D167" s="425">
        <f>D168+D169+D170</f>
        <v>115146</v>
      </c>
      <c r="E167" s="425">
        <f>E168+E169+E170</f>
        <v>102692</v>
      </c>
      <c r="F167" s="425">
        <f>F168+F169+F170</f>
        <v>68378</v>
      </c>
      <c r="G167" s="425">
        <f>G168+G169+G170</f>
        <v>12454</v>
      </c>
    </row>
    <row r="168" spans="1:7" ht="15">
      <c r="A168" s="267" t="s">
        <v>140</v>
      </c>
      <c r="B168" s="269" t="s">
        <v>361</v>
      </c>
      <c r="C168" s="41"/>
      <c r="D168" s="495">
        <f>E168+G168</f>
        <v>71436</v>
      </c>
      <c r="E168" s="414">
        <v>58982</v>
      </c>
      <c r="F168" s="414">
        <v>37372</v>
      </c>
      <c r="G168" s="414">
        <v>12454</v>
      </c>
    </row>
    <row r="169" spans="1:7" ht="15">
      <c r="A169" s="267" t="s">
        <v>376</v>
      </c>
      <c r="B169" s="22" t="s">
        <v>545</v>
      </c>
      <c r="C169" s="89"/>
      <c r="D169" s="495">
        <f>E169+G169</f>
        <v>3099</v>
      </c>
      <c r="E169" s="414">
        <v>3099</v>
      </c>
      <c r="F169" s="414"/>
      <c r="G169" s="414"/>
    </row>
    <row r="170" spans="1:7" ht="25.5">
      <c r="A170" s="267" t="s">
        <v>516</v>
      </c>
      <c r="B170" s="270" t="s">
        <v>429</v>
      </c>
      <c r="C170" s="28"/>
      <c r="D170" s="495">
        <f>E170+G170</f>
        <v>40611</v>
      </c>
      <c r="E170" s="414">
        <v>40611</v>
      </c>
      <c r="F170" s="414">
        <v>31006</v>
      </c>
      <c r="G170" s="414"/>
    </row>
    <row r="171" spans="1:7" ht="15.75">
      <c r="A171" s="34" t="s">
        <v>72</v>
      </c>
      <c r="B171" s="318" t="s">
        <v>359</v>
      </c>
      <c r="C171" s="190"/>
      <c r="D171" s="495"/>
      <c r="E171" s="503"/>
      <c r="F171" s="503"/>
      <c r="G171" s="503"/>
    </row>
    <row r="172" spans="1:7" ht="14.25">
      <c r="A172" s="100" t="s">
        <v>73</v>
      </c>
      <c r="B172" s="25" t="s">
        <v>161</v>
      </c>
      <c r="C172" s="60" t="s">
        <v>40</v>
      </c>
      <c r="D172" s="368">
        <f>D173</f>
        <v>171898</v>
      </c>
      <c r="E172" s="368">
        <f>E173</f>
        <v>45540</v>
      </c>
      <c r="F172" s="368">
        <f>F173</f>
        <v>0</v>
      </c>
      <c r="G172" s="368">
        <f>G173</f>
        <v>126358</v>
      </c>
    </row>
    <row r="173" spans="1:7" ht="15">
      <c r="A173" s="100" t="s">
        <v>230</v>
      </c>
      <c r="B173" s="186" t="s">
        <v>361</v>
      </c>
      <c r="C173" s="64"/>
      <c r="D173" s="386">
        <f>E173+G173</f>
        <v>171898</v>
      </c>
      <c r="E173" s="363">
        <v>45540</v>
      </c>
      <c r="F173" s="387"/>
      <c r="G173" s="387">
        <v>126358</v>
      </c>
    </row>
    <row r="174" spans="1:7" ht="15.75">
      <c r="A174" s="100" t="s">
        <v>318</v>
      </c>
      <c r="B174" s="327" t="s">
        <v>370</v>
      </c>
      <c r="C174" s="188" t="s">
        <v>146</v>
      </c>
      <c r="D174" s="381">
        <f aca="true" t="shared" si="8" ref="D174:G175">D175</f>
        <v>18823</v>
      </c>
      <c r="E174" s="381">
        <f t="shared" si="8"/>
        <v>18823</v>
      </c>
      <c r="F174" s="381">
        <f t="shared" si="8"/>
        <v>11100</v>
      </c>
      <c r="G174" s="381">
        <f t="shared" si="8"/>
        <v>0</v>
      </c>
    </row>
    <row r="175" spans="1:7" ht="14.25">
      <c r="A175" s="100" t="s">
        <v>231</v>
      </c>
      <c r="B175" s="25" t="s">
        <v>113</v>
      </c>
      <c r="C175" s="64"/>
      <c r="D175" s="382">
        <f t="shared" si="8"/>
        <v>18823</v>
      </c>
      <c r="E175" s="382">
        <f t="shared" si="8"/>
        <v>18823</v>
      </c>
      <c r="F175" s="382">
        <f t="shared" si="8"/>
        <v>11100</v>
      </c>
      <c r="G175" s="382">
        <f t="shared" si="8"/>
        <v>0</v>
      </c>
    </row>
    <row r="176" spans="1:7" ht="15.75" thickBot="1">
      <c r="A176" s="100" t="s">
        <v>232</v>
      </c>
      <c r="B176" s="186" t="s">
        <v>361</v>
      </c>
      <c r="C176" s="64"/>
      <c r="D176" s="382">
        <f>E176+G176</f>
        <v>18823</v>
      </c>
      <c r="E176" s="504">
        <v>18823</v>
      </c>
      <c r="F176" s="504">
        <v>11100</v>
      </c>
      <c r="G176" s="504"/>
    </row>
    <row r="177" spans="1:7" ht="32.25" thickBot="1">
      <c r="A177" s="509" t="s">
        <v>389</v>
      </c>
      <c r="B177" s="510" t="s">
        <v>233</v>
      </c>
      <c r="C177" s="511"/>
      <c r="D177" s="517">
        <f>E177+G177</f>
        <v>7997937.2</v>
      </c>
      <c r="E177" s="517">
        <f>E178+E183+E187+E191+E193+E196+E200+E202+E204+E206</f>
        <v>5742317.2</v>
      </c>
      <c r="F177" s="517">
        <f>F178+F183+F187+F191+F193+F196+F200+F202+F204+F206</f>
        <v>2905407.2</v>
      </c>
      <c r="G177" s="517">
        <f>G178+G183+G187+G191+G193+G196+G200+G202+G204+G206</f>
        <v>2255620</v>
      </c>
    </row>
    <row r="178" spans="1:7" ht="14.25">
      <c r="A178" s="113" t="s">
        <v>371</v>
      </c>
      <c r="B178" s="25" t="s">
        <v>113</v>
      </c>
      <c r="C178" s="16" t="s">
        <v>146</v>
      </c>
      <c r="D178" s="505">
        <f>D179+D180+D181+D182</f>
        <v>3187457</v>
      </c>
      <c r="E178" s="505">
        <f>E179+E180+E181+E182</f>
        <v>3180038</v>
      </c>
      <c r="F178" s="505">
        <f>F179+F180+F181+F182</f>
        <v>2065693</v>
      </c>
      <c r="G178" s="505">
        <f>G179+G180+G181+G182</f>
        <v>7419</v>
      </c>
    </row>
    <row r="179" spans="1:7" ht="15">
      <c r="A179" s="118" t="s">
        <v>372</v>
      </c>
      <c r="B179" s="197" t="s">
        <v>361</v>
      </c>
      <c r="C179" s="98"/>
      <c r="D179" s="414">
        <f>D15+D50+D56+D76+D86+D90+D155+D81+D176</f>
        <v>1500689</v>
      </c>
      <c r="E179" s="414">
        <f>E15+E50+E56+E76+E86+E90+E155+E81+E176</f>
        <v>1498189</v>
      </c>
      <c r="F179" s="414">
        <f>F15+F50+F56+F76+F86+F90+F155+F81+F176</f>
        <v>880497</v>
      </c>
      <c r="G179" s="414">
        <f>G15+G50+G56+G76+G86+G90+G155+G81+G176</f>
        <v>2500</v>
      </c>
    </row>
    <row r="180" spans="1:7" ht="25.5">
      <c r="A180" s="118" t="s">
        <v>390</v>
      </c>
      <c r="B180" s="193" t="s">
        <v>429</v>
      </c>
      <c r="C180" s="98"/>
      <c r="D180" s="495">
        <f>E180+G180</f>
        <v>11952</v>
      </c>
      <c r="E180" s="414">
        <f>E16</f>
        <v>11952</v>
      </c>
      <c r="F180" s="414">
        <f>F16</f>
        <v>6690</v>
      </c>
      <c r="G180" s="414">
        <f>G16</f>
        <v>0</v>
      </c>
    </row>
    <row r="181" spans="1:7" ht="15">
      <c r="A181" s="118" t="s">
        <v>391</v>
      </c>
      <c r="B181" s="9" t="s">
        <v>430</v>
      </c>
      <c r="C181" s="98"/>
      <c r="D181" s="495">
        <f>E181+G181</f>
        <v>1593802</v>
      </c>
      <c r="E181" s="414">
        <f>E77+E57+E51+E17</f>
        <v>1593368</v>
      </c>
      <c r="F181" s="414">
        <f>F77+F57+F51+F17</f>
        <v>1178506</v>
      </c>
      <c r="G181" s="414">
        <f>G77+G57+G51+G17</f>
        <v>434</v>
      </c>
    </row>
    <row r="182" spans="1:7" ht="15">
      <c r="A182" s="118" t="s">
        <v>392</v>
      </c>
      <c r="B182" s="198" t="s">
        <v>367</v>
      </c>
      <c r="C182" s="98"/>
      <c r="D182" s="495">
        <f>E182+G182</f>
        <v>81014</v>
      </c>
      <c r="E182" s="414">
        <f>E91+E87+E82+E78+E58+E52</f>
        <v>76529</v>
      </c>
      <c r="F182" s="414">
        <f>F91+F87+F82+F78+F58+F52</f>
        <v>0</v>
      </c>
      <c r="G182" s="414">
        <f>G91+G87+G82+G78+G58+G52</f>
        <v>4485</v>
      </c>
    </row>
    <row r="183" spans="1:7" ht="25.5">
      <c r="A183" s="113" t="s">
        <v>393</v>
      </c>
      <c r="B183" s="104" t="s">
        <v>114</v>
      </c>
      <c r="C183" s="24" t="s">
        <v>148</v>
      </c>
      <c r="D183" s="425">
        <f>D184+D185+D186</f>
        <v>861426</v>
      </c>
      <c r="E183" s="425">
        <f>E184+E185+E186</f>
        <v>848972</v>
      </c>
      <c r="F183" s="425">
        <f>F184+F185+F186</f>
        <v>140608</v>
      </c>
      <c r="G183" s="425">
        <f>G184+G185-G186</f>
        <v>12454</v>
      </c>
    </row>
    <row r="184" spans="1:7" ht="15">
      <c r="A184" s="118" t="s">
        <v>394</v>
      </c>
      <c r="B184" s="197" t="s">
        <v>361</v>
      </c>
      <c r="C184" s="98"/>
      <c r="D184" s="495">
        <f>E184+G184</f>
        <v>603953</v>
      </c>
      <c r="E184" s="414">
        <f>E168+E42</f>
        <v>591499</v>
      </c>
      <c r="F184" s="414">
        <f>F168+F42</f>
        <v>57556</v>
      </c>
      <c r="G184" s="414">
        <f>G168+G42</f>
        <v>12454</v>
      </c>
    </row>
    <row r="185" spans="1:7" ht="25.5">
      <c r="A185" s="118" t="s">
        <v>395</v>
      </c>
      <c r="B185" s="193" t="s">
        <v>429</v>
      </c>
      <c r="C185" s="98"/>
      <c r="D185" s="495">
        <f>E185+G185</f>
        <v>254374</v>
      </c>
      <c r="E185" s="414">
        <f>E43+E170+E19+E53</f>
        <v>254374</v>
      </c>
      <c r="F185" s="414">
        <f>F43+F170+F19+F53</f>
        <v>83052</v>
      </c>
      <c r="G185" s="414">
        <f>G43+G170</f>
        <v>0</v>
      </c>
    </row>
    <row r="186" spans="1:7" ht="15">
      <c r="A186" s="167" t="s">
        <v>396</v>
      </c>
      <c r="B186" s="22" t="s">
        <v>367</v>
      </c>
      <c r="C186" s="98"/>
      <c r="D186" s="495">
        <f>E186+G186</f>
        <v>3099</v>
      </c>
      <c r="E186" s="414">
        <f>E169</f>
        <v>3099</v>
      </c>
      <c r="F186" s="414">
        <f>F169</f>
        <v>0</v>
      </c>
      <c r="G186" s="414">
        <f>G169</f>
        <v>0</v>
      </c>
    </row>
    <row r="187" spans="1:7" ht="25.5">
      <c r="A187" s="113" t="s">
        <v>397</v>
      </c>
      <c r="B187" s="104" t="s">
        <v>116</v>
      </c>
      <c r="C187" s="16" t="s">
        <v>150</v>
      </c>
      <c r="D187" s="425">
        <f>D188+D190+D189</f>
        <v>1248239.2</v>
      </c>
      <c r="E187" s="425">
        <f>E188+E190+E189</f>
        <v>1212868.2</v>
      </c>
      <c r="F187" s="425">
        <f>F188+F190+F189</f>
        <v>633843.2</v>
      </c>
      <c r="G187" s="425">
        <f>G188+G190+G189</f>
        <v>35371</v>
      </c>
    </row>
    <row r="188" spans="1:7" ht="15">
      <c r="A188" s="195" t="s">
        <v>398</v>
      </c>
      <c r="B188" s="186" t="s">
        <v>361</v>
      </c>
      <c r="C188" s="95"/>
      <c r="D188" s="495">
        <f>E188+G188</f>
        <v>1074888</v>
      </c>
      <c r="E188" s="495">
        <f>E21+E157+E39</f>
        <v>1039517</v>
      </c>
      <c r="F188" s="495">
        <f>F21+F157+F39</f>
        <v>530681</v>
      </c>
      <c r="G188" s="495">
        <f>G21+G157+G39</f>
        <v>35371</v>
      </c>
    </row>
    <row r="189" spans="1:7" ht="25.5">
      <c r="A189" s="118" t="s">
        <v>399</v>
      </c>
      <c r="B189" s="196" t="s">
        <v>429</v>
      </c>
      <c r="C189" s="98"/>
      <c r="D189" s="495">
        <f>E189+G189</f>
        <v>154914.2</v>
      </c>
      <c r="E189" s="495">
        <f aca="true" t="shared" si="9" ref="E189:G190">E22+E158</f>
        <v>154914.2</v>
      </c>
      <c r="F189" s="495">
        <f t="shared" si="9"/>
        <v>103162.2</v>
      </c>
      <c r="G189" s="495">
        <f t="shared" si="9"/>
        <v>0</v>
      </c>
    </row>
    <row r="190" spans="1:7" ht="15">
      <c r="A190" s="118" t="s">
        <v>400</v>
      </c>
      <c r="B190" s="14" t="s">
        <v>367</v>
      </c>
      <c r="C190" s="12"/>
      <c r="D190" s="495">
        <f aca="true" t="shared" si="10" ref="D190:D203">E190+G190</f>
        <v>18437</v>
      </c>
      <c r="E190" s="495">
        <f t="shared" si="9"/>
        <v>18437</v>
      </c>
      <c r="F190" s="495">
        <f t="shared" si="9"/>
        <v>0</v>
      </c>
      <c r="G190" s="495">
        <f t="shared" si="9"/>
        <v>0</v>
      </c>
    </row>
    <row r="191" spans="1:7" ht="17.25" customHeight="1">
      <c r="A191" s="113" t="s">
        <v>401</v>
      </c>
      <c r="B191" s="115" t="s">
        <v>234</v>
      </c>
      <c r="C191" s="16" t="s">
        <v>149</v>
      </c>
      <c r="D191" s="496">
        <f t="shared" si="10"/>
        <v>49824</v>
      </c>
      <c r="E191" s="425">
        <f>E192</f>
        <v>15824</v>
      </c>
      <c r="F191" s="425">
        <f>F192</f>
        <v>9870</v>
      </c>
      <c r="G191" s="425">
        <f>G192</f>
        <v>34000</v>
      </c>
    </row>
    <row r="192" spans="1:7" ht="15">
      <c r="A192" s="118" t="s">
        <v>402</v>
      </c>
      <c r="B192" s="186" t="s">
        <v>361</v>
      </c>
      <c r="C192" s="28"/>
      <c r="D192" s="495">
        <f t="shared" si="10"/>
        <v>49824</v>
      </c>
      <c r="E192" s="495">
        <f>E25</f>
        <v>15824</v>
      </c>
      <c r="F192" s="495">
        <f>F25</f>
        <v>9870</v>
      </c>
      <c r="G192" s="495">
        <f>G25</f>
        <v>34000</v>
      </c>
    </row>
    <row r="193" spans="1:7" ht="14.25">
      <c r="A193" s="113" t="s">
        <v>403</v>
      </c>
      <c r="B193" s="7" t="s">
        <v>120</v>
      </c>
      <c r="C193" s="96" t="s">
        <v>151</v>
      </c>
      <c r="D193" s="496">
        <f>E193+G193</f>
        <v>2050694</v>
      </c>
      <c r="E193" s="425">
        <f>E194+E195</f>
        <v>11876</v>
      </c>
      <c r="F193" s="425">
        <f>F194+F195</f>
        <v>0</v>
      </c>
      <c r="G193" s="425">
        <f>G194+G195</f>
        <v>2038818</v>
      </c>
    </row>
    <row r="194" spans="1:7" ht="15">
      <c r="A194" s="113" t="s">
        <v>404</v>
      </c>
      <c r="B194" s="123" t="s">
        <v>361</v>
      </c>
      <c r="C194" s="12"/>
      <c r="D194" s="495">
        <f t="shared" si="10"/>
        <v>112557</v>
      </c>
      <c r="E194" s="495">
        <f aca="true" t="shared" si="11" ref="E194:G195">E27</f>
        <v>11876</v>
      </c>
      <c r="F194" s="495">
        <f t="shared" si="11"/>
        <v>0</v>
      </c>
      <c r="G194" s="495">
        <f t="shared" si="11"/>
        <v>100681</v>
      </c>
    </row>
    <row r="195" spans="1:7" ht="30">
      <c r="A195" s="113" t="s">
        <v>531</v>
      </c>
      <c r="B195" s="265" t="s">
        <v>527</v>
      </c>
      <c r="C195" s="12"/>
      <c r="D195" s="495">
        <f t="shared" si="10"/>
        <v>1938137</v>
      </c>
      <c r="E195" s="495">
        <f t="shared" si="11"/>
        <v>0</v>
      </c>
      <c r="F195" s="495">
        <f t="shared" si="11"/>
        <v>0</v>
      </c>
      <c r="G195" s="495">
        <f t="shared" si="11"/>
        <v>1938137</v>
      </c>
    </row>
    <row r="196" spans="1:7" ht="25.5">
      <c r="A196" s="113" t="s">
        <v>405</v>
      </c>
      <c r="B196" s="104" t="s">
        <v>201</v>
      </c>
      <c r="C196" s="105" t="s">
        <v>152</v>
      </c>
      <c r="D196" s="496">
        <f>E196+G196</f>
        <v>162274</v>
      </c>
      <c r="E196" s="425">
        <f>E197+E198+E199</f>
        <v>162274</v>
      </c>
      <c r="F196" s="425">
        <f>F197+F198+F199</f>
        <v>54069</v>
      </c>
      <c r="G196" s="425">
        <f>G197+G198+G199</f>
        <v>0</v>
      </c>
    </row>
    <row r="197" spans="1:7" ht="15">
      <c r="A197" s="118" t="s">
        <v>406</v>
      </c>
      <c r="B197" s="199" t="s">
        <v>361</v>
      </c>
      <c r="C197" s="16"/>
      <c r="D197" s="495">
        <f t="shared" si="10"/>
        <v>2896</v>
      </c>
      <c r="E197" s="495">
        <f>E30</f>
        <v>2896</v>
      </c>
      <c r="F197" s="495">
        <f>F30</f>
        <v>0</v>
      </c>
      <c r="G197" s="495">
        <f>G30</f>
        <v>0</v>
      </c>
    </row>
    <row r="198" spans="1:7" ht="25.5">
      <c r="A198" s="118" t="s">
        <v>407</v>
      </c>
      <c r="B198" s="196" t="s">
        <v>429</v>
      </c>
      <c r="C198" s="16"/>
      <c r="D198" s="495">
        <f t="shared" si="10"/>
        <v>159378</v>
      </c>
      <c r="E198" s="495">
        <f>E46+E161</f>
        <v>159378</v>
      </c>
      <c r="F198" s="495">
        <f>F46+F161</f>
        <v>54069</v>
      </c>
      <c r="G198" s="495">
        <f>G46+G161</f>
        <v>0</v>
      </c>
    </row>
    <row r="199" spans="1:7" ht="30">
      <c r="A199" s="118" t="s">
        <v>532</v>
      </c>
      <c r="B199" s="265" t="s">
        <v>527</v>
      </c>
      <c r="C199" s="16"/>
      <c r="D199" s="495">
        <f t="shared" si="10"/>
        <v>0</v>
      </c>
      <c r="E199" s="495">
        <f>E47</f>
        <v>0</v>
      </c>
      <c r="F199" s="495">
        <f>F47</f>
        <v>0</v>
      </c>
      <c r="G199" s="495">
        <f>G47</f>
        <v>0</v>
      </c>
    </row>
    <row r="200" spans="1:7" ht="25.5">
      <c r="A200" s="113" t="s">
        <v>408</v>
      </c>
      <c r="B200" s="110" t="s">
        <v>218</v>
      </c>
      <c r="C200" s="16" t="s">
        <v>197</v>
      </c>
      <c r="D200" s="496">
        <f t="shared" si="10"/>
        <v>28238</v>
      </c>
      <c r="E200" s="425">
        <f>E201</f>
        <v>28238</v>
      </c>
      <c r="F200" s="425">
        <f>F201</f>
        <v>1324</v>
      </c>
      <c r="G200" s="425">
        <f>G201</f>
        <v>0</v>
      </c>
    </row>
    <row r="201" spans="1:7" ht="25.5">
      <c r="A201" s="118" t="s">
        <v>409</v>
      </c>
      <c r="B201" s="193" t="s">
        <v>429</v>
      </c>
      <c r="C201" s="24"/>
      <c r="D201" s="495">
        <f t="shared" si="10"/>
        <v>28238</v>
      </c>
      <c r="E201" s="495">
        <f>E163+E83</f>
        <v>28238</v>
      </c>
      <c r="F201" s="495">
        <f>F163+F83</f>
        <v>1324</v>
      </c>
      <c r="G201" s="495">
        <f>G163+G83</f>
        <v>0</v>
      </c>
    </row>
    <row r="202" spans="1:7" ht="14.25">
      <c r="A202" s="113" t="s">
        <v>410</v>
      </c>
      <c r="B202" s="111" t="s">
        <v>81</v>
      </c>
      <c r="C202" s="16" t="s">
        <v>147</v>
      </c>
      <c r="D202" s="425">
        <f t="shared" si="10"/>
        <v>78604</v>
      </c>
      <c r="E202" s="425">
        <f>E203</f>
        <v>77404</v>
      </c>
      <c r="F202" s="425">
        <f>F203</f>
        <v>0</v>
      </c>
      <c r="G202" s="425">
        <f>G203</f>
        <v>1200</v>
      </c>
    </row>
    <row r="203" spans="1:7" ht="15">
      <c r="A203" s="118" t="s">
        <v>411</v>
      </c>
      <c r="B203" s="186" t="s">
        <v>361</v>
      </c>
      <c r="C203" s="30"/>
      <c r="D203" s="414">
        <f t="shared" si="10"/>
        <v>78604</v>
      </c>
      <c r="E203" s="414">
        <f>E32+E165</f>
        <v>77404</v>
      </c>
      <c r="F203" s="414">
        <f>F32+F165</f>
        <v>0</v>
      </c>
      <c r="G203" s="414">
        <f>G32+G165</f>
        <v>1200</v>
      </c>
    </row>
    <row r="204" spans="1:7" ht="28.5">
      <c r="A204" s="113" t="s">
        <v>412</v>
      </c>
      <c r="B204" s="8" t="s">
        <v>160</v>
      </c>
      <c r="C204" s="16" t="s">
        <v>38</v>
      </c>
      <c r="D204" s="496">
        <f>E204+G204</f>
        <v>158091</v>
      </c>
      <c r="E204" s="425">
        <f>E205</f>
        <v>158091</v>
      </c>
      <c r="F204" s="425">
        <f>F205</f>
        <v>0</v>
      </c>
      <c r="G204" s="425">
        <f>G205</f>
        <v>0</v>
      </c>
    </row>
    <row r="205" spans="1:7" ht="15">
      <c r="A205" s="118" t="s">
        <v>413</v>
      </c>
      <c r="B205" s="186" t="s">
        <v>361</v>
      </c>
      <c r="C205" s="30"/>
      <c r="D205" s="495">
        <f>E205+G205</f>
        <v>158091</v>
      </c>
      <c r="E205" s="495">
        <f>E34</f>
        <v>158091</v>
      </c>
      <c r="F205" s="495">
        <f>F34</f>
        <v>0</v>
      </c>
      <c r="G205" s="495">
        <f>G34</f>
        <v>0</v>
      </c>
    </row>
    <row r="206" spans="1:7" ht="14.25">
      <c r="A206" s="113" t="s">
        <v>414</v>
      </c>
      <c r="B206" s="25" t="s">
        <v>161</v>
      </c>
      <c r="C206" s="16" t="s">
        <v>40</v>
      </c>
      <c r="D206" s="496">
        <f>E206+G206</f>
        <v>173090</v>
      </c>
      <c r="E206" s="425">
        <f>E207</f>
        <v>46732</v>
      </c>
      <c r="F206" s="425">
        <f>F207</f>
        <v>0</v>
      </c>
      <c r="G206" s="425">
        <f>G207</f>
        <v>126358</v>
      </c>
    </row>
    <row r="207" spans="1:7" ht="15">
      <c r="A207" s="118" t="s">
        <v>415</v>
      </c>
      <c r="B207" s="186" t="s">
        <v>361</v>
      </c>
      <c r="C207" s="30"/>
      <c r="D207" s="495">
        <f>E207+G207</f>
        <v>173090</v>
      </c>
      <c r="E207" s="495">
        <f>E36+E172</f>
        <v>46732</v>
      </c>
      <c r="F207" s="495">
        <f>F36+F172</f>
        <v>0</v>
      </c>
      <c r="G207" s="495">
        <f>G36+G172</f>
        <v>126358</v>
      </c>
    </row>
    <row r="208" spans="1:7" ht="15">
      <c r="A208" s="118"/>
      <c r="B208" s="14" t="s">
        <v>235</v>
      </c>
      <c r="C208" s="30"/>
      <c r="D208" s="414"/>
      <c r="E208" s="414"/>
      <c r="F208" s="414"/>
      <c r="G208" s="414"/>
    </row>
    <row r="209" spans="1:7" ht="12.75">
      <c r="A209" s="117"/>
      <c r="B209" s="12" t="s">
        <v>362</v>
      </c>
      <c r="C209" s="12"/>
      <c r="D209" s="363">
        <f>D179+D184+D188+D192+D194+D197+D203+D205+D207</f>
        <v>3754592</v>
      </c>
      <c r="E209" s="363">
        <f>E179+E184+E188+E192+E194+E197+E203+E205+E207</f>
        <v>3442028</v>
      </c>
      <c r="F209" s="363">
        <f>F179+F184+F188+F192+F194+F197+F203+F205+F207</f>
        <v>1478604</v>
      </c>
      <c r="G209" s="363">
        <f>G179+G184+G188+G192+G194+G197+G203+G205+G207</f>
        <v>312564</v>
      </c>
    </row>
    <row r="210" spans="1:7" ht="12.75">
      <c r="A210" s="117"/>
      <c r="B210" s="12" t="s">
        <v>236</v>
      </c>
      <c r="C210" s="12"/>
      <c r="D210" s="516">
        <f>D198+D189+D185+D180+D201</f>
        <v>608856.2</v>
      </c>
      <c r="E210" s="516">
        <f>E198+E189+E185+E180+E201</f>
        <v>608856.2</v>
      </c>
      <c r="F210" s="516">
        <f>F198+F189+F185+F180+F201</f>
        <v>248297.2</v>
      </c>
      <c r="G210" s="363">
        <f>G198+G189+G185+G180+G201</f>
        <v>0</v>
      </c>
    </row>
    <row r="211" spans="1:7" ht="12.75">
      <c r="A211" s="117"/>
      <c r="B211" s="12" t="s">
        <v>158</v>
      </c>
      <c r="C211" s="12"/>
      <c r="D211" s="363">
        <f>D181</f>
        <v>1593802</v>
      </c>
      <c r="E211" s="363">
        <f>E181</f>
        <v>1593368</v>
      </c>
      <c r="F211" s="363">
        <f>F181</f>
        <v>1178506</v>
      </c>
      <c r="G211" s="363">
        <f>G181</f>
        <v>434</v>
      </c>
    </row>
    <row r="212" spans="1:7" ht="12.75">
      <c r="A212" s="117"/>
      <c r="B212" s="12" t="s">
        <v>530</v>
      </c>
      <c r="C212" s="12"/>
      <c r="D212" s="363">
        <f>E212+G212</f>
        <v>1938137</v>
      </c>
      <c r="E212" s="363">
        <f>E195+E199</f>
        <v>0</v>
      </c>
      <c r="F212" s="363">
        <f>F195+F199</f>
        <v>0</v>
      </c>
      <c r="G212" s="363">
        <f>G195+G199</f>
        <v>1938137</v>
      </c>
    </row>
    <row r="213" spans="1:7" ht="12.75">
      <c r="A213" s="117"/>
      <c r="B213" s="12" t="s">
        <v>377</v>
      </c>
      <c r="C213" s="12"/>
      <c r="D213" s="363">
        <f>D190+D186+D182</f>
        <v>102550</v>
      </c>
      <c r="E213" s="363">
        <f>E190+E186+E182</f>
        <v>98065</v>
      </c>
      <c r="F213" s="363">
        <f>F190+F186+F182</f>
        <v>0</v>
      </c>
      <c r="G213" s="363">
        <f>G190+G186+G182</f>
        <v>4485</v>
      </c>
    </row>
    <row r="214" spans="1:7" ht="12.75">
      <c r="A214" s="158"/>
      <c r="B214" s="6" t="s">
        <v>237</v>
      </c>
      <c r="C214" s="6"/>
      <c r="D214" s="519">
        <f>SUM(D209:D213)</f>
        <v>7997937.2</v>
      </c>
      <c r="E214" s="519">
        <f>SUM(E209:E213)</f>
        <v>5742317.2</v>
      </c>
      <c r="F214" s="519">
        <f>SUM(F209:F213)</f>
        <v>2905407.2</v>
      </c>
      <c r="G214" s="519">
        <f>SUM(G209:G213)</f>
        <v>2255620</v>
      </c>
    </row>
  </sheetData>
  <sheetProtection/>
  <mergeCells count="12"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C5">
      <selection activeCell="Y18" sqref="Y18:Y25"/>
    </sheetView>
  </sheetViews>
  <sheetFormatPr defaultColWidth="8.7109375" defaultRowHeight="12.75"/>
  <cols>
    <col min="1" max="1" width="4.140625" style="401" customWidth="1"/>
    <col min="2" max="2" width="16.7109375" style="401" customWidth="1"/>
    <col min="3" max="3" width="8.7109375" style="401" customWidth="1"/>
    <col min="4" max="4" width="8.7109375" style="402" customWidth="1"/>
    <col min="5" max="5" width="7.7109375" style="401" customWidth="1"/>
    <col min="6" max="9" width="8.7109375" style="401" customWidth="1"/>
    <col min="10" max="10" width="8.00390625" style="401" customWidth="1"/>
    <col min="11" max="11" width="7.421875" style="401" customWidth="1"/>
    <col min="12" max="12" width="8.00390625" style="403" customWidth="1"/>
    <col min="13" max="13" width="6.7109375" style="401" customWidth="1"/>
    <col min="14" max="14" width="8.8515625" style="401" customWidth="1"/>
    <col min="15" max="15" width="7.57421875" style="403" customWidth="1"/>
    <col min="16" max="16" width="7.421875" style="401" customWidth="1"/>
    <col min="17" max="18" width="8.00390625" style="401" customWidth="1"/>
    <col min="19" max="19" width="6.8515625" style="403" customWidth="1"/>
    <col min="20" max="20" width="8.7109375" style="401" customWidth="1"/>
    <col min="21" max="21" width="7.28125" style="401" customWidth="1"/>
    <col min="22" max="22" width="6.7109375" style="401" customWidth="1"/>
    <col min="23" max="23" width="8.28125" style="403" customWidth="1"/>
    <col min="24" max="24" width="8.421875" style="401" customWidth="1"/>
    <col min="25" max="25" width="7.8515625" style="401" customWidth="1"/>
    <col min="26" max="16384" width="8.7109375" style="401" customWidth="1"/>
  </cols>
  <sheetData>
    <row r="1" spans="22:24" ht="14.25" customHeight="1">
      <c r="V1" s="404" t="s">
        <v>520</v>
      </c>
      <c r="W1" s="405"/>
      <c r="X1" s="357"/>
    </row>
    <row r="2" spans="17:24" ht="12.75" customHeight="1">
      <c r="Q2" s="406"/>
      <c r="R2" s="406"/>
      <c r="V2" s="567" t="s">
        <v>580</v>
      </c>
      <c r="W2" s="567"/>
      <c r="X2" s="567"/>
    </row>
    <row r="3" spans="11:24" ht="13.5" customHeight="1">
      <c r="K3" s="402"/>
      <c r="L3" s="407"/>
      <c r="M3" s="402"/>
      <c r="N3" s="402"/>
      <c r="O3" s="407"/>
      <c r="P3" s="402"/>
      <c r="Q3" s="406"/>
      <c r="R3" s="406"/>
      <c r="V3" s="404" t="s">
        <v>597</v>
      </c>
      <c r="W3" s="404"/>
      <c r="X3" s="406"/>
    </row>
    <row r="4" spans="11:24" ht="11.25" customHeight="1">
      <c r="K4" s="402"/>
      <c r="L4" s="407"/>
      <c r="M4" s="402"/>
      <c r="N4" s="402"/>
      <c r="O4" s="407"/>
      <c r="P4" s="402"/>
      <c r="Q4" s="406"/>
      <c r="R4" s="406"/>
      <c r="V4" s="404" t="s">
        <v>478</v>
      </c>
      <c r="W4" s="404"/>
      <c r="X4" s="406"/>
    </row>
    <row r="5" spans="3:21" ht="12.75">
      <c r="C5" s="402" t="s">
        <v>603</v>
      </c>
      <c r="E5" s="402"/>
      <c r="F5" s="402"/>
      <c r="G5" s="402"/>
      <c r="H5" s="402"/>
      <c r="I5" s="402"/>
      <c r="J5" s="402"/>
      <c r="K5" s="402"/>
      <c r="L5" s="407"/>
      <c r="M5" s="402"/>
      <c r="N5" s="402"/>
      <c r="O5" s="407"/>
      <c r="P5" s="402"/>
      <c r="Q5" s="402"/>
      <c r="R5" s="402"/>
      <c r="S5" s="404"/>
      <c r="T5" s="406"/>
      <c r="U5" s="406"/>
    </row>
    <row r="6" spans="4:10" ht="12.75">
      <c r="D6" s="402" t="s">
        <v>546</v>
      </c>
      <c r="E6" s="402"/>
      <c r="F6" s="402"/>
      <c r="G6" s="402"/>
      <c r="H6" s="402"/>
      <c r="I6" s="402"/>
      <c r="J6" s="402"/>
    </row>
    <row r="7" spans="5:10" ht="9" customHeight="1">
      <c r="E7" s="402"/>
      <c r="F7" s="402"/>
      <c r="G7" s="402"/>
      <c r="H7" s="402"/>
      <c r="I7" s="402"/>
      <c r="J7" s="402"/>
    </row>
    <row r="8" spans="1:25" ht="18" customHeight="1">
      <c r="A8" s="593"/>
      <c r="B8" s="594" t="s">
        <v>521</v>
      </c>
      <c r="C8" s="584" t="s">
        <v>479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6"/>
      <c r="Y8" s="590" t="s">
        <v>593</v>
      </c>
    </row>
    <row r="9" spans="1:26" ht="19.5" customHeight="1">
      <c r="A9" s="593"/>
      <c r="B9" s="582"/>
      <c r="C9" s="592" t="s">
        <v>116</v>
      </c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80" t="s">
        <v>480</v>
      </c>
      <c r="P9" s="581"/>
      <c r="Q9" s="308" t="s">
        <v>481</v>
      </c>
      <c r="R9" s="308" t="s">
        <v>630</v>
      </c>
      <c r="S9" s="309" t="s">
        <v>599</v>
      </c>
      <c r="T9" s="587" t="s">
        <v>482</v>
      </c>
      <c r="U9" s="588"/>
      <c r="V9" s="588"/>
      <c r="W9" s="588"/>
      <c r="X9" s="589"/>
      <c r="Y9" s="591"/>
      <c r="Z9" s="408"/>
    </row>
    <row r="10" spans="1:25" ht="12.75" customHeight="1">
      <c r="A10" s="593"/>
      <c r="B10" s="582"/>
      <c r="C10" s="595" t="s">
        <v>483</v>
      </c>
      <c r="D10" s="578" t="s">
        <v>484</v>
      </c>
      <c r="E10" s="578" t="s">
        <v>485</v>
      </c>
      <c r="F10" s="578" t="s">
        <v>486</v>
      </c>
      <c r="G10" s="578" t="s">
        <v>522</v>
      </c>
      <c r="H10" s="578" t="s">
        <v>487</v>
      </c>
      <c r="I10" s="578" t="s">
        <v>488</v>
      </c>
      <c r="J10" s="578" t="s">
        <v>489</v>
      </c>
      <c r="K10" s="578" t="s">
        <v>490</v>
      </c>
      <c r="L10" s="576" t="s">
        <v>491</v>
      </c>
      <c r="M10" s="578" t="s">
        <v>605</v>
      </c>
      <c r="N10" s="578" t="s">
        <v>492</v>
      </c>
      <c r="O10" s="576" t="s">
        <v>598</v>
      </c>
      <c r="P10" s="578" t="s">
        <v>493</v>
      </c>
      <c r="Q10" s="578" t="s">
        <v>287</v>
      </c>
      <c r="R10" s="576" t="s">
        <v>600</v>
      </c>
      <c r="S10" s="576" t="s">
        <v>602</v>
      </c>
      <c r="T10" s="576" t="s">
        <v>523</v>
      </c>
      <c r="U10" s="576" t="s">
        <v>494</v>
      </c>
      <c r="V10" s="576" t="s">
        <v>495</v>
      </c>
      <c r="W10" s="576" t="s">
        <v>558</v>
      </c>
      <c r="X10" s="576" t="s">
        <v>604</v>
      </c>
      <c r="Y10" s="582" t="s">
        <v>0</v>
      </c>
    </row>
    <row r="11" spans="1:25" ht="87" customHeight="1">
      <c r="A11" s="593"/>
      <c r="B11" s="583"/>
      <c r="C11" s="596"/>
      <c r="D11" s="579"/>
      <c r="E11" s="579"/>
      <c r="F11" s="579"/>
      <c r="G11" s="579"/>
      <c r="H11" s="579"/>
      <c r="I11" s="579"/>
      <c r="J11" s="579"/>
      <c r="K11" s="579"/>
      <c r="L11" s="577"/>
      <c r="M11" s="579"/>
      <c r="N11" s="579"/>
      <c r="O11" s="577"/>
      <c r="P11" s="579"/>
      <c r="Q11" s="579"/>
      <c r="R11" s="577"/>
      <c r="S11" s="577"/>
      <c r="T11" s="577"/>
      <c r="U11" s="577"/>
      <c r="V11" s="577"/>
      <c r="W11" s="577"/>
      <c r="X11" s="577"/>
      <c r="Y11" s="583"/>
    </row>
    <row r="12" spans="1:25" ht="14.25" customHeight="1">
      <c r="A12" s="409"/>
      <c r="B12" s="410" t="s">
        <v>473</v>
      </c>
      <c r="C12" s="106"/>
      <c r="D12" s="150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50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2.75">
      <c r="A13" s="411"/>
      <c r="B13" s="412" t="s">
        <v>0</v>
      </c>
      <c r="C13" s="414">
        <f>C14+C16</f>
        <v>145</v>
      </c>
      <c r="D13" s="414">
        <f aca="true" t="shared" si="0" ref="D13:Y13">D14+D16</f>
        <v>17088</v>
      </c>
      <c r="E13" s="414">
        <f t="shared" si="0"/>
        <v>14356</v>
      </c>
      <c r="F13" s="414">
        <f t="shared" si="0"/>
        <v>232</v>
      </c>
      <c r="G13" s="414"/>
      <c r="H13" s="414">
        <f t="shared" si="0"/>
        <v>7600</v>
      </c>
      <c r="I13" s="414">
        <f t="shared" si="0"/>
        <v>6828</v>
      </c>
      <c r="J13" s="414">
        <f t="shared" si="0"/>
        <v>7559</v>
      </c>
      <c r="K13" s="414">
        <f t="shared" si="0"/>
        <v>2751</v>
      </c>
      <c r="L13" s="414">
        <f t="shared" si="0"/>
        <v>3760</v>
      </c>
      <c r="M13" s="414">
        <f t="shared" si="0"/>
        <v>32727</v>
      </c>
      <c r="N13" s="103">
        <f t="shared" si="0"/>
        <v>579.2</v>
      </c>
      <c r="O13" s="414">
        <f t="shared" si="0"/>
        <v>0</v>
      </c>
      <c r="P13" s="414">
        <f t="shared" si="0"/>
        <v>0</v>
      </c>
      <c r="Q13" s="414">
        <f t="shared" si="0"/>
        <v>11952</v>
      </c>
      <c r="R13" s="414">
        <f t="shared" si="0"/>
        <v>4178</v>
      </c>
      <c r="S13" s="413">
        <f t="shared" si="0"/>
        <v>0</v>
      </c>
      <c r="T13" s="413">
        <f t="shared" si="0"/>
        <v>0</v>
      </c>
      <c r="U13" s="413">
        <f t="shared" si="0"/>
        <v>0</v>
      </c>
      <c r="V13" s="413">
        <f t="shared" si="0"/>
        <v>0</v>
      </c>
      <c r="W13" s="414">
        <f t="shared" si="0"/>
        <v>0</v>
      </c>
      <c r="X13" s="415">
        <f t="shared" si="0"/>
        <v>0</v>
      </c>
      <c r="Y13" s="415">
        <f t="shared" si="0"/>
        <v>109755.2</v>
      </c>
    </row>
    <row r="14" spans="1:25" ht="12.75">
      <c r="A14" s="416" t="s">
        <v>20</v>
      </c>
      <c r="B14" s="412" t="s">
        <v>496</v>
      </c>
      <c r="C14" s="413">
        <v>145</v>
      </c>
      <c r="D14" s="413">
        <v>17088</v>
      </c>
      <c r="E14" s="413">
        <v>14356</v>
      </c>
      <c r="F14" s="413">
        <v>232</v>
      </c>
      <c r="G14" s="413"/>
      <c r="H14" s="413">
        <v>7600</v>
      </c>
      <c r="I14" s="413">
        <v>6828</v>
      </c>
      <c r="J14" s="413">
        <v>7559</v>
      </c>
      <c r="K14" s="413">
        <v>2751</v>
      </c>
      <c r="L14" s="414">
        <v>3760</v>
      </c>
      <c r="M14" s="413">
        <v>32727</v>
      </c>
      <c r="N14" s="415">
        <v>579.2</v>
      </c>
      <c r="O14" s="414"/>
      <c r="P14" s="413"/>
      <c r="Q14" s="413">
        <v>11952</v>
      </c>
      <c r="R14" s="413">
        <v>4178</v>
      </c>
      <c r="S14" s="413"/>
      <c r="T14" s="413"/>
      <c r="U14" s="413"/>
      <c r="V14" s="413"/>
      <c r="W14" s="414"/>
      <c r="X14" s="413"/>
      <c r="Y14" s="415">
        <f>C14+D14+E14+F14+G14+H14+I14+J14+K14+L14+M14+N14+O14+P14+Q14+S14+T14+U14+V14+R14</f>
        <v>109755.2</v>
      </c>
    </row>
    <row r="15" spans="1:25" ht="12.75">
      <c r="A15" s="417" t="s">
        <v>21</v>
      </c>
      <c r="B15" s="418" t="s">
        <v>497</v>
      </c>
      <c r="C15" s="413">
        <v>111</v>
      </c>
      <c r="D15" s="413">
        <v>12567</v>
      </c>
      <c r="E15" s="413">
        <v>10005</v>
      </c>
      <c r="F15" s="413">
        <v>177</v>
      </c>
      <c r="G15" s="413"/>
      <c r="H15" s="413">
        <v>5803</v>
      </c>
      <c r="I15" s="413">
        <v>4218</v>
      </c>
      <c r="J15" s="413">
        <v>5213</v>
      </c>
      <c r="K15" s="413">
        <v>2100</v>
      </c>
      <c r="L15" s="414"/>
      <c r="M15" s="413">
        <v>20940</v>
      </c>
      <c r="N15" s="415">
        <v>442.2</v>
      </c>
      <c r="O15" s="414"/>
      <c r="P15" s="413"/>
      <c r="Q15" s="413">
        <v>6690</v>
      </c>
      <c r="R15" s="413">
        <v>127</v>
      </c>
      <c r="S15" s="413"/>
      <c r="T15" s="413"/>
      <c r="U15" s="413"/>
      <c r="V15" s="413"/>
      <c r="W15" s="414"/>
      <c r="X15" s="413"/>
      <c r="Y15" s="415">
        <f>C15+D15+E15+F15+G15+H15+I15+J15+K15+L15+M15+N15+O15+P15+Q15+S15+T15+U15+V15+R15</f>
        <v>68393.2</v>
      </c>
    </row>
    <row r="16" spans="1:25" ht="12.75">
      <c r="A16" s="283" t="s">
        <v>22</v>
      </c>
      <c r="B16" s="419" t="s">
        <v>13</v>
      </c>
      <c r="C16" s="412"/>
      <c r="D16" s="420"/>
      <c r="E16" s="412"/>
      <c r="F16" s="412"/>
      <c r="G16" s="412"/>
      <c r="H16" s="412"/>
      <c r="I16" s="412"/>
      <c r="J16" s="412"/>
      <c r="K16" s="412"/>
      <c r="L16" s="316"/>
      <c r="M16" s="412"/>
      <c r="N16" s="412"/>
      <c r="O16" s="316"/>
      <c r="P16" s="412"/>
      <c r="Q16" s="412"/>
      <c r="R16" s="412"/>
      <c r="S16" s="412"/>
      <c r="T16" s="412"/>
      <c r="U16" s="412"/>
      <c r="V16" s="412"/>
      <c r="W16" s="316"/>
      <c r="X16" s="412"/>
      <c r="Y16" s="412"/>
    </row>
    <row r="17" spans="1:25" ht="44.25" customHeight="1">
      <c r="A17" s="417"/>
      <c r="B17" s="421" t="s">
        <v>498</v>
      </c>
      <c r="C17" s="412"/>
      <c r="D17" s="420"/>
      <c r="E17" s="412"/>
      <c r="F17" s="412"/>
      <c r="G17" s="412"/>
      <c r="H17" s="412"/>
      <c r="I17" s="412"/>
      <c r="J17" s="412"/>
      <c r="K17" s="412"/>
      <c r="L17" s="316"/>
      <c r="M17" s="412"/>
      <c r="N17" s="412"/>
      <c r="O17" s="316"/>
      <c r="P17" s="412"/>
      <c r="Q17" s="412"/>
      <c r="R17" s="412"/>
      <c r="S17" s="412"/>
      <c r="T17" s="412"/>
      <c r="U17" s="412"/>
      <c r="V17" s="412"/>
      <c r="W17" s="316"/>
      <c r="X17" s="412"/>
      <c r="Y17" s="412"/>
    </row>
    <row r="18" spans="1:25" ht="12.75">
      <c r="A18" s="417"/>
      <c r="B18" s="419" t="s">
        <v>0</v>
      </c>
      <c r="C18" s="413">
        <f aca="true" t="shared" si="1" ref="C18:Y18">C19+C21</f>
        <v>0</v>
      </c>
      <c r="D18" s="413">
        <f t="shared" si="1"/>
        <v>0</v>
      </c>
      <c r="E18" s="413">
        <f t="shared" si="1"/>
        <v>0</v>
      </c>
      <c r="F18" s="413">
        <f t="shared" si="1"/>
        <v>0</v>
      </c>
      <c r="G18" s="413">
        <f t="shared" si="1"/>
        <v>0</v>
      </c>
      <c r="H18" s="413">
        <f t="shared" si="1"/>
        <v>0</v>
      </c>
      <c r="I18" s="413">
        <f t="shared" si="1"/>
        <v>0</v>
      </c>
      <c r="J18" s="413">
        <f t="shared" si="1"/>
        <v>0</v>
      </c>
      <c r="K18" s="413">
        <f t="shared" si="1"/>
        <v>0</v>
      </c>
      <c r="L18" s="414">
        <f t="shared" si="1"/>
        <v>0</v>
      </c>
      <c r="M18" s="413">
        <f t="shared" si="1"/>
        <v>0</v>
      </c>
      <c r="N18" s="413">
        <f t="shared" si="1"/>
        <v>0</v>
      </c>
      <c r="O18" s="414">
        <f t="shared" si="1"/>
        <v>0</v>
      </c>
      <c r="P18" s="413">
        <f t="shared" si="1"/>
        <v>0</v>
      </c>
      <c r="Q18" s="413">
        <f t="shared" si="1"/>
        <v>0</v>
      </c>
      <c r="R18" s="413"/>
      <c r="S18" s="413">
        <f t="shared" si="1"/>
        <v>0</v>
      </c>
      <c r="T18" s="414">
        <f t="shared" si="1"/>
        <v>42607</v>
      </c>
      <c r="U18" s="414">
        <f t="shared" si="1"/>
        <v>126373</v>
      </c>
      <c r="V18" s="413">
        <f t="shared" si="1"/>
        <v>13402</v>
      </c>
      <c r="W18" s="414">
        <f t="shared" si="1"/>
        <v>11895</v>
      </c>
      <c r="X18" s="413">
        <f t="shared" si="1"/>
        <v>13195</v>
      </c>
      <c r="Y18" s="413">
        <f t="shared" si="1"/>
        <v>207472</v>
      </c>
    </row>
    <row r="19" spans="1:25" ht="12.75">
      <c r="A19" s="416" t="s">
        <v>20</v>
      </c>
      <c r="B19" s="419" t="s">
        <v>496</v>
      </c>
      <c r="C19" s="413"/>
      <c r="D19" s="422"/>
      <c r="E19" s="413"/>
      <c r="F19" s="413"/>
      <c r="G19" s="413"/>
      <c r="H19" s="413"/>
      <c r="I19" s="413"/>
      <c r="J19" s="413"/>
      <c r="K19" s="413"/>
      <c r="L19" s="414"/>
      <c r="M19" s="413"/>
      <c r="N19" s="413"/>
      <c r="O19" s="414"/>
      <c r="P19" s="413"/>
      <c r="Q19" s="413"/>
      <c r="R19" s="413"/>
      <c r="S19" s="413"/>
      <c r="T19" s="413">
        <v>42607</v>
      </c>
      <c r="U19" s="413">
        <v>126373</v>
      </c>
      <c r="V19" s="413">
        <v>13402</v>
      </c>
      <c r="W19" s="414">
        <v>11895</v>
      </c>
      <c r="X19" s="413">
        <v>13195</v>
      </c>
      <c r="Y19" s="413">
        <f>C19+D19+E19+F19+G19+H19+I19+J19+K19+L19+M19+N19+O19+P19+Q19+S19+T19+U19+V19+R19+W19+X19</f>
        <v>207472</v>
      </c>
    </row>
    <row r="20" spans="1:25" ht="12.75">
      <c r="A20" s="417" t="s">
        <v>21</v>
      </c>
      <c r="B20" s="423" t="s">
        <v>497</v>
      </c>
      <c r="C20" s="413"/>
      <c r="D20" s="422"/>
      <c r="E20" s="413"/>
      <c r="F20" s="413"/>
      <c r="G20" s="413"/>
      <c r="H20" s="413"/>
      <c r="I20" s="413"/>
      <c r="J20" s="413"/>
      <c r="K20" s="413"/>
      <c r="L20" s="414"/>
      <c r="M20" s="413"/>
      <c r="N20" s="413"/>
      <c r="O20" s="414"/>
      <c r="P20" s="413"/>
      <c r="Q20" s="413"/>
      <c r="R20" s="413"/>
      <c r="S20" s="413"/>
      <c r="T20" s="413">
        <v>650</v>
      </c>
      <c r="U20" s="413">
        <v>3100</v>
      </c>
      <c r="V20" s="413">
        <v>250</v>
      </c>
      <c r="W20" s="414"/>
      <c r="X20" s="413"/>
      <c r="Y20" s="413">
        <f>C20+D20+E20+F20+G20+H20+I20+J20+K20+L20+M20+N20+O20+P20+Q20+S20+T20+U20+V20+R20+W20+X20</f>
        <v>4000</v>
      </c>
    </row>
    <row r="21" spans="1:25" ht="12.75">
      <c r="A21" s="283" t="s">
        <v>22</v>
      </c>
      <c r="B21" s="419" t="s">
        <v>13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4"/>
      <c r="M21" s="413"/>
      <c r="N21" s="413"/>
      <c r="O21" s="414"/>
      <c r="P21" s="413"/>
      <c r="Q21" s="413"/>
      <c r="R21" s="413"/>
      <c r="S21" s="413"/>
      <c r="T21" s="413"/>
      <c r="U21" s="413"/>
      <c r="V21" s="413"/>
      <c r="W21" s="414"/>
      <c r="X21" s="413"/>
      <c r="Y21" s="413"/>
    </row>
    <row r="22" spans="1:25" ht="12.75">
      <c r="A22" s="417"/>
      <c r="B22" s="424" t="s">
        <v>25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4"/>
      <c r="M22" s="413"/>
      <c r="N22" s="413"/>
      <c r="O22" s="414"/>
      <c r="P22" s="413"/>
      <c r="Q22" s="413"/>
      <c r="R22" s="413"/>
      <c r="S22" s="413"/>
      <c r="T22" s="413"/>
      <c r="U22" s="413"/>
      <c r="V22" s="413"/>
      <c r="W22" s="414"/>
      <c r="X22" s="413"/>
      <c r="Y22" s="413"/>
    </row>
    <row r="23" spans="1:25" ht="12.75">
      <c r="A23" s="417"/>
      <c r="B23" s="419" t="s">
        <v>0</v>
      </c>
      <c r="C23" s="413">
        <f aca="true" t="shared" si="2" ref="C23:Y23">C24+C26</f>
        <v>0</v>
      </c>
      <c r="D23" s="413">
        <f t="shared" si="2"/>
        <v>0</v>
      </c>
      <c r="E23" s="413">
        <f t="shared" si="2"/>
        <v>0</v>
      </c>
      <c r="F23" s="413">
        <f t="shared" si="2"/>
        <v>0</v>
      </c>
      <c r="G23" s="413">
        <f t="shared" si="2"/>
        <v>0</v>
      </c>
      <c r="H23" s="413">
        <f t="shared" si="2"/>
        <v>0</v>
      </c>
      <c r="I23" s="413">
        <f t="shared" si="2"/>
        <v>0</v>
      </c>
      <c r="J23" s="413">
        <f t="shared" si="2"/>
        <v>0</v>
      </c>
      <c r="K23" s="413">
        <f t="shared" si="2"/>
        <v>0</v>
      </c>
      <c r="L23" s="414">
        <f t="shared" si="2"/>
        <v>0</v>
      </c>
      <c r="M23" s="413">
        <f t="shared" si="2"/>
        <v>0</v>
      </c>
      <c r="N23" s="413">
        <f t="shared" si="2"/>
        <v>0</v>
      </c>
      <c r="O23" s="414">
        <f t="shared" si="2"/>
        <v>57509</v>
      </c>
      <c r="P23" s="413">
        <f t="shared" si="2"/>
        <v>79356</v>
      </c>
      <c r="Q23" s="413">
        <f t="shared" si="2"/>
        <v>0</v>
      </c>
      <c r="R23" s="413"/>
      <c r="S23" s="413">
        <f t="shared" si="2"/>
        <v>0</v>
      </c>
      <c r="T23" s="413">
        <f t="shared" si="2"/>
        <v>0</v>
      </c>
      <c r="U23" s="413">
        <f t="shared" si="2"/>
        <v>0</v>
      </c>
      <c r="V23" s="413">
        <f t="shared" si="2"/>
        <v>0</v>
      </c>
      <c r="W23" s="414">
        <f t="shared" si="2"/>
        <v>0</v>
      </c>
      <c r="X23" s="413">
        <f t="shared" si="2"/>
        <v>0</v>
      </c>
      <c r="Y23" s="413">
        <f t="shared" si="2"/>
        <v>136865</v>
      </c>
    </row>
    <row r="24" spans="1:25" ht="12.75">
      <c r="A24" s="416" t="s">
        <v>20</v>
      </c>
      <c r="B24" s="419" t="s">
        <v>496</v>
      </c>
      <c r="C24" s="413"/>
      <c r="D24" s="422"/>
      <c r="E24" s="413"/>
      <c r="F24" s="413"/>
      <c r="G24" s="413"/>
      <c r="H24" s="413"/>
      <c r="I24" s="413"/>
      <c r="J24" s="413"/>
      <c r="K24" s="413"/>
      <c r="L24" s="414"/>
      <c r="M24" s="413"/>
      <c r="N24" s="413"/>
      <c r="O24" s="414">
        <v>57509</v>
      </c>
      <c r="P24" s="413">
        <v>79356</v>
      </c>
      <c r="Q24" s="413"/>
      <c r="R24" s="413"/>
      <c r="S24" s="413"/>
      <c r="T24" s="413"/>
      <c r="U24" s="413"/>
      <c r="V24" s="413"/>
      <c r="W24" s="414"/>
      <c r="X24" s="413"/>
      <c r="Y24" s="413">
        <f>C24+D24+E24+F24+G24+H24+I24+J24+K24+L24+M24+N24+O24+P24+Q24+S24+T24+U24+V24+R24</f>
        <v>136865</v>
      </c>
    </row>
    <row r="25" spans="1:25" ht="12.75">
      <c r="A25" s="417" t="s">
        <v>21</v>
      </c>
      <c r="B25" s="423" t="s">
        <v>497</v>
      </c>
      <c r="C25" s="413"/>
      <c r="D25" s="422"/>
      <c r="E25" s="413"/>
      <c r="F25" s="413"/>
      <c r="G25" s="413"/>
      <c r="H25" s="413"/>
      <c r="I25" s="413"/>
      <c r="J25" s="413"/>
      <c r="K25" s="413"/>
      <c r="L25" s="414"/>
      <c r="M25" s="413"/>
      <c r="N25" s="413"/>
      <c r="O25" s="414">
        <v>36881</v>
      </c>
      <c r="P25" s="413"/>
      <c r="Q25" s="413"/>
      <c r="R25" s="413"/>
      <c r="S25" s="413"/>
      <c r="T25" s="413"/>
      <c r="U25" s="413"/>
      <c r="V25" s="413"/>
      <c r="W25" s="414"/>
      <c r="X25" s="413"/>
      <c r="Y25" s="413">
        <f>C25+D25+E25+F25+G25+H25+I25+J25+K25+L25+M25+N25+O25+P25+Q25+S25+T25+U25+V25+R25</f>
        <v>36881</v>
      </c>
    </row>
    <row r="26" spans="1:25" ht="12.75">
      <c r="A26" s="283" t="s">
        <v>22</v>
      </c>
      <c r="B26" s="419" t="s">
        <v>13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4"/>
      <c r="M26" s="413"/>
      <c r="N26" s="413"/>
      <c r="O26" s="425"/>
      <c r="P26" s="413"/>
      <c r="Q26" s="413"/>
      <c r="R26" s="413"/>
      <c r="S26" s="413"/>
      <c r="T26" s="413"/>
      <c r="U26" s="413"/>
      <c r="V26" s="413"/>
      <c r="W26" s="414"/>
      <c r="X26" s="413"/>
      <c r="Y26" s="412"/>
    </row>
    <row r="27" spans="1:25" ht="14.25" customHeight="1">
      <c r="A27" s="417"/>
      <c r="B27" s="421" t="s">
        <v>55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4"/>
      <c r="M27" s="413"/>
      <c r="N27" s="413"/>
      <c r="O27" s="425"/>
      <c r="P27" s="413"/>
      <c r="Q27" s="413"/>
      <c r="R27" s="413"/>
      <c r="S27" s="413"/>
      <c r="T27" s="413"/>
      <c r="U27" s="413"/>
      <c r="V27" s="413"/>
      <c r="W27" s="414"/>
      <c r="X27" s="413"/>
      <c r="Y27" s="413"/>
    </row>
    <row r="28" spans="1:25" ht="12.75">
      <c r="A28" s="417"/>
      <c r="B28" s="419" t="s">
        <v>0</v>
      </c>
      <c r="C28" s="413">
        <f aca="true" t="shared" si="3" ref="C28:Y28">C29+C31</f>
        <v>0</v>
      </c>
      <c r="D28" s="413">
        <f t="shared" si="3"/>
        <v>0</v>
      </c>
      <c r="E28" s="413">
        <f t="shared" si="3"/>
        <v>0</v>
      </c>
      <c r="F28" s="413">
        <f t="shared" si="3"/>
        <v>0</v>
      </c>
      <c r="G28" s="413">
        <f t="shared" si="3"/>
        <v>0</v>
      </c>
      <c r="H28" s="413">
        <f t="shared" si="3"/>
        <v>0</v>
      </c>
      <c r="I28" s="413">
        <f t="shared" si="3"/>
        <v>0</v>
      </c>
      <c r="J28" s="413">
        <f t="shared" si="3"/>
        <v>0</v>
      </c>
      <c r="K28" s="413">
        <f t="shared" si="3"/>
        <v>0</v>
      </c>
      <c r="L28" s="414">
        <f t="shared" si="3"/>
        <v>0</v>
      </c>
      <c r="M28" s="413">
        <f t="shared" si="3"/>
        <v>0</v>
      </c>
      <c r="N28" s="413">
        <f t="shared" si="3"/>
        <v>0</v>
      </c>
      <c r="O28" s="414">
        <f t="shared" si="3"/>
        <v>3860</v>
      </c>
      <c r="P28" s="413">
        <f t="shared" si="3"/>
        <v>0</v>
      </c>
      <c r="Q28" s="413">
        <f t="shared" si="3"/>
        <v>0</v>
      </c>
      <c r="R28" s="413"/>
      <c r="S28" s="413">
        <f t="shared" si="3"/>
        <v>1176</v>
      </c>
      <c r="T28" s="413">
        <f t="shared" si="3"/>
        <v>0</v>
      </c>
      <c r="U28" s="413">
        <f t="shared" si="3"/>
        <v>0</v>
      </c>
      <c r="V28" s="413">
        <f t="shared" si="3"/>
        <v>0</v>
      </c>
      <c r="W28" s="414">
        <f t="shared" si="3"/>
        <v>0</v>
      </c>
      <c r="X28" s="413">
        <f t="shared" si="3"/>
        <v>0</v>
      </c>
      <c r="Y28" s="413">
        <f t="shared" si="3"/>
        <v>5036</v>
      </c>
    </row>
    <row r="29" spans="1:25" ht="12.75">
      <c r="A29" s="416" t="s">
        <v>20</v>
      </c>
      <c r="B29" s="419" t="s">
        <v>12</v>
      </c>
      <c r="C29" s="413"/>
      <c r="D29" s="422"/>
      <c r="E29" s="413"/>
      <c r="F29" s="413"/>
      <c r="G29" s="413"/>
      <c r="H29" s="413"/>
      <c r="I29" s="413"/>
      <c r="J29" s="413"/>
      <c r="K29" s="413"/>
      <c r="L29" s="414"/>
      <c r="M29" s="413"/>
      <c r="N29" s="413"/>
      <c r="O29" s="414">
        <v>3860</v>
      </c>
      <c r="P29" s="413"/>
      <c r="Q29" s="413"/>
      <c r="R29" s="413"/>
      <c r="S29" s="413">
        <v>1176</v>
      </c>
      <c r="T29" s="413"/>
      <c r="U29" s="413"/>
      <c r="V29" s="413"/>
      <c r="W29" s="414"/>
      <c r="X29" s="413"/>
      <c r="Y29" s="413">
        <f>C29+D29+E29+F29+G29+H29+I29+J29+K29+L29+M29+N29+O29+P29+Q29+S29+T29+U29+V29+R29</f>
        <v>5036</v>
      </c>
    </row>
    <row r="30" spans="1:25" ht="12.75">
      <c r="A30" s="417" t="s">
        <v>21</v>
      </c>
      <c r="B30" s="423" t="s">
        <v>497</v>
      </c>
      <c r="C30" s="413"/>
      <c r="D30" s="422"/>
      <c r="E30" s="413"/>
      <c r="F30" s="413"/>
      <c r="G30" s="413"/>
      <c r="H30" s="413"/>
      <c r="I30" s="413"/>
      <c r="J30" s="413"/>
      <c r="K30" s="413"/>
      <c r="L30" s="414"/>
      <c r="M30" s="413"/>
      <c r="N30" s="413"/>
      <c r="O30" s="414">
        <v>2947</v>
      </c>
      <c r="P30" s="413"/>
      <c r="Q30" s="413"/>
      <c r="R30" s="413"/>
      <c r="S30" s="413">
        <v>55</v>
      </c>
      <c r="T30" s="413"/>
      <c r="U30" s="413"/>
      <c r="V30" s="413"/>
      <c r="W30" s="414"/>
      <c r="X30" s="413"/>
      <c r="Y30" s="413">
        <f>C30+D30+E30+F30+G30+H30+I30+J30+K30+L30+M30+N30+O30+P30+Q30+S30+T30+U30+V30+R30</f>
        <v>3002</v>
      </c>
    </row>
    <row r="31" spans="1:25" ht="12.75">
      <c r="A31" s="283" t="s">
        <v>22</v>
      </c>
      <c r="B31" s="419" t="s">
        <v>13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4"/>
      <c r="M31" s="413"/>
      <c r="N31" s="413"/>
      <c r="O31" s="414"/>
      <c r="P31" s="413"/>
      <c r="Q31" s="413"/>
      <c r="R31" s="413"/>
      <c r="S31" s="413"/>
      <c r="T31" s="413"/>
      <c r="U31" s="413"/>
      <c r="V31" s="413"/>
      <c r="W31" s="414"/>
      <c r="X31" s="413"/>
      <c r="Y31" s="413"/>
    </row>
    <row r="32" spans="1:25" ht="14.25" customHeight="1">
      <c r="A32" s="417"/>
      <c r="B32" s="421" t="s">
        <v>60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4"/>
      <c r="M32" s="413"/>
      <c r="N32" s="413"/>
      <c r="O32" s="414"/>
      <c r="P32" s="413"/>
      <c r="Q32" s="413"/>
      <c r="R32" s="413"/>
      <c r="S32" s="413"/>
      <c r="T32" s="413"/>
      <c r="U32" s="413"/>
      <c r="V32" s="413"/>
      <c r="W32" s="414"/>
      <c r="X32" s="413"/>
      <c r="Y32" s="413"/>
    </row>
    <row r="33" spans="1:25" ht="12.75">
      <c r="A33" s="417"/>
      <c r="B33" s="419" t="s">
        <v>0</v>
      </c>
      <c r="C33" s="413">
        <f aca="true" t="shared" si="4" ref="C33:Y33">C34+C36</f>
        <v>0</v>
      </c>
      <c r="D33" s="413">
        <f t="shared" si="4"/>
        <v>0</v>
      </c>
      <c r="E33" s="413">
        <f t="shared" si="4"/>
        <v>0</v>
      </c>
      <c r="F33" s="413">
        <f t="shared" si="4"/>
        <v>0</v>
      </c>
      <c r="G33" s="413">
        <f t="shared" si="4"/>
        <v>0</v>
      </c>
      <c r="H33" s="413">
        <f t="shared" si="4"/>
        <v>0</v>
      </c>
      <c r="I33" s="413">
        <f t="shared" si="4"/>
        <v>0</v>
      </c>
      <c r="J33" s="413">
        <f t="shared" si="4"/>
        <v>0</v>
      </c>
      <c r="K33" s="413">
        <f t="shared" si="4"/>
        <v>0</v>
      </c>
      <c r="L33" s="414">
        <f t="shared" si="4"/>
        <v>0</v>
      </c>
      <c r="M33" s="413">
        <f t="shared" si="4"/>
        <v>0</v>
      </c>
      <c r="N33" s="413">
        <f t="shared" si="4"/>
        <v>0</v>
      </c>
      <c r="O33" s="414">
        <f t="shared" si="4"/>
        <v>4244</v>
      </c>
      <c r="P33" s="413">
        <f t="shared" si="4"/>
        <v>0</v>
      </c>
      <c r="Q33" s="413">
        <f t="shared" si="4"/>
        <v>0</v>
      </c>
      <c r="R33" s="413"/>
      <c r="S33" s="413">
        <f t="shared" si="4"/>
        <v>1960</v>
      </c>
      <c r="T33" s="413">
        <f t="shared" si="4"/>
        <v>0</v>
      </c>
      <c r="U33" s="413">
        <f t="shared" si="4"/>
        <v>0</v>
      </c>
      <c r="V33" s="413">
        <f t="shared" si="4"/>
        <v>0</v>
      </c>
      <c r="W33" s="414">
        <f t="shared" si="4"/>
        <v>0</v>
      </c>
      <c r="X33" s="413">
        <f t="shared" si="4"/>
        <v>0</v>
      </c>
      <c r="Y33" s="413">
        <f t="shared" si="4"/>
        <v>6204</v>
      </c>
    </row>
    <row r="34" spans="1:25" ht="12.75">
      <c r="A34" s="416" t="s">
        <v>20</v>
      </c>
      <c r="B34" s="419" t="s">
        <v>12</v>
      </c>
      <c r="C34" s="413"/>
      <c r="D34" s="422"/>
      <c r="E34" s="413"/>
      <c r="F34" s="413"/>
      <c r="G34" s="413"/>
      <c r="H34" s="413"/>
      <c r="I34" s="413"/>
      <c r="J34" s="413"/>
      <c r="K34" s="413"/>
      <c r="L34" s="414"/>
      <c r="M34" s="413"/>
      <c r="N34" s="413"/>
      <c r="O34" s="414">
        <v>4244</v>
      </c>
      <c r="P34" s="413"/>
      <c r="Q34" s="413"/>
      <c r="R34" s="413"/>
      <c r="S34" s="413">
        <v>1960</v>
      </c>
      <c r="T34" s="413"/>
      <c r="U34" s="413"/>
      <c r="V34" s="413"/>
      <c r="W34" s="414"/>
      <c r="X34" s="413"/>
      <c r="Y34" s="413">
        <f>C34+D34+E34+F34+G34+H34+I34+J34+K34+L34+M34+N34+O34+P34+Q34+S34+T34+U34+V34+R34</f>
        <v>6204</v>
      </c>
    </row>
    <row r="35" spans="1:25" ht="12.75">
      <c r="A35" s="417" t="s">
        <v>21</v>
      </c>
      <c r="B35" s="423" t="s">
        <v>497</v>
      </c>
      <c r="C35" s="413"/>
      <c r="D35" s="422"/>
      <c r="E35" s="413"/>
      <c r="F35" s="413"/>
      <c r="G35" s="413"/>
      <c r="H35" s="413"/>
      <c r="I35" s="413"/>
      <c r="J35" s="413"/>
      <c r="K35" s="413"/>
      <c r="L35" s="414"/>
      <c r="M35" s="413"/>
      <c r="N35" s="413"/>
      <c r="O35" s="414">
        <v>3240</v>
      </c>
      <c r="P35" s="413"/>
      <c r="Q35" s="413"/>
      <c r="R35" s="413"/>
      <c r="S35" s="413">
        <v>92</v>
      </c>
      <c r="T35" s="413"/>
      <c r="U35" s="413"/>
      <c r="V35" s="413"/>
      <c r="W35" s="414"/>
      <c r="X35" s="413"/>
      <c r="Y35" s="413">
        <f>C35+D35+E35+F35+G35+H35+I35+J35+K35+L35+M35+N35+O35+P35+Q35+S35+T35+U35+V35+R35</f>
        <v>3332</v>
      </c>
    </row>
    <row r="36" spans="1:25" ht="12.75">
      <c r="A36" s="283" t="s">
        <v>22</v>
      </c>
      <c r="B36" s="419" t="s">
        <v>13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4"/>
      <c r="M36" s="413"/>
      <c r="N36" s="413"/>
      <c r="O36" s="425"/>
      <c r="P36" s="413"/>
      <c r="Q36" s="413"/>
      <c r="R36" s="413"/>
      <c r="S36" s="413"/>
      <c r="T36" s="413"/>
      <c r="U36" s="413"/>
      <c r="V36" s="413"/>
      <c r="W36" s="414"/>
      <c r="X36" s="413"/>
      <c r="Y36" s="413"/>
    </row>
    <row r="37" spans="1:25" ht="27" customHeight="1">
      <c r="A37" s="417"/>
      <c r="B37" s="421" t="s">
        <v>64</v>
      </c>
      <c r="C37" s="413"/>
      <c r="D37" s="422"/>
      <c r="E37" s="413"/>
      <c r="F37" s="413"/>
      <c r="G37" s="413"/>
      <c r="H37" s="413"/>
      <c r="I37" s="413"/>
      <c r="J37" s="413"/>
      <c r="K37" s="413"/>
      <c r="L37" s="414"/>
      <c r="M37" s="413"/>
      <c r="N37" s="413"/>
      <c r="O37" s="425"/>
      <c r="P37" s="413"/>
      <c r="Q37" s="413"/>
      <c r="R37" s="413"/>
      <c r="S37" s="413"/>
      <c r="T37" s="413"/>
      <c r="U37" s="413"/>
      <c r="V37" s="413"/>
      <c r="W37" s="414"/>
      <c r="X37" s="413"/>
      <c r="Y37" s="413"/>
    </row>
    <row r="38" spans="1:25" ht="12.75">
      <c r="A38" s="417"/>
      <c r="B38" s="426" t="s">
        <v>0</v>
      </c>
      <c r="C38" s="413">
        <f aca="true" t="shared" si="5" ref="C38:Y38">C39+C41</f>
        <v>0</v>
      </c>
      <c r="D38" s="413">
        <f t="shared" si="5"/>
        <v>0</v>
      </c>
      <c r="E38" s="413">
        <f t="shared" si="5"/>
        <v>0</v>
      </c>
      <c r="F38" s="413">
        <f t="shared" si="5"/>
        <v>0</v>
      </c>
      <c r="G38" s="413">
        <f t="shared" si="5"/>
        <v>0</v>
      </c>
      <c r="H38" s="413">
        <f t="shared" si="5"/>
        <v>0</v>
      </c>
      <c r="I38" s="413">
        <f t="shared" si="5"/>
        <v>0</v>
      </c>
      <c r="J38" s="413">
        <f t="shared" si="5"/>
        <v>0</v>
      </c>
      <c r="K38" s="413">
        <f t="shared" si="5"/>
        <v>0</v>
      </c>
      <c r="L38" s="414">
        <f t="shared" si="5"/>
        <v>340</v>
      </c>
      <c r="M38" s="413">
        <f t="shared" si="5"/>
        <v>0</v>
      </c>
      <c r="N38" s="413">
        <f t="shared" si="5"/>
        <v>0</v>
      </c>
      <c r="O38" s="414">
        <f t="shared" si="5"/>
        <v>0</v>
      </c>
      <c r="P38" s="413">
        <f t="shared" si="5"/>
        <v>0</v>
      </c>
      <c r="Q38" s="413">
        <f t="shared" si="5"/>
        <v>0</v>
      </c>
      <c r="R38" s="413"/>
      <c r="S38" s="413">
        <f t="shared" si="5"/>
        <v>10982</v>
      </c>
      <c r="T38" s="413">
        <f t="shared" si="5"/>
        <v>0</v>
      </c>
      <c r="U38" s="413">
        <f t="shared" si="5"/>
        <v>0</v>
      </c>
      <c r="V38" s="413">
        <f t="shared" si="5"/>
        <v>0</v>
      </c>
      <c r="W38" s="414">
        <f t="shared" si="5"/>
        <v>0</v>
      </c>
      <c r="X38" s="413">
        <f t="shared" si="5"/>
        <v>0</v>
      </c>
      <c r="Y38" s="413">
        <f t="shared" si="5"/>
        <v>11322</v>
      </c>
    </row>
    <row r="39" spans="1:25" ht="12.75">
      <c r="A39" s="416" t="s">
        <v>20</v>
      </c>
      <c r="B39" s="426" t="s">
        <v>12</v>
      </c>
      <c r="C39" s="413"/>
      <c r="D39" s="422"/>
      <c r="E39" s="413"/>
      <c r="F39" s="413"/>
      <c r="G39" s="413"/>
      <c r="H39" s="413"/>
      <c r="I39" s="413"/>
      <c r="J39" s="413"/>
      <c r="K39" s="413"/>
      <c r="L39" s="414">
        <v>340</v>
      </c>
      <c r="M39" s="413"/>
      <c r="N39" s="413"/>
      <c r="O39" s="414"/>
      <c r="P39" s="413"/>
      <c r="Q39" s="413"/>
      <c r="R39" s="413"/>
      <c r="S39" s="413">
        <v>10982</v>
      </c>
      <c r="T39" s="413"/>
      <c r="U39" s="413"/>
      <c r="V39" s="413"/>
      <c r="W39" s="414"/>
      <c r="X39" s="413"/>
      <c r="Y39" s="413">
        <f>C39+D39+E39+F39+G39+H39+I39+J39+K39+L39+M39+N39+O39+P39+Q39+S39+T39+U39+V39+R39</f>
        <v>11322</v>
      </c>
    </row>
    <row r="40" spans="1:25" ht="12.75">
      <c r="A40" s="417" t="s">
        <v>21</v>
      </c>
      <c r="B40" s="427" t="s">
        <v>497</v>
      </c>
      <c r="C40" s="413"/>
      <c r="D40" s="422"/>
      <c r="E40" s="413"/>
      <c r="F40" s="413"/>
      <c r="G40" s="413"/>
      <c r="H40" s="413"/>
      <c r="I40" s="413"/>
      <c r="J40" s="413"/>
      <c r="K40" s="413"/>
      <c r="L40" s="414">
        <v>260</v>
      </c>
      <c r="M40" s="413"/>
      <c r="N40" s="413"/>
      <c r="O40" s="414"/>
      <c r="P40" s="413"/>
      <c r="Q40" s="413"/>
      <c r="R40" s="413"/>
      <c r="S40" s="413">
        <v>515</v>
      </c>
      <c r="T40" s="413"/>
      <c r="U40" s="413"/>
      <c r="V40" s="413"/>
      <c r="W40" s="414"/>
      <c r="X40" s="413"/>
      <c r="Y40" s="413">
        <f>C40+D40+E40+F40+G40+H40+I40+J40+K40+L40+M40+N40+O40+P40+Q40+S40+T40+U40+V40+R40</f>
        <v>775</v>
      </c>
    </row>
    <row r="41" spans="1:25" ht="12.75">
      <c r="A41" s="283" t="s">
        <v>22</v>
      </c>
      <c r="B41" s="426" t="s">
        <v>13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413"/>
      <c r="N41" s="413"/>
      <c r="O41" s="425"/>
      <c r="P41" s="413"/>
      <c r="Q41" s="413"/>
      <c r="R41" s="413"/>
      <c r="S41" s="413"/>
      <c r="T41" s="413"/>
      <c r="U41" s="413"/>
      <c r="V41" s="413"/>
      <c r="W41" s="414"/>
      <c r="X41" s="413"/>
      <c r="Y41" s="412"/>
    </row>
    <row r="42" spans="1:25" ht="12.75">
      <c r="A42" s="417"/>
      <c r="B42" s="428" t="s">
        <v>7</v>
      </c>
      <c r="C42" s="413"/>
      <c r="D42" s="422"/>
      <c r="E42" s="413"/>
      <c r="F42" s="413"/>
      <c r="G42" s="413"/>
      <c r="H42" s="413"/>
      <c r="I42" s="413"/>
      <c r="J42" s="413"/>
      <c r="K42" s="413"/>
      <c r="L42" s="414"/>
      <c r="M42" s="413"/>
      <c r="N42" s="413"/>
      <c r="O42" s="425"/>
      <c r="P42" s="413"/>
      <c r="Q42" s="413"/>
      <c r="R42" s="413"/>
      <c r="S42" s="413"/>
      <c r="T42" s="413"/>
      <c r="U42" s="413"/>
      <c r="V42" s="413"/>
      <c r="W42" s="414"/>
      <c r="X42" s="413"/>
      <c r="Y42" s="413"/>
    </row>
    <row r="43" spans="1:25" ht="12.75">
      <c r="A43" s="417"/>
      <c r="B43" s="426" t="s">
        <v>0</v>
      </c>
      <c r="C43" s="413">
        <f aca="true" t="shared" si="6" ref="C43:Y43">C44+C46</f>
        <v>0</v>
      </c>
      <c r="D43" s="413">
        <f t="shared" si="6"/>
        <v>0</v>
      </c>
      <c r="E43" s="413">
        <f t="shared" si="6"/>
        <v>0</v>
      </c>
      <c r="F43" s="413">
        <f t="shared" si="6"/>
        <v>0</v>
      </c>
      <c r="G43" s="413">
        <f t="shared" si="6"/>
        <v>0</v>
      </c>
      <c r="H43" s="413">
        <f t="shared" si="6"/>
        <v>0</v>
      </c>
      <c r="I43" s="413">
        <f t="shared" si="6"/>
        <v>0</v>
      </c>
      <c r="J43" s="413">
        <f t="shared" si="6"/>
        <v>0</v>
      </c>
      <c r="K43" s="413">
        <f t="shared" si="6"/>
        <v>0</v>
      </c>
      <c r="L43" s="414">
        <f t="shared" si="6"/>
        <v>340</v>
      </c>
      <c r="M43" s="413">
        <f t="shared" si="6"/>
        <v>0</v>
      </c>
      <c r="N43" s="413">
        <f t="shared" si="6"/>
        <v>0</v>
      </c>
      <c r="O43" s="414">
        <f t="shared" si="6"/>
        <v>8248</v>
      </c>
      <c r="P43" s="413">
        <f t="shared" si="6"/>
        <v>0</v>
      </c>
      <c r="Q43" s="413">
        <f t="shared" si="6"/>
        <v>0</v>
      </c>
      <c r="R43" s="413"/>
      <c r="S43" s="413">
        <f t="shared" si="6"/>
        <v>7058</v>
      </c>
      <c r="T43" s="413">
        <f t="shared" si="6"/>
        <v>0</v>
      </c>
      <c r="U43" s="413">
        <f t="shared" si="6"/>
        <v>0</v>
      </c>
      <c r="V43" s="413">
        <f t="shared" si="6"/>
        <v>0</v>
      </c>
      <c r="W43" s="414">
        <f t="shared" si="6"/>
        <v>0</v>
      </c>
      <c r="X43" s="413">
        <f t="shared" si="6"/>
        <v>0</v>
      </c>
      <c r="Y43" s="413">
        <f t="shared" si="6"/>
        <v>15646</v>
      </c>
    </row>
    <row r="44" spans="1:25" ht="12.75">
      <c r="A44" s="416" t="s">
        <v>20</v>
      </c>
      <c r="B44" s="426" t="s">
        <v>12</v>
      </c>
      <c r="C44" s="413"/>
      <c r="D44" s="422"/>
      <c r="E44" s="413"/>
      <c r="F44" s="413"/>
      <c r="G44" s="413"/>
      <c r="H44" s="413"/>
      <c r="I44" s="413"/>
      <c r="J44" s="413"/>
      <c r="K44" s="413"/>
      <c r="L44" s="414">
        <v>340</v>
      </c>
      <c r="M44" s="413"/>
      <c r="N44" s="413"/>
      <c r="O44" s="414">
        <v>8248</v>
      </c>
      <c r="P44" s="413"/>
      <c r="Q44" s="413"/>
      <c r="R44" s="413"/>
      <c r="S44" s="413">
        <v>7058</v>
      </c>
      <c r="T44" s="413"/>
      <c r="U44" s="413"/>
      <c r="V44" s="413"/>
      <c r="W44" s="414"/>
      <c r="X44" s="413"/>
      <c r="Y44" s="413">
        <f>C44+D44+E44+F44+G44+H44+I44+J44+K44+L44+M44+N44+O44+P44+Q44+S44+T44+U44+V44+R44</f>
        <v>15646</v>
      </c>
    </row>
    <row r="45" spans="1:25" ht="12.75">
      <c r="A45" s="417" t="s">
        <v>21</v>
      </c>
      <c r="B45" s="427" t="s">
        <v>497</v>
      </c>
      <c r="C45" s="413"/>
      <c r="D45" s="422"/>
      <c r="E45" s="413"/>
      <c r="F45" s="413"/>
      <c r="G45" s="413"/>
      <c r="H45" s="413"/>
      <c r="I45" s="413"/>
      <c r="J45" s="413"/>
      <c r="K45" s="413"/>
      <c r="L45" s="414">
        <v>260</v>
      </c>
      <c r="M45" s="413"/>
      <c r="N45" s="413"/>
      <c r="O45" s="414">
        <v>6297</v>
      </c>
      <c r="P45" s="413"/>
      <c r="Q45" s="413"/>
      <c r="R45" s="413"/>
      <c r="S45" s="413">
        <v>331</v>
      </c>
      <c r="T45" s="413"/>
      <c r="U45" s="413"/>
      <c r="V45" s="413"/>
      <c r="W45" s="414"/>
      <c r="X45" s="413"/>
      <c r="Y45" s="413">
        <f>C45+D45+E45+F45+G45+H45+I45+J45+K45+L45+M45+N45+O45+P45+Q45+S45+T45+U45+V45+R45</f>
        <v>6888</v>
      </c>
    </row>
    <row r="46" spans="1:25" ht="12.75">
      <c r="A46" s="283" t="s">
        <v>22</v>
      </c>
      <c r="B46" s="426" t="s">
        <v>13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4"/>
      <c r="M46" s="413"/>
      <c r="N46" s="413"/>
      <c r="O46" s="414"/>
      <c r="P46" s="413"/>
      <c r="Q46" s="413"/>
      <c r="R46" s="413"/>
      <c r="S46" s="413"/>
      <c r="T46" s="413"/>
      <c r="U46" s="413"/>
      <c r="V46" s="413"/>
      <c r="W46" s="414"/>
      <c r="X46" s="413"/>
      <c r="Y46" s="413"/>
    </row>
    <row r="47" spans="1:25" ht="12.75">
      <c r="A47" s="417"/>
      <c r="B47" s="428" t="s">
        <v>8</v>
      </c>
      <c r="C47" s="413"/>
      <c r="D47" s="422"/>
      <c r="E47" s="413"/>
      <c r="F47" s="413"/>
      <c r="G47" s="413"/>
      <c r="H47" s="413"/>
      <c r="I47" s="413"/>
      <c r="J47" s="413"/>
      <c r="K47" s="413"/>
      <c r="L47" s="414"/>
      <c r="M47" s="413"/>
      <c r="N47" s="413"/>
      <c r="O47" s="414"/>
      <c r="P47" s="413"/>
      <c r="Q47" s="413"/>
      <c r="R47" s="413"/>
      <c r="S47" s="413"/>
      <c r="T47" s="413"/>
      <c r="U47" s="413"/>
      <c r="V47" s="413"/>
      <c r="W47" s="414"/>
      <c r="X47" s="413"/>
      <c r="Y47" s="413"/>
    </row>
    <row r="48" spans="1:25" ht="12.75">
      <c r="A48" s="417"/>
      <c r="B48" s="426" t="s">
        <v>0</v>
      </c>
      <c r="C48" s="413">
        <f aca="true" t="shared" si="7" ref="C48:Y48">C49+C51</f>
        <v>0</v>
      </c>
      <c r="D48" s="413">
        <f t="shared" si="7"/>
        <v>0</v>
      </c>
      <c r="E48" s="413">
        <f t="shared" si="7"/>
        <v>0</v>
      </c>
      <c r="F48" s="413">
        <f t="shared" si="7"/>
        <v>0</v>
      </c>
      <c r="G48" s="413">
        <f t="shared" si="7"/>
        <v>60502</v>
      </c>
      <c r="H48" s="413">
        <f t="shared" si="7"/>
        <v>0</v>
      </c>
      <c r="I48" s="413">
        <f t="shared" si="7"/>
        <v>0</v>
      </c>
      <c r="J48" s="413">
        <f t="shared" si="7"/>
        <v>0</v>
      </c>
      <c r="K48" s="413">
        <f t="shared" si="7"/>
        <v>0</v>
      </c>
      <c r="L48" s="414">
        <f t="shared" si="7"/>
        <v>107</v>
      </c>
      <c r="M48" s="413">
        <f t="shared" si="7"/>
        <v>0</v>
      </c>
      <c r="N48" s="413">
        <f t="shared" si="7"/>
        <v>0</v>
      </c>
      <c r="O48" s="414">
        <f t="shared" si="7"/>
        <v>6161</v>
      </c>
      <c r="P48" s="413">
        <f t="shared" si="7"/>
        <v>0</v>
      </c>
      <c r="Q48" s="413">
        <f t="shared" si="7"/>
        <v>0</v>
      </c>
      <c r="R48" s="413"/>
      <c r="S48" s="413">
        <f t="shared" si="7"/>
        <v>2748</v>
      </c>
      <c r="T48" s="413">
        <f t="shared" si="7"/>
        <v>0</v>
      </c>
      <c r="U48" s="413">
        <f t="shared" si="7"/>
        <v>0</v>
      </c>
      <c r="V48" s="413">
        <f t="shared" si="7"/>
        <v>0</v>
      </c>
      <c r="W48" s="414">
        <f t="shared" si="7"/>
        <v>0</v>
      </c>
      <c r="X48" s="413">
        <f t="shared" si="7"/>
        <v>0</v>
      </c>
      <c r="Y48" s="413">
        <f t="shared" si="7"/>
        <v>69518</v>
      </c>
    </row>
    <row r="49" spans="1:25" ht="12.75">
      <c r="A49" s="416" t="s">
        <v>20</v>
      </c>
      <c r="B49" s="426" t="s">
        <v>12</v>
      </c>
      <c r="C49" s="413"/>
      <c r="D49" s="422"/>
      <c r="E49" s="413"/>
      <c r="F49" s="413"/>
      <c r="G49" s="413">
        <v>60502</v>
      </c>
      <c r="H49" s="413"/>
      <c r="I49" s="413"/>
      <c r="J49" s="413"/>
      <c r="K49" s="413"/>
      <c r="L49" s="414">
        <v>107</v>
      </c>
      <c r="M49" s="413"/>
      <c r="N49" s="413"/>
      <c r="O49" s="414">
        <v>6161</v>
      </c>
      <c r="P49" s="413"/>
      <c r="Q49" s="413"/>
      <c r="R49" s="413"/>
      <c r="S49" s="413">
        <v>2748</v>
      </c>
      <c r="T49" s="413"/>
      <c r="U49" s="413"/>
      <c r="V49" s="413"/>
      <c r="W49" s="414"/>
      <c r="X49" s="413"/>
      <c r="Y49" s="413">
        <f>C49+D49+E49+F49+G49+H49+I49+J49+K49+L49+M49+N49+O49+P49+Q49+S49+T49+U49+V49+R49</f>
        <v>69518</v>
      </c>
    </row>
    <row r="50" spans="1:25" ht="12.75">
      <c r="A50" s="417" t="s">
        <v>21</v>
      </c>
      <c r="B50" s="427" t="s">
        <v>497</v>
      </c>
      <c r="C50" s="413"/>
      <c r="D50" s="422"/>
      <c r="E50" s="413"/>
      <c r="F50" s="413"/>
      <c r="G50" s="413">
        <v>40985</v>
      </c>
      <c r="H50" s="413"/>
      <c r="I50" s="413"/>
      <c r="J50" s="413"/>
      <c r="K50" s="413"/>
      <c r="L50" s="414">
        <v>81</v>
      </c>
      <c r="M50" s="413"/>
      <c r="N50" s="413"/>
      <c r="O50" s="414">
        <v>4704</v>
      </c>
      <c r="P50" s="413"/>
      <c r="Q50" s="413"/>
      <c r="R50" s="413"/>
      <c r="S50" s="413">
        <v>129</v>
      </c>
      <c r="T50" s="413"/>
      <c r="U50" s="413"/>
      <c r="V50" s="413"/>
      <c r="W50" s="414"/>
      <c r="X50" s="413"/>
      <c r="Y50" s="413">
        <f>C50+D50+E50+F50+G50+H50+I50+J50+K50+L50+M50+N50+O50+P50+Q50+S50+T50+U50+V50+R50</f>
        <v>45899</v>
      </c>
    </row>
    <row r="51" spans="1:25" ht="12.75">
      <c r="A51" s="283" t="s">
        <v>22</v>
      </c>
      <c r="B51" s="426" t="s">
        <v>13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4"/>
      <c r="M51" s="413"/>
      <c r="N51" s="413"/>
      <c r="O51" s="425"/>
      <c r="P51" s="413"/>
      <c r="Q51" s="413"/>
      <c r="R51" s="413"/>
      <c r="S51" s="413"/>
      <c r="T51" s="413"/>
      <c r="U51" s="413"/>
      <c r="V51" s="413"/>
      <c r="W51" s="414"/>
      <c r="X51" s="413"/>
      <c r="Y51" s="413"/>
    </row>
    <row r="52" spans="1:25" ht="19.5" customHeight="1">
      <c r="A52" s="283"/>
      <c r="B52" s="428" t="s">
        <v>121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4"/>
      <c r="M52" s="413"/>
      <c r="N52" s="413"/>
      <c r="O52" s="425"/>
      <c r="P52" s="413"/>
      <c r="Q52" s="413"/>
      <c r="R52" s="413"/>
      <c r="S52" s="413"/>
      <c r="T52" s="413"/>
      <c r="U52" s="413"/>
      <c r="V52" s="413"/>
      <c r="W52" s="414"/>
      <c r="X52" s="413"/>
      <c r="Y52" s="413"/>
    </row>
    <row r="53" spans="1:25" ht="12.75">
      <c r="A53" s="283"/>
      <c r="B53" s="426" t="s">
        <v>0</v>
      </c>
      <c r="C53" s="413">
        <f aca="true" t="shared" si="8" ref="C53:Y53">C54+C56</f>
        <v>0</v>
      </c>
      <c r="D53" s="413">
        <f t="shared" si="8"/>
        <v>0</v>
      </c>
      <c r="E53" s="413">
        <f t="shared" si="8"/>
        <v>0</v>
      </c>
      <c r="F53" s="413">
        <f t="shared" si="8"/>
        <v>0</v>
      </c>
      <c r="G53" s="413">
        <f t="shared" si="8"/>
        <v>0</v>
      </c>
      <c r="H53" s="413">
        <f t="shared" si="8"/>
        <v>0</v>
      </c>
      <c r="I53" s="413">
        <f t="shared" si="8"/>
        <v>0</v>
      </c>
      <c r="J53" s="413">
        <f t="shared" si="8"/>
        <v>0</v>
      </c>
      <c r="K53" s="413">
        <f t="shared" si="8"/>
        <v>0</v>
      </c>
      <c r="L53" s="414">
        <f t="shared" si="8"/>
        <v>0</v>
      </c>
      <c r="M53" s="413">
        <f t="shared" si="8"/>
        <v>0</v>
      </c>
      <c r="N53" s="413">
        <f t="shared" si="8"/>
        <v>0</v>
      </c>
      <c r="O53" s="414">
        <f t="shared" si="8"/>
        <v>0</v>
      </c>
      <c r="P53" s="413">
        <f t="shared" si="8"/>
        <v>0</v>
      </c>
      <c r="Q53" s="413">
        <f t="shared" si="8"/>
        <v>0</v>
      </c>
      <c r="R53" s="413"/>
      <c r="S53" s="413">
        <f t="shared" si="8"/>
        <v>0</v>
      </c>
      <c r="T53" s="413">
        <f t="shared" si="8"/>
        <v>0</v>
      </c>
      <c r="U53" s="413">
        <f t="shared" si="8"/>
        <v>0</v>
      </c>
      <c r="V53" s="413">
        <f t="shared" si="8"/>
        <v>40611</v>
      </c>
      <c r="W53" s="414">
        <f t="shared" si="8"/>
        <v>0</v>
      </c>
      <c r="X53" s="413">
        <f t="shared" si="8"/>
        <v>0</v>
      </c>
      <c r="Y53" s="413">
        <f t="shared" si="8"/>
        <v>40611</v>
      </c>
    </row>
    <row r="54" spans="1:25" ht="12.75">
      <c r="A54" s="416" t="s">
        <v>20</v>
      </c>
      <c r="B54" s="426" t="s">
        <v>12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4"/>
      <c r="M54" s="413"/>
      <c r="N54" s="413"/>
      <c r="O54" s="425"/>
      <c r="P54" s="413"/>
      <c r="Q54" s="413"/>
      <c r="R54" s="413"/>
      <c r="S54" s="413"/>
      <c r="T54" s="413"/>
      <c r="U54" s="413"/>
      <c r="V54" s="413">
        <v>40611</v>
      </c>
      <c r="W54" s="414"/>
      <c r="X54" s="413"/>
      <c r="Y54" s="413">
        <f>C54+D54+E54+F54+G54+H54+I54+J54+K54+L54+M54+N54+O54+P54+Q54+S54+T54+U54+V54+R54</f>
        <v>40611</v>
      </c>
    </row>
    <row r="55" spans="1:25" ht="12.75">
      <c r="A55" s="417" t="s">
        <v>21</v>
      </c>
      <c r="B55" s="427" t="s">
        <v>497</v>
      </c>
      <c r="C55" s="413"/>
      <c r="D55" s="413"/>
      <c r="E55" s="413"/>
      <c r="F55" s="413"/>
      <c r="G55" s="413"/>
      <c r="H55" s="413"/>
      <c r="I55" s="413"/>
      <c r="J55" s="413"/>
      <c r="K55" s="413"/>
      <c r="L55" s="414"/>
      <c r="M55" s="413"/>
      <c r="N55" s="413"/>
      <c r="O55" s="425"/>
      <c r="P55" s="413"/>
      <c r="Q55" s="413"/>
      <c r="R55" s="413"/>
      <c r="S55" s="413"/>
      <c r="T55" s="413"/>
      <c r="U55" s="413"/>
      <c r="V55" s="413">
        <v>31006</v>
      </c>
      <c r="W55" s="414"/>
      <c r="X55" s="413"/>
      <c r="Y55" s="413">
        <f>C55+D55+E55+F55+G55+H55+I55+J55+K55+L55+M55+N55+O55+P55+Q55+S55+T55+U55+V55+R55</f>
        <v>31006</v>
      </c>
    </row>
    <row r="56" spans="1:25" ht="16.5" customHeight="1">
      <c r="A56" s="283" t="s">
        <v>22</v>
      </c>
      <c r="B56" s="426" t="s">
        <v>13</v>
      </c>
      <c r="C56" s="413"/>
      <c r="D56" s="422"/>
      <c r="E56" s="413"/>
      <c r="F56" s="413"/>
      <c r="G56" s="413"/>
      <c r="H56" s="413"/>
      <c r="I56" s="413"/>
      <c r="J56" s="413"/>
      <c r="K56" s="413"/>
      <c r="L56" s="414"/>
      <c r="M56" s="413"/>
      <c r="N56" s="413"/>
      <c r="O56" s="425"/>
      <c r="P56" s="413"/>
      <c r="Q56" s="413"/>
      <c r="R56" s="413"/>
      <c r="S56" s="413"/>
      <c r="T56" s="413"/>
      <c r="U56" s="413"/>
      <c r="V56" s="413"/>
      <c r="W56" s="414"/>
      <c r="X56" s="413"/>
      <c r="Y56" s="413"/>
    </row>
    <row r="57" spans="1:25" ht="16.5" customHeight="1">
      <c r="A57" s="283"/>
      <c r="B57" s="598" t="s">
        <v>6</v>
      </c>
      <c r="C57" s="599"/>
      <c r="D57" s="599"/>
      <c r="E57" s="600"/>
      <c r="F57" s="413"/>
      <c r="G57" s="413"/>
      <c r="H57" s="413"/>
      <c r="I57" s="413"/>
      <c r="J57" s="413"/>
      <c r="K57" s="413"/>
      <c r="L57" s="414"/>
      <c r="M57" s="413"/>
      <c r="N57" s="413"/>
      <c r="O57" s="425"/>
      <c r="P57" s="413"/>
      <c r="Q57" s="413"/>
      <c r="R57" s="413"/>
      <c r="S57" s="413"/>
      <c r="T57" s="413"/>
      <c r="U57" s="413"/>
      <c r="V57" s="413"/>
      <c r="W57" s="414"/>
      <c r="X57" s="413"/>
      <c r="Y57" s="413"/>
    </row>
    <row r="58" spans="1:25" ht="16.5" customHeight="1">
      <c r="A58" s="416" t="s">
        <v>20</v>
      </c>
      <c r="B58" s="426" t="s">
        <v>0</v>
      </c>
      <c r="C58" s="413">
        <f aca="true" t="shared" si="9" ref="C58:Q58">C59+C61</f>
        <v>0</v>
      </c>
      <c r="D58" s="413">
        <f t="shared" si="9"/>
        <v>0</v>
      </c>
      <c r="E58" s="413">
        <f t="shared" si="9"/>
        <v>0</v>
      </c>
      <c r="F58" s="413">
        <f t="shared" si="9"/>
        <v>0</v>
      </c>
      <c r="G58" s="413">
        <f t="shared" si="9"/>
        <v>0</v>
      </c>
      <c r="H58" s="413">
        <f t="shared" si="9"/>
        <v>0</v>
      </c>
      <c r="I58" s="413">
        <f t="shared" si="9"/>
        <v>0</v>
      </c>
      <c r="J58" s="413">
        <f t="shared" si="9"/>
        <v>0</v>
      </c>
      <c r="K58" s="413">
        <f t="shared" si="9"/>
        <v>0</v>
      </c>
      <c r="L58" s="414">
        <f t="shared" si="9"/>
        <v>0</v>
      </c>
      <c r="M58" s="413">
        <f t="shared" si="9"/>
        <v>0</v>
      </c>
      <c r="N58" s="413">
        <f t="shared" si="9"/>
        <v>0</v>
      </c>
      <c r="O58" s="414">
        <f t="shared" si="9"/>
        <v>0</v>
      </c>
      <c r="P58" s="413">
        <f t="shared" si="9"/>
        <v>0</v>
      </c>
      <c r="Q58" s="413">
        <f t="shared" si="9"/>
        <v>0</v>
      </c>
      <c r="R58" s="413"/>
      <c r="S58" s="413">
        <f aca="true" t="shared" si="10" ref="S58:Y58">S59+S61</f>
        <v>4314</v>
      </c>
      <c r="T58" s="413">
        <f t="shared" si="10"/>
        <v>0</v>
      </c>
      <c r="U58" s="413">
        <f t="shared" si="10"/>
        <v>0</v>
      </c>
      <c r="V58" s="413">
        <f t="shared" si="10"/>
        <v>0</v>
      </c>
      <c r="W58" s="414">
        <f t="shared" si="10"/>
        <v>0</v>
      </c>
      <c r="X58" s="413">
        <f t="shared" si="10"/>
        <v>0</v>
      </c>
      <c r="Y58" s="413">
        <f t="shared" si="10"/>
        <v>4314</v>
      </c>
    </row>
    <row r="59" spans="1:25" ht="16.5" customHeight="1">
      <c r="A59" s="417" t="s">
        <v>21</v>
      </c>
      <c r="B59" s="426" t="s">
        <v>12</v>
      </c>
      <c r="C59" s="413"/>
      <c r="D59" s="422"/>
      <c r="E59" s="413"/>
      <c r="F59" s="413"/>
      <c r="G59" s="413"/>
      <c r="H59" s="413"/>
      <c r="I59" s="413"/>
      <c r="J59" s="413"/>
      <c r="K59" s="413"/>
      <c r="L59" s="414"/>
      <c r="M59" s="413"/>
      <c r="N59" s="413"/>
      <c r="O59" s="425"/>
      <c r="P59" s="413"/>
      <c r="Q59" s="413"/>
      <c r="R59" s="413"/>
      <c r="S59" s="413">
        <v>4314</v>
      </c>
      <c r="T59" s="413"/>
      <c r="U59" s="413"/>
      <c r="V59" s="413"/>
      <c r="W59" s="414"/>
      <c r="X59" s="413"/>
      <c r="Y59" s="413">
        <f>C59+D59+E59+F59+G59+H59+I59+J59+K59+L59+M59+N59+O59+P59+Q59+S59+T59+U59+V59+R59</f>
        <v>4314</v>
      </c>
    </row>
    <row r="60" spans="1:25" ht="16.5" customHeight="1">
      <c r="A60" s="283" t="s">
        <v>22</v>
      </c>
      <c r="B60" s="427" t="s">
        <v>497</v>
      </c>
      <c r="C60" s="413"/>
      <c r="D60" s="422"/>
      <c r="E60" s="413"/>
      <c r="F60" s="413"/>
      <c r="G60" s="413"/>
      <c r="H60" s="413"/>
      <c r="I60" s="413"/>
      <c r="J60" s="413"/>
      <c r="K60" s="413"/>
      <c r="L60" s="414"/>
      <c r="M60" s="413"/>
      <c r="N60" s="413"/>
      <c r="O60" s="425"/>
      <c r="P60" s="413"/>
      <c r="Q60" s="413"/>
      <c r="R60" s="413"/>
      <c r="S60" s="413">
        <v>202</v>
      </c>
      <c r="T60" s="413"/>
      <c r="U60" s="413"/>
      <c r="V60" s="413"/>
      <c r="W60" s="414"/>
      <c r="X60" s="413"/>
      <c r="Y60" s="413">
        <f>C60+D60+E60+F60+G60+H60+I60+J60+K60+L60+M60+N60+O60+P60+Q60+S60+T60+U60+V60+R60</f>
        <v>202</v>
      </c>
    </row>
    <row r="61" spans="1:25" ht="16.5" customHeight="1">
      <c r="A61" s="283"/>
      <c r="B61" s="426" t="s">
        <v>13</v>
      </c>
      <c r="C61" s="413"/>
      <c r="D61" s="422"/>
      <c r="E61" s="413"/>
      <c r="F61" s="413"/>
      <c r="G61" s="413"/>
      <c r="H61" s="413"/>
      <c r="I61" s="413"/>
      <c r="J61" s="413"/>
      <c r="K61" s="413"/>
      <c r="L61" s="414"/>
      <c r="M61" s="413"/>
      <c r="N61" s="413"/>
      <c r="O61" s="425"/>
      <c r="P61" s="413"/>
      <c r="Q61" s="413"/>
      <c r="R61" s="413"/>
      <c r="S61" s="413"/>
      <c r="T61" s="413"/>
      <c r="U61" s="413"/>
      <c r="V61" s="413"/>
      <c r="W61" s="414"/>
      <c r="X61" s="413"/>
      <c r="Y61" s="413"/>
    </row>
    <row r="62" spans="1:25" ht="16.5" customHeight="1">
      <c r="A62" s="283"/>
      <c r="B62" s="598" t="s">
        <v>601</v>
      </c>
      <c r="C62" s="599"/>
      <c r="D62" s="599"/>
      <c r="E62" s="600"/>
      <c r="F62" s="413"/>
      <c r="G62" s="413"/>
      <c r="H62" s="413"/>
      <c r="I62" s="413"/>
      <c r="J62" s="413"/>
      <c r="K62" s="413"/>
      <c r="L62" s="414"/>
      <c r="M62" s="413"/>
      <c r="N62" s="413"/>
      <c r="O62" s="425"/>
      <c r="P62" s="413"/>
      <c r="Q62" s="413"/>
      <c r="R62" s="413"/>
      <c r="S62" s="413"/>
      <c r="T62" s="413"/>
      <c r="U62" s="413"/>
      <c r="V62" s="413"/>
      <c r="W62" s="414"/>
      <c r="X62" s="413"/>
      <c r="Y62" s="413"/>
    </row>
    <row r="63" spans="1:25" ht="16.5" customHeight="1">
      <c r="A63" s="416" t="s">
        <v>20</v>
      </c>
      <c r="B63" s="426" t="s">
        <v>0</v>
      </c>
      <c r="C63" s="413">
        <f>C64+C66</f>
        <v>0</v>
      </c>
      <c r="D63" s="413">
        <f aca="true" t="shared" si="11" ref="D63:Y63">D64+D66</f>
        <v>0</v>
      </c>
      <c r="E63" s="413">
        <f t="shared" si="11"/>
        <v>0</v>
      </c>
      <c r="F63" s="413">
        <f t="shared" si="11"/>
        <v>0</v>
      </c>
      <c r="G63" s="413">
        <f t="shared" si="11"/>
        <v>0</v>
      </c>
      <c r="H63" s="413">
        <f t="shared" si="11"/>
        <v>0</v>
      </c>
      <c r="I63" s="413">
        <f t="shared" si="11"/>
        <v>0</v>
      </c>
      <c r="J63" s="413">
        <f t="shared" si="11"/>
        <v>0</v>
      </c>
      <c r="K63" s="413">
        <f t="shared" si="11"/>
        <v>0</v>
      </c>
      <c r="L63" s="414">
        <f t="shared" si="11"/>
        <v>0</v>
      </c>
      <c r="M63" s="413">
        <f t="shared" si="11"/>
        <v>0</v>
      </c>
      <c r="N63" s="413">
        <f t="shared" si="11"/>
        <v>0</v>
      </c>
      <c r="O63" s="414">
        <f t="shared" si="11"/>
        <v>0</v>
      </c>
      <c r="P63" s="413">
        <f t="shared" si="11"/>
        <v>0</v>
      </c>
      <c r="Q63" s="413">
        <f t="shared" si="11"/>
        <v>0</v>
      </c>
      <c r="R63" s="413"/>
      <c r="S63" s="413">
        <f t="shared" si="11"/>
        <v>0</v>
      </c>
      <c r="T63" s="413">
        <f t="shared" si="11"/>
        <v>0</v>
      </c>
      <c r="U63" s="413">
        <f t="shared" si="11"/>
        <v>0</v>
      </c>
      <c r="V63" s="413">
        <f t="shared" si="11"/>
        <v>0</v>
      </c>
      <c r="W63" s="414">
        <f t="shared" si="11"/>
        <v>2113</v>
      </c>
      <c r="X63" s="413">
        <f t="shared" si="11"/>
        <v>0</v>
      </c>
      <c r="Y63" s="413">
        <f t="shared" si="11"/>
        <v>2113</v>
      </c>
    </row>
    <row r="64" spans="1:25" ht="16.5" customHeight="1">
      <c r="A64" s="417" t="s">
        <v>21</v>
      </c>
      <c r="B64" s="426" t="s">
        <v>12</v>
      </c>
      <c r="C64" s="413"/>
      <c r="D64" s="422"/>
      <c r="E64" s="413"/>
      <c r="F64" s="413"/>
      <c r="G64" s="413"/>
      <c r="H64" s="413"/>
      <c r="I64" s="413"/>
      <c r="J64" s="413"/>
      <c r="K64" s="413"/>
      <c r="L64" s="414"/>
      <c r="M64" s="413"/>
      <c r="N64" s="413"/>
      <c r="O64" s="425"/>
      <c r="P64" s="413"/>
      <c r="Q64" s="413"/>
      <c r="R64" s="413"/>
      <c r="S64" s="413"/>
      <c r="T64" s="413"/>
      <c r="U64" s="413"/>
      <c r="V64" s="413"/>
      <c r="W64" s="414">
        <v>2113</v>
      </c>
      <c r="X64" s="413"/>
      <c r="Y64" s="413">
        <f>C64+D64+E64+F64+G64+H64+I64+J64+K64+L64+M64+N64+O64+P64+Q64+S64+T64+U64+V64+R64+W64</f>
        <v>2113</v>
      </c>
    </row>
    <row r="65" spans="1:25" s="403" customFormat="1" ht="16.5" customHeight="1">
      <c r="A65" s="283" t="s">
        <v>22</v>
      </c>
      <c r="B65" s="429" t="s">
        <v>497</v>
      </c>
      <c r="C65" s="414"/>
      <c r="D65" s="425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25"/>
      <c r="P65" s="414"/>
      <c r="Q65" s="414"/>
      <c r="R65" s="414"/>
      <c r="S65" s="414"/>
      <c r="T65" s="414"/>
      <c r="U65" s="414"/>
      <c r="V65" s="414"/>
      <c r="W65" s="414">
        <v>1290</v>
      </c>
      <c r="X65" s="414"/>
      <c r="Y65" s="413">
        <f>C65+D65+E65+F65+G65+H65+I65+J65+K65+L65+M65+N65+O65+P65+Q65+S65+T65+U65+V65+R65+W65</f>
        <v>1290</v>
      </c>
    </row>
    <row r="66" spans="1:25" ht="16.5" customHeight="1">
      <c r="A66" s="283"/>
      <c r="B66" s="426" t="s">
        <v>13</v>
      </c>
      <c r="C66" s="413"/>
      <c r="D66" s="422"/>
      <c r="E66" s="413"/>
      <c r="F66" s="413"/>
      <c r="G66" s="413"/>
      <c r="H66" s="413"/>
      <c r="I66" s="413"/>
      <c r="J66" s="413"/>
      <c r="K66" s="413"/>
      <c r="L66" s="414"/>
      <c r="M66" s="413"/>
      <c r="N66" s="413"/>
      <c r="O66" s="425"/>
      <c r="P66" s="413"/>
      <c r="Q66" s="413"/>
      <c r="R66" s="413"/>
      <c r="S66" s="413"/>
      <c r="T66" s="413"/>
      <c r="U66" s="413"/>
      <c r="V66" s="413"/>
      <c r="W66" s="414"/>
      <c r="X66" s="413"/>
      <c r="Y66" s="412"/>
    </row>
    <row r="67" spans="1:25" s="403" customFormat="1" ht="12.75">
      <c r="A67" s="433"/>
      <c r="B67" s="434" t="s">
        <v>0</v>
      </c>
      <c r="C67" s="414">
        <f>C68+C70</f>
        <v>145</v>
      </c>
      <c r="D67" s="414">
        <f aca="true" t="shared" si="12" ref="D67:X67">D68+D70</f>
        <v>17088</v>
      </c>
      <c r="E67" s="414">
        <f t="shared" si="12"/>
        <v>14356</v>
      </c>
      <c r="F67" s="414">
        <f t="shared" si="12"/>
        <v>232</v>
      </c>
      <c r="G67" s="414">
        <f t="shared" si="12"/>
        <v>60502</v>
      </c>
      <c r="H67" s="414">
        <f t="shared" si="12"/>
        <v>7600</v>
      </c>
      <c r="I67" s="414">
        <f t="shared" si="12"/>
        <v>6828</v>
      </c>
      <c r="J67" s="414">
        <f t="shared" si="12"/>
        <v>7559</v>
      </c>
      <c r="K67" s="414">
        <f t="shared" si="12"/>
        <v>2751</v>
      </c>
      <c r="L67" s="414">
        <f t="shared" si="12"/>
        <v>4547</v>
      </c>
      <c r="M67" s="414">
        <f t="shared" si="12"/>
        <v>32727</v>
      </c>
      <c r="N67" s="103">
        <f t="shared" si="12"/>
        <v>579.2</v>
      </c>
      <c r="O67" s="414">
        <f t="shared" si="12"/>
        <v>80022</v>
      </c>
      <c r="P67" s="414">
        <f t="shared" si="12"/>
        <v>79356</v>
      </c>
      <c r="Q67" s="414">
        <f t="shared" si="12"/>
        <v>11952</v>
      </c>
      <c r="R67" s="414">
        <f t="shared" si="12"/>
        <v>4178</v>
      </c>
      <c r="S67" s="414">
        <f t="shared" si="12"/>
        <v>28238</v>
      </c>
      <c r="T67" s="414">
        <f t="shared" si="12"/>
        <v>42607</v>
      </c>
      <c r="U67" s="414">
        <f t="shared" si="12"/>
        <v>126373</v>
      </c>
      <c r="V67" s="414">
        <f t="shared" si="12"/>
        <v>54013</v>
      </c>
      <c r="W67" s="414">
        <f t="shared" si="12"/>
        <v>14008</v>
      </c>
      <c r="X67" s="414">
        <f t="shared" si="12"/>
        <v>13195</v>
      </c>
      <c r="Y67" s="103">
        <f>Y68+Y70</f>
        <v>608856.2</v>
      </c>
    </row>
    <row r="68" spans="1:25" s="403" customFormat="1" ht="12.75">
      <c r="A68" s="433" t="s">
        <v>20</v>
      </c>
      <c r="B68" s="434" t="s">
        <v>12</v>
      </c>
      <c r="C68" s="414">
        <f>C14+C19+C24+C29+C34+C39+C44+C49+C54+C59+C64</f>
        <v>145</v>
      </c>
      <c r="D68" s="414">
        <f aca="true" t="shared" si="13" ref="D68:X68">D14+D19+D24+D29+D34+D39+D44+D49+D54+D59+D64</f>
        <v>17088</v>
      </c>
      <c r="E68" s="414">
        <f t="shared" si="13"/>
        <v>14356</v>
      </c>
      <c r="F68" s="414">
        <f t="shared" si="13"/>
        <v>232</v>
      </c>
      <c r="G68" s="414">
        <f t="shared" si="13"/>
        <v>60502</v>
      </c>
      <c r="H68" s="414">
        <f t="shared" si="13"/>
        <v>7600</v>
      </c>
      <c r="I68" s="414">
        <f t="shared" si="13"/>
        <v>6828</v>
      </c>
      <c r="J68" s="414">
        <f t="shared" si="13"/>
        <v>7559</v>
      </c>
      <c r="K68" s="414">
        <f t="shared" si="13"/>
        <v>2751</v>
      </c>
      <c r="L68" s="414">
        <f t="shared" si="13"/>
        <v>4547</v>
      </c>
      <c r="M68" s="414">
        <f t="shared" si="13"/>
        <v>32727</v>
      </c>
      <c r="N68" s="103">
        <f t="shared" si="13"/>
        <v>579.2</v>
      </c>
      <c r="O68" s="414">
        <f t="shared" si="13"/>
        <v>80022</v>
      </c>
      <c r="P68" s="414">
        <f t="shared" si="13"/>
        <v>79356</v>
      </c>
      <c r="Q68" s="414">
        <f t="shared" si="13"/>
        <v>11952</v>
      </c>
      <c r="R68" s="414">
        <f t="shared" si="13"/>
        <v>4178</v>
      </c>
      <c r="S68" s="414">
        <f t="shared" si="13"/>
        <v>28238</v>
      </c>
      <c r="T68" s="414">
        <f t="shared" si="13"/>
        <v>42607</v>
      </c>
      <c r="U68" s="414">
        <f t="shared" si="13"/>
        <v>126373</v>
      </c>
      <c r="V68" s="414">
        <f t="shared" si="13"/>
        <v>54013</v>
      </c>
      <c r="W68" s="414">
        <f t="shared" si="13"/>
        <v>14008</v>
      </c>
      <c r="X68" s="414">
        <f t="shared" si="13"/>
        <v>13195</v>
      </c>
      <c r="Y68" s="103">
        <f>Y14+Y19+Y24+Y29+Y34+Y39+Y44+Y49+Y54+Y59+Y64</f>
        <v>608856.2</v>
      </c>
    </row>
    <row r="69" spans="1:25" s="403" customFormat="1" ht="12.75">
      <c r="A69" s="283" t="s">
        <v>103</v>
      </c>
      <c r="B69" s="435" t="s">
        <v>499</v>
      </c>
      <c r="C69" s="414">
        <f>C15+C20+C25+C30+C35+C40+C45+C50+C55+C60+C65</f>
        <v>111</v>
      </c>
      <c r="D69" s="414">
        <f aca="true" t="shared" si="14" ref="D69:X69">D15+D20+D25+D30+D35+D40+D45+D50+D55+D60+D65</f>
        <v>12567</v>
      </c>
      <c r="E69" s="414">
        <f t="shared" si="14"/>
        <v>10005</v>
      </c>
      <c r="F69" s="414">
        <f t="shared" si="14"/>
        <v>177</v>
      </c>
      <c r="G69" s="414">
        <f t="shared" si="14"/>
        <v>40985</v>
      </c>
      <c r="H69" s="414">
        <f t="shared" si="14"/>
        <v>5803</v>
      </c>
      <c r="I69" s="414">
        <f t="shared" si="14"/>
        <v>4218</v>
      </c>
      <c r="J69" s="414">
        <f t="shared" si="14"/>
        <v>5213</v>
      </c>
      <c r="K69" s="414">
        <f t="shared" si="14"/>
        <v>2100</v>
      </c>
      <c r="L69" s="414">
        <f t="shared" si="14"/>
        <v>601</v>
      </c>
      <c r="M69" s="414">
        <f t="shared" si="14"/>
        <v>20940</v>
      </c>
      <c r="N69" s="103">
        <f t="shared" si="14"/>
        <v>442.2</v>
      </c>
      <c r="O69" s="414">
        <f t="shared" si="14"/>
        <v>54069</v>
      </c>
      <c r="P69" s="414">
        <f t="shared" si="14"/>
        <v>0</v>
      </c>
      <c r="Q69" s="414">
        <f t="shared" si="14"/>
        <v>6690</v>
      </c>
      <c r="R69" s="414">
        <f t="shared" si="14"/>
        <v>127</v>
      </c>
      <c r="S69" s="414">
        <f t="shared" si="14"/>
        <v>1324</v>
      </c>
      <c r="T69" s="414">
        <f t="shared" si="14"/>
        <v>650</v>
      </c>
      <c r="U69" s="414">
        <f t="shared" si="14"/>
        <v>3100</v>
      </c>
      <c r="V69" s="414">
        <f t="shared" si="14"/>
        <v>31256</v>
      </c>
      <c r="W69" s="414">
        <f t="shared" si="14"/>
        <v>1290</v>
      </c>
      <c r="X69" s="414">
        <f t="shared" si="14"/>
        <v>0</v>
      </c>
      <c r="Y69" s="103">
        <f>Y15+Y20+Y25+Y30+Y35+Y40+Y45+Y50+Y55+Y60+Y65</f>
        <v>201668.2</v>
      </c>
    </row>
    <row r="70" spans="1:25" ht="12.75">
      <c r="A70" s="283" t="s">
        <v>22</v>
      </c>
      <c r="B70" s="428" t="s">
        <v>13</v>
      </c>
      <c r="C70" s="413">
        <f>C16+C21+C26+C31+C36+C41+C46+C51+C56+C61+C66</f>
        <v>0</v>
      </c>
      <c r="D70" s="413">
        <f aca="true" t="shared" si="15" ref="D70:V70">D16+D21+D26+D31+D36+D41+D46+D51+D56+D61</f>
        <v>0</v>
      </c>
      <c r="E70" s="413">
        <f t="shared" si="15"/>
        <v>0</v>
      </c>
      <c r="F70" s="413">
        <f t="shared" si="15"/>
        <v>0</v>
      </c>
      <c r="G70" s="413">
        <f t="shared" si="15"/>
        <v>0</v>
      </c>
      <c r="H70" s="413">
        <f t="shared" si="15"/>
        <v>0</v>
      </c>
      <c r="I70" s="413">
        <f t="shared" si="15"/>
        <v>0</v>
      </c>
      <c r="J70" s="413">
        <f t="shared" si="15"/>
        <v>0</v>
      </c>
      <c r="K70" s="413">
        <f t="shared" si="15"/>
        <v>0</v>
      </c>
      <c r="L70" s="414">
        <f t="shared" si="15"/>
        <v>0</v>
      </c>
      <c r="M70" s="413">
        <f t="shared" si="15"/>
        <v>0</v>
      </c>
      <c r="N70" s="413">
        <f t="shared" si="15"/>
        <v>0</v>
      </c>
      <c r="O70" s="414">
        <f t="shared" si="15"/>
        <v>0</v>
      </c>
      <c r="P70" s="413">
        <f t="shared" si="15"/>
        <v>0</v>
      </c>
      <c r="Q70" s="413">
        <f t="shared" si="15"/>
        <v>0</v>
      </c>
      <c r="R70" s="413">
        <f t="shared" si="15"/>
        <v>0</v>
      </c>
      <c r="S70" s="413">
        <f t="shared" si="15"/>
        <v>0</v>
      </c>
      <c r="T70" s="413">
        <f t="shared" si="15"/>
        <v>0</v>
      </c>
      <c r="U70" s="413">
        <f t="shared" si="15"/>
        <v>0</v>
      </c>
      <c r="V70" s="413">
        <f t="shared" si="15"/>
        <v>0</v>
      </c>
      <c r="W70" s="414"/>
      <c r="X70" s="413"/>
      <c r="Y70" s="413">
        <f>Y16+Y21+Y26+Y31+Y36+Y41+Y46+Y51+Y56+Y61</f>
        <v>0</v>
      </c>
    </row>
    <row r="71" spans="2:25" ht="12.75">
      <c r="B71" s="430"/>
      <c r="C71" s="430"/>
      <c r="D71" s="431"/>
      <c r="E71" s="430"/>
      <c r="F71" s="430"/>
      <c r="G71" s="430"/>
      <c r="H71" s="432"/>
      <c r="I71" s="430"/>
      <c r="J71" s="430"/>
      <c r="K71" s="430"/>
      <c r="M71" s="430"/>
      <c r="N71" s="430"/>
      <c r="P71" s="430"/>
      <c r="Q71" s="430"/>
      <c r="R71" s="430"/>
      <c r="S71" s="430"/>
      <c r="T71" s="430"/>
      <c r="U71" s="430"/>
      <c r="V71" s="430"/>
      <c r="X71" s="430"/>
      <c r="Y71" s="430"/>
    </row>
    <row r="72" spans="2:25" ht="12.75">
      <c r="B72" s="431"/>
      <c r="C72" s="430"/>
      <c r="D72" s="431"/>
      <c r="E72" s="430"/>
      <c r="F72" s="430"/>
      <c r="G72" s="430"/>
      <c r="H72" s="430"/>
      <c r="I72" s="430"/>
      <c r="J72" s="430"/>
      <c r="K72" s="430"/>
      <c r="M72" s="430"/>
      <c r="N72" s="430"/>
      <c r="P72" s="430"/>
      <c r="Q72" s="430"/>
      <c r="R72" s="430"/>
      <c r="S72" s="430"/>
      <c r="T72" s="430"/>
      <c r="U72" s="430"/>
      <c r="V72" s="430"/>
      <c r="X72" s="430"/>
      <c r="Y72" s="430"/>
    </row>
    <row r="76" ht="12.75">
      <c r="B76" s="403" t="s">
        <v>500</v>
      </c>
    </row>
    <row r="77" spans="2:7" ht="12.75">
      <c r="B77" s="601" t="s">
        <v>501</v>
      </c>
      <c r="C77" s="601"/>
      <c r="D77" s="601"/>
      <c r="E77" s="601"/>
      <c r="F77" s="601"/>
      <c r="G77" s="601"/>
    </row>
    <row r="78" spans="2:7" ht="12.75">
      <c r="B78" s="601" t="s">
        <v>502</v>
      </c>
      <c r="C78" s="601"/>
      <c r="D78" s="601"/>
      <c r="E78" s="601"/>
      <c r="F78" s="601"/>
      <c r="G78" s="601"/>
    </row>
    <row r="79" spans="2:7" ht="12.75" customHeight="1">
      <c r="B79" s="597" t="s">
        <v>503</v>
      </c>
      <c r="C79" s="597"/>
      <c r="D79" s="597"/>
      <c r="E79" s="597"/>
      <c r="F79" s="597"/>
      <c r="G79" s="597"/>
    </row>
    <row r="80" spans="2:7" ht="12.75" customHeight="1">
      <c r="B80" s="597" t="s">
        <v>504</v>
      </c>
      <c r="C80" s="597"/>
      <c r="D80" s="597"/>
      <c r="E80" s="597"/>
      <c r="F80" s="597"/>
      <c r="G80" s="597"/>
    </row>
  </sheetData>
  <sheetProtection/>
  <mergeCells count="37">
    <mergeCell ref="R10:R11"/>
    <mergeCell ref="B80:G80"/>
    <mergeCell ref="B57:E57"/>
    <mergeCell ref="B77:G77"/>
    <mergeCell ref="B78:G78"/>
    <mergeCell ref="B79:G79"/>
    <mergeCell ref="E10:E11"/>
    <mergeCell ref="B62:E62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46" t="s">
        <v>468</v>
      </c>
      <c r="F2" s="147"/>
      <c r="G2" s="147"/>
    </row>
    <row r="3" spans="2:7" ht="12.75">
      <c r="B3" s="125"/>
      <c r="C3" s="125"/>
      <c r="D3" s="125"/>
      <c r="E3" s="556" t="s">
        <v>580</v>
      </c>
      <c r="F3" s="557"/>
      <c r="G3" s="557"/>
    </row>
    <row r="4" spans="2:7" ht="15">
      <c r="B4" s="125"/>
      <c r="C4" s="125"/>
      <c r="D4" s="125"/>
      <c r="E4" s="9" t="s">
        <v>590</v>
      </c>
      <c r="F4" s="256"/>
      <c r="G4" s="256"/>
    </row>
    <row r="5" spans="2:7" ht="15">
      <c r="B5" s="125"/>
      <c r="C5" s="125"/>
      <c r="D5" s="125"/>
      <c r="E5" s="224" t="s">
        <v>469</v>
      </c>
      <c r="F5" s="256"/>
      <c r="G5" s="256"/>
    </row>
    <row r="6" spans="2:7" ht="15">
      <c r="B6" s="125"/>
      <c r="C6" s="125"/>
      <c r="D6" s="125"/>
      <c r="E6" s="9"/>
      <c r="F6" s="256"/>
      <c r="G6" s="256"/>
    </row>
    <row r="7" spans="2:7" ht="15">
      <c r="B7" s="125"/>
      <c r="C7" s="257" t="s">
        <v>595</v>
      </c>
      <c r="D7" s="125"/>
      <c r="E7" s="9"/>
      <c r="F7" s="256"/>
      <c r="G7" s="256"/>
    </row>
    <row r="8" spans="2:7" ht="14.25">
      <c r="B8" s="222"/>
      <c r="C8" s="602" t="s">
        <v>470</v>
      </c>
      <c r="D8" s="602"/>
      <c r="E8" s="602"/>
      <c r="F8" s="602"/>
      <c r="G8" s="602"/>
    </row>
    <row r="9" spans="2:7" ht="14.25">
      <c r="B9" s="222"/>
      <c r="C9" s="125"/>
      <c r="D9" s="125"/>
      <c r="E9" s="125"/>
      <c r="F9" s="125"/>
      <c r="G9" s="125"/>
    </row>
    <row r="10" spans="2:7" ht="12.75">
      <c r="B10" s="125"/>
      <c r="C10" s="125"/>
      <c r="D10" s="125"/>
      <c r="E10" s="125"/>
      <c r="F10" s="125"/>
      <c r="G10" s="125"/>
    </row>
    <row r="11" spans="2:7" ht="15.75">
      <c r="B11" s="258"/>
      <c r="C11" s="125"/>
      <c r="D11" s="125"/>
      <c r="E11" s="125"/>
      <c r="F11" s="125"/>
      <c r="G11" s="275" t="s">
        <v>593</v>
      </c>
    </row>
    <row r="12" spans="2:7" ht="12.75" customHeight="1">
      <c r="B12" s="573" t="s">
        <v>471</v>
      </c>
      <c r="C12" s="604" t="s">
        <v>472</v>
      </c>
      <c r="D12" s="607" t="s">
        <v>0</v>
      </c>
      <c r="E12" s="571" t="s">
        <v>11</v>
      </c>
      <c r="F12" s="571"/>
      <c r="G12" s="571"/>
    </row>
    <row r="13" spans="2:7" ht="12.75" customHeight="1">
      <c r="B13" s="603"/>
      <c r="C13" s="605"/>
      <c r="D13" s="608"/>
      <c r="E13" s="571" t="s">
        <v>12</v>
      </c>
      <c r="F13" s="571"/>
      <c r="G13" s="571" t="s">
        <v>13</v>
      </c>
    </row>
    <row r="14" spans="2:7" ht="12.75" customHeight="1">
      <c r="B14" s="603"/>
      <c r="C14" s="605"/>
      <c r="D14" s="608"/>
      <c r="E14" s="568" t="s">
        <v>14</v>
      </c>
      <c r="F14" s="573" t="s">
        <v>247</v>
      </c>
      <c r="G14" s="571"/>
    </row>
    <row r="15" spans="2:7" ht="23.25" customHeight="1">
      <c r="B15" s="574"/>
      <c r="C15" s="606"/>
      <c r="D15" s="570"/>
      <c r="E15" s="570"/>
      <c r="F15" s="574"/>
      <c r="G15" s="571"/>
    </row>
    <row r="16" spans="2:7" ht="12.75">
      <c r="B16" s="100" t="s">
        <v>15</v>
      </c>
      <c r="C16" s="158" t="s">
        <v>473</v>
      </c>
      <c r="D16" s="158"/>
      <c r="E16" s="158"/>
      <c r="F16" s="158"/>
      <c r="G16" s="157"/>
    </row>
    <row r="17" spans="2:7" ht="12.75">
      <c r="B17" s="4" t="s">
        <v>171</v>
      </c>
      <c r="C17" s="259" t="s">
        <v>428</v>
      </c>
      <c r="D17" s="518">
        <f>E17+G17</f>
        <v>19066</v>
      </c>
      <c r="E17" s="364">
        <v>19066</v>
      </c>
      <c r="F17" s="363"/>
      <c r="G17" s="363"/>
    </row>
    <row r="18" spans="2:7" ht="12.75">
      <c r="B18" s="100" t="s">
        <v>20</v>
      </c>
      <c r="C18" s="260" t="s">
        <v>74</v>
      </c>
      <c r="D18" s="349"/>
      <c r="E18" s="349"/>
      <c r="F18" s="368"/>
      <c r="G18" s="368"/>
    </row>
    <row r="19" spans="2:7" ht="12.75">
      <c r="B19" s="4" t="s">
        <v>474</v>
      </c>
      <c r="C19" s="259" t="s">
        <v>428</v>
      </c>
      <c r="D19" s="363">
        <f>E19+G19</f>
        <v>142952</v>
      </c>
      <c r="E19" s="363">
        <v>142952</v>
      </c>
      <c r="F19" s="363">
        <v>104263</v>
      </c>
      <c r="G19" s="363"/>
    </row>
    <row r="20" spans="2:7" ht="13.5" customHeight="1">
      <c r="B20" s="100" t="s">
        <v>22</v>
      </c>
      <c r="C20" s="8" t="s">
        <v>294</v>
      </c>
      <c r="D20" s="363"/>
      <c r="E20" s="363"/>
      <c r="F20" s="363"/>
      <c r="G20" s="363"/>
    </row>
    <row r="21" spans="2:7" ht="12.75">
      <c r="B21" s="4" t="s">
        <v>475</v>
      </c>
      <c r="C21" s="259" t="s">
        <v>428</v>
      </c>
      <c r="D21" s="363">
        <f>E21+G21</f>
        <v>20000</v>
      </c>
      <c r="E21" s="363">
        <v>20000</v>
      </c>
      <c r="F21" s="363">
        <v>15270</v>
      </c>
      <c r="G21" s="363"/>
    </row>
    <row r="22" spans="2:7" ht="12.75">
      <c r="B22" s="100" t="s">
        <v>24</v>
      </c>
      <c r="C22" s="260" t="s">
        <v>32</v>
      </c>
      <c r="D22" s="363"/>
      <c r="E22" s="368"/>
      <c r="F22" s="368"/>
      <c r="G22" s="368"/>
    </row>
    <row r="23" spans="2:7" ht="12.75">
      <c r="B23" s="4" t="s">
        <v>290</v>
      </c>
      <c r="C23" s="259" t="s">
        <v>428</v>
      </c>
      <c r="D23" s="363">
        <f>E23+G23</f>
        <v>831090</v>
      </c>
      <c r="E23" s="363">
        <v>830656</v>
      </c>
      <c r="F23" s="363">
        <v>621142</v>
      </c>
      <c r="G23" s="363">
        <v>434</v>
      </c>
    </row>
    <row r="24" spans="2:7" ht="12.75">
      <c r="B24" s="100" t="s">
        <v>27</v>
      </c>
      <c r="C24" s="260" t="s">
        <v>37</v>
      </c>
      <c r="D24" s="368"/>
      <c r="E24" s="368"/>
      <c r="F24" s="368"/>
      <c r="G24" s="364"/>
    </row>
    <row r="25" spans="2:7" ht="12.75">
      <c r="B25" s="4" t="s">
        <v>290</v>
      </c>
      <c r="C25" s="480" t="s">
        <v>428</v>
      </c>
      <c r="D25" s="481">
        <f>E25+G25</f>
        <v>401474</v>
      </c>
      <c r="E25" s="481">
        <v>401474</v>
      </c>
      <c r="F25" s="481">
        <v>302661</v>
      </c>
      <c r="G25" s="364"/>
    </row>
    <row r="26" spans="2:7" ht="12.75">
      <c r="B26" s="100" t="s">
        <v>29</v>
      </c>
      <c r="C26" s="261" t="s">
        <v>5</v>
      </c>
      <c r="D26" s="368"/>
      <c r="E26" s="368"/>
      <c r="F26" s="368"/>
      <c r="G26" s="349"/>
    </row>
    <row r="27" spans="2:7" ht="12.75">
      <c r="B27" s="4" t="s">
        <v>476</v>
      </c>
      <c r="C27" s="482" t="s">
        <v>428</v>
      </c>
      <c r="D27" s="483">
        <f>E27+G27</f>
        <v>179220</v>
      </c>
      <c r="E27" s="483">
        <v>179220</v>
      </c>
      <c r="F27" s="483">
        <v>135170</v>
      </c>
      <c r="G27" s="364"/>
    </row>
    <row r="28" spans="2:7" ht="12.75">
      <c r="B28" s="100" t="s">
        <v>31</v>
      </c>
      <c r="C28" s="262" t="s">
        <v>420</v>
      </c>
      <c r="D28" s="368"/>
      <c r="E28" s="368"/>
      <c r="F28" s="368"/>
      <c r="G28" s="349"/>
    </row>
    <row r="29" spans="2:7" ht="12.75">
      <c r="B29" s="4"/>
      <c r="C29" s="259" t="s">
        <v>428</v>
      </c>
      <c r="D29" s="363">
        <f>E29+G29</f>
        <v>1411784</v>
      </c>
      <c r="E29" s="363">
        <f>E23+E25+E27</f>
        <v>1411350</v>
      </c>
      <c r="F29" s="363">
        <f>F23+F25+F27</f>
        <v>1058973</v>
      </c>
      <c r="G29" s="363">
        <f>G23+G25+G27</f>
        <v>434</v>
      </c>
    </row>
    <row r="30" spans="2:7" ht="12.75">
      <c r="B30" s="100" t="s">
        <v>34</v>
      </c>
      <c r="C30" s="263" t="s">
        <v>477</v>
      </c>
      <c r="D30" s="368"/>
      <c r="E30" s="368"/>
      <c r="F30" s="368"/>
      <c r="G30" s="349"/>
    </row>
    <row r="31" spans="2:7" ht="12.75">
      <c r="B31" s="4"/>
      <c r="C31" s="264" t="s">
        <v>428</v>
      </c>
      <c r="D31" s="363">
        <f>E31+G31</f>
        <v>1593802</v>
      </c>
      <c r="E31" s="363">
        <f>E17+E19+E21+E29</f>
        <v>1593368</v>
      </c>
      <c r="F31" s="363">
        <f>F17+F19+F21+F29</f>
        <v>1178506</v>
      </c>
      <c r="G31" s="363">
        <f>G17+G19+G21+G29</f>
        <v>434</v>
      </c>
    </row>
    <row r="32" spans="2:7" ht="12.75">
      <c r="B32" s="125"/>
      <c r="C32" s="125"/>
      <c r="D32" s="125"/>
      <c r="E32" s="125"/>
      <c r="F32" s="125"/>
      <c r="G32" s="125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79"/>
  <sheetViews>
    <sheetView zoomScalePageLayoutView="0" workbookViewId="0" topLeftCell="A112">
      <selection activeCell="C115" sqref="C115:C119"/>
    </sheetView>
  </sheetViews>
  <sheetFormatPr defaultColWidth="9.140625" defaultRowHeight="12.75"/>
  <cols>
    <col min="1" max="1" width="0.2890625" style="32" customWidth="1"/>
    <col min="2" max="2" width="8.8515625" style="32" customWidth="1"/>
    <col min="3" max="3" width="42.57421875" style="32" customWidth="1"/>
    <col min="4" max="4" width="8.28125" style="32" customWidth="1"/>
    <col min="5" max="5" width="7.8515625" style="32" customWidth="1"/>
    <col min="6" max="6" width="8.57421875" style="32" customWidth="1"/>
    <col min="7" max="7" width="11.57421875" style="32" customWidth="1"/>
    <col min="8" max="8" width="10.8515625" style="32" customWidth="1"/>
    <col min="9" max="9" width="9.140625" style="38" customWidth="1"/>
    <col min="10" max="16384" width="9.140625" style="32" customWidth="1"/>
  </cols>
  <sheetData>
    <row r="1" spans="4:8" ht="15">
      <c r="D1" s="45"/>
      <c r="E1" s="45"/>
      <c r="F1" s="224" t="s">
        <v>251</v>
      </c>
      <c r="G1" s="256"/>
      <c r="H1" s="256"/>
    </row>
    <row r="2" spans="4:8" ht="15">
      <c r="D2" s="9"/>
      <c r="E2" s="9"/>
      <c r="F2" s="616" t="s">
        <v>580</v>
      </c>
      <c r="G2" s="617"/>
      <c r="H2" s="617"/>
    </row>
    <row r="3" spans="4:8" ht="15">
      <c r="D3" s="45"/>
      <c r="E3" s="45"/>
      <c r="F3" s="9" t="s">
        <v>634</v>
      </c>
      <c r="G3" s="256"/>
      <c r="H3" s="256"/>
    </row>
    <row r="4" spans="5:8" ht="15">
      <c r="E4" s="9"/>
      <c r="F4" s="9" t="s">
        <v>255</v>
      </c>
      <c r="G4" s="9"/>
      <c r="H4" s="256"/>
    </row>
    <row r="6" spans="2:9" ht="14.25" customHeight="1">
      <c r="B6" s="614" t="s">
        <v>626</v>
      </c>
      <c r="C6" s="614"/>
      <c r="D6" s="614"/>
      <c r="E6" s="614"/>
      <c r="F6" s="614"/>
      <c r="G6" s="614"/>
      <c r="H6" s="614"/>
      <c r="I6" s="40"/>
    </row>
    <row r="7" spans="2:9" ht="14.25">
      <c r="B7" s="619" t="s">
        <v>422</v>
      </c>
      <c r="C7" s="619"/>
      <c r="D7" s="619"/>
      <c r="E7" s="619"/>
      <c r="F7" s="619"/>
      <c r="G7" s="619"/>
      <c r="H7" s="619"/>
      <c r="I7" s="39"/>
    </row>
    <row r="8" ht="12.75">
      <c r="H8" s="459" t="s">
        <v>593</v>
      </c>
    </row>
    <row r="9" spans="2:8" ht="12.75" customHeight="1">
      <c r="B9" s="618" t="s">
        <v>295</v>
      </c>
      <c r="C9" s="41"/>
      <c r="D9" s="622" t="s">
        <v>297</v>
      </c>
      <c r="E9" s="609" t="s">
        <v>0</v>
      </c>
      <c r="F9" s="572" t="s">
        <v>11</v>
      </c>
      <c r="G9" s="572"/>
      <c r="H9" s="572"/>
    </row>
    <row r="10" spans="2:8" ht="12.75" customHeight="1">
      <c r="B10" s="618"/>
      <c r="C10" s="620" t="s">
        <v>124</v>
      </c>
      <c r="D10" s="623"/>
      <c r="E10" s="610"/>
      <c r="F10" s="572" t="s">
        <v>12</v>
      </c>
      <c r="G10" s="572"/>
      <c r="H10" s="615" t="s">
        <v>13</v>
      </c>
    </row>
    <row r="11" spans="2:8" ht="12.75" customHeight="1">
      <c r="B11" s="618"/>
      <c r="C11" s="620"/>
      <c r="D11" s="623"/>
      <c r="E11" s="610"/>
      <c r="F11" s="609" t="s">
        <v>14</v>
      </c>
      <c r="G11" s="573" t="s">
        <v>247</v>
      </c>
      <c r="H11" s="615"/>
    </row>
    <row r="12" spans="2:8" ht="29.25" customHeight="1">
      <c r="B12" s="618"/>
      <c r="C12" s="621"/>
      <c r="D12" s="624"/>
      <c r="E12" s="611"/>
      <c r="F12" s="611"/>
      <c r="G12" s="574"/>
      <c r="H12" s="615"/>
    </row>
    <row r="13" spans="2:8" ht="15.75">
      <c r="B13" s="34" t="s">
        <v>15</v>
      </c>
      <c r="C13" s="42" t="s">
        <v>1</v>
      </c>
      <c r="D13" s="43"/>
      <c r="E13" s="381">
        <f>SB!E13+'D-2012'!E13+'skol. lėšos'!E13+Lik!E13</f>
        <v>1186158</v>
      </c>
      <c r="F13" s="381">
        <f>SB!F13+'D-2012'!F13+'skol. lėšos'!F13+Lik!F13</f>
        <v>1034204</v>
      </c>
      <c r="G13" s="381">
        <f>SB!G13+'D-2012'!G13+'skol. lėšos'!G13+Lik!G13</f>
        <v>392905</v>
      </c>
      <c r="H13" s="381">
        <f>SB!H13+'D-2012'!H13+'skol. lėšos'!H13+Lik!H13</f>
        <v>151954</v>
      </c>
    </row>
    <row r="14" spans="2:8" ht="14.25">
      <c r="B14" s="16" t="s">
        <v>16</v>
      </c>
      <c r="C14" s="25" t="s">
        <v>113</v>
      </c>
      <c r="D14" s="43" t="s">
        <v>146</v>
      </c>
      <c r="E14" s="381">
        <f>SB!E14+'D-2012'!E14+'skol. lėšos'!E14+Lik!E14</f>
        <v>124500</v>
      </c>
      <c r="F14" s="381">
        <f>SB!F14+'D-2012'!F14+'skol. lėšos'!F14+Lik!F14</f>
        <v>124500</v>
      </c>
      <c r="G14" s="381">
        <f>SB!G14+'D-2012'!G14+'skol. lėšos'!G14+Lik!G14</f>
        <v>60625</v>
      </c>
      <c r="H14" s="381">
        <f>SB!H14+'D-2012'!H14+'skol. lėšos'!H14+Lik!H14</f>
        <v>0</v>
      </c>
    </row>
    <row r="15" spans="2:8" ht="15">
      <c r="B15" s="44" t="s">
        <v>167</v>
      </c>
      <c r="C15" s="45" t="s">
        <v>279</v>
      </c>
      <c r="D15" s="612"/>
      <c r="E15" s="460">
        <f>SB!E15+'D-2012'!E15+'skol. lėšos'!E15+Lik!E15</f>
        <v>57198</v>
      </c>
      <c r="F15" s="460">
        <f>SB!F15+'D-2012'!F15+'skol. lėšos'!F15+Lik!F15</f>
        <v>57198</v>
      </c>
      <c r="G15" s="460">
        <f>SB!G15+'D-2012'!G15+'skol. lėšos'!G15+Lik!G15</f>
        <v>41379</v>
      </c>
      <c r="H15" s="460">
        <f>SB!H15+'D-2012'!H15+'skol. lėšos'!H15+Lik!H15</f>
        <v>0</v>
      </c>
    </row>
    <row r="16" spans="2:8" ht="15">
      <c r="B16" s="13" t="s">
        <v>364</v>
      </c>
      <c r="C16" s="45" t="s">
        <v>363</v>
      </c>
      <c r="D16" s="613"/>
      <c r="E16" s="460">
        <f>SB!E16+'D-2012'!E16+'skol. lėšos'!E16+Lik!E16</f>
        <v>11810</v>
      </c>
      <c r="F16" s="460">
        <f>SB!F16+'D-2012'!F16+'skol. lėšos'!F16+Lik!F16</f>
        <v>11810</v>
      </c>
      <c r="G16" s="460">
        <f>SB!G16+'D-2012'!G16+'skol. lėšos'!G16+Lik!G16</f>
        <v>8711</v>
      </c>
      <c r="H16" s="460">
        <f>SB!H16+'D-2012'!H16+'skol. lėšos'!H16+Lik!H16</f>
        <v>0</v>
      </c>
    </row>
    <row r="17" spans="2:8" ht="15">
      <c r="B17" s="13" t="s">
        <v>168</v>
      </c>
      <c r="C17" s="45" t="s">
        <v>280</v>
      </c>
      <c r="D17" s="613"/>
      <c r="E17" s="460">
        <f>SB!E17+'D-2012'!E17+'skol. lėšos'!E17+Lik!E17</f>
        <v>14466</v>
      </c>
      <c r="F17" s="460">
        <f>SB!F17+'D-2012'!F17+'skol. lėšos'!F17+Lik!F17</f>
        <v>14466</v>
      </c>
      <c r="G17" s="460">
        <f>SB!G17+'D-2012'!G17+'skol. lėšos'!G17+Lik!G17</f>
        <v>10535</v>
      </c>
      <c r="H17" s="460">
        <f>SB!H17+'D-2012'!H17+'skol. lėšos'!H17+Lik!H17</f>
        <v>0</v>
      </c>
    </row>
    <row r="18" spans="2:8" ht="15">
      <c r="B18" s="13" t="s">
        <v>169</v>
      </c>
      <c r="C18" s="9" t="s">
        <v>245</v>
      </c>
      <c r="D18" s="613"/>
      <c r="E18" s="460">
        <f>SB!E18+'D-2012'!E18+'skol. lėšos'!E18+Lik!E18</f>
        <v>7900</v>
      </c>
      <c r="F18" s="460">
        <f>SB!F18+'D-2012'!F18+'skol. lėšos'!F18+Lik!F18</f>
        <v>7900</v>
      </c>
      <c r="G18" s="460">
        <f>SB!G18+'D-2012'!G18+'skol. lėšos'!G18+Lik!G18</f>
        <v>0</v>
      </c>
      <c r="H18" s="460">
        <f>SB!H18+'D-2012'!H18+'skol. lėšos'!H18+Lik!H18</f>
        <v>0</v>
      </c>
    </row>
    <row r="19" spans="2:8" ht="15">
      <c r="B19" s="13" t="s">
        <v>170</v>
      </c>
      <c r="C19" s="9" t="s">
        <v>248</v>
      </c>
      <c r="D19" s="613"/>
      <c r="E19" s="460">
        <f>SB!E19+'D-2012'!E19+'skol. lėšos'!E19+Lik!E19</f>
        <v>14900</v>
      </c>
      <c r="F19" s="460">
        <f>SB!F19+'D-2012'!F19+'skol. lėšos'!F19+Lik!F19</f>
        <v>14900</v>
      </c>
      <c r="G19" s="460">
        <f>SB!G19+'D-2012'!G19+'skol. lėšos'!G19+Lik!G19</f>
        <v>0</v>
      </c>
      <c r="H19" s="460">
        <f>SB!H19+'D-2012'!H19+'skol. lėšos'!H19+Lik!H19</f>
        <v>0</v>
      </c>
    </row>
    <row r="20" spans="2:8" ht="15">
      <c r="B20" s="13" t="s">
        <v>171</v>
      </c>
      <c r="C20" s="9" t="s">
        <v>84</v>
      </c>
      <c r="D20" s="613"/>
      <c r="E20" s="460">
        <f>SB!E20+'D-2012'!E20+'skol. lėšos'!E20+Lik!E20</f>
        <v>2491</v>
      </c>
      <c r="F20" s="460">
        <f>SB!F20+'D-2012'!F20+'skol. lėšos'!F20+Lik!F20</f>
        <v>2491</v>
      </c>
      <c r="G20" s="460">
        <f>SB!G20+'D-2012'!G20+'skol. lėšos'!G20+Lik!G20</f>
        <v>0</v>
      </c>
      <c r="H20" s="460">
        <f>SB!H20+'D-2012'!H20+'skol. lėšos'!H20+Lik!H20</f>
        <v>0</v>
      </c>
    </row>
    <row r="21" spans="2:8" ht="15">
      <c r="B21" s="44" t="s">
        <v>172</v>
      </c>
      <c r="C21" s="9" t="s">
        <v>85</v>
      </c>
      <c r="D21" s="613"/>
      <c r="E21" s="460">
        <f>SB!E21+'D-2012'!E21+'skol. lėšos'!E21+Lik!E21</f>
        <v>14866</v>
      </c>
      <c r="F21" s="460">
        <f>SB!F21+'D-2012'!F21+'skol. lėšos'!F21+Lik!F21</f>
        <v>14866</v>
      </c>
      <c r="G21" s="460">
        <f>SB!G21+'D-2012'!G21+'skol. lėšos'!G21+Lik!G21</f>
        <v>0</v>
      </c>
      <c r="H21" s="460">
        <f>SB!H21+'D-2012'!H21+'skol. lėšos'!H21+Lik!H21</f>
        <v>0</v>
      </c>
    </row>
    <row r="22" spans="2:8" ht="15">
      <c r="B22" s="44" t="s">
        <v>173</v>
      </c>
      <c r="C22" s="46" t="s">
        <v>80</v>
      </c>
      <c r="D22" s="24"/>
      <c r="E22" s="460">
        <f>SB!E22+'D-2012'!E22+'skol. lėšos'!E22+Lik!E22</f>
        <v>869</v>
      </c>
      <c r="F22" s="460">
        <f>SB!F22+'D-2012'!F22+'skol. lėšos'!F22+Lik!F22</f>
        <v>869</v>
      </c>
      <c r="G22" s="460">
        <f>SB!G22+'D-2012'!G22+'skol. lėšos'!G22+Lik!G22</f>
        <v>0</v>
      </c>
      <c r="H22" s="460">
        <f>SB!H22+'D-2012'!H22+'skol. lėšos'!H22+Lik!H22</f>
        <v>0</v>
      </c>
    </row>
    <row r="23" spans="2:8" ht="26.25" customHeight="1">
      <c r="B23" s="47" t="s">
        <v>17</v>
      </c>
      <c r="C23" s="48" t="s">
        <v>116</v>
      </c>
      <c r="D23" s="49" t="s">
        <v>150</v>
      </c>
      <c r="E23" s="381">
        <f>SB!E23+'D-2012'!E23+'skol. lėšos'!E23+Lik!E23</f>
        <v>677105</v>
      </c>
      <c r="F23" s="381">
        <f>SB!F23+'D-2012'!F23+'skol. lėšos'!F23+Lik!F23</f>
        <v>659832</v>
      </c>
      <c r="G23" s="381">
        <f>SB!G23+'D-2012'!G23+'skol. lėšos'!G23+Lik!G23</f>
        <v>322410</v>
      </c>
      <c r="H23" s="381">
        <f>SB!H23+'D-2012'!H23+'skol. lėšos'!H23+Lik!H23</f>
        <v>17273</v>
      </c>
    </row>
    <row r="24" spans="2:8" ht="15">
      <c r="B24" s="50" t="s">
        <v>296</v>
      </c>
      <c r="C24" s="18" t="s">
        <v>278</v>
      </c>
      <c r="D24" s="51"/>
      <c r="E24" s="460">
        <f>SB!E24+'D-2012'!E24+'skol. lėšos'!E24+Lik!E24</f>
        <v>541971</v>
      </c>
      <c r="F24" s="460">
        <f>SB!F24+'D-2012'!F24+'skol. lėšos'!F24+Lik!F24</f>
        <v>524698</v>
      </c>
      <c r="G24" s="460">
        <f>SB!G24+'D-2012'!G24+'skol. lėšos'!G24+Lik!G24</f>
        <v>297548</v>
      </c>
      <c r="H24" s="460">
        <f>SB!H24+'D-2012'!H24+'skol. lėšos'!H24+Lik!H24</f>
        <v>17273</v>
      </c>
    </row>
    <row r="25" spans="2:8" ht="15">
      <c r="B25" s="50" t="s">
        <v>164</v>
      </c>
      <c r="C25" s="19" t="s">
        <v>277</v>
      </c>
      <c r="D25" s="52"/>
      <c r="E25" s="460">
        <f>SB!E25+'D-2012'!E25+'skol. lėšos'!E25+Lik!E25</f>
        <v>42542</v>
      </c>
      <c r="F25" s="460">
        <f>SB!F25+'D-2012'!F25+'skol. lėšos'!F25+Lik!F25</f>
        <v>42542</v>
      </c>
      <c r="G25" s="460">
        <f>SB!G25+'D-2012'!G25+'skol. lėšos'!G25+Lik!G25</f>
        <v>22084</v>
      </c>
      <c r="H25" s="460">
        <f>SB!H25+'D-2012'!H25+'skol. lėšos'!H25+Lik!H25</f>
        <v>0</v>
      </c>
    </row>
    <row r="26" spans="2:8" ht="15">
      <c r="B26" s="50" t="s">
        <v>175</v>
      </c>
      <c r="C26" s="19" t="s">
        <v>75</v>
      </c>
      <c r="D26" s="53"/>
      <c r="E26" s="460">
        <f>SB!E26+'D-2012'!E26+'skol. lėšos'!E26+Lik!E26</f>
        <v>1786</v>
      </c>
      <c r="F26" s="460">
        <f>SB!F26+'D-2012'!F26+'skol. lėšos'!F26+Lik!F26</f>
        <v>1786</v>
      </c>
      <c r="G26" s="460">
        <f>SB!G26+'D-2012'!G26+'skol. lėšos'!G26+Lik!G26</f>
        <v>0</v>
      </c>
      <c r="H26" s="460">
        <f>SB!H26+'D-2012'!H26+'skol. lėšos'!H26+Lik!H26</f>
        <v>0</v>
      </c>
    </row>
    <row r="27" spans="2:8" ht="15">
      <c r="B27" s="50" t="s">
        <v>171</v>
      </c>
      <c r="C27" s="19" t="s">
        <v>183</v>
      </c>
      <c r="D27" s="53"/>
      <c r="E27" s="460">
        <f>SB!E27+'D-2012'!E27+'skol. lėšos'!E27+Lik!E27</f>
        <v>64315</v>
      </c>
      <c r="F27" s="460">
        <f>SB!F27+'D-2012'!F27+'skol. lėšos'!F27+Lik!F27</f>
        <v>64315</v>
      </c>
      <c r="G27" s="460">
        <f>SB!G27+'D-2012'!G27+'skol. lėšos'!G27+Lik!G27</f>
        <v>0</v>
      </c>
      <c r="H27" s="460">
        <f>SB!H27+'D-2012'!H27+'skol. lėšos'!H27+Lik!H27</f>
        <v>0</v>
      </c>
    </row>
    <row r="28" spans="2:8" ht="15">
      <c r="B28" s="50" t="s">
        <v>176</v>
      </c>
      <c r="C28" s="46" t="s">
        <v>2</v>
      </c>
      <c r="D28" s="52"/>
      <c r="E28" s="460">
        <f>SB!E28+'D-2012'!E28+'skol. lėšos'!E28+Lik!E28</f>
        <v>870</v>
      </c>
      <c r="F28" s="460">
        <f>SB!F28+'D-2012'!F28+'skol. lėšos'!F28+Lik!F28</f>
        <v>870</v>
      </c>
      <c r="G28" s="460">
        <f>SB!G28+'D-2012'!G28+'skol. lėšos'!G28+Lik!G28</f>
        <v>0</v>
      </c>
      <c r="H28" s="460">
        <f>SB!H28+'D-2012'!H28+'skol. lėšos'!H28+Lik!H28</f>
        <v>0</v>
      </c>
    </row>
    <row r="29" spans="2:8" ht="15">
      <c r="B29" s="50" t="s">
        <v>173</v>
      </c>
      <c r="C29" s="46" t="s">
        <v>80</v>
      </c>
      <c r="D29" s="52"/>
      <c r="E29" s="460">
        <f>SB!E29+'D-2012'!E29+'skol. lėšos'!E29+Lik!E29</f>
        <v>7356</v>
      </c>
      <c r="F29" s="460">
        <f>SB!F29+'D-2012'!F29+'skol. lėšos'!F29+Lik!F29</f>
        <v>7356</v>
      </c>
      <c r="G29" s="460">
        <f>SB!G29+'D-2012'!G29+'skol. lėšos'!G29+Lik!G29</f>
        <v>0</v>
      </c>
      <c r="H29" s="460">
        <f>SB!H29+'D-2012'!H29+'skol. lėšos'!H29+Lik!H29</f>
        <v>0</v>
      </c>
    </row>
    <row r="30" spans="2:8" ht="15">
      <c r="B30" s="50" t="s">
        <v>290</v>
      </c>
      <c r="C30" s="19" t="s">
        <v>4</v>
      </c>
      <c r="D30" s="54"/>
      <c r="E30" s="460">
        <f>SB!E30+'D-2012'!E30+'skol. lėšos'!E30+Lik!E30</f>
        <v>7530</v>
      </c>
      <c r="F30" s="460">
        <f>SB!F30+'D-2012'!F30+'skol. lėšos'!F30+Lik!F30</f>
        <v>7530</v>
      </c>
      <c r="G30" s="460">
        <f>SB!G30+'D-2012'!G30+'skol. lėšos'!G30+Lik!G30</f>
        <v>0</v>
      </c>
      <c r="H30" s="460">
        <f>SB!H30+'D-2012'!H30+'skol. lėšos'!H30+Lik!H30</f>
        <v>0</v>
      </c>
    </row>
    <row r="31" spans="2:8" ht="30">
      <c r="B31" s="94" t="s">
        <v>166</v>
      </c>
      <c r="C31" s="169" t="s">
        <v>621</v>
      </c>
      <c r="D31" s="54"/>
      <c r="E31" s="460">
        <f>SB!E31+'D-2012'!E31+'skol. lėšos'!E31+Lik!E31</f>
        <v>0</v>
      </c>
      <c r="F31" s="460">
        <f>SB!F31+'D-2012'!F31+'skol. lėšos'!F31+Lik!F31</f>
        <v>0</v>
      </c>
      <c r="G31" s="460">
        <f>SB!G31+'D-2012'!G31+'skol. lėšos'!G31+Lik!G31</f>
        <v>0</v>
      </c>
      <c r="H31" s="460">
        <f>SB!H31+'D-2012'!H31+'skol. lėšos'!H31+Lik!H31</f>
        <v>0</v>
      </c>
    </row>
    <row r="32" spans="2:8" ht="30">
      <c r="B32" s="94" t="s">
        <v>178</v>
      </c>
      <c r="C32" s="55" t="s">
        <v>117</v>
      </c>
      <c r="D32" s="54"/>
      <c r="E32" s="460">
        <f>SB!E32+'D-2012'!E32+'skol. lėšos'!E32+Lik!E32</f>
        <v>3639</v>
      </c>
      <c r="F32" s="460">
        <f>SB!F32+'D-2012'!F32+'skol. lėšos'!F32+Lik!F32</f>
        <v>3639</v>
      </c>
      <c r="G32" s="460">
        <f>SB!G32+'D-2012'!G32+'skol. lėšos'!G32+Lik!G32</f>
        <v>2778</v>
      </c>
      <c r="H32" s="460">
        <f>SB!H32+'D-2012'!H32+'skol. lėšos'!H32+Lik!H32</f>
        <v>0</v>
      </c>
    </row>
    <row r="33" spans="2:8" ht="30">
      <c r="B33" s="94" t="s">
        <v>525</v>
      </c>
      <c r="C33" s="278" t="s">
        <v>547</v>
      </c>
      <c r="D33" s="54"/>
      <c r="E33" s="460">
        <f>SB!E33+'D-2012'!E33+'skol. lėšos'!E33+Lik!E33</f>
        <v>7096</v>
      </c>
      <c r="F33" s="460">
        <f>SB!F33+'D-2012'!F33+'skol. lėšos'!F33+Lik!F33</f>
        <v>7096</v>
      </c>
      <c r="G33" s="460">
        <f>SB!G33+'D-2012'!G33+'skol. lėšos'!G33+Lik!G33</f>
        <v>0</v>
      </c>
      <c r="H33" s="460">
        <f>SB!H33+'D-2012'!H33+'skol. lėšos'!H33+Lik!H33</f>
        <v>0</v>
      </c>
    </row>
    <row r="34" spans="2:8" ht="30.75" customHeight="1">
      <c r="B34" s="34" t="s">
        <v>18</v>
      </c>
      <c r="C34" s="56" t="s">
        <v>234</v>
      </c>
      <c r="D34" s="58" t="s">
        <v>149</v>
      </c>
      <c r="E34" s="381">
        <f>SB!E34+'D-2012'!E34+'skol. lėšos'!E34+Lik!E34</f>
        <v>49824</v>
      </c>
      <c r="F34" s="381">
        <f>SB!F34+'D-2012'!F34+'skol. lėšos'!F34+Lik!F34</f>
        <v>15824</v>
      </c>
      <c r="G34" s="381">
        <f>SB!G34+'D-2012'!G34+'skol. lėšos'!G34+Lik!G34</f>
        <v>9870</v>
      </c>
      <c r="H34" s="381">
        <f>SB!H34+'D-2012'!H34+'skol. lėšos'!H34+Lik!H34</f>
        <v>34000</v>
      </c>
    </row>
    <row r="35" spans="2:8" ht="15">
      <c r="B35" s="44" t="s">
        <v>179</v>
      </c>
      <c r="C35" s="57" t="s">
        <v>3</v>
      </c>
      <c r="D35" s="58"/>
      <c r="E35" s="460">
        <f>SB!E35+'D-2012'!E35+'skol. lėšos'!E35+Lik!E35</f>
        <v>4532</v>
      </c>
      <c r="F35" s="460">
        <f>SB!F35+'D-2012'!F35+'skol. lėšos'!F35+Lik!F35</f>
        <v>4532</v>
      </c>
      <c r="G35" s="460">
        <f>SB!G35+'D-2012'!G35+'skol. lėšos'!G35+Lik!G35</f>
        <v>3460</v>
      </c>
      <c r="H35" s="460">
        <f>SB!H35+'D-2012'!H35+'skol. lėšos'!H35+Lik!H35</f>
        <v>0</v>
      </c>
    </row>
    <row r="36" spans="2:8" ht="15">
      <c r="B36" s="44" t="s">
        <v>180</v>
      </c>
      <c r="C36" s="57" t="s">
        <v>159</v>
      </c>
      <c r="D36" s="59"/>
      <c r="E36" s="460">
        <f>SB!E36+'D-2012'!E36+'skol. lėšos'!E36+Lik!E36</f>
        <v>32396</v>
      </c>
      <c r="F36" s="460">
        <f>SB!F36+'D-2012'!F36+'skol. lėšos'!F36+Lik!F36</f>
        <v>8396</v>
      </c>
      <c r="G36" s="460">
        <f>SB!G36+'D-2012'!G36+'skol. lėšos'!G36+Lik!G36</f>
        <v>6410</v>
      </c>
      <c r="H36" s="460">
        <f>SB!H36+'D-2012'!H36+'skol. lėšos'!H36+Lik!H36</f>
        <v>24000</v>
      </c>
    </row>
    <row r="37" spans="2:8" ht="15">
      <c r="B37" s="44" t="s">
        <v>181</v>
      </c>
      <c r="C37" s="9" t="s">
        <v>82</v>
      </c>
      <c r="D37" s="59"/>
      <c r="E37" s="460">
        <f>SB!E37+'D-2012'!E37+'skol. lėšos'!E37+Lik!E37</f>
        <v>2896</v>
      </c>
      <c r="F37" s="460">
        <f>SB!F37+'D-2012'!F37+'skol. lėšos'!F37+Lik!F37</f>
        <v>2896</v>
      </c>
      <c r="G37" s="460">
        <f>SB!G37+'D-2012'!G37+'skol. lėšos'!G37+Lik!G37</f>
        <v>0</v>
      </c>
      <c r="H37" s="460">
        <f>SB!H37+'D-2012'!H37+'skol. lėšos'!H37+Lik!H37</f>
        <v>0</v>
      </c>
    </row>
    <row r="38" spans="2:8" ht="15">
      <c r="B38" s="44" t="s">
        <v>166</v>
      </c>
      <c r="C38" s="9" t="s">
        <v>506</v>
      </c>
      <c r="D38" s="60"/>
      <c r="E38" s="460">
        <f>SB!E38+'D-2012'!E38+'skol. lėšos'!E38+Lik!E38</f>
        <v>10000</v>
      </c>
      <c r="F38" s="460">
        <f>SB!F38+'D-2012'!F38+'skol. lėšos'!F38+Lik!F38</f>
        <v>0</v>
      </c>
      <c r="G38" s="460">
        <f>SB!G38+'D-2012'!G38+'skol. lėšos'!G38+Lik!G38</f>
        <v>0</v>
      </c>
      <c r="H38" s="460">
        <f>SB!H38+'D-2012'!H38+'skol. lėšos'!H38+Lik!H38</f>
        <v>10000</v>
      </c>
    </row>
    <row r="39" spans="2:8" ht="14.25">
      <c r="B39" s="34" t="s">
        <v>19</v>
      </c>
      <c r="C39" s="7" t="s">
        <v>120</v>
      </c>
      <c r="D39" s="59" t="s">
        <v>151</v>
      </c>
      <c r="E39" s="381">
        <f>SB!E39+'D-2012'!E39+'skol. lėšos'!E39+Lik!E39</f>
        <v>112557</v>
      </c>
      <c r="F39" s="381">
        <f>SB!F39+'D-2012'!F39+'skol. lėšos'!F39+Lik!F39</f>
        <v>11876</v>
      </c>
      <c r="G39" s="381">
        <f>SB!G39+'D-2012'!G39+'skol. lėšos'!G39+Lik!G39</f>
        <v>0</v>
      </c>
      <c r="H39" s="381">
        <f>SB!H39+'D-2012'!H39+'skol. lėšos'!H39+Lik!H39</f>
        <v>100681</v>
      </c>
    </row>
    <row r="40" spans="2:8" ht="15">
      <c r="B40" s="44" t="s">
        <v>166</v>
      </c>
      <c r="C40" s="9" t="s">
        <v>76</v>
      </c>
      <c r="D40" s="58"/>
      <c r="E40" s="460">
        <f>SB!E40+'D-2012'!E40+'skol. lėšos'!E40+Lik!E40</f>
        <v>3186</v>
      </c>
      <c r="F40" s="460">
        <f>SB!F40+'D-2012'!F40+'skol. lėšos'!F40+Lik!F40</f>
        <v>3186</v>
      </c>
      <c r="G40" s="460">
        <f>SB!G40+'D-2012'!G40+'skol. lėšos'!G40+Lik!G40</f>
        <v>0</v>
      </c>
      <c r="H40" s="460">
        <f>SB!H40+'D-2012'!H40+'skol. lėšos'!H40+Lik!H40</f>
        <v>0</v>
      </c>
    </row>
    <row r="41" spans="2:8" ht="15">
      <c r="B41" s="44" t="s">
        <v>166</v>
      </c>
      <c r="C41" s="9" t="s">
        <v>83</v>
      </c>
      <c r="D41" s="59"/>
      <c r="E41" s="460">
        <f>SB!E41+'D-2012'!E41+'skol. lėšos'!E41+Lik!E41</f>
        <v>8690</v>
      </c>
      <c r="F41" s="460">
        <f>SB!F41+'D-2012'!F41+'skol. lėšos'!F41+Lik!F41</f>
        <v>8690</v>
      </c>
      <c r="G41" s="460">
        <f>SB!G41+'D-2012'!G41+'skol. lėšos'!G41+Lik!G41</f>
        <v>0</v>
      </c>
      <c r="H41" s="460">
        <f>SB!H41+'D-2012'!H41+'skol. lėšos'!H41+Lik!H41</f>
        <v>0</v>
      </c>
    </row>
    <row r="42" spans="2:8" ht="15">
      <c r="B42" s="44" t="s">
        <v>166</v>
      </c>
      <c r="C42" s="9" t="s">
        <v>163</v>
      </c>
      <c r="D42" s="60"/>
      <c r="E42" s="460">
        <f>SB!E42+'D-2012'!E42+'skol. lėšos'!E42+Lik!E42</f>
        <v>100681</v>
      </c>
      <c r="F42" s="460">
        <f>SB!F42+'D-2012'!F42+'skol. lėšos'!F42+Lik!F42</f>
        <v>0</v>
      </c>
      <c r="G42" s="460">
        <f>SB!G42+'D-2012'!G42+'skol. lėšos'!G42+Lik!G42</f>
        <v>0</v>
      </c>
      <c r="H42" s="460">
        <f>SB!H42+'D-2012'!H42+'skol. lėšos'!H42+Lik!H42</f>
        <v>100681</v>
      </c>
    </row>
    <row r="43" spans="2:8" ht="28.5">
      <c r="B43" s="34" t="s">
        <v>77</v>
      </c>
      <c r="C43" s="8" t="s">
        <v>201</v>
      </c>
      <c r="D43" s="59" t="s">
        <v>152</v>
      </c>
      <c r="E43" s="381">
        <f>SB!E43+'D-2012'!E43+'skol. lėšos'!E43+Lik!E43</f>
        <v>2896</v>
      </c>
      <c r="F43" s="381">
        <f>SB!F43+'D-2012'!F43+'skol. lėšos'!F43+Lik!F43</f>
        <v>2896</v>
      </c>
      <c r="G43" s="381">
        <f>SB!G43+'D-2012'!G43+'skol. lėšos'!G43+Lik!G43</f>
        <v>0</v>
      </c>
      <c r="H43" s="381">
        <f>SB!H43+'D-2012'!H43+'skol. lėšos'!H43+Lik!H43</f>
        <v>0</v>
      </c>
    </row>
    <row r="44" spans="2:8" ht="15">
      <c r="B44" s="44" t="s">
        <v>166</v>
      </c>
      <c r="C44" s="9" t="s">
        <v>76</v>
      </c>
      <c r="D44" s="58"/>
      <c r="E44" s="460">
        <f>SB!E44+'D-2012'!E44+'skol. lėšos'!E44+Lik!E44</f>
        <v>2896</v>
      </c>
      <c r="F44" s="460">
        <f>SB!F44+'D-2012'!F44+'skol. lėšos'!F44+Lik!F44</f>
        <v>2896</v>
      </c>
      <c r="G44" s="460">
        <f>SB!G44+'D-2012'!G44+'skol. lėšos'!G44+Lik!G44</f>
        <v>0</v>
      </c>
      <c r="H44" s="460">
        <f>SB!H44+'D-2012'!H44+'skol. lėšos'!H44+Lik!H44</f>
        <v>0</v>
      </c>
    </row>
    <row r="45" spans="2:8" ht="14.25">
      <c r="B45" s="34" t="s">
        <v>144</v>
      </c>
      <c r="C45" s="23" t="s">
        <v>142</v>
      </c>
      <c r="D45" s="60" t="s">
        <v>147</v>
      </c>
      <c r="E45" s="381">
        <f>SB!E45+'D-2012'!E45+'skol. lėšos'!E45+Lik!E45</f>
        <v>59993</v>
      </c>
      <c r="F45" s="381">
        <f>SB!F45+'D-2012'!F45+'skol. lėšos'!F45+Lik!F45</f>
        <v>59993</v>
      </c>
      <c r="G45" s="381">
        <f>SB!G45+'D-2012'!G45+'skol. lėšos'!G45+Lik!G45</f>
        <v>0</v>
      </c>
      <c r="H45" s="381">
        <f>SB!H45+'D-2012'!H45+'skol. lėšos'!H45+Lik!H45</f>
        <v>0</v>
      </c>
    </row>
    <row r="46" spans="2:8" ht="15">
      <c r="B46" s="13" t="s">
        <v>513</v>
      </c>
      <c r="C46" s="61" t="s">
        <v>143</v>
      </c>
      <c r="D46" s="58"/>
      <c r="E46" s="460">
        <f>SB!E46+'D-2012'!E46+'skol. lėšos'!E46+Lik!E46</f>
        <v>59993</v>
      </c>
      <c r="F46" s="460">
        <f>SB!F46+'D-2012'!F46+'skol. lėšos'!F46+Lik!F46</f>
        <v>59993</v>
      </c>
      <c r="G46" s="460">
        <f>SB!G46+'D-2012'!G46+'skol. lėšos'!G46+Lik!G46</f>
        <v>0</v>
      </c>
      <c r="H46" s="460">
        <f>SB!H46+'D-2012'!H46+'skol. lėšos'!H46+Lik!H46</f>
        <v>0</v>
      </c>
    </row>
    <row r="47" spans="2:9" ht="28.5">
      <c r="B47" s="34" t="s">
        <v>155</v>
      </c>
      <c r="C47" s="8" t="s">
        <v>160</v>
      </c>
      <c r="D47" s="58" t="s">
        <v>38</v>
      </c>
      <c r="E47" s="381">
        <f>SB!E47+'D-2012'!E47+'skol. lėšos'!E47+Lik!E47</f>
        <v>158091</v>
      </c>
      <c r="F47" s="381">
        <f>SB!F47+'D-2012'!F47+'skol. lėšos'!F47+Lik!F47</f>
        <v>158091</v>
      </c>
      <c r="G47" s="381">
        <f>SB!G47+'D-2012'!G47+'skol. lėšos'!G47+Lik!G47</f>
        <v>0</v>
      </c>
      <c r="H47" s="381">
        <f>SB!H47+'D-2012'!H47+'skol. lėšos'!H47+Lik!H47</f>
        <v>0</v>
      </c>
      <c r="I47" s="148"/>
    </row>
    <row r="48" spans="2:8" ht="15">
      <c r="B48" s="13" t="s">
        <v>514</v>
      </c>
      <c r="C48" s="61" t="s">
        <v>122</v>
      </c>
      <c r="D48" s="58"/>
      <c r="E48" s="460">
        <f>SB!E48+'D-2012'!E48+'skol. lėšos'!E48+Lik!E48</f>
        <v>155091</v>
      </c>
      <c r="F48" s="460">
        <f>SB!F48+'D-2012'!F48+'skol. lėšos'!F48+Lik!F48</f>
        <v>155091</v>
      </c>
      <c r="G48" s="460">
        <f>SB!G48+'D-2012'!G48+'skol. lėšos'!G48+Lik!G48</f>
        <v>0</v>
      </c>
      <c r="H48" s="460">
        <f>SB!H48+'D-2012'!H48+'skol. lėšos'!H48+Lik!H48</f>
        <v>0</v>
      </c>
    </row>
    <row r="49" spans="2:8" ht="30">
      <c r="B49" s="13" t="s">
        <v>514</v>
      </c>
      <c r="C49" s="274" t="s">
        <v>562</v>
      </c>
      <c r="D49" s="60"/>
      <c r="E49" s="460">
        <f>SB!E49+'D-2012'!E49+'skol. lėšos'!E49+Lik!E49</f>
        <v>3000</v>
      </c>
      <c r="F49" s="460">
        <f>SB!F49+'D-2012'!F49+'skol. lėšos'!F49+Lik!F49</f>
        <v>3000</v>
      </c>
      <c r="G49" s="460">
        <f>SB!G49+'D-2012'!G49+'skol. lėšos'!G49+Lik!G49</f>
        <v>0</v>
      </c>
      <c r="H49" s="460">
        <f>SB!H49+'D-2012'!H49+'skol. lėšos'!H49+Lik!H49</f>
        <v>0</v>
      </c>
    </row>
    <row r="50" spans="2:8" ht="14.25">
      <c r="B50" s="62" t="s">
        <v>162</v>
      </c>
      <c r="C50" s="25" t="s">
        <v>161</v>
      </c>
      <c r="D50" s="60" t="s">
        <v>40</v>
      </c>
      <c r="E50" s="381">
        <f>SB!E50+'D-2012'!E50+'skol. lėšos'!E50+Lik!E50</f>
        <v>1192</v>
      </c>
      <c r="F50" s="381">
        <f>SB!F50+'D-2012'!F50+'skol. lėšos'!F50+Lik!F50</f>
        <v>1192</v>
      </c>
      <c r="G50" s="381">
        <f>SB!G50+'D-2012'!G50+'skol. lėšos'!G50+Lik!G50</f>
        <v>0</v>
      </c>
      <c r="H50" s="381">
        <f>SB!H50+'D-2012'!H50+'skol. lėšos'!H50+Lik!H50</f>
        <v>0</v>
      </c>
    </row>
    <row r="51" spans="2:8" ht="15">
      <c r="B51" s="13" t="s">
        <v>515</v>
      </c>
      <c r="C51" s="63" t="s">
        <v>78</v>
      </c>
      <c r="D51" s="64"/>
      <c r="E51" s="460">
        <f>SB!E51+'D-2012'!E51+'skol. lėšos'!E51+Lik!E51</f>
        <v>1192</v>
      </c>
      <c r="F51" s="460">
        <f>SB!F51+'D-2012'!F51+'skol. lėšos'!F51+Lik!F51</f>
        <v>1192</v>
      </c>
      <c r="G51" s="460">
        <f>SB!G51+'D-2012'!G51+'skol. lėšos'!G51+Lik!G51</f>
        <v>0</v>
      </c>
      <c r="H51" s="460">
        <f>SB!H51+'D-2012'!H51+'skol. lėšos'!H51+Lik!H51</f>
        <v>0</v>
      </c>
    </row>
    <row r="52" spans="2:8" ht="15">
      <c r="B52" s="13" t="s">
        <v>174</v>
      </c>
      <c r="C52" s="63" t="s">
        <v>79</v>
      </c>
      <c r="D52" s="64"/>
      <c r="E52" s="460">
        <f>SB!E52+'D-2012'!E52+'skol. lėšos'!E52+Lik!E52</f>
        <v>0</v>
      </c>
      <c r="F52" s="460">
        <f>SB!F52+'D-2012'!F52+'skol. lėšos'!F52+Lik!F52</f>
        <v>0</v>
      </c>
      <c r="G52" s="460">
        <f>SB!G52+'D-2012'!G52+'skol. lėšos'!G52+Lik!G52</f>
        <v>0</v>
      </c>
      <c r="H52" s="460">
        <f>SB!H52+'D-2012'!H52+'skol. lėšos'!H52+Lik!H52</f>
        <v>0</v>
      </c>
    </row>
    <row r="53" spans="2:8" ht="15.75">
      <c r="B53" s="34" t="s">
        <v>20</v>
      </c>
      <c r="C53" s="161" t="s">
        <v>244</v>
      </c>
      <c r="D53" s="6"/>
      <c r="E53" s="381">
        <f>SB!E53+'D-2012'!E53+'skol. lėšos'!E53+Lik!E53</f>
        <v>21854</v>
      </c>
      <c r="F53" s="381">
        <f>SB!F53+'D-2012'!F53+'skol. lėšos'!F53+Lik!F53</f>
        <v>21134</v>
      </c>
      <c r="G53" s="381">
        <f>SB!G53+'D-2012'!G53+'skol. lėšos'!G53+Lik!G53</f>
        <v>15734</v>
      </c>
      <c r="H53" s="381">
        <f>SB!H53+'D-2012'!H53+'skol. lėšos'!H53+Lik!H53</f>
        <v>720</v>
      </c>
    </row>
    <row r="54" spans="2:8" ht="25.5">
      <c r="B54" s="34" t="s">
        <v>21</v>
      </c>
      <c r="C54" s="26" t="s">
        <v>116</v>
      </c>
      <c r="D54" s="58" t="s">
        <v>150</v>
      </c>
      <c r="E54" s="460">
        <f>SB!E54+'D-2012'!E54+'skol. lėšos'!E54+Lik!E54</f>
        <v>21854</v>
      </c>
      <c r="F54" s="460">
        <f>SB!F54+'D-2012'!F54+'skol. lėšos'!F54+Lik!F54</f>
        <v>21134</v>
      </c>
      <c r="G54" s="460">
        <f>SB!G54+'D-2012'!G54+'skol. lėšos'!G54+Lik!G54</f>
        <v>15734</v>
      </c>
      <c r="H54" s="460">
        <f>SB!H54+'D-2012'!H54+'skol. lėšos'!H54+Lik!H54</f>
        <v>720</v>
      </c>
    </row>
    <row r="55" spans="2:13" ht="28.5">
      <c r="B55" s="34" t="s">
        <v>22</v>
      </c>
      <c r="C55" s="8" t="s">
        <v>86</v>
      </c>
      <c r="D55" s="29"/>
      <c r="E55" s="381">
        <f>SB!E55+'D-2012'!E55+'skol. lėšos'!E55+Lik!E55</f>
        <v>532517</v>
      </c>
      <c r="F55" s="381">
        <f>SB!F55+'D-2012'!F55+'skol. lėšos'!F55+Lik!F55</f>
        <v>532517</v>
      </c>
      <c r="G55" s="381">
        <f>SB!G55+'D-2012'!G55+'skol. lėšos'!G55+Lik!G55</f>
        <v>20184</v>
      </c>
      <c r="H55" s="381">
        <f>SB!H55+'D-2012'!H55+'skol. lėšos'!H55+Lik!H55</f>
        <v>0</v>
      </c>
      <c r="I55" s="65"/>
      <c r="J55" s="66"/>
      <c r="K55" s="66"/>
      <c r="L55" s="67"/>
      <c r="M55" s="67"/>
    </row>
    <row r="56" spans="2:13" ht="30" customHeight="1">
      <c r="B56" s="34" t="s">
        <v>23</v>
      </c>
      <c r="C56" s="152" t="s">
        <v>114</v>
      </c>
      <c r="D56" s="153" t="s">
        <v>148</v>
      </c>
      <c r="E56" s="381">
        <f>SB!E56+'D-2012'!E56+'skol. lėšos'!E56+Lik!E56</f>
        <v>532517</v>
      </c>
      <c r="F56" s="381">
        <f>SB!F56+'D-2012'!F56+'skol. lėšos'!F56+Lik!F56</f>
        <v>532517</v>
      </c>
      <c r="G56" s="381">
        <f>SB!G56+'D-2012'!G56+'skol. lėšos'!G56+Lik!G56</f>
        <v>20184</v>
      </c>
      <c r="H56" s="381">
        <f>SB!H56+'D-2012'!H56+'skol. lėšos'!H56+Lik!H56</f>
        <v>0</v>
      </c>
      <c r="I56" s="65"/>
      <c r="J56" s="66"/>
      <c r="K56" s="66"/>
      <c r="L56" s="67"/>
      <c r="M56" s="67"/>
    </row>
    <row r="57" spans="2:13" ht="15">
      <c r="B57" s="50" t="s">
        <v>282</v>
      </c>
      <c r="C57" s="27" t="s">
        <v>87</v>
      </c>
      <c r="D57" s="29"/>
      <c r="E57" s="460">
        <f>SB!E57+'D-2012'!E57+'skol. lėšos'!E57+Lik!E57</f>
        <v>1440</v>
      </c>
      <c r="F57" s="460">
        <f>SB!F57+'D-2012'!F57+'skol. lėšos'!F57+Lik!F57</f>
        <v>1440</v>
      </c>
      <c r="G57" s="460">
        <f>SB!G57+'D-2012'!G57+'skol. lėšos'!G57+Lik!G57</f>
        <v>0</v>
      </c>
      <c r="H57" s="460">
        <f>SB!H57+'D-2012'!H57+'skol. lėšos'!H57+Lik!H57</f>
        <v>0</v>
      </c>
      <c r="I57" s="65"/>
      <c r="J57" s="66"/>
      <c r="K57" s="66"/>
      <c r="L57" s="67"/>
      <c r="M57" s="67"/>
    </row>
    <row r="58" spans="2:13" ht="30">
      <c r="B58" s="50" t="s">
        <v>241</v>
      </c>
      <c r="C58" s="487" t="s">
        <v>249</v>
      </c>
      <c r="D58" s="486"/>
      <c r="E58" s="460">
        <f>SB!E58+'D-2012'!E58+'skol. lėšos'!E58+Lik!E58</f>
        <v>1014</v>
      </c>
      <c r="F58" s="460">
        <f>SB!F58+'D-2012'!F58+'skol. lėšos'!F58+Lik!F58</f>
        <v>1014</v>
      </c>
      <c r="G58" s="460">
        <f>SB!G58+'D-2012'!G58+'skol. lėšos'!G58+Lik!G58</f>
        <v>0</v>
      </c>
      <c r="H58" s="460">
        <f>SB!H58+'D-2012'!H58+'skol. lėšos'!H58+Lik!H58</f>
        <v>0</v>
      </c>
      <c r="I58" s="65"/>
      <c r="J58" s="66"/>
      <c r="K58" s="66"/>
      <c r="L58" s="67"/>
      <c r="M58" s="67"/>
    </row>
    <row r="59" spans="2:13" ht="15">
      <c r="B59" s="50" t="s">
        <v>242</v>
      </c>
      <c r="C59" s="19" t="s">
        <v>369</v>
      </c>
      <c r="D59" s="53"/>
      <c r="E59" s="460">
        <f>SB!E59+'D-2012'!E59+'skol. lėšos'!E59+Lik!E59</f>
        <v>600</v>
      </c>
      <c r="F59" s="460">
        <f>SB!F59+'D-2012'!F59+'skol. lėšos'!F59+Lik!F59</f>
        <v>600</v>
      </c>
      <c r="G59" s="460">
        <f>SB!G59+'D-2012'!G59+'skol. lėšos'!G59+Lik!G59</f>
        <v>0</v>
      </c>
      <c r="H59" s="460">
        <f>SB!H59+'D-2012'!H59+'skol. lėšos'!H59+Lik!H59</f>
        <v>0</v>
      </c>
      <c r="I59" s="69"/>
      <c r="J59" s="66"/>
      <c r="K59" s="70"/>
      <c r="L59" s="70"/>
      <c r="M59" s="70"/>
    </row>
    <row r="60" spans="2:13" ht="15">
      <c r="B60" s="312"/>
      <c r="C60" s="488" t="s">
        <v>154</v>
      </c>
      <c r="D60" s="68"/>
      <c r="E60" s="489">
        <f>SB!E60+'D-2012'!E60+'skol. lėšos'!E60+Lik!E60</f>
        <v>104630</v>
      </c>
      <c r="F60" s="489">
        <f>SB!F60+'D-2012'!F60+'skol. lėšos'!F60+Lik!F60</f>
        <v>104630</v>
      </c>
      <c r="G60" s="489">
        <f>SB!G60+'D-2012'!G60+'skol. lėšos'!G60+Lik!G60</f>
        <v>0</v>
      </c>
      <c r="H60" s="489">
        <f>SB!H60+'D-2012'!H60+'skol. lėšos'!H60+Lik!H60</f>
        <v>0</v>
      </c>
      <c r="I60" s="69"/>
      <c r="J60" s="66"/>
      <c r="K60" s="70"/>
      <c r="L60" s="70"/>
      <c r="M60" s="70"/>
    </row>
    <row r="61" spans="2:13" ht="15">
      <c r="B61" s="50" t="s">
        <v>243</v>
      </c>
      <c r="C61" s="315" t="s">
        <v>94</v>
      </c>
      <c r="D61" s="314"/>
      <c r="E61" s="461">
        <f>SB!E61+'D-2012'!E61+'skol. lėšos'!E61+Lik!E61</f>
        <v>8700</v>
      </c>
      <c r="F61" s="461">
        <f>SB!F61+'D-2012'!F61+'skol. lėšos'!F61+Lik!F61</f>
        <v>8700</v>
      </c>
      <c r="G61" s="461">
        <f>SB!G61+'D-2012'!G61+'skol. lėšos'!G61+Lik!G61</f>
        <v>0</v>
      </c>
      <c r="H61" s="461">
        <f>SB!H61+'D-2012'!H61+'skol. lėšos'!H61+Lik!H61</f>
        <v>0</v>
      </c>
      <c r="I61" s="69"/>
      <c r="J61" s="66"/>
      <c r="K61" s="70"/>
      <c r="L61" s="70"/>
      <c r="M61" s="70"/>
    </row>
    <row r="62" spans="2:13" ht="15">
      <c r="B62" s="50" t="s">
        <v>240</v>
      </c>
      <c r="C62" s="315" t="s">
        <v>95</v>
      </c>
      <c r="D62" s="68"/>
      <c r="E62" s="461">
        <f>SB!E62+'D-2012'!E62+'skol. lėšos'!E62+Lik!E62</f>
        <v>25080</v>
      </c>
      <c r="F62" s="461">
        <f>SB!F62+'D-2012'!F62+'skol. lėšos'!F62+Lik!F62</f>
        <v>25080</v>
      </c>
      <c r="G62" s="461">
        <f>SB!G62+'D-2012'!G62+'skol. lėšos'!G62+Lik!G62</f>
        <v>0</v>
      </c>
      <c r="H62" s="461">
        <f>SB!H62+'D-2012'!H62+'skol. lėšos'!H62+Lik!H62</f>
        <v>0</v>
      </c>
      <c r="I62" s="69"/>
      <c r="J62" s="66"/>
      <c r="K62" s="70"/>
      <c r="L62" s="73"/>
      <c r="M62" s="73"/>
    </row>
    <row r="63" spans="2:13" ht="15">
      <c r="B63" s="44" t="s">
        <v>241</v>
      </c>
      <c r="C63" s="313" t="s">
        <v>90</v>
      </c>
      <c r="D63" s="72"/>
      <c r="E63" s="461">
        <f>SB!E63+'D-2012'!E63+'skol. lėšos'!E63+Lik!E63</f>
        <v>40690</v>
      </c>
      <c r="F63" s="461">
        <f>SB!F63+'D-2012'!F63+'skol. lėšos'!F63+Lik!F63</f>
        <v>40690</v>
      </c>
      <c r="G63" s="461">
        <f>SB!G63+'D-2012'!G63+'skol. lėšos'!G63+Lik!G63</f>
        <v>0</v>
      </c>
      <c r="H63" s="461">
        <f>SB!H63+'D-2012'!H63+'skol. lėšos'!H63+Lik!H63</f>
        <v>0</v>
      </c>
      <c r="I63" s="74"/>
      <c r="J63" s="70"/>
      <c r="K63" s="70"/>
      <c r="L63" s="70"/>
      <c r="M63" s="70"/>
    </row>
    <row r="64" spans="2:8" ht="15">
      <c r="B64" s="13" t="s">
        <v>242</v>
      </c>
      <c r="C64" s="313" t="s">
        <v>91</v>
      </c>
      <c r="D64" s="68"/>
      <c r="E64" s="461">
        <f>SB!E64+'D-2012'!E64+'skol. lėšos'!E64+Lik!E64</f>
        <v>6700</v>
      </c>
      <c r="F64" s="461">
        <f>SB!F64+'D-2012'!F64+'skol. lėšos'!F64+Lik!F64</f>
        <v>6700</v>
      </c>
      <c r="G64" s="461">
        <f>SB!G64+'D-2012'!G64+'skol. lėšos'!G64+Lik!G64</f>
        <v>0</v>
      </c>
      <c r="H64" s="461">
        <f>SB!H64+'D-2012'!H64+'skol. lėšos'!H64+Lik!H64</f>
        <v>0</v>
      </c>
    </row>
    <row r="65" spans="2:8" ht="15">
      <c r="B65" s="13" t="s">
        <v>242</v>
      </c>
      <c r="C65" s="313" t="s">
        <v>92</v>
      </c>
      <c r="D65" s="68"/>
      <c r="E65" s="461">
        <f>SB!E65+'D-2012'!E65+'skol. lėšos'!E65+Lik!E65</f>
        <v>0</v>
      </c>
      <c r="F65" s="461">
        <f>SB!F65+'D-2012'!F65+'skol. lėšos'!F65+Lik!F65</f>
        <v>0</v>
      </c>
      <c r="G65" s="461">
        <f>SB!G65+'D-2012'!G65+'skol. lėšos'!G65+Lik!G65</f>
        <v>0</v>
      </c>
      <c r="H65" s="461">
        <f>SB!H65+'D-2012'!H65+'skol. lėšos'!H65+Lik!H65</f>
        <v>0</v>
      </c>
    </row>
    <row r="66" spans="2:8" ht="15">
      <c r="B66" s="13" t="s">
        <v>242</v>
      </c>
      <c r="C66" s="313" t="s">
        <v>93</v>
      </c>
      <c r="D66" s="68"/>
      <c r="E66" s="461">
        <f>SB!E66+'D-2012'!E66+'skol. lėšos'!E66+Lik!E66</f>
        <v>23460</v>
      </c>
      <c r="F66" s="461">
        <f>SB!F66+'D-2012'!F66+'skol. lėšos'!F66+Lik!F66</f>
        <v>23460</v>
      </c>
      <c r="G66" s="461">
        <f>SB!G66+'D-2012'!G66+'skol. lėšos'!G66+Lik!G66</f>
        <v>0</v>
      </c>
      <c r="H66" s="461">
        <f>SB!H66+'D-2012'!H66+'skol. lėšos'!H66+Lik!H66</f>
        <v>0</v>
      </c>
    </row>
    <row r="67" spans="2:8" ht="15">
      <c r="B67" s="50" t="s">
        <v>238</v>
      </c>
      <c r="C67" s="21" t="s">
        <v>88</v>
      </c>
      <c r="D67" s="68"/>
      <c r="E67" s="460">
        <f>SB!E67+'D-2012'!E67+'skol. lėšos'!E67+Lik!E67</f>
        <v>6183</v>
      </c>
      <c r="F67" s="460">
        <f>SB!F67+'D-2012'!F67+'skol. lėšos'!F67+Lik!F67</f>
        <v>6183</v>
      </c>
      <c r="G67" s="460">
        <f>SB!G67+'D-2012'!G67+'skol. lėšos'!G67+Lik!G67</f>
        <v>4720</v>
      </c>
      <c r="H67" s="460">
        <f>SB!H67+'D-2012'!H67+'skol. lėšos'!H67+Lik!H67</f>
        <v>0</v>
      </c>
    </row>
    <row r="68" spans="2:8" ht="15">
      <c r="B68" s="50" t="s">
        <v>238</v>
      </c>
      <c r="C68" s="21" t="s">
        <v>616</v>
      </c>
      <c r="D68" s="68"/>
      <c r="E68" s="460">
        <f>SB!E68+'D-2012'!E68+'skol. lėšos'!E68+Lik!E68</f>
        <v>870</v>
      </c>
      <c r="F68" s="460">
        <f>SB!F68+'D-2012'!F68+'skol. lėšos'!F68+Lik!F68</f>
        <v>870</v>
      </c>
      <c r="G68" s="460">
        <f>SB!G68+'D-2012'!G68+'skol. lėšos'!G68+Lik!G68</f>
        <v>0</v>
      </c>
      <c r="H68" s="460">
        <f>SB!H68+'D-2012'!H68+'skol. lėšos'!H68+Lik!H68</f>
        <v>0</v>
      </c>
    </row>
    <row r="69" spans="2:8" ht="15">
      <c r="B69" s="50" t="s">
        <v>238</v>
      </c>
      <c r="C69" s="21" t="s">
        <v>286</v>
      </c>
      <c r="D69" s="68"/>
      <c r="E69" s="460">
        <f>SB!E69+'D-2012'!E69+'skol. lėšos'!E69+Lik!E69</f>
        <v>29000</v>
      </c>
      <c r="F69" s="460">
        <f>SB!F69+'D-2012'!F69+'skol. lėšos'!F69+Lik!F69</f>
        <v>29000</v>
      </c>
      <c r="G69" s="460">
        <f>SB!G69+'D-2012'!G69+'skol. lėšos'!G69+Lik!G69</f>
        <v>0</v>
      </c>
      <c r="H69" s="460">
        <f>SB!H69+'D-2012'!H69+'skol. lėšos'!H69+Lik!H69</f>
        <v>0</v>
      </c>
    </row>
    <row r="70" spans="2:8" ht="15">
      <c r="B70" s="50" t="s">
        <v>238</v>
      </c>
      <c r="C70" s="21" t="s">
        <v>288</v>
      </c>
      <c r="D70" s="68"/>
      <c r="E70" s="460">
        <f>SB!E70+'D-2012'!E70+'skol. lėšos'!E70+Lik!E70</f>
        <v>45180</v>
      </c>
      <c r="F70" s="460">
        <f>SB!F70+'D-2012'!F70+'skol. lėšos'!F70+Lik!F70</f>
        <v>45180</v>
      </c>
      <c r="G70" s="460">
        <f>SB!G70+'D-2012'!G70+'skol. lėšos'!G70+Lik!G70</f>
        <v>0</v>
      </c>
      <c r="H70" s="460">
        <f>SB!H70+'D-2012'!H70+'skol. lėšos'!H70+Lik!H70</f>
        <v>0</v>
      </c>
    </row>
    <row r="71" spans="2:8" ht="15">
      <c r="B71" s="50" t="s">
        <v>238</v>
      </c>
      <c r="C71" s="21" t="s">
        <v>289</v>
      </c>
      <c r="D71" s="68"/>
      <c r="E71" s="460">
        <f>SB!E71+'D-2012'!E71+'skol. lėšos'!E71+Lik!E71</f>
        <v>3765</v>
      </c>
      <c r="F71" s="460">
        <f>SB!F71+'D-2012'!F71+'skol. lėšos'!F71+Lik!F71</f>
        <v>3765</v>
      </c>
      <c r="G71" s="460">
        <f>SB!G71+'D-2012'!G71+'skol. lėšos'!G71+Lik!G71</f>
        <v>0</v>
      </c>
      <c r="H71" s="460">
        <f>SB!H71+'D-2012'!H71+'skol. lėšos'!H71+Lik!H71</f>
        <v>0</v>
      </c>
    </row>
    <row r="72" spans="2:8" ht="15">
      <c r="B72" s="50" t="s">
        <v>238</v>
      </c>
      <c r="C72" s="21" t="s">
        <v>618</v>
      </c>
      <c r="D72" s="68"/>
      <c r="E72" s="460">
        <f>SB!E72+'D-2012'!E73+'skol. lėšos'!E73+Lik!E73</f>
        <v>17300</v>
      </c>
      <c r="F72" s="460">
        <f>SB!F72+'D-2012'!F73+'skol. lėšos'!F73+Lik!F73</f>
        <v>17300</v>
      </c>
      <c r="G72" s="460">
        <f>SB!G72+'D-2012'!G73+'skol. lėšos'!G73+Lik!G73</f>
        <v>0</v>
      </c>
      <c r="H72" s="460">
        <f>SB!H72+'D-2012'!H73+'skol. lėšos'!H73+Lik!H73</f>
        <v>0</v>
      </c>
    </row>
    <row r="73" spans="2:8" ht="15">
      <c r="B73" s="71" t="s">
        <v>239</v>
      </c>
      <c r="C73" s="21" t="s">
        <v>89</v>
      </c>
      <c r="D73" s="68"/>
      <c r="E73" s="460">
        <f>SB!E73+'D-2012'!E73+'skol. lėšos'!E73+Lik!E73</f>
        <v>4400</v>
      </c>
      <c r="F73" s="460">
        <f>SB!F73+'D-2012'!F73+'skol. lėšos'!F73+Lik!F73</f>
        <v>4400</v>
      </c>
      <c r="G73" s="460">
        <f>SB!G73+'D-2012'!G73+'skol. lėšos'!G73+Lik!G73</f>
        <v>0</v>
      </c>
      <c r="H73" s="460">
        <f>SB!H73+'D-2012'!H73+'skol. lėšos'!H73+Lik!H73</f>
        <v>0</v>
      </c>
    </row>
    <row r="74" spans="2:8" ht="15">
      <c r="B74" s="50" t="s">
        <v>239</v>
      </c>
      <c r="C74" s="21" t="s">
        <v>96</v>
      </c>
      <c r="D74" s="68"/>
      <c r="E74" s="460">
        <f>SB!E74+'D-2012'!E74+'skol. lėšos'!E74+Lik!E74</f>
        <v>2550</v>
      </c>
      <c r="F74" s="460">
        <f>SB!F74+'D-2012'!F74+'skol. lėšos'!F74+Lik!F74</f>
        <v>2550</v>
      </c>
      <c r="G74" s="460">
        <f>SB!G74+'D-2012'!G74+'skol. lėšos'!G74+Lik!G74</f>
        <v>0</v>
      </c>
      <c r="H74" s="460">
        <f>SB!H74+'D-2012'!H74+'skol. lėšos'!H74+Lik!H74</f>
        <v>0</v>
      </c>
    </row>
    <row r="75" spans="2:8" ht="15">
      <c r="B75" s="50" t="s">
        <v>239</v>
      </c>
      <c r="C75" s="21" t="s">
        <v>281</v>
      </c>
      <c r="D75" s="68"/>
      <c r="E75" s="460">
        <f>SB!E75+'D-2012'!E75+'skol. lėšos'!E75+Lik!E75</f>
        <v>290000</v>
      </c>
      <c r="F75" s="460">
        <f>SB!F75+'D-2012'!F75+'skol. lėšos'!F75+Lik!F75</f>
        <v>290000</v>
      </c>
      <c r="G75" s="460">
        <f>SB!G75+'D-2012'!G75+'skol. lėšos'!G75+Lik!G75</f>
        <v>0</v>
      </c>
      <c r="H75" s="460">
        <f>SB!H75+'D-2012'!H75+'skol. lėšos'!H75+Lik!H75</f>
        <v>0</v>
      </c>
    </row>
    <row r="76" spans="2:8" ht="15">
      <c r="B76" s="50" t="s">
        <v>239</v>
      </c>
      <c r="C76" s="21" t="s">
        <v>293</v>
      </c>
      <c r="D76" s="68"/>
      <c r="E76" s="460">
        <f>SB!E76+'D-2012'!E76+'skol. lėšos'!E76+Lik!E76</f>
        <v>19156</v>
      </c>
      <c r="F76" s="460">
        <f>SB!F76+'D-2012'!F76+'skol. lėšos'!F76+Lik!F76</f>
        <v>19156</v>
      </c>
      <c r="G76" s="460">
        <f>SB!G76+'D-2012'!G76+'skol. lėšos'!G76+Lik!G76</f>
        <v>14161</v>
      </c>
      <c r="H76" s="460">
        <f>SB!H76+'D-2012'!H76+'skol. lėšos'!H76+Lik!H76</f>
        <v>0</v>
      </c>
    </row>
    <row r="77" spans="2:9" ht="15">
      <c r="B77" s="50" t="s">
        <v>182</v>
      </c>
      <c r="C77" s="21" t="s">
        <v>97</v>
      </c>
      <c r="D77" s="76"/>
      <c r="E77" s="460">
        <f>SB!E77+'D-2012'!E77+'skol. lėšos'!E77+Lik!E77</f>
        <v>6429</v>
      </c>
      <c r="F77" s="460">
        <f>SB!F77+'D-2012'!F77+'skol. lėšos'!F77+Lik!F77</f>
        <v>6429</v>
      </c>
      <c r="G77" s="460">
        <f>SB!G77+'D-2012'!G77+'skol. lėšos'!G77+Lik!G77</f>
        <v>1303</v>
      </c>
      <c r="H77" s="460">
        <f>SB!H77+'D-2012'!H77+'skol. lėšos'!H77+Lik!H77</f>
        <v>0</v>
      </c>
      <c r="I77" s="32"/>
    </row>
    <row r="78" spans="2:8" ht="15.75">
      <c r="B78" s="77" t="s">
        <v>24</v>
      </c>
      <c r="C78" s="154" t="s">
        <v>74</v>
      </c>
      <c r="D78" s="78"/>
      <c r="E78" s="381"/>
      <c r="F78" s="381"/>
      <c r="G78" s="381"/>
      <c r="H78" s="381"/>
    </row>
    <row r="79" spans="2:8" ht="14.25">
      <c r="B79" s="77" t="s">
        <v>26</v>
      </c>
      <c r="C79" s="25" t="s">
        <v>113</v>
      </c>
      <c r="D79" s="30" t="s">
        <v>146</v>
      </c>
      <c r="E79" s="381">
        <f>SB!E79+'D-2012'!E79+'skol. lėšos'!E79+Lik!E79</f>
        <v>237317</v>
      </c>
      <c r="F79" s="381">
        <f>SB!F79+'D-2012'!F79+'skol. lėšos'!F79+Lik!F79</f>
        <v>237317</v>
      </c>
      <c r="G79" s="381">
        <f>SB!G79+'D-2012'!G79+'skol. lėšos'!G79+Lik!G79</f>
        <v>156688</v>
      </c>
      <c r="H79" s="381">
        <f>SB!H79+'D-2012'!H79+'skol. lėšos'!H79+Lik!H79</f>
        <v>0</v>
      </c>
    </row>
    <row r="80" spans="2:8" ht="15">
      <c r="B80" s="13" t="s">
        <v>474</v>
      </c>
      <c r="C80" s="14" t="s">
        <v>250</v>
      </c>
      <c r="D80" s="79"/>
      <c r="E80" s="460">
        <f>SB!E80+'D-2012'!E80+'skol. lėšos'!E80+Lik!E80</f>
        <v>237317</v>
      </c>
      <c r="F80" s="460">
        <f>SB!F80+'D-2012'!F80+'skol. lėšos'!F80+Lik!F80</f>
        <v>237317</v>
      </c>
      <c r="G80" s="460">
        <f>SB!G80+'D-2012'!G80+'skol. lėšos'!G80+Lik!G80</f>
        <v>156688</v>
      </c>
      <c r="H80" s="460">
        <f>SB!H80+'D-2012'!H80+'skol. lėšos'!H80+Lik!H80</f>
        <v>0</v>
      </c>
    </row>
    <row r="81" spans="2:8" ht="31.5">
      <c r="B81" s="34" t="s">
        <v>27</v>
      </c>
      <c r="C81" s="119" t="s">
        <v>294</v>
      </c>
      <c r="D81" s="30"/>
      <c r="E81" s="381"/>
      <c r="F81" s="381"/>
      <c r="G81" s="381"/>
      <c r="H81" s="381"/>
    </row>
    <row r="82" spans="2:8" ht="14.25">
      <c r="B82" s="34" t="s">
        <v>28</v>
      </c>
      <c r="C82" s="25" t="s">
        <v>113</v>
      </c>
      <c r="D82" s="30" t="s">
        <v>146</v>
      </c>
      <c r="E82" s="381">
        <f>SB!E82+'D-2012'!E82+'skol. lėšos'!E82+Lik!E82</f>
        <v>206761</v>
      </c>
      <c r="F82" s="381">
        <f>SB!F82+'D-2012'!F82+'skol. lėšos'!F82+Lik!F82</f>
        <v>206761</v>
      </c>
      <c r="G82" s="381">
        <f>SB!G82+'D-2012'!G82+'skol. lėšos'!G82+Lik!G82</f>
        <v>150106</v>
      </c>
      <c r="H82" s="381">
        <f>SB!H82+'D-2012'!H82+'skol. lėšos'!H82+Lik!H82</f>
        <v>0</v>
      </c>
    </row>
    <row r="83" spans="2:8" ht="15">
      <c r="B83" s="13" t="s">
        <v>475</v>
      </c>
      <c r="C83" s="14" t="s">
        <v>250</v>
      </c>
      <c r="D83" s="79"/>
      <c r="E83" s="460">
        <f>SB!E83+'D-2012'!E83+'skol. lėšos'!E83+Lik!E83</f>
        <v>206761</v>
      </c>
      <c r="F83" s="460">
        <f>SB!F83+'D-2012'!F83+'skol. lėšos'!F83+Lik!F83</f>
        <v>206761</v>
      </c>
      <c r="G83" s="381">
        <f>SB!G83+'D-2012'!G83+'skol. lėšos'!G83+Lik!G83</f>
        <v>150106</v>
      </c>
      <c r="H83" s="460">
        <f>SB!H83+'D-2012'!H83+'skol. lėšos'!H83+Lik!H83</f>
        <v>0</v>
      </c>
    </row>
    <row r="84" spans="2:8" ht="15.75">
      <c r="B84" s="34" t="s">
        <v>29</v>
      </c>
      <c r="C84" s="31" t="s">
        <v>32</v>
      </c>
      <c r="D84" s="30"/>
      <c r="E84" s="381"/>
      <c r="F84" s="381"/>
      <c r="G84" s="381"/>
      <c r="H84" s="381"/>
    </row>
    <row r="85" spans="2:8" ht="14.25">
      <c r="B85" s="13" t="s">
        <v>30</v>
      </c>
      <c r="C85" s="80" t="s">
        <v>113</v>
      </c>
      <c r="D85" s="30" t="s">
        <v>146</v>
      </c>
      <c r="E85" s="381">
        <f>SB!E85+'D-2012'!E85+'skol. lėšos'!E85+Lik!E85</f>
        <v>304384</v>
      </c>
      <c r="F85" s="381">
        <f>SB!F85+'D-2012'!F85+'skol. lėšos'!F85+Lik!F85</f>
        <v>301884</v>
      </c>
      <c r="G85" s="381">
        <f>SB!G85+'D-2012'!G85+'skol. lėšos'!G85+Lik!G85</f>
        <v>159425</v>
      </c>
      <c r="H85" s="381">
        <f>SB!H85+'D-2012'!H85+'skol. lėšos'!H85+Lik!H85</f>
        <v>2500</v>
      </c>
    </row>
    <row r="86" spans="2:8" ht="15">
      <c r="B86" s="13" t="s">
        <v>290</v>
      </c>
      <c r="C86" s="14" t="s">
        <v>250</v>
      </c>
      <c r="D86" s="30"/>
      <c r="E86" s="460">
        <f>SB!E86+'D-2012'!E86+'skol. lėšos'!E86+Lik!E86</f>
        <v>304384</v>
      </c>
      <c r="F86" s="460">
        <f>SB!F86+'D-2012'!F86+'skol. lėšos'!F86+Lik!F86</f>
        <v>301884</v>
      </c>
      <c r="G86" s="460">
        <f>SB!G86+'D-2012'!G86+'skol. lėšos'!G86+Lik!G86</f>
        <v>159425</v>
      </c>
      <c r="H86" s="460">
        <f>SB!H86+'D-2012'!H86+'skol. lėšos'!H86+Lik!H86</f>
        <v>2500</v>
      </c>
    </row>
    <row r="87" spans="2:8" ht="15.75">
      <c r="B87" s="34" t="s">
        <v>31</v>
      </c>
      <c r="C87" s="31" t="s">
        <v>37</v>
      </c>
      <c r="D87" s="30"/>
      <c r="E87" s="381"/>
      <c r="F87" s="381"/>
      <c r="G87" s="381"/>
      <c r="H87" s="381"/>
    </row>
    <row r="88" spans="2:8" ht="14.25">
      <c r="B88" s="34" t="s">
        <v>33</v>
      </c>
      <c r="C88" s="80" t="s">
        <v>113</v>
      </c>
      <c r="D88" s="30" t="s">
        <v>146</v>
      </c>
      <c r="E88" s="381">
        <f>SB!E88+'D-2012'!E88+'skol. lėšos'!E88+Lik!E88</f>
        <v>210789</v>
      </c>
      <c r="F88" s="381">
        <f>SB!F88+'D-2012'!F88+'skol. lėšos'!F88+Lik!F88</f>
        <v>210789</v>
      </c>
      <c r="G88" s="381">
        <f>SB!G88+'D-2012'!G88+'skol. lėšos'!G88+Lik!G88</f>
        <v>117354</v>
      </c>
      <c r="H88" s="381">
        <f>SB!H88+'D-2012'!H88+'skol. lėšos'!H88+Lik!H88</f>
        <v>0</v>
      </c>
    </row>
    <row r="89" spans="2:8" ht="15">
      <c r="B89" s="13" t="s">
        <v>290</v>
      </c>
      <c r="C89" s="14" t="s">
        <v>250</v>
      </c>
      <c r="D89" s="30"/>
      <c r="E89" s="460">
        <f>SB!E89+'D-2012'!E89+'skol. lėšos'!E89+Lik!E89</f>
        <v>210789</v>
      </c>
      <c r="F89" s="460">
        <f>SB!F89+'D-2012'!F89+'skol. lėšos'!F89+Lik!F89</f>
        <v>210789</v>
      </c>
      <c r="G89" s="460">
        <f>SB!G89+'D-2012'!G89+'skol. lėšos'!G89+Lik!G89</f>
        <v>117354</v>
      </c>
      <c r="H89" s="460">
        <f>SB!H89+'D-2012'!H89+'skol. lėšos'!H89+Lik!H89</f>
        <v>0</v>
      </c>
    </row>
    <row r="90" spans="2:8" ht="15.75">
      <c r="B90" s="34" t="s">
        <v>34</v>
      </c>
      <c r="C90" s="17" t="s">
        <v>5</v>
      </c>
      <c r="D90" s="30"/>
      <c r="E90" s="381"/>
      <c r="F90" s="381"/>
      <c r="G90" s="381"/>
      <c r="H90" s="381"/>
    </row>
    <row r="91" spans="2:8" ht="14.25">
      <c r="B91" s="34" t="s">
        <v>35</v>
      </c>
      <c r="C91" s="25" t="s">
        <v>113</v>
      </c>
      <c r="D91" s="30" t="s">
        <v>146</v>
      </c>
      <c r="E91" s="381">
        <f>SB!E91+'D-2012'!E91+'skol. lėšos'!E91+Lik!E91</f>
        <v>74128</v>
      </c>
      <c r="F91" s="381">
        <f>SB!F91+'D-2012'!F91+'skol. lėšos'!F91+Lik!F91</f>
        <v>74128</v>
      </c>
      <c r="G91" s="381">
        <f>SB!G91+'D-2012'!G91+'skol. lėšos'!G91+Lik!G91</f>
        <v>42152</v>
      </c>
      <c r="H91" s="381">
        <f>SB!H91+'D-2012'!H91+'skol. lėšos'!H91+Lik!H91</f>
        <v>0</v>
      </c>
    </row>
    <row r="92" spans="2:8" ht="15">
      <c r="B92" s="13" t="s">
        <v>476</v>
      </c>
      <c r="C92" s="186" t="s">
        <v>368</v>
      </c>
      <c r="D92" s="30"/>
      <c r="E92" s="460">
        <f>SB!E92+'D-2012'!E92+'skol. lėšos'!E92+Lik!E92</f>
        <v>74128</v>
      </c>
      <c r="F92" s="460">
        <f>SB!F92+'D-2012'!F92+'skol. lėšos'!F92+Lik!F92</f>
        <v>74128</v>
      </c>
      <c r="G92" s="460">
        <f>SB!G92+'D-2012'!G92+'skol. lėšos'!G92+Lik!G92</f>
        <v>42152</v>
      </c>
      <c r="H92" s="460">
        <f>SB!H92+'D-2012'!H92+'skol. lėšos'!H92+Lik!H92</f>
        <v>0</v>
      </c>
    </row>
    <row r="93" spans="2:8" ht="19.5" customHeight="1">
      <c r="B93" s="34" t="s">
        <v>38</v>
      </c>
      <c r="C93" s="23" t="s">
        <v>420</v>
      </c>
      <c r="D93" s="30"/>
      <c r="E93" s="381">
        <f>SB!E93+'D-2012'!E93+'skol. lėšos'!E93+Lik!E93</f>
        <v>0</v>
      </c>
      <c r="F93" s="381">
        <f>SB!F93+'D-2012'!F93+'skol. lėšos'!F93+Lik!F93</f>
        <v>0</v>
      </c>
      <c r="G93" s="381">
        <f>SB!G93+'D-2012'!G93+'skol. lėšos'!G93+Lik!G93</f>
        <v>0</v>
      </c>
      <c r="H93" s="381">
        <f>SB!H93+'D-2012'!H93+'skol. lėšos'!H93+Lik!H93</f>
        <v>0</v>
      </c>
    </row>
    <row r="94" spans="2:8" ht="14.25">
      <c r="B94" s="34" t="s">
        <v>39</v>
      </c>
      <c r="C94" s="25" t="s">
        <v>113</v>
      </c>
      <c r="D94" s="30" t="s">
        <v>146</v>
      </c>
      <c r="E94" s="381">
        <f>SB!E94+'D-2012'!E94+'skol. lėšos'!E94+Lik!E94</f>
        <v>589301</v>
      </c>
      <c r="F94" s="381">
        <f>SB!F94+'D-2012'!F94+'skol. lėšos'!F94+Lik!F94</f>
        <v>586801</v>
      </c>
      <c r="G94" s="381">
        <f>SB!G94+'D-2012'!G94+'skol. lėšos'!G94+Lik!G94</f>
        <v>318931</v>
      </c>
      <c r="H94" s="381">
        <f>SB!H94+'D-2012'!H94+'skol. lėšos'!H94+Lik!H94</f>
        <v>2500</v>
      </c>
    </row>
    <row r="95" spans="2:8" ht="15">
      <c r="B95" s="13"/>
      <c r="C95" s="186" t="s">
        <v>368</v>
      </c>
      <c r="D95" s="30"/>
      <c r="E95" s="381">
        <f>SB!E95+'D-2012'!E95+'skol. lėšos'!E95+Lik!E95</f>
        <v>589301</v>
      </c>
      <c r="F95" s="381">
        <f>SB!F95+'D-2012'!F95+'skol. lėšos'!F95+Lik!F95</f>
        <v>586801</v>
      </c>
      <c r="G95" s="381">
        <f>SB!G95+'D-2012'!G95+'skol. lėšos'!G95+Lik!G95</f>
        <v>318931</v>
      </c>
      <c r="H95" s="381">
        <f>SB!H95+'D-2012'!H95+'skol. lėšos'!H95+Lik!H95</f>
        <v>2500</v>
      </c>
    </row>
    <row r="96" spans="2:8" ht="15.75">
      <c r="B96" s="34" t="s">
        <v>40</v>
      </c>
      <c r="C96" s="31" t="s">
        <v>6</v>
      </c>
      <c r="D96" s="81"/>
      <c r="E96" s="381">
        <f>SB!E96+'D-2012'!E96+'skol. lėšos'!E96+Lik!E96</f>
        <v>0</v>
      </c>
      <c r="F96" s="381">
        <f>SB!F96+'D-2012'!F96+'skol. lėšos'!F96+Lik!F96</f>
        <v>0</v>
      </c>
      <c r="G96" s="381">
        <f>SB!G96+'D-2012'!G96+'skol. lėšos'!G96+Lik!G96</f>
        <v>0</v>
      </c>
      <c r="H96" s="381">
        <f>SB!H96+'D-2012'!H96+'skol. lėšos'!H96+Lik!H96</f>
        <v>0</v>
      </c>
    </row>
    <row r="97" spans="2:8" ht="14.25">
      <c r="B97" s="34" t="s">
        <v>41</v>
      </c>
      <c r="C97" s="25" t="s">
        <v>113</v>
      </c>
      <c r="D97" s="81" t="s">
        <v>146</v>
      </c>
      <c r="E97" s="381">
        <f>SB!E97+'D-2012'!E97+'skol. lėšos'!E97+Lik!E97</f>
        <v>79439</v>
      </c>
      <c r="F97" s="381">
        <f>SB!F97+'D-2012'!F97+'skol. lėšos'!F97+Lik!F97</f>
        <v>79439</v>
      </c>
      <c r="G97" s="381">
        <f>SB!G97+'D-2012'!G97+'skol. lėšos'!G97+Lik!G97</f>
        <v>45862</v>
      </c>
      <c r="H97" s="381">
        <f>SB!H97+'D-2012'!H97+'skol. lėšos'!H97+Lik!H97</f>
        <v>0</v>
      </c>
    </row>
    <row r="98" spans="2:8" ht="15">
      <c r="B98" s="13" t="s">
        <v>507</v>
      </c>
      <c r="C98" s="186" t="s">
        <v>368</v>
      </c>
      <c r="D98" s="81"/>
      <c r="E98" s="460">
        <f>SB!E98+'D-2012'!E98+'skol. lėšos'!E98+Lik!E98</f>
        <v>79439</v>
      </c>
      <c r="F98" s="460">
        <f>SB!F98+'D-2012'!F98+'skol. lėšos'!F98+Lik!F98</f>
        <v>79439</v>
      </c>
      <c r="G98" s="460">
        <f>SB!G98+'D-2012'!G98+'skol. lėšos'!G98+Lik!G98</f>
        <v>45862</v>
      </c>
      <c r="H98" s="460">
        <f>SB!H98+'D-2012'!H98+'skol. lėšos'!H98+Lik!H98</f>
        <v>0</v>
      </c>
    </row>
    <row r="99" spans="2:8" ht="15.75">
      <c r="B99" s="34" t="s">
        <v>42</v>
      </c>
      <c r="C99" s="31" t="s">
        <v>49</v>
      </c>
      <c r="D99" s="81"/>
      <c r="E99" s="381">
        <f>SB!E99+'D-2012'!E99+'skol. lėšos'!E99+Lik!E99</f>
        <v>0</v>
      </c>
      <c r="F99" s="381">
        <f>SB!F99+'D-2012'!F99+'skol. lėšos'!F99+Lik!F99</f>
        <v>0</v>
      </c>
      <c r="G99" s="381">
        <f>SB!G99+'D-2012'!G99+'skol. lėšos'!G99+Lik!G99</f>
        <v>0</v>
      </c>
      <c r="H99" s="381">
        <f>SB!H99+'D-2012'!H99+'skol. lėšos'!H99+Lik!H99</f>
        <v>0</v>
      </c>
    </row>
    <row r="100" spans="2:8" ht="14.25">
      <c r="B100" s="13" t="s">
        <v>43</v>
      </c>
      <c r="C100" s="82" t="s">
        <v>113</v>
      </c>
      <c r="D100" s="81" t="s">
        <v>146</v>
      </c>
      <c r="E100" s="381">
        <f>SB!E100+'D-2012'!E100+'skol. lėšos'!E100+Lik!E100</f>
        <v>145917</v>
      </c>
      <c r="F100" s="381">
        <f>SB!F100+'D-2012'!F100+'skol. lėšos'!F100+Lik!F100</f>
        <v>145917</v>
      </c>
      <c r="G100" s="381">
        <f>SB!G100+'D-2012'!G100+'skol. lėšos'!G100+Lik!G100</f>
        <v>78550</v>
      </c>
      <c r="H100" s="381">
        <f>SB!H100+'D-2012'!H100+'skol. lėšos'!H100+Lik!H100</f>
        <v>0</v>
      </c>
    </row>
    <row r="101" spans="2:8" ht="15">
      <c r="B101" s="13" t="s">
        <v>508</v>
      </c>
      <c r="C101" s="186" t="s">
        <v>368</v>
      </c>
      <c r="D101" s="83"/>
      <c r="E101" s="460">
        <f>SB!E101+'D-2012'!E101+'skol. lėšos'!E101+Lik!E101</f>
        <v>145917</v>
      </c>
      <c r="F101" s="460">
        <f>SB!F101+'D-2012'!F101+'skol. lėšos'!F101+Lik!F101</f>
        <v>145917</v>
      </c>
      <c r="G101" s="460">
        <f>SB!G101+'D-2012'!G101+'skol. lėšos'!G101+Lik!G101</f>
        <v>78550</v>
      </c>
      <c r="H101" s="460">
        <f>SB!H101+'D-2012'!H101+'skol. lėšos'!H101+Lik!H101</f>
        <v>0</v>
      </c>
    </row>
    <row r="102" spans="2:8" ht="28.5">
      <c r="B102" s="34" t="s">
        <v>44</v>
      </c>
      <c r="C102" s="8" t="s">
        <v>419</v>
      </c>
      <c r="D102" s="81"/>
      <c r="E102" s="381">
        <f>SB!E102+'D-2012'!E102+'skol. lėšos'!E102+Lik!E102</f>
        <v>0</v>
      </c>
      <c r="F102" s="381">
        <f>SB!F102+'D-2012'!F102+'skol. lėšos'!F102+Lik!F102</f>
        <v>0</v>
      </c>
      <c r="G102" s="381">
        <f>SB!G102+'D-2012'!G102+'skol. lėšos'!G102+Lik!G102</f>
        <v>0</v>
      </c>
      <c r="H102" s="381">
        <f>SB!H102+'D-2012'!H102+'skol. lėšos'!H102+Lik!H102</f>
        <v>0</v>
      </c>
    </row>
    <row r="103" spans="2:8" ht="14.25">
      <c r="B103" s="34" t="s">
        <v>45</v>
      </c>
      <c r="C103" s="25" t="s">
        <v>113</v>
      </c>
      <c r="D103" s="81" t="s">
        <v>146</v>
      </c>
      <c r="E103" s="381">
        <f>SB!E103+'D-2012'!E103+'skol. lėšos'!E103+Lik!E103</f>
        <v>92583</v>
      </c>
      <c r="F103" s="381">
        <f>SB!F103+'D-2012'!F103+'skol. lėšos'!F103+Lik!F103</f>
        <v>92583</v>
      </c>
      <c r="G103" s="381">
        <f>SB!G103+'D-2012'!G103+'skol. lėšos'!G103+Lik!G103</f>
        <v>58635</v>
      </c>
      <c r="H103" s="381">
        <f>SB!H103+'D-2012'!H103+'skol. lėšos'!H103+Lik!H103</f>
        <v>0</v>
      </c>
    </row>
    <row r="104" spans="2:8" ht="15">
      <c r="B104" s="44" t="s">
        <v>509</v>
      </c>
      <c r="C104" s="186" t="s">
        <v>368</v>
      </c>
      <c r="D104" s="83"/>
      <c r="E104" s="460">
        <f>SB!E104+'D-2012'!E104+'skol. lėšos'!E104+Lik!E104</f>
        <v>92583</v>
      </c>
      <c r="F104" s="460">
        <f>SB!F104+'D-2012'!F104+'skol. lėšos'!F104+Lik!F104</f>
        <v>92583</v>
      </c>
      <c r="G104" s="460">
        <f>SB!G104+'D-2012'!G104+'skol. lėšos'!G104+Lik!G104</f>
        <v>58635</v>
      </c>
      <c r="H104" s="460">
        <f>SB!H104+'D-2012'!H104+'skol. lėšos'!H104+Lik!H104</f>
        <v>0</v>
      </c>
    </row>
    <row r="105" spans="2:8" ht="15.75">
      <c r="B105" s="34" t="s">
        <v>46</v>
      </c>
      <c r="C105" s="31" t="s">
        <v>55</v>
      </c>
      <c r="D105" s="30"/>
      <c r="E105" s="381">
        <f>SB!E105+'D-2012'!E105+'skol. lėšos'!E105+Lik!E105</f>
        <v>40880</v>
      </c>
      <c r="F105" s="381">
        <f>SB!F105+'D-2012'!F105+'skol. lėšos'!F105+Lik!F105</f>
        <v>40880</v>
      </c>
      <c r="G105" s="381">
        <f>SB!G105+'D-2012'!G105+'skol. lėšos'!G105+Lik!G105</f>
        <v>21800</v>
      </c>
      <c r="H105" s="381">
        <f>SB!H105+'D-2012'!H105+'skol. lėšos'!H105+Lik!H105</f>
        <v>0</v>
      </c>
    </row>
    <row r="106" spans="2:8" ht="14.25">
      <c r="B106" s="34" t="s">
        <v>47</v>
      </c>
      <c r="C106" s="25" t="s">
        <v>113</v>
      </c>
      <c r="D106" s="30" t="s">
        <v>146</v>
      </c>
      <c r="E106" s="460">
        <f>SB!E106+'D-2012'!E106+'skol. lėšos'!E106+Lik!E106</f>
        <v>1071</v>
      </c>
      <c r="F106" s="460">
        <f>SB!F106+'D-2012'!F106+'skol. lėšos'!F106+Lik!F106</f>
        <v>1071</v>
      </c>
      <c r="G106" s="460">
        <f>SB!G106+'D-2012'!G106+'skol. lėšos'!G106+Lik!G106</f>
        <v>0</v>
      </c>
      <c r="H106" s="460">
        <f>SB!H106+'D-2012'!H106+'skol. lėšos'!H106+Lik!H106</f>
        <v>0</v>
      </c>
    </row>
    <row r="107" spans="2:8" ht="15">
      <c r="B107" s="13" t="s">
        <v>509</v>
      </c>
      <c r="C107" s="18" t="s">
        <v>100</v>
      </c>
      <c r="D107" s="29"/>
      <c r="E107" s="460">
        <f>SB!E107+'D-2012'!E107+'skol. lėšos'!E107+Lik!E107</f>
        <v>579</v>
      </c>
      <c r="F107" s="460">
        <f>SB!F107+'D-2012'!F107+'skol. lėšos'!F107+Lik!F107</f>
        <v>579</v>
      </c>
      <c r="G107" s="460">
        <f>SB!G107+'D-2012'!G107+'skol. lėšos'!G107+Lik!G107</f>
        <v>0</v>
      </c>
      <c r="H107" s="460">
        <f>SB!H107+'D-2012'!H107+'skol. lėšos'!H107+Lik!H107</f>
        <v>0</v>
      </c>
    </row>
    <row r="108" spans="2:8" ht="15">
      <c r="B108" s="13" t="s">
        <v>536</v>
      </c>
      <c r="C108" s="84" t="s">
        <v>129</v>
      </c>
      <c r="D108" s="78"/>
      <c r="E108" s="460">
        <f>SB!E108+'D-2012'!E108+'skol. lėšos'!E108+Lik!E108</f>
        <v>492</v>
      </c>
      <c r="F108" s="460">
        <f>SB!F108+'D-2012'!F108+'skol. lėšos'!F108+Lik!F108</f>
        <v>492</v>
      </c>
      <c r="G108" s="460">
        <f>SB!G108+'D-2012'!G108+'skol. lėšos'!G108+Lik!G108</f>
        <v>0</v>
      </c>
      <c r="H108" s="460">
        <f>SB!H108+'D-2012'!H108+'skol. lėšos'!H108+Lik!H108</f>
        <v>0</v>
      </c>
    </row>
    <row r="109" spans="2:8" ht="25.5">
      <c r="B109" s="34" t="s">
        <v>252</v>
      </c>
      <c r="C109" s="26" t="s">
        <v>116</v>
      </c>
      <c r="D109" s="30" t="s">
        <v>150</v>
      </c>
      <c r="E109" s="460">
        <f>SB!E109+'D-2012'!E109+'skol. lėšos'!E109+Lik!E109</f>
        <v>38639</v>
      </c>
      <c r="F109" s="460">
        <f>SB!F109+'D-2012'!F109+'skol. lėšos'!F109+Lik!F109</f>
        <v>38639</v>
      </c>
      <c r="G109" s="460">
        <f>SB!G109+'D-2012'!G109+'skol. lėšos'!G109+Lik!G109</f>
        <v>21800</v>
      </c>
      <c r="H109" s="460">
        <f>SB!H109+'D-2012'!H109+'skol. lėšos'!H109+Lik!H109</f>
        <v>0</v>
      </c>
    </row>
    <row r="110" spans="2:8" ht="15">
      <c r="B110" s="13" t="s">
        <v>296</v>
      </c>
      <c r="C110" s="18" t="s">
        <v>98</v>
      </c>
      <c r="D110" s="72"/>
      <c r="E110" s="460">
        <f>SB!E110+'D-2012'!E110+'skol. lėšos'!E110+Lik!E110</f>
        <v>30720</v>
      </c>
      <c r="F110" s="460">
        <f>SB!F110+'D-2012'!F110+'skol. lėšos'!F110+Lik!F110</f>
        <v>30720</v>
      </c>
      <c r="G110" s="460">
        <f>SB!G110+'D-2012'!G110+'skol. lėšos'!G110+Lik!G110</f>
        <v>20000</v>
      </c>
      <c r="H110" s="460">
        <f>SB!H110+'D-2012'!H110+'skol. lėšos'!H110+Lik!H110</f>
        <v>0</v>
      </c>
    </row>
    <row r="111" spans="2:8" ht="15">
      <c r="B111" s="13" t="s">
        <v>510</v>
      </c>
      <c r="C111" s="20" t="s">
        <v>99</v>
      </c>
      <c r="D111" s="72"/>
      <c r="E111" s="460">
        <f>SB!E111+'D-2012'!E111+'skol. lėšos'!E111+Lik!E111</f>
        <v>7919</v>
      </c>
      <c r="F111" s="460">
        <f>SB!F111+'D-2012'!F111+'skol. lėšos'!F111+Lik!F111</f>
        <v>7919</v>
      </c>
      <c r="G111" s="460">
        <f>SB!G111+'D-2012'!G111+'skol. lėšos'!G111+Lik!G111</f>
        <v>1800</v>
      </c>
      <c r="H111" s="460">
        <f>SB!H111+'D-2012'!H111+'skol. lėšos'!H111+Lik!H111</f>
        <v>0</v>
      </c>
    </row>
    <row r="112" spans="2:8" ht="14.25">
      <c r="B112" s="34" t="s">
        <v>417</v>
      </c>
      <c r="C112" s="7" t="s">
        <v>81</v>
      </c>
      <c r="D112" s="30" t="s">
        <v>147</v>
      </c>
      <c r="E112" s="460">
        <f>SB!E112+'D-2012'!E112+'skol. lėšos'!E112+Lik!E112</f>
        <v>1170</v>
      </c>
      <c r="F112" s="460">
        <f>SB!F112+'D-2012'!F112+'skol. lėšos'!F112+Lik!F112</f>
        <v>1170</v>
      </c>
      <c r="G112" s="460">
        <f>SB!G112+'D-2012'!G112+'skol. lėšos'!G112+Lik!G112</f>
        <v>0</v>
      </c>
      <c r="H112" s="460">
        <f>SB!H112+'D-2012'!H112+'skol. lėšos'!H112+Lik!H112</f>
        <v>0</v>
      </c>
    </row>
    <row r="113" spans="2:8" ht="15">
      <c r="B113" s="13" t="s">
        <v>513</v>
      </c>
      <c r="C113" s="9" t="s">
        <v>119</v>
      </c>
      <c r="D113" s="30"/>
      <c r="E113" s="460">
        <f>SB!E113+'D-2012'!E113+'skol. lėšos'!E113+Lik!E113</f>
        <v>1170</v>
      </c>
      <c r="F113" s="460">
        <f>SB!F113+'D-2012'!F113+'skol. lėšos'!F113+Lik!F113</f>
        <v>1170</v>
      </c>
      <c r="G113" s="460">
        <f>SB!G113+'D-2012'!G113+'skol. lėšos'!G113+Lik!G113</f>
        <v>0</v>
      </c>
      <c r="H113" s="460">
        <f>SB!H113+'D-2012'!H113+'skol. lėšos'!H113+Lik!H113</f>
        <v>0</v>
      </c>
    </row>
    <row r="114" spans="2:8" ht="15.75">
      <c r="B114" s="34" t="s">
        <v>48</v>
      </c>
      <c r="C114" s="31" t="s">
        <v>60</v>
      </c>
      <c r="D114" s="30"/>
      <c r="E114" s="381">
        <f>SB!E114+'D-2012'!E114+'skol. lėšos'!E114+Lik!E114</f>
        <v>53334</v>
      </c>
      <c r="F114" s="381">
        <f>SB!F114+'D-2012'!F114+'skol. lėšos'!F114+Lik!F114</f>
        <v>53334</v>
      </c>
      <c r="G114" s="381">
        <f>SB!G114+'D-2012'!G114+'skol. lėšos'!G114+Lik!G114</f>
        <v>30764</v>
      </c>
      <c r="H114" s="381">
        <f>SB!H114+'D-2012'!H114+'skol. lėšos'!H114+Lik!H114</f>
        <v>0</v>
      </c>
    </row>
    <row r="115" spans="2:8" ht="14.25">
      <c r="B115" s="36" t="s">
        <v>50</v>
      </c>
      <c r="C115" s="25" t="s">
        <v>113</v>
      </c>
      <c r="D115" s="30" t="s">
        <v>146</v>
      </c>
      <c r="E115" s="381">
        <f>SB!E115+'D-2012'!E115+'skol. lėšos'!E115+Lik!E115</f>
        <v>1400</v>
      </c>
      <c r="F115" s="381">
        <f>SB!F115+'D-2012'!F115+'skol. lėšos'!F115+Lik!F115</f>
        <v>1400</v>
      </c>
      <c r="G115" s="381">
        <f>SB!G115+'D-2012'!G115+'skol. lėšos'!G115+Lik!G115</f>
        <v>0</v>
      </c>
      <c r="H115" s="381">
        <f>SB!H115+'D-2012'!H115+'skol. lėšos'!H115+Lik!H115</f>
        <v>0</v>
      </c>
    </row>
    <row r="116" spans="2:8" ht="15">
      <c r="B116" s="44" t="s">
        <v>509</v>
      </c>
      <c r="C116" s="18" t="s">
        <v>100</v>
      </c>
      <c r="D116" s="29"/>
      <c r="E116" s="460">
        <f>SB!E116+'D-2012'!E116+'skol. lėšos'!E116+Lik!E116</f>
        <v>400</v>
      </c>
      <c r="F116" s="460">
        <f>SB!F116+'D-2012'!F116+'skol. lėšos'!F116+Lik!F116</f>
        <v>400</v>
      </c>
      <c r="G116" s="460">
        <f>SB!G116+'D-2012'!G116+'skol. lėšos'!G116+Lik!G116</f>
        <v>0</v>
      </c>
      <c r="H116" s="460">
        <f>SB!H116+'D-2012'!H116+'skol. lėšos'!H116+Lik!H116</f>
        <v>0</v>
      </c>
    </row>
    <row r="117" spans="2:8" ht="15">
      <c r="B117" s="13" t="s">
        <v>508</v>
      </c>
      <c r="C117" s="84" t="s">
        <v>129</v>
      </c>
      <c r="D117" s="78"/>
      <c r="E117" s="460">
        <f>SB!E117+'D-2012'!E117+'skol. lėšos'!E117+Lik!E117</f>
        <v>1000</v>
      </c>
      <c r="F117" s="460">
        <f>SB!F117+'D-2012'!F117+'skol. lėšos'!F117+Lik!F117</f>
        <v>1000</v>
      </c>
      <c r="G117" s="460">
        <f>SB!G117+'D-2012'!G117+'skol. lėšos'!G117+Lik!G117</f>
        <v>0</v>
      </c>
      <c r="H117" s="460">
        <f>SB!H117+'D-2012'!H117+'skol. lėšos'!H117+Lik!H117</f>
        <v>0</v>
      </c>
    </row>
    <row r="118" spans="2:8" ht="25.5">
      <c r="B118" s="34" t="s">
        <v>253</v>
      </c>
      <c r="C118" s="26" t="s">
        <v>116</v>
      </c>
      <c r="D118" s="30" t="s">
        <v>150</v>
      </c>
      <c r="E118" s="381">
        <f>SB!E118+'D-2012'!E118+'skol. lėšos'!E118+Lik!E118</f>
        <v>51064</v>
      </c>
      <c r="F118" s="381">
        <f>SB!F118+'D-2012'!F118+'skol. lėšos'!F118+Lik!F118</f>
        <v>51064</v>
      </c>
      <c r="G118" s="381">
        <f>SB!G118+'D-2012'!G118+'skol. lėšos'!G118+Lik!G118</f>
        <v>30764</v>
      </c>
      <c r="H118" s="381">
        <f>SB!H118+'D-2012'!H118+'skol. lėšos'!H118+Lik!H118</f>
        <v>0</v>
      </c>
    </row>
    <row r="119" spans="2:8" ht="15">
      <c r="B119" s="13" t="s">
        <v>296</v>
      </c>
      <c r="C119" s="18" t="s">
        <v>98</v>
      </c>
      <c r="D119" s="72"/>
      <c r="E119" s="460">
        <f>SB!E119+'D-2012'!E119+'skol. lėšos'!E119+Lik!E119</f>
        <v>37250</v>
      </c>
      <c r="F119" s="460">
        <f>SB!F119+'D-2012'!F119+'skol. lėšos'!F119+Lik!F119</f>
        <v>37250</v>
      </c>
      <c r="G119" s="460">
        <f>SB!G119+'D-2012'!G119+'skol. lėšos'!G119+Lik!G119</f>
        <v>25363</v>
      </c>
      <c r="H119" s="460">
        <f>SB!H119+'D-2012'!H119+'skol. lėšos'!H119+Lik!H119</f>
        <v>0</v>
      </c>
    </row>
    <row r="120" spans="2:8" ht="15">
      <c r="B120" s="13" t="s">
        <v>510</v>
      </c>
      <c r="C120" s="20" t="s">
        <v>99</v>
      </c>
      <c r="D120" s="72"/>
      <c r="E120" s="460">
        <f>SB!E120+'D-2012'!E120+'skol. lėšos'!E120+Lik!E120</f>
        <v>13814</v>
      </c>
      <c r="F120" s="460">
        <f>SB!F120+'D-2012'!F120+'skol. lėšos'!F120+Lik!F120</f>
        <v>13814</v>
      </c>
      <c r="G120" s="460">
        <f>SB!G120+'D-2012'!G120+'skol. lėšos'!G120+Lik!G120</f>
        <v>5401</v>
      </c>
      <c r="H120" s="460">
        <f>SB!H120+'D-2012'!H120+'skol. lėšos'!H120+Lik!H120</f>
        <v>0</v>
      </c>
    </row>
    <row r="121" spans="2:8" ht="14.25">
      <c r="B121" s="36" t="s">
        <v>365</v>
      </c>
      <c r="C121" s="7" t="s">
        <v>81</v>
      </c>
      <c r="D121" s="30" t="s">
        <v>147</v>
      </c>
      <c r="E121" s="460">
        <f>SB!E121+'D-2012'!E121+'skol. lėšos'!E121+Lik!E121</f>
        <v>870</v>
      </c>
      <c r="F121" s="460">
        <f>SB!F121+'D-2012'!F121+'skol. lėšos'!F121+Lik!F121</f>
        <v>870</v>
      </c>
      <c r="G121" s="460">
        <f>SB!G121+'D-2012'!G121+'skol. lėšos'!G121+Lik!G121</f>
        <v>0</v>
      </c>
      <c r="H121" s="460">
        <f>SB!H121+'D-2012'!H121+'skol. lėšos'!H121+Lik!H121</f>
        <v>0</v>
      </c>
    </row>
    <row r="122" spans="2:8" ht="15">
      <c r="B122" s="13" t="s">
        <v>513</v>
      </c>
      <c r="C122" s="9" t="s">
        <v>119</v>
      </c>
      <c r="D122" s="30"/>
      <c r="E122" s="460">
        <f>SB!E122+'D-2012'!E122+'skol. lėšos'!E122+Lik!E122</f>
        <v>870</v>
      </c>
      <c r="F122" s="460">
        <f>SB!F122+'D-2012'!F122+'skol. lėšos'!F122+Lik!F122</f>
        <v>870</v>
      </c>
      <c r="G122" s="460">
        <f>SB!G122+'D-2012'!G122+'skol. lėšos'!G122+Lik!G122</f>
        <v>0</v>
      </c>
      <c r="H122" s="460">
        <f>SB!H122+'D-2012'!H122+'skol. lėšos'!H122+Lik!H122</f>
        <v>0</v>
      </c>
    </row>
    <row r="123" spans="2:8" ht="14.25">
      <c r="B123" s="36" t="s">
        <v>51</v>
      </c>
      <c r="C123" s="7" t="s">
        <v>64</v>
      </c>
      <c r="D123" s="30"/>
      <c r="E123" s="381">
        <f>SB!E123+'D-2012'!E123+'skol. lėšos'!E123+Lik!E123</f>
        <v>140210</v>
      </c>
      <c r="F123" s="381">
        <f>SB!F123+'D-2012'!F123+'skol. lėšos'!F123+Lik!F123</f>
        <v>132969</v>
      </c>
      <c r="G123" s="381">
        <f>SB!G123+'D-2012'!G123+'skol. lėšos'!G123+Lik!G123</f>
        <v>57590</v>
      </c>
      <c r="H123" s="381">
        <f>SB!H123+'D-2012'!H123+'skol. lėšos'!H123+Lik!H123</f>
        <v>7241</v>
      </c>
    </row>
    <row r="124" spans="2:8" ht="25.5">
      <c r="B124" s="34" t="s">
        <v>52</v>
      </c>
      <c r="C124" s="48" t="s">
        <v>116</v>
      </c>
      <c r="D124" s="30" t="s">
        <v>150</v>
      </c>
      <c r="E124" s="381">
        <f>SB!E124+'D-2012'!E124+'skol. lėšos'!E124+Lik!E124</f>
        <v>132839</v>
      </c>
      <c r="F124" s="381">
        <f>SB!F124+'D-2012'!F124+'skol. lėšos'!F124+Lik!F124</f>
        <v>125598</v>
      </c>
      <c r="G124" s="381">
        <f>SB!G124+'D-2012'!G124+'skol. lėšos'!G124+Lik!G124</f>
        <v>57590</v>
      </c>
      <c r="H124" s="381">
        <f>SB!H124+'D-2012'!H124+'skol. lėšos'!H124+Lik!H124</f>
        <v>7241</v>
      </c>
    </row>
    <row r="125" spans="2:8" ht="15">
      <c r="B125" s="13" t="s">
        <v>296</v>
      </c>
      <c r="C125" s="18" t="s">
        <v>98</v>
      </c>
      <c r="D125" s="54"/>
      <c r="E125" s="460">
        <f>SB!E125+'D-2012'!E125+'skol. lėšos'!E125+Lik!E125</f>
        <v>43494</v>
      </c>
      <c r="F125" s="460">
        <f>SB!F125+'D-2012'!F125+'skol. lėšos'!F125+Lik!F125</f>
        <v>43494</v>
      </c>
      <c r="G125" s="460">
        <f>SB!G125+'D-2012'!G125+'skol. lėšos'!G125+Lik!G125</f>
        <v>29992</v>
      </c>
      <c r="H125" s="460">
        <f>SB!H125+'D-2012'!H125+'skol. lėšos'!H125+Lik!H125</f>
        <v>0</v>
      </c>
    </row>
    <row r="126" spans="2:8" ht="15">
      <c r="B126" s="13" t="s">
        <v>510</v>
      </c>
      <c r="C126" s="19" t="s">
        <v>99</v>
      </c>
      <c r="D126" s="54"/>
      <c r="E126" s="460">
        <f>SB!E126+'D-2012'!E126+'skol. lėšos'!E126+Lik!E126</f>
        <v>55694</v>
      </c>
      <c r="F126" s="460">
        <f>SB!F126+'D-2012'!F126+'skol. lėšos'!F126+Lik!F126</f>
        <v>48453</v>
      </c>
      <c r="G126" s="460">
        <f>SB!G126+'D-2012'!G126+'skol. lėšos'!G126+Lik!G126</f>
        <v>27598</v>
      </c>
      <c r="H126" s="460">
        <f>SB!H126+'D-2012'!H126+'skol. lėšos'!H126+Lik!H126</f>
        <v>7241</v>
      </c>
    </row>
    <row r="127" spans="2:8" ht="15">
      <c r="B127" s="35" t="s">
        <v>511</v>
      </c>
      <c r="C127" s="20" t="s">
        <v>101</v>
      </c>
      <c r="D127" s="54"/>
      <c r="E127" s="460">
        <f>SB!E127+'D-2012'!E127+'skol. lėšos'!E127+Lik!E127</f>
        <v>33651</v>
      </c>
      <c r="F127" s="460">
        <f>SB!F127+'D-2012'!F127+'skol. lėšos'!F127+Lik!F127</f>
        <v>33651</v>
      </c>
      <c r="G127" s="460">
        <f>SB!G127+'D-2012'!G127+'skol. lėšos'!G127+Lik!G127</f>
        <v>0</v>
      </c>
      <c r="H127" s="460">
        <f>SB!H127+'D-2012'!H127+'skol. lėšos'!H127+Lik!H127</f>
        <v>0</v>
      </c>
    </row>
    <row r="128" spans="2:8" ht="14.25">
      <c r="B128" s="36" t="s">
        <v>53</v>
      </c>
      <c r="C128" s="7" t="s">
        <v>81</v>
      </c>
      <c r="D128" s="30" t="s">
        <v>147</v>
      </c>
      <c r="E128" s="381">
        <f>SB!E128+'D-2012'!E128+'skol. lėšos'!E128+Lik!E128</f>
        <v>7371</v>
      </c>
      <c r="F128" s="381">
        <f>SB!F128+'D-2012'!F128+'skol. lėšos'!F128+Lik!F128</f>
        <v>7371</v>
      </c>
      <c r="G128" s="381">
        <f>SB!G128+'D-2012'!G128+'skol. lėšos'!G128+Lik!G128</f>
        <v>0</v>
      </c>
      <c r="H128" s="381">
        <f>SB!H128+'D-2012'!H128+'skol. lėšos'!H128+Lik!H128</f>
        <v>0</v>
      </c>
    </row>
    <row r="129" spans="2:8" ht="15">
      <c r="B129" s="37" t="s">
        <v>513</v>
      </c>
      <c r="C129" s="9" t="s">
        <v>119</v>
      </c>
      <c r="D129" s="30"/>
      <c r="E129" s="460">
        <f>SB!E129+'D-2012'!E129+'skol. lėšos'!E129+Lik!E129</f>
        <v>7371</v>
      </c>
      <c r="F129" s="460">
        <f>SB!F129+'D-2012'!F129+'skol. lėšos'!F129+Lik!F129</f>
        <v>7371</v>
      </c>
      <c r="G129" s="460">
        <f>SB!G129+'D-2012'!G129+'skol. lėšos'!G129+Lik!G129</f>
        <v>0</v>
      </c>
      <c r="H129" s="460">
        <f>SB!H129+'D-2012'!H129+'skol. lėšos'!H129+Lik!H129</f>
        <v>0</v>
      </c>
    </row>
    <row r="130" spans="2:8" ht="15.75">
      <c r="B130" s="36" t="s">
        <v>54</v>
      </c>
      <c r="C130" s="31" t="s">
        <v>7</v>
      </c>
      <c r="D130" s="30"/>
      <c r="E130" s="381">
        <f>SB!E130+'D-2012'!E130+'skol. lėšos'!E130+Lik!E130</f>
        <v>88758</v>
      </c>
      <c r="F130" s="381">
        <f>SB!F130+'D-2012'!F130+'skol. lėšos'!F130+Lik!F130</f>
        <v>78621</v>
      </c>
      <c r="G130" s="381">
        <f>SB!G130+'D-2012'!G130+'skol. lėšos'!G130+Lik!G130</f>
        <v>39017</v>
      </c>
      <c r="H130" s="381">
        <f>SB!H130+'D-2012'!H130+'skol. lėšos'!H130+Lik!H130</f>
        <v>10137</v>
      </c>
    </row>
    <row r="131" spans="2:8" ht="14.25">
      <c r="B131" s="36" t="s">
        <v>56</v>
      </c>
      <c r="C131" s="25" t="s">
        <v>113</v>
      </c>
      <c r="D131" s="30" t="s">
        <v>146</v>
      </c>
      <c r="E131" s="381">
        <f>SB!E131+'D-2012'!E131+'skol. lėšos'!E131+Lik!E131</f>
        <v>1477</v>
      </c>
      <c r="F131" s="381">
        <f>SB!F131+'D-2012'!F131+'skol. lėšos'!F131+Lik!F131</f>
        <v>1477</v>
      </c>
      <c r="G131" s="381">
        <f>SB!G131+'D-2012'!G131+'skol. lėšos'!G131+Lik!G131</f>
        <v>0</v>
      </c>
      <c r="H131" s="381">
        <f>SB!H131+'D-2012'!H131+'skol. lėšos'!H131+Lik!H131</f>
        <v>0</v>
      </c>
    </row>
    <row r="132" spans="2:8" ht="15">
      <c r="B132" s="44" t="s">
        <v>509</v>
      </c>
      <c r="C132" s="18" t="s">
        <v>100</v>
      </c>
      <c r="D132" s="284"/>
      <c r="E132" s="460">
        <f>SB!E132+'D-2012'!E132+'skol. lėšos'!E132+Lik!E132</f>
        <v>434</v>
      </c>
      <c r="F132" s="460">
        <f>SB!F132+'D-2012'!F132+'skol. lėšos'!F132+Lik!F132</f>
        <v>434</v>
      </c>
      <c r="G132" s="460">
        <f>SB!G132+'D-2012'!G132+'skol. lėšos'!G132+Lik!G132</f>
        <v>0</v>
      </c>
      <c r="H132" s="460">
        <f>SB!H132+'D-2012'!H132+'skol. lėšos'!H132+Lik!H132</f>
        <v>0</v>
      </c>
    </row>
    <row r="133" spans="2:8" ht="15">
      <c r="B133" s="13" t="s">
        <v>508</v>
      </c>
      <c r="C133" s="84" t="s">
        <v>129</v>
      </c>
      <c r="D133" s="285"/>
      <c r="E133" s="460">
        <f>SB!E133+'D-2012'!E133+'skol. lėšos'!E133+Lik!E133</f>
        <v>1043</v>
      </c>
      <c r="F133" s="460">
        <f>SB!F133+'D-2012'!F133+'skol. lėšos'!F133+Lik!F133</f>
        <v>1043</v>
      </c>
      <c r="G133" s="460">
        <f>SB!G133+'D-2012'!G133+'skol. lėšos'!G133+Lik!G133</f>
        <v>0</v>
      </c>
      <c r="H133" s="460">
        <f>SB!H133+'D-2012'!H133+'skol. lėšos'!H133+Lik!H133</f>
        <v>0</v>
      </c>
    </row>
    <row r="134" spans="2:8" ht="25.5">
      <c r="B134" s="34" t="s">
        <v>57</v>
      </c>
      <c r="C134" s="48" t="s">
        <v>116</v>
      </c>
      <c r="D134" s="30" t="s">
        <v>150</v>
      </c>
      <c r="E134" s="381">
        <f>SB!E134+'D-2012'!E134+'skol. lėšos'!E134+Lik!E134</f>
        <v>81481</v>
      </c>
      <c r="F134" s="381">
        <f>SB!F134+'D-2012'!F134+'skol. lėšos'!F134+Lik!F134</f>
        <v>71344</v>
      </c>
      <c r="G134" s="381">
        <f>SB!G134+'D-2012'!G134+'skol. lėšos'!G134+Lik!G134</f>
        <v>39017</v>
      </c>
      <c r="H134" s="381">
        <f>SB!H134+'D-2012'!H134+'skol. lėšos'!H134+Lik!H134</f>
        <v>10137</v>
      </c>
    </row>
    <row r="135" spans="2:8" ht="15">
      <c r="B135" s="13" t="s">
        <v>296</v>
      </c>
      <c r="C135" s="18" t="s">
        <v>98</v>
      </c>
      <c r="D135" s="54"/>
      <c r="E135" s="460">
        <f>SB!E135+'D-2012'!E135+'skol. lėšos'!E135+Lik!E135</f>
        <v>47088</v>
      </c>
      <c r="F135" s="460">
        <f>SB!F135+'D-2012'!F135+'skol. lėšos'!F135+Lik!F135</f>
        <v>47088</v>
      </c>
      <c r="G135" s="460">
        <f>SB!G135+'D-2012'!G135+'skol. lėšos'!G135+Lik!G135</f>
        <v>30094</v>
      </c>
      <c r="H135" s="460">
        <f>SB!H135+'D-2012'!H135+'skol. lėšos'!H135+Lik!H135</f>
        <v>0</v>
      </c>
    </row>
    <row r="136" spans="2:8" ht="15">
      <c r="B136" s="13" t="s">
        <v>510</v>
      </c>
      <c r="C136" s="19" t="s">
        <v>99</v>
      </c>
      <c r="D136" s="54"/>
      <c r="E136" s="460">
        <f>SB!E136+'D-2012'!E136+'skol. lėšos'!E136+Lik!E136</f>
        <v>34393</v>
      </c>
      <c r="F136" s="460">
        <f>SB!F136+'D-2012'!F136+'skol. lėšos'!F136+Lik!F136</f>
        <v>24256</v>
      </c>
      <c r="G136" s="460">
        <f>SB!G136+'D-2012'!G136+'skol. lėšos'!G136+Lik!G136</f>
        <v>8923</v>
      </c>
      <c r="H136" s="460">
        <f>SB!H136+'D-2012'!H136+'skol. lėšos'!H136+Lik!H136</f>
        <v>10137</v>
      </c>
    </row>
    <row r="137" spans="2:8" ht="14.25">
      <c r="B137" s="36" t="s">
        <v>217</v>
      </c>
      <c r="C137" s="7" t="s">
        <v>81</v>
      </c>
      <c r="D137" s="30" t="s">
        <v>147</v>
      </c>
      <c r="E137" s="381">
        <f>SB!E137+'D-2012'!E137+'skol. lėšos'!E137+Lik!E137</f>
        <v>5800</v>
      </c>
      <c r="F137" s="381">
        <f>SB!F137+'D-2012'!F137+'skol. lėšos'!F137+Lik!F137</f>
        <v>5800</v>
      </c>
      <c r="G137" s="381">
        <f>SB!G137+'D-2012'!G137+'skol. lėšos'!G137+Lik!G137</f>
        <v>0</v>
      </c>
      <c r="H137" s="381">
        <f>SB!H137+'D-2012'!H137+'skol. lėšos'!H137+Lik!H137</f>
        <v>0</v>
      </c>
    </row>
    <row r="138" spans="2:8" ht="15">
      <c r="B138" s="44" t="s">
        <v>513</v>
      </c>
      <c r="C138" s="9" t="s">
        <v>119</v>
      </c>
      <c r="D138" s="85"/>
      <c r="E138" s="460">
        <f>SB!E138+'D-2012'!E138+'skol. lėšos'!E138+Lik!E138</f>
        <v>5800</v>
      </c>
      <c r="F138" s="460">
        <f>SB!F138+'D-2012'!F138+'skol. lėšos'!F138+Lik!F138</f>
        <v>5800</v>
      </c>
      <c r="G138" s="460">
        <f>SB!G138+'D-2012'!G138+'skol. lėšos'!G138+Lik!G138</f>
        <v>0</v>
      </c>
      <c r="H138" s="460">
        <f>SB!H138+'D-2012'!H138+'skol. lėšos'!H138+Lik!H138</f>
        <v>0</v>
      </c>
    </row>
    <row r="139" spans="2:8" ht="15" customHeight="1">
      <c r="B139" s="13" t="s">
        <v>59</v>
      </c>
      <c r="C139" s="31" t="s">
        <v>8</v>
      </c>
      <c r="D139" s="30"/>
      <c r="E139" s="381">
        <f>SB!E139+'D-2012'!E139+'skol. lėšos'!E139+Lik!E139</f>
        <v>77406</v>
      </c>
      <c r="F139" s="381">
        <f>SB!F139+'D-2012'!F139+'skol. lėšos'!F139+Lik!F139</f>
        <v>76206</v>
      </c>
      <c r="G139" s="381">
        <f>SB!G139+'D-2012'!G139+'skol. lėšos'!G139+Lik!G139</f>
        <v>43366</v>
      </c>
      <c r="H139" s="381">
        <f>SB!H139+'D-2012'!H139+'skol. lėšos'!H139+Lik!H139</f>
        <v>1200</v>
      </c>
    </row>
    <row r="140" spans="2:8" ht="14.25">
      <c r="B140" s="34" t="s">
        <v>61</v>
      </c>
      <c r="C140" s="25" t="s">
        <v>113</v>
      </c>
      <c r="D140" s="30" t="s">
        <v>146</v>
      </c>
      <c r="E140" s="460">
        <f>SB!E140+'D-2012'!E140+'skol. lėšos'!E140+Lik!E140</f>
        <v>2100</v>
      </c>
      <c r="F140" s="460">
        <f>SB!F140+'D-2012'!F140+'skol. lėšos'!F140+Lik!F140</f>
        <v>2100</v>
      </c>
      <c r="G140" s="460">
        <f>SB!G140+'D-2012'!G140+'skol. lėšos'!G140+Lik!G140</f>
        <v>0</v>
      </c>
      <c r="H140" s="460">
        <f>SB!H140+'D-2012'!H140+'skol. lėšos'!H140+Lik!H140</f>
        <v>0</v>
      </c>
    </row>
    <row r="141" spans="2:8" ht="15">
      <c r="B141" s="44" t="s">
        <v>509</v>
      </c>
      <c r="C141" s="18" t="s">
        <v>100</v>
      </c>
      <c r="D141" s="29"/>
      <c r="E141" s="460">
        <f>SB!E141+'D-2012'!E141+'skol. lėšos'!E141+Lik!E141</f>
        <v>100</v>
      </c>
      <c r="F141" s="460">
        <f>SB!F141+'D-2012'!F141+'skol. lėšos'!F141+Lik!F141</f>
        <v>100</v>
      </c>
      <c r="G141" s="460">
        <f>SB!G141+'D-2012'!G141+'skol. lėšos'!G141+Lik!G141</f>
        <v>0</v>
      </c>
      <c r="H141" s="460">
        <f>SB!H141+'D-2012'!H141+'skol. lėšos'!H141+Lik!H141</f>
        <v>0</v>
      </c>
    </row>
    <row r="142" spans="2:8" ht="15">
      <c r="B142" s="13" t="s">
        <v>508</v>
      </c>
      <c r="C142" s="84" t="s">
        <v>157</v>
      </c>
      <c r="D142" s="78"/>
      <c r="E142" s="460">
        <f>SB!E142+'D-2012'!E142+'skol. lėšos'!E142+Lik!E142</f>
        <v>2000</v>
      </c>
      <c r="F142" s="460">
        <f>SB!F142+'D-2012'!F142+'skol. lėšos'!F142+Lik!F142</f>
        <v>2000</v>
      </c>
      <c r="G142" s="460">
        <f>SB!G142+'D-2012'!G142+'skol. lėšos'!G142+Lik!G142</f>
        <v>0</v>
      </c>
      <c r="H142" s="460">
        <f>SB!H142+'D-2012'!H142+'skol. lėšos'!H142+Lik!H142</f>
        <v>0</v>
      </c>
    </row>
    <row r="143" spans="2:8" ht="25.5">
      <c r="B143" s="34" t="s">
        <v>62</v>
      </c>
      <c r="C143" s="48" t="s">
        <v>116</v>
      </c>
      <c r="D143" s="30" t="s">
        <v>150</v>
      </c>
      <c r="E143" s="460">
        <f>SB!E143+'D-2012'!E143+'skol. lėšos'!E143+Lik!E143</f>
        <v>71906</v>
      </c>
      <c r="F143" s="460">
        <f>SB!F143+'D-2012'!F143+'skol. lėšos'!F143+Lik!F143</f>
        <v>71906</v>
      </c>
      <c r="G143" s="460">
        <f>SB!G143+'D-2012'!G143+'skol. lėšos'!G143+Lik!G143</f>
        <v>43366</v>
      </c>
      <c r="H143" s="460">
        <f>SB!H143+'D-2012'!H143+'skol. lėšos'!H143+Lik!H143</f>
        <v>0</v>
      </c>
    </row>
    <row r="144" spans="2:8" ht="15">
      <c r="B144" s="13" t="s">
        <v>296</v>
      </c>
      <c r="C144" s="18" t="s">
        <v>98</v>
      </c>
      <c r="D144" s="54"/>
      <c r="E144" s="460">
        <f>SB!E144+'D-2012'!E144+'skol. lėšos'!E144+Lik!E144</f>
        <v>54423</v>
      </c>
      <c r="F144" s="460">
        <f>SB!F144+'D-2012'!F144+'skol. lėšos'!F144+Lik!F144</f>
        <v>54423</v>
      </c>
      <c r="G144" s="460">
        <f>SB!G144+'D-2012'!G144+'skol. lėšos'!G144+Lik!G144</f>
        <v>37384</v>
      </c>
      <c r="H144" s="460">
        <f>SB!H144+'D-2012'!H144+'skol. lėšos'!H144+Lik!H144</f>
        <v>0</v>
      </c>
    </row>
    <row r="145" spans="2:8" ht="15">
      <c r="B145" s="13" t="s">
        <v>510</v>
      </c>
      <c r="C145" s="19" t="s">
        <v>99</v>
      </c>
      <c r="D145" s="54"/>
      <c r="E145" s="460">
        <f>SB!E145+'D-2012'!E145+'skol. lėšos'!E145+Lik!E145</f>
        <v>17483</v>
      </c>
      <c r="F145" s="460">
        <f>SB!F145+'D-2012'!F145+'skol. lėšos'!F145+Lik!F145</f>
        <v>17483</v>
      </c>
      <c r="G145" s="460">
        <f>SB!G145+'D-2012'!G145+'skol. lėšos'!G145+Lik!G145</f>
        <v>5982</v>
      </c>
      <c r="H145" s="460">
        <f>SB!H145+'D-2012'!H145+'skol. lėšos'!H145+Lik!H145</f>
        <v>0</v>
      </c>
    </row>
    <row r="146" spans="2:8" ht="15">
      <c r="B146" s="50" t="s">
        <v>512</v>
      </c>
      <c r="C146" s="109" t="s">
        <v>292</v>
      </c>
      <c r="D146" s="54"/>
      <c r="E146" s="460">
        <f>SB!E146+'D-2012'!E146+'skol. lėšos'!E146+Lik!E146</f>
        <v>0</v>
      </c>
      <c r="F146" s="460">
        <f>SB!F146+'D-2012'!F146+'skol. lėšos'!F146+Lik!F146</f>
        <v>0</v>
      </c>
      <c r="G146" s="460">
        <f>SB!G146+'D-2012'!G146+'skol. lėšos'!G146+Lik!G146</f>
        <v>0</v>
      </c>
      <c r="H146" s="460">
        <f>SB!H146+'D-2012'!H146+'skol. lėšos'!H146+Lik!H146</f>
        <v>0</v>
      </c>
    </row>
    <row r="147" spans="2:8" ht="14.25">
      <c r="B147" s="34" t="s">
        <v>219</v>
      </c>
      <c r="C147" s="7" t="s">
        <v>81</v>
      </c>
      <c r="D147" s="30" t="s">
        <v>147</v>
      </c>
      <c r="E147" s="460">
        <f>SB!E147+'D-2012'!E147+'skol. lėšos'!E147+Lik!E147</f>
        <v>3400</v>
      </c>
      <c r="F147" s="460">
        <f>SB!F147+'D-2012'!F147+'skol. lėšos'!F147+Lik!F147</f>
        <v>2200</v>
      </c>
      <c r="G147" s="460">
        <f>SB!G147+'D-2012'!G147+'skol. lėšos'!G147+Lik!G147</f>
        <v>0</v>
      </c>
      <c r="H147" s="460">
        <f>SB!H147+'D-2012'!H147+'skol. lėšos'!H147+Lik!H147</f>
        <v>1200</v>
      </c>
    </row>
    <row r="148" spans="2:8" ht="15">
      <c r="B148" s="13" t="s">
        <v>513</v>
      </c>
      <c r="C148" s="9" t="s">
        <v>119</v>
      </c>
      <c r="D148" s="30"/>
      <c r="E148" s="460">
        <f>SB!E148+'D-2012'!E148+'skol. lėšos'!E148+Lik!E148</f>
        <v>3400</v>
      </c>
      <c r="F148" s="460">
        <f>SB!F148+'D-2012'!F148+'skol. lėšos'!F148+Lik!F148</f>
        <v>2200</v>
      </c>
      <c r="G148" s="460">
        <f>SB!G148+'D-2012'!G148+'skol. lėšos'!G148+Lik!G148</f>
        <v>0</v>
      </c>
      <c r="H148" s="460">
        <f>SB!H148+'D-2012'!H148+'skol. lėšos'!H148+Lik!H148</f>
        <v>1200</v>
      </c>
    </row>
    <row r="149" spans="2:8" ht="14.25">
      <c r="B149" s="77" t="s">
        <v>63</v>
      </c>
      <c r="C149" s="7" t="s">
        <v>418</v>
      </c>
      <c r="D149" s="88"/>
      <c r="E149" s="381">
        <f>SB!E149+'D-2012'!E149+'skol. lėšos'!E149+Lik!E149</f>
        <v>400588</v>
      </c>
      <c r="F149" s="381">
        <f>SB!F149+'D-2012'!F149+'skol. lėšos'!F149+Lik!F149</f>
        <v>382010</v>
      </c>
      <c r="G149" s="381">
        <f>SB!G149+'D-2012'!G149+'skol. lėšos'!G149+Lik!G149</f>
        <v>192537</v>
      </c>
      <c r="H149" s="381">
        <f>SB!H149+'D-2012'!H149+'skol. lėšos'!H149+Lik!H149</f>
        <v>18578</v>
      </c>
    </row>
    <row r="150" spans="2:8" ht="14.25">
      <c r="B150" s="34" t="s">
        <v>65</v>
      </c>
      <c r="C150" s="25" t="s">
        <v>113</v>
      </c>
      <c r="D150" s="30" t="s">
        <v>146</v>
      </c>
      <c r="E150" s="460">
        <f>SB!E150+'D-2012'!E150+'skol. lėšos'!E150+Lik!E150</f>
        <v>6048</v>
      </c>
      <c r="F150" s="460">
        <f>SB!F150+'D-2012'!F150+'skol. lėšos'!F150+Lik!F150</f>
        <v>6048</v>
      </c>
      <c r="G150" s="460">
        <f>SB!G150+'D-2012'!G150+'skol. lėšos'!G150+Lik!G150</f>
        <v>0</v>
      </c>
      <c r="H150" s="460">
        <f>SB!H150+'D-2012'!H150+'skol. lėšos'!H150+Lik!H150</f>
        <v>0</v>
      </c>
    </row>
    <row r="151" spans="2:8" ht="15">
      <c r="B151" s="44" t="s">
        <v>509</v>
      </c>
      <c r="C151" s="19" t="s">
        <v>100</v>
      </c>
      <c r="D151" s="72"/>
      <c r="E151" s="460">
        <f>SB!E151+'D-2012'!E151+'skol. lėšos'!E151+Lik!E151</f>
        <v>1513</v>
      </c>
      <c r="F151" s="460">
        <f>SB!F151+'D-2012'!F151+'skol. lėšos'!F151+Lik!F151</f>
        <v>1513</v>
      </c>
      <c r="G151" s="460">
        <f>SB!G151+'D-2012'!G151+'skol. lėšos'!G151+Lik!G151</f>
        <v>0</v>
      </c>
      <c r="H151" s="460">
        <f>SB!H151+'D-2012'!H151+'skol. lėšos'!H151+Lik!H151</f>
        <v>0</v>
      </c>
    </row>
    <row r="152" spans="2:8" ht="15">
      <c r="B152" s="13" t="s">
        <v>508</v>
      </c>
      <c r="C152" s="19" t="s">
        <v>129</v>
      </c>
      <c r="D152" s="69"/>
      <c r="E152" s="460">
        <f>SB!E152+'D-2012'!E152+'skol. lėšos'!E152+Lik!E152</f>
        <v>4535</v>
      </c>
      <c r="F152" s="460">
        <f>SB!F152+'D-2012'!F152+'skol. lėšos'!F152+Lik!F152</f>
        <v>4535</v>
      </c>
      <c r="G152" s="460">
        <f>SB!G152+'D-2012'!G152+'skol. lėšos'!G152+Lik!G152</f>
        <v>0</v>
      </c>
      <c r="H152" s="460">
        <f>SB!H152+'D-2012'!H152+'skol. lėšos'!H152+Lik!H152</f>
        <v>0</v>
      </c>
    </row>
    <row r="153" spans="2:8" ht="25.5">
      <c r="B153" s="86" t="s">
        <v>66</v>
      </c>
      <c r="C153" s="48" t="s">
        <v>116</v>
      </c>
      <c r="D153" s="29" t="s">
        <v>150</v>
      </c>
      <c r="E153" s="381">
        <f>SB!E153+'D-2012'!E153+'skol. lėšos'!E153+Lik!E153</f>
        <v>375929</v>
      </c>
      <c r="F153" s="381">
        <f>SB!F153+'D-2012'!F153+'skol. lėšos'!F153+Lik!F153</f>
        <v>358551</v>
      </c>
      <c r="G153" s="381">
        <f>SB!G153+'D-2012'!G153+'skol. lėšos'!G153+Lik!G153</f>
        <v>192537</v>
      </c>
      <c r="H153" s="381">
        <f>SB!H153+'D-2012'!H153+'skol. lėšos'!H153+Lik!H153</f>
        <v>17378</v>
      </c>
    </row>
    <row r="154" spans="2:8" ht="15">
      <c r="B154" s="13" t="s">
        <v>296</v>
      </c>
      <c r="C154" s="27" t="s">
        <v>98</v>
      </c>
      <c r="D154" s="58"/>
      <c r="E154" s="460">
        <f>SB!E154+'D-2012'!E154+'skol. lėšos'!E154+Lik!E154</f>
        <v>212975</v>
      </c>
      <c r="F154" s="460">
        <f>SB!F154+'D-2012'!F154+'skol. lėšos'!F154+Lik!F154</f>
        <v>212975</v>
      </c>
      <c r="G154" s="460">
        <f>SB!G154+'D-2012'!G154+'skol. lėšos'!G154+Lik!G154</f>
        <v>142833</v>
      </c>
      <c r="H154" s="460">
        <f>SB!H154+'D-2012'!H154+'skol. lėšos'!H154+Lik!H154</f>
        <v>0</v>
      </c>
    </row>
    <row r="155" spans="2:13" ht="15">
      <c r="B155" s="13" t="s">
        <v>510</v>
      </c>
      <c r="C155" s="21" t="s">
        <v>99</v>
      </c>
      <c r="D155" s="85"/>
      <c r="E155" s="460">
        <f>SB!E155+'D-2012'!E155+'skol. lėšos'!E155+Lik!E155</f>
        <v>129303</v>
      </c>
      <c r="F155" s="460">
        <f>SB!F155+'D-2012'!F155+'skol. lėšos'!F155+Lik!F155</f>
        <v>111925</v>
      </c>
      <c r="G155" s="460">
        <f>SB!G155+'D-2012'!G155+'skol. lėšos'!G155+Lik!G155</f>
        <v>49704</v>
      </c>
      <c r="H155" s="460">
        <f>SB!H155+'D-2012'!H155+'skol. lėšos'!H155+Lik!H155</f>
        <v>17378</v>
      </c>
      <c r="M155" s="32" t="s">
        <v>102</v>
      </c>
    </row>
    <row r="156" spans="2:8" ht="15">
      <c r="B156" s="13" t="s">
        <v>511</v>
      </c>
      <c r="C156" s="22" t="s">
        <v>101</v>
      </c>
      <c r="D156" s="28"/>
      <c r="E156" s="460">
        <f>SB!E156+'D-2012'!E156+'skol. lėšos'!E156+Lik!E156</f>
        <v>33651</v>
      </c>
      <c r="F156" s="460">
        <f>SB!F156+'D-2012'!F156+'skol. lėšos'!F156+Lik!F156</f>
        <v>33651</v>
      </c>
      <c r="G156" s="460">
        <f>SB!G156+'D-2012'!G156+'skol. lėšos'!G156+Lik!G156</f>
        <v>0</v>
      </c>
      <c r="H156" s="460">
        <f>SB!H156+'D-2012'!H156+'skol. lėšos'!H156+Lik!H156</f>
        <v>0</v>
      </c>
    </row>
    <row r="157" spans="2:8" ht="15">
      <c r="B157" s="13" t="s">
        <v>512</v>
      </c>
      <c r="C157" s="21" t="s">
        <v>292</v>
      </c>
      <c r="D157" s="28"/>
      <c r="E157" s="460">
        <f>SB!E157+'D-2012'!E157+'skol. lėšos'!E157+Lik!E157</f>
        <v>0</v>
      </c>
      <c r="F157" s="460">
        <f>SB!F157+'D-2012'!F157+'skol. lėšos'!F157+Lik!F157</f>
        <v>0</v>
      </c>
      <c r="G157" s="460">
        <f>SB!G157+'D-2012'!G157+'skol. lėšos'!G157+Lik!G157</f>
        <v>0</v>
      </c>
      <c r="H157" s="460">
        <f>SB!H157+'D-2012'!H157+'skol. lėšos'!H157+Lik!H157</f>
        <v>0</v>
      </c>
    </row>
    <row r="158" spans="2:8" ht="14.25">
      <c r="B158" s="288" t="s">
        <v>222</v>
      </c>
      <c r="C158" s="90" t="s">
        <v>81</v>
      </c>
      <c r="D158" s="60" t="s">
        <v>147</v>
      </c>
      <c r="E158" s="381">
        <f>SB!E158+'D-2012'!E158+'skol. lėšos'!E158+Lik!E158</f>
        <v>18611</v>
      </c>
      <c r="F158" s="381">
        <f>SB!F158+'D-2012'!F158+'skol. lėšos'!F158+Lik!F158</f>
        <v>17411</v>
      </c>
      <c r="G158" s="381">
        <f>SB!G158+'D-2012'!G158+'skol. lėšos'!G158+Lik!G158</f>
        <v>0</v>
      </c>
      <c r="H158" s="381">
        <f>SB!H158+'D-2012'!H158+'skol. lėšos'!H158+Lik!H158</f>
        <v>1200</v>
      </c>
    </row>
    <row r="159" spans="2:8" ht="15">
      <c r="B159" s="13" t="s">
        <v>513</v>
      </c>
      <c r="C159" s="14" t="s">
        <v>119</v>
      </c>
      <c r="D159" s="12"/>
      <c r="E159" s="460">
        <f>SB!E159+'D-2012'!E159+'skol. lėšos'!E159+Lik!E159</f>
        <v>18611</v>
      </c>
      <c r="F159" s="460">
        <f>SB!F159+'D-2012'!F159+'skol. lėšos'!F159+Lik!F159</f>
        <v>17411</v>
      </c>
      <c r="G159" s="460">
        <f>SB!G159+'D-2012'!G159+'skol. lėšos'!G159+Lik!G159</f>
        <v>0</v>
      </c>
      <c r="H159" s="460">
        <f>SB!H159+'D-2012'!H159+'skol. lėšos'!H159+Lik!H159</f>
        <v>1200</v>
      </c>
    </row>
    <row r="160" spans="2:8" ht="15.75">
      <c r="B160" s="91" t="s">
        <v>67</v>
      </c>
      <c r="C160" s="31" t="s">
        <v>121</v>
      </c>
      <c r="D160" s="12"/>
      <c r="E160" s="381">
        <f>SB!E160+'D-2012'!E160+'skol. lėšos'!E160+Lik!E160</f>
        <v>71436</v>
      </c>
      <c r="F160" s="381">
        <f>SB!F160+'D-2012'!F160+'skol. lėšos'!F160+Lik!F160</f>
        <v>58982</v>
      </c>
      <c r="G160" s="381">
        <f>SB!G160+'D-2012'!G160+'skol. lėšos'!G160+Lik!G160</f>
        <v>37372</v>
      </c>
      <c r="H160" s="381">
        <f>SB!H160+'D-2012'!H160+'skol. lėšos'!H160+Lik!H160</f>
        <v>12454</v>
      </c>
    </row>
    <row r="161" spans="2:8" ht="25.5">
      <c r="B161" s="44" t="s">
        <v>68</v>
      </c>
      <c r="C161" s="26" t="s">
        <v>114</v>
      </c>
      <c r="D161" s="6" t="s">
        <v>148</v>
      </c>
      <c r="E161" s="460">
        <f>SB!E161+'D-2012'!E161+'skol. lėšos'!E161+Lik!E161</f>
        <v>71436</v>
      </c>
      <c r="F161" s="460">
        <f>SB!F161+'D-2012'!F161+'skol. lėšos'!F161+Lik!F161</f>
        <v>58982</v>
      </c>
      <c r="G161" s="460">
        <f>SB!G161+'D-2012'!G161+'skol. lėšos'!G161+Lik!G161</f>
        <v>37372</v>
      </c>
      <c r="H161" s="460">
        <f>SB!H161+'D-2012'!H161+'skol. lėšos'!H161+Lik!H161</f>
        <v>12454</v>
      </c>
    </row>
    <row r="162" spans="2:8" ht="15.75">
      <c r="B162" s="34" t="s">
        <v>70</v>
      </c>
      <c r="C162" s="185" t="s">
        <v>359</v>
      </c>
      <c r="D162" s="6"/>
      <c r="E162" s="381">
        <f>SB!E162+'D-2012'!E162+'skol. lėšos'!E162+Lik!E162</f>
        <v>171898</v>
      </c>
      <c r="F162" s="381">
        <f>SB!F162+'D-2012'!F162+'skol. lėšos'!F162+Lik!F162</f>
        <v>45540</v>
      </c>
      <c r="G162" s="381">
        <f>SB!G162+'D-2012'!G162+'skol. lėšos'!G162+Lik!G162</f>
        <v>0</v>
      </c>
      <c r="H162" s="381">
        <f>SB!H162+'D-2012'!H162+'skol. lėšos'!H162+Lik!H162</f>
        <v>126358</v>
      </c>
    </row>
    <row r="163" spans="2:8" ht="14.25">
      <c r="B163" s="44" t="s">
        <v>71</v>
      </c>
      <c r="C163" s="25" t="s">
        <v>161</v>
      </c>
      <c r="D163" s="60" t="s">
        <v>40</v>
      </c>
      <c r="E163" s="381">
        <f>SB!E163+'D-2012'!E163+'skol. lėšos'!E163+Lik!E163</f>
        <v>171898</v>
      </c>
      <c r="F163" s="381">
        <f>SB!F163+'D-2012'!F163+'skol. lėšos'!F163+Lik!F163</f>
        <v>45540</v>
      </c>
      <c r="G163" s="381">
        <f>SB!G163+'D-2012'!G163+'skol. lėšos'!G163+Lik!G163</f>
        <v>0</v>
      </c>
      <c r="H163" s="381">
        <f>SB!H163+'D-2012'!H163+'skol. lėšos'!H163+Lik!H163</f>
        <v>126358</v>
      </c>
    </row>
    <row r="164" spans="2:8" ht="15">
      <c r="B164" s="44" t="s">
        <v>140</v>
      </c>
      <c r="C164" s="63" t="s">
        <v>78</v>
      </c>
      <c r="D164" s="64"/>
      <c r="E164" s="460">
        <f>SB!E164+'D-2012'!E164+'skol. lėšos'!E164+Lik!E164</f>
        <v>45540</v>
      </c>
      <c r="F164" s="460">
        <f>SB!F164+'D-2012'!F164+'skol. lėšos'!F164+Lik!F164</f>
        <v>45540</v>
      </c>
      <c r="G164" s="460">
        <f>SB!G164+'D-2012'!G164+'skol. lėšos'!G164+Lik!G164</f>
        <v>0</v>
      </c>
      <c r="H164" s="460">
        <f>SB!H164+'D-2012'!H164+'skol. lėšos'!H164+Lik!H164</f>
        <v>0</v>
      </c>
    </row>
    <row r="165" spans="2:8" ht="15">
      <c r="B165" s="44" t="s">
        <v>360</v>
      </c>
      <c r="C165" s="63" t="s">
        <v>79</v>
      </c>
      <c r="D165" s="64"/>
      <c r="E165" s="460">
        <f>SB!E165+'D-2012'!E165+'skol. lėšos'!E165+Lik!E165</f>
        <v>126358</v>
      </c>
      <c r="F165" s="460">
        <f>SB!F165+'D-2012'!F165+'skol. lėšos'!F165+Lik!F165</f>
        <v>0</v>
      </c>
      <c r="G165" s="460">
        <f>SB!G165+'D-2012'!G165+'skol. lėšos'!G165+Lik!G165</f>
        <v>0</v>
      </c>
      <c r="H165" s="460">
        <f>SB!H165+'D-2012'!H165+'skol. lėšos'!H165+Lik!H165</f>
        <v>126358</v>
      </c>
    </row>
    <row r="166" spans="2:8" ht="15.75">
      <c r="B166" s="34" t="s">
        <v>72</v>
      </c>
      <c r="C166" s="42" t="s">
        <v>370</v>
      </c>
      <c r="D166" s="188" t="s">
        <v>146</v>
      </c>
      <c r="E166" s="381">
        <f>SB!E166+'D-2012'!E166+'skol. lėšos'!E166+Lik!E166</f>
        <v>18823</v>
      </c>
      <c r="F166" s="381">
        <f>SB!F166+'D-2012'!F166+'skol. lėšos'!F166+Lik!F166</f>
        <v>18823</v>
      </c>
      <c r="G166" s="381">
        <f>SB!G166+'D-2012'!G166+'skol. lėšos'!G166+Lik!G166</f>
        <v>11100</v>
      </c>
      <c r="H166" s="381">
        <f>SB!H166+'D-2012'!H166+'skol. lėšos'!H166+Lik!H166</f>
        <v>0</v>
      </c>
    </row>
    <row r="167" spans="2:8" ht="15">
      <c r="B167" s="44" t="s">
        <v>73</v>
      </c>
      <c r="C167" s="272" t="s">
        <v>113</v>
      </c>
      <c r="D167" s="64"/>
      <c r="E167" s="460">
        <f>SB!E167+'D-2012'!E167+'skol. lėšos'!E167+Lik!E167</f>
        <v>18823</v>
      </c>
      <c r="F167" s="460">
        <f>SB!F167+'D-2012'!F167+'skol. lėšos'!F167+Lik!F167</f>
        <v>18823</v>
      </c>
      <c r="G167" s="460">
        <f>SB!G167+'D-2012'!G167+'skol. lėšos'!G167+Lik!G167</f>
        <v>11100</v>
      </c>
      <c r="H167" s="460">
        <f>SB!H167+'D-2012'!H167+'skol. lėšos'!H167+Lik!H167</f>
        <v>0</v>
      </c>
    </row>
    <row r="168" spans="2:8" ht="15.75">
      <c r="B168" s="91" t="s">
        <v>318</v>
      </c>
      <c r="C168" s="168" t="s">
        <v>141</v>
      </c>
      <c r="D168" s="521"/>
      <c r="E168" s="381">
        <f>SB!E168+'D-2012'!E168+'skol. lėšos'!E168+Lik!E168</f>
        <v>3754592</v>
      </c>
      <c r="F168" s="381">
        <f>SB!F168+'D-2012'!F168+'skol. lėšos'!F168+Lik!F168</f>
        <v>3442028</v>
      </c>
      <c r="G168" s="381">
        <f>SB!G168+'D-2012'!G168+'skol. lėšos'!G168+Lik!G168</f>
        <v>1478604</v>
      </c>
      <c r="H168" s="381">
        <f>SB!H168+'D-2012'!H168+'skol. lėšos'!H168+Lik!H168</f>
        <v>312564</v>
      </c>
    </row>
    <row r="169" spans="2:8" ht="14.25">
      <c r="B169" s="34" t="s">
        <v>231</v>
      </c>
      <c r="C169" s="25" t="s">
        <v>113</v>
      </c>
      <c r="D169" s="6" t="s">
        <v>146</v>
      </c>
      <c r="E169" s="381">
        <f>SB!E169+'D-2012'!E169+'skol. lėšos'!E169+Lik!E169</f>
        <v>1500689</v>
      </c>
      <c r="F169" s="381">
        <f>SB!F169+'D-2012'!F169+'skol. lėšos'!F169+Lik!F169</f>
        <v>1498189</v>
      </c>
      <c r="G169" s="381">
        <f>SB!G169+'D-2012'!G169+'skol. lėšos'!G169+Lik!G169</f>
        <v>880497</v>
      </c>
      <c r="H169" s="381">
        <f>SB!H169+'D-2012'!H169+'skol. lėšos'!H169+Lik!H169</f>
        <v>2500</v>
      </c>
    </row>
    <row r="170" spans="2:8" ht="25.5">
      <c r="B170" s="34" t="s">
        <v>269</v>
      </c>
      <c r="C170" s="26" t="s">
        <v>114</v>
      </c>
      <c r="D170" s="6" t="s">
        <v>148</v>
      </c>
      <c r="E170" s="381">
        <f>SB!E170+'D-2012'!E170+'skol. lėšos'!E170+Lik!E170</f>
        <v>603953</v>
      </c>
      <c r="F170" s="381">
        <f>SB!F170+'D-2012'!F170+'skol. lėšos'!F170+Lik!F170</f>
        <v>591499</v>
      </c>
      <c r="G170" s="381">
        <f>SB!G170+'D-2012'!G170+'skol. lėšos'!G170+Lik!G170</f>
        <v>57556</v>
      </c>
      <c r="H170" s="381">
        <f>SB!H170+'D-2012'!H170+'skol. lėšos'!H170+Lik!H170</f>
        <v>12454</v>
      </c>
    </row>
    <row r="171" spans="2:8" ht="25.5">
      <c r="B171" s="34" t="s">
        <v>270</v>
      </c>
      <c r="C171" s="48" t="s">
        <v>116</v>
      </c>
      <c r="D171" s="6" t="s">
        <v>150</v>
      </c>
      <c r="E171" s="381">
        <f>SB!E171+'D-2012'!E171+'skol. lėšos'!E171+Lik!E171</f>
        <v>1074888</v>
      </c>
      <c r="F171" s="381">
        <f>SB!F171+'D-2012'!F171+'skol. lėšos'!F171+Lik!F171</f>
        <v>1039517</v>
      </c>
      <c r="G171" s="381">
        <f>SB!G171+'D-2012'!G171+'skol. lėšos'!G171+Lik!G171</f>
        <v>530681</v>
      </c>
      <c r="H171" s="381">
        <f>SB!H171+'D-2012'!H171+'skol. lėšos'!H171+Lik!H171</f>
        <v>35371</v>
      </c>
    </row>
    <row r="172" spans="2:8" ht="28.5">
      <c r="B172" s="34" t="s">
        <v>271</v>
      </c>
      <c r="C172" s="92" t="s">
        <v>234</v>
      </c>
      <c r="D172" s="6" t="s">
        <v>149</v>
      </c>
      <c r="E172" s="381">
        <f>SB!E172+'D-2012'!E172+'skol. lėšos'!E172+Lik!E172</f>
        <v>49824</v>
      </c>
      <c r="F172" s="381">
        <f>SB!F172+'D-2012'!F172+'skol. lėšos'!F172+Lik!F172</f>
        <v>15824</v>
      </c>
      <c r="G172" s="381">
        <f>SB!G172+'D-2012'!G172+'skol. lėšos'!G172+Lik!G172</f>
        <v>9870</v>
      </c>
      <c r="H172" s="381">
        <f>SB!H172+'D-2012'!H172+'skol. lėšos'!H172+Lik!H172</f>
        <v>34000</v>
      </c>
    </row>
    <row r="173" spans="2:8" ht="14.25">
      <c r="B173" s="34" t="s">
        <v>272</v>
      </c>
      <c r="C173" s="7" t="s">
        <v>120</v>
      </c>
      <c r="D173" s="6" t="s">
        <v>151</v>
      </c>
      <c r="E173" s="381">
        <f>SB!E173+'D-2012'!E173+'skol. lėšos'!E173+Lik!E173</f>
        <v>112557</v>
      </c>
      <c r="F173" s="381">
        <f>SB!F173+'D-2012'!F173+'skol. lėšos'!F173+Lik!F173</f>
        <v>11876</v>
      </c>
      <c r="G173" s="381">
        <f>SB!G173+'D-2012'!G173+'skol. lėšos'!G173+Lik!G173</f>
        <v>0</v>
      </c>
      <c r="H173" s="381">
        <f>SB!H173+'D-2012'!H173+'skol. lėšos'!H173+Lik!H173</f>
        <v>100681</v>
      </c>
    </row>
    <row r="174" spans="2:8" ht="31.5">
      <c r="B174" s="34" t="s">
        <v>273</v>
      </c>
      <c r="C174" s="119" t="s">
        <v>201</v>
      </c>
      <c r="D174" s="6" t="s">
        <v>152</v>
      </c>
      <c r="E174" s="381">
        <f>SB!E174+'D-2012'!E174+'skol. lėšos'!E174+Lik!E174</f>
        <v>2896</v>
      </c>
      <c r="F174" s="381">
        <f>SB!F174+'D-2012'!F174+'skol. lėšos'!F174+Lik!F174</f>
        <v>2896</v>
      </c>
      <c r="G174" s="381">
        <f>SB!G174+'D-2012'!G174+'skol. lėšos'!G174+Lik!G174</f>
        <v>0</v>
      </c>
      <c r="H174" s="381">
        <f>SB!H174+'D-2012'!H174+'skol. lėšos'!H174+Lik!H174</f>
        <v>0</v>
      </c>
    </row>
    <row r="175" spans="2:8" ht="14.25">
      <c r="B175" s="34" t="s">
        <v>274</v>
      </c>
      <c r="C175" s="7" t="s">
        <v>81</v>
      </c>
      <c r="D175" s="6" t="s">
        <v>147</v>
      </c>
      <c r="E175" s="381">
        <f>SB!E175+'D-2012'!E175+'skol. lėšos'!E175+Lik!E175</f>
        <v>78604</v>
      </c>
      <c r="F175" s="381">
        <f>SB!F175+'D-2012'!F175+'skol. lėšos'!F175+Lik!F175</f>
        <v>77404</v>
      </c>
      <c r="G175" s="381">
        <f>SB!G175+'D-2012'!G175+'skol. lėšos'!G175+Lik!G175</f>
        <v>0</v>
      </c>
      <c r="H175" s="381">
        <f>SB!H175+'D-2012'!H175+'skol. lėšos'!H175+Lik!H175</f>
        <v>1200</v>
      </c>
    </row>
    <row r="176" spans="2:8" ht="25.5">
      <c r="B176" s="47" t="s">
        <v>275</v>
      </c>
      <c r="C176" s="11" t="s">
        <v>160</v>
      </c>
      <c r="D176" s="6" t="s">
        <v>38</v>
      </c>
      <c r="E176" s="381">
        <f>SB!E176+'D-2012'!E176+'skol. lėšos'!E176+Lik!E176</f>
        <v>158091</v>
      </c>
      <c r="F176" s="381">
        <f>SB!F176+'D-2012'!F176+'skol. lėšos'!F176+Lik!F176</f>
        <v>158091</v>
      </c>
      <c r="G176" s="381">
        <f>SB!G176+'D-2012'!G176+'skol. lėšos'!G176+Lik!G176</f>
        <v>0</v>
      </c>
      <c r="H176" s="381">
        <f>SB!H176+'D-2012'!H176+'skol. lėšos'!H176+Lik!H176</f>
        <v>0</v>
      </c>
    </row>
    <row r="177" spans="2:8" ht="18.75" customHeight="1">
      <c r="B177" s="34" t="s">
        <v>276</v>
      </c>
      <c r="C177" s="25" t="s">
        <v>161</v>
      </c>
      <c r="D177" s="59" t="s">
        <v>40</v>
      </c>
      <c r="E177" s="381">
        <f>SB!E177+'D-2012'!E177+'skol. lėšos'!E177+Lik!E177</f>
        <v>173090</v>
      </c>
      <c r="F177" s="381">
        <f>SB!F177+'D-2012'!F177+'skol. lėšos'!F177+Lik!F177</f>
        <v>46732</v>
      </c>
      <c r="G177" s="381">
        <f>SB!G177+'D-2012'!G177+'skol. lėšos'!G177+Lik!G177</f>
        <v>0</v>
      </c>
      <c r="H177" s="381">
        <f>SB!H177+'D-2012'!H177+'skol. lėšos'!H177+Lik!H177</f>
        <v>126358</v>
      </c>
    </row>
    <row r="178" spans="2:8" ht="12.75">
      <c r="B178" s="34"/>
      <c r="C178" s="11"/>
      <c r="D178" s="6"/>
      <c r="E178" s="6"/>
      <c r="F178" s="6"/>
      <c r="G178" s="6"/>
      <c r="H178" s="6"/>
    </row>
    <row r="179" spans="2:8" ht="12.75">
      <c r="B179" s="67"/>
      <c r="D179" s="67"/>
      <c r="E179" s="67"/>
      <c r="F179" s="67"/>
      <c r="G179" s="67"/>
      <c r="H179" s="67"/>
    </row>
  </sheetData>
  <sheetProtection/>
  <mergeCells count="13">
    <mergeCell ref="F2:H2"/>
    <mergeCell ref="B9:B12"/>
    <mergeCell ref="B7:H7"/>
    <mergeCell ref="C10:C12"/>
    <mergeCell ref="D9:D12"/>
    <mergeCell ref="E9:E12"/>
    <mergeCell ref="F9:H9"/>
    <mergeCell ref="F10:G10"/>
    <mergeCell ref="D15:D21"/>
    <mergeCell ref="G11:G12"/>
    <mergeCell ref="B6:H6"/>
    <mergeCell ref="H10:H12"/>
    <mergeCell ref="F11:F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79"/>
  <sheetViews>
    <sheetView zoomScalePageLayoutView="0" workbookViewId="0" topLeftCell="A31">
      <selection activeCell="K48" sqref="K48"/>
    </sheetView>
  </sheetViews>
  <sheetFormatPr defaultColWidth="9.140625" defaultRowHeight="12.75"/>
  <cols>
    <col min="1" max="1" width="0.2890625" style="32" customWidth="1"/>
    <col min="2" max="2" width="9.140625" style="32" customWidth="1"/>
    <col min="3" max="3" width="40.28125" style="32" customWidth="1"/>
    <col min="4" max="4" width="8.28125" style="32" customWidth="1"/>
    <col min="5" max="5" width="7.8515625" style="32" customWidth="1"/>
    <col min="6" max="6" width="8.28125" style="32" customWidth="1"/>
    <col min="7" max="7" width="11.57421875" style="32" customWidth="1"/>
    <col min="8" max="8" width="10.8515625" style="32" customWidth="1"/>
    <col min="9" max="9" width="9.140625" style="38" customWidth="1"/>
    <col min="10" max="16384" width="9.140625" style="32" customWidth="1"/>
  </cols>
  <sheetData>
    <row r="1" spans="4:8" ht="15">
      <c r="D1" s="45"/>
      <c r="E1" s="45"/>
      <c r="F1" s="146" t="s">
        <v>251</v>
      </c>
      <c r="G1" s="147"/>
      <c r="H1" s="147"/>
    </row>
    <row r="2" spans="4:8" ht="15">
      <c r="D2" s="9"/>
      <c r="E2" s="9"/>
      <c r="F2" s="556" t="s">
        <v>580</v>
      </c>
      <c r="G2" s="557"/>
      <c r="H2" s="557"/>
    </row>
    <row r="3" spans="4:8" ht="15">
      <c r="D3" s="45"/>
      <c r="E3" s="45"/>
      <c r="F3" s="9" t="s">
        <v>634</v>
      </c>
      <c r="G3" s="147"/>
      <c r="H3" s="147"/>
    </row>
    <row r="4" spans="5:8" ht="15">
      <c r="E4" s="9"/>
      <c r="F4" s="9" t="s">
        <v>283</v>
      </c>
      <c r="G4" s="9"/>
      <c r="H4" s="147"/>
    </row>
    <row r="6" spans="2:9" ht="14.25">
      <c r="B6" s="619" t="s">
        <v>596</v>
      </c>
      <c r="C6" s="619"/>
      <c r="D6" s="619"/>
      <c r="E6" s="619"/>
      <c r="F6" s="619"/>
      <c r="G6" s="619"/>
      <c r="H6" s="619"/>
      <c r="I6" s="40"/>
    </row>
    <row r="7" spans="2:9" ht="14.25">
      <c r="B7" s="619" t="s">
        <v>423</v>
      </c>
      <c r="C7" s="619"/>
      <c r="D7" s="619"/>
      <c r="E7" s="619"/>
      <c r="F7" s="619"/>
      <c r="G7" s="619"/>
      <c r="H7" s="619"/>
      <c r="I7" s="39"/>
    </row>
    <row r="8" ht="12.75">
      <c r="H8" s="459" t="s">
        <v>593</v>
      </c>
    </row>
    <row r="9" spans="2:8" ht="12.75" customHeight="1">
      <c r="B9" s="625" t="s">
        <v>295</v>
      </c>
      <c r="C9" s="41"/>
      <c r="D9" s="622" t="s">
        <v>297</v>
      </c>
      <c r="E9" s="609" t="s">
        <v>0</v>
      </c>
      <c r="F9" s="572" t="s">
        <v>11</v>
      </c>
      <c r="G9" s="572"/>
      <c r="H9" s="572"/>
    </row>
    <row r="10" spans="2:8" ht="12.75" customHeight="1">
      <c r="B10" s="625"/>
      <c r="C10" s="620" t="s">
        <v>124</v>
      </c>
      <c r="D10" s="623"/>
      <c r="E10" s="610"/>
      <c r="F10" s="572" t="s">
        <v>12</v>
      </c>
      <c r="G10" s="572"/>
      <c r="H10" s="615" t="s">
        <v>13</v>
      </c>
    </row>
    <row r="11" spans="2:8" ht="12.75" customHeight="1">
      <c r="B11" s="625"/>
      <c r="C11" s="620"/>
      <c r="D11" s="623"/>
      <c r="E11" s="610"/>
      <c r="F11" s="609" t="s">
        <v>14</v>
      </c>
      <c r="G11" s="622" t="s">
        <v>247</v>
      </c>
      <c r="H11" s="615"/>
    </row>
    <row r="12" spans="2:8" ht="29.25" customHeight="1">
      <c r="B12" s="625"/>
      <c r="C12" s="621"/>
      <c r="D12" s="624"/>
      <c r="E12" s="611"/>
      <c r="F12" s="611"/>
      <c r="G12" s="624"/>
      <c r="H12" s="615"/>
    </row>
    <row r="13" spans="2:8" ht="15.75">
      <c r="B13" s="34" t="s">
        <v>15</v>
      </c>
      <c r="C13" s="42" t="s">
        <v>1</v>
      </c>
      <c r="D13" s="43"/>
      <c r="E13" s="350">
        <f>F13+H13</f>
        <v>963315</v>
      </c>
      <c r="F13" s="381">
        <f>F14+F23+F34+F39+F45+F43+F47+F50</f>
        <v>938661</v>
      </c>
      <c r="G13" s="381">
        <f>G14+G23+G34+G39+G45+G43+G47+G50</f>
        <v>368827</v>
      </c>
      <c r="H13" s="381">
        <f>H14+H23+H34+H39+H45+H43+H47+H50</f>
        <v>24654</v>
      </c>
    </row>
    <row r="14" spans="2:8" ht="14.25">
      <c r="B14" s="16" t="s">
        <v>16</v>
      </c>
      <c r="C14" s="25" t="s">
        <v>113</v>
      </c>
      <c r="D14" s="43" t="s">
        <v>146</v>
      </c>
      <c r="E14" s="381">
        <f>E15+E16+E18+E19+E20+E21+E22+E17</f>
        <v>124500</v>
      </c>
      <c r="F14" s="381">
        <f>F15+F16+F17+F18+F19+F20+F21+F22</f>
        <v>124500</v>
      </c>
      <c r="G14" s="381">
        <f>G15+G16+G17+G18+G19+G20+G21+G22</f>
        <v>60625</v>
      </c>
      <c r="H14" s="381">
        <f>H15+H16+H17+H18+H19+H20+H21+H22</f>
        <v>0</v>
      </c>
    </row>
    <row r="15" spans="2:8" ht="15">
      <c r="B15" s="44" t="s">
        <v>167</v>
      </c>
      <c r="C15" s="45" t="s">
        <v>279</v>
      </c>
      <c r="D15" s="612"/>
      <c r="E15" s="363">
        <f aca="true" t="shared" si="0" ref="E15:E32">F15+H15</f>
        <v>57198</v>
      </c>
      <c r="F15" s="382">
        <v>57198</v>
      </c>
      <c r="G15" s="382">
        <v>41379</v>
      </c>
      <c r="H15" s="382"/>
    </row>
    <row r="16" spans="2:8" ht="15">
      <c r="B16" s="13" t="s">
        <v>364</v>
      </c>
      <c r="C16" s="45" t="s">
        <v>363</v>
      </c>
      <c r="D16" s="613"/>
      <c r="E16" s="363">
        <f t="shared" si="0"/>
        <v>11810</v>
      </c>
      <c r="F16" s="382">
        <v>11810</v>
      </c>
      <c r="G16" s="382">
        <v>8711</v>
      </c>
      <c r="H16" s="382"/>
    </row>
    <row r="17" spans="2:8" ht="15">
      <c r="B17" s="13" t="s">
        <v>168</v>
      </c>
      <c r="C17" s="45" t="s">
        <v>280</v>
      </c>
      <c r="D17" s="613"/>
      <c r="E17" s="363">
        <f t="shared" si="0"/>
        <v>14466</v>
      </c>
      <c r="F17" s="382">
        <v>14466</v>
      </c>
      <c r="G17" s="382">
        <v>10535</v>
      </c>
      <c r="H17" s="382"/>
    </row>
    <row r="18" spans="2:8" ht="15">
      <c r="B18" s="13" t="s">
        <v>169</v>
      </c>
      <c r="C18" s="9" t="s">
        <v>245</v>
      </c>
      <c r="D18" s="613"/>
      <c r="E18" s="363">
        <f t="shared" si="0"/>
        <v>7900</v>
      </c>
      <c r="F18" s="382">
        <v>7900</v>
      </c>
      <c r="G18" s="382"/>
      <c r="H18" s="383"/>
    </row>
    <row r="19" spans="2:8" ht="15">
      <c r="B19" s="13" t="s">
        <v>170</v>
      </c>
      <c r="C19" s="9" t="s">
        <v>248</v>
      </c>
      <c r="D19" s="613"/>
      <c r="E19" s="363">
        <f t="shared" si="0"/>
        <v>14900</v>
      </c>
      <c r="F19" s="382">
        <v>14900</v>
      </c>
      <c r="G19" s="382"/>
      <c r="H19" s="383"/>
    </row>
    <row r="20" spans="2:8" ht="15">
      <c r="B20" s="13" t="s">
        <v>171</v>
      </c>
      <c r="C20" s="9" t="s">
        <v>84</v>
      </c>
      <c r="D20" s="613"/>
      <c r="E20" s="363">
        <f t="shared" si="0"/>
        <v>2491</v>
      </c>
      <c r="F20" s="382">
        <v>2491</v>
      </c>
      <c r="G20" s="382"/>
      <c r="H20" s="383"/>
    </row>
    <row r="21" spans="2:8" ht="15">
      <c r="B21" s="44" t="s">
        <v>172</v>
      </c>
      <c r="C21" s="9" t="s">
        <v>85</v>
      </c>
      <c r="D21" s="613"/>
      <c r="E21" s="363">
        <f t="shared" si="0"/>
        <v>14866</v>
      </c>
      <c r="F21" s="382">
        <v>14866</v>
      </c>
      <c r="G21" s="382"/>
      <c r="H21" s="383"/>
    </row>
    <row r="22" spans="2:8" ht="15.75" customHeight="1">
      <c r="B22" s="44" t="s">
        <v>173</v>
      </c>
      <c r="C22" s="46" t="s">
        <v>80</v>
      </c>
      <c r="D22" s="24"/>
      <c r="E22" s="363">
        <f t="shared" si="0"/>
        <v>869</v>
      </c>
      <c r="F22" s="382">
        <v>869</v>
      </c>
      <c r="G22" s="382"/>
      <c r="H22" s="383"/>
    </row>
    <row r="23" spans="2:8" ht="26.25" customHeight="1">
      <c r="B23" s="47" t="s">
        <v>17</v>
      </c>
      <c r="C23" s="48" t="s">
        <v>116</v>
      </c>
      <c r="D23" s="49" t="s">
        <v>150</v>
      </c>
      <c r="E23" s="384">
        <f>F23+H23</f>
        <v>628528</v>
      </c>
      <c r="F23" s="385">
        <f>F24+F26+F27+F28+F29+F30+F32+F25+F31+F33</f>
        <v>611255</v>
      </c>
      <c r="G23" s="385">
        <f>G24+G26+G27+G28+G29+G30+G32+G25+G31+G33</f>
        <v>298332</v>
      </c>
      <c r="H23" s="385">
        <f>H24+H26+H27+H28+H29+H30+H32+H25+H31+H33</f>
        <v>17273</v>
      </c>
    </row>
    <row r="24" spans="2:8" ht="15">
      <c r="B24" s="50" t="s">
        <v>174</v>
      </c>
      <c r="C24" s="14" t="s">
        <v>278</v>
      </c>
      <c r="D24" s="51"/>
      <c r="E24" s="386">
        <f t="shared" si="0"/>
        <v>510434</v>
      </c>
      <c r="F24" s="363">
        <v>493161</v>
      </c>
      <c r="G24" s="387">
        <v>273470</v>
      </c>
      <c r="H24" s="387">
        <v>17273</v>
      </c>
    </row>
    <row r="25" spans="2:8" ht="15">
      <c r="B25" s="50" t="s">
        <v>164</v>
      </c>
      <c r="C25" s="14" t="s">
        <v>277</v>
      </c>
      <c r="D25" s="52"/>
      <c r="E25" s="386">
        <f t="shared" si="0"/>
        <v>42542</v>
      </c>
      <c r="F25" s="363">
        <v>42542</v>
      </c>
      <c r="G25" s="387">
        <v>22084</v>
      </c>
      <c r="H25" s="387"/>
    </row>
    <row r="26" spans="2:8" ht="15">
      <c r="B26" s="50" t="s">
        <v>175</v>
      </c>
      <c r="C26" s="14" t="s">
        <v>75</v>
      </c>
      <c r="D26" s="53"/>
      <c r="E26" s="386">
        <f t="shared" si="0"/>
        <v>1786</v>
      </c>
      <c r="F26" s="363">
        <v>1786</v>
      </c>
      <c r="G26" s="387"/>
      <c r="H26" s="387"/>
    </row>
    <row r="27" spans="2:8" ht="15">
      <c r="B27" s="50" t="s">
        <v>171</v>
      </c>
      <c r="C27" s="14" t="s">
        <v>183</v>
      </c>
      <c r="D27" s="53"/>
      <c r="E27" s="386">
        <f t="shared" si="0"/>
        <v>47275</v>
      </c>
      <c r="F27" s="363">
        <v>47275</v>
      </c>
      <c r="G27" s="387"/>
      <c r="H27" s="387"/>
    </row>
    <row r="28" spans="2:8" ht="15">
      <c r="B28" s="50" t="s">
        <v>176</v>
      </c>
      <c r="C28" s="272" t="s">
        <v>2</v>
      </c>
      <c r="D28" s="52"/>
      <c r="E28" s="386">
        <f t="shared" si="0"/>
        <v>870</v>
      </c>
      <c r="F28" s="363">
        <v>870</v>
      </c>
      <c r="G28" s="388"/>
      <c r="H28" s="388"/>
    </row>
    <row r="29" spans="2:8" ht="15">
      <c r="B29" s="50" t="s">
        <v>173</v>
      </c>
      <c r="C29" s="272" t="s">
        <v>80</v>
      </c>
      <c r="D29" s="52"/>
      <c r="E29" s="386">
        <f t="shared" si="0"/>
        <v>7356</v>
      </c>
      <c r="F29" s="363">
        <v>7356</v>
      </c>
      <c r="G29" s="388"/>
      <c r="H29" s="388"/>
    </row>
    <row r="30" spans="2:8" ht="15">
      <c r="B30" s="50" t="s">
        <v>290</v>
      </c>
      <c r="C30" s="14" t="s">
        <v>4</v>
      </c>
      <c r="D30" s="54"/>
      <c r="E30" s="386">
        <f t="shared" si="0"/>
        <v>7530</v>
      </c>
      <c r="F30" s="389">
        <v>7530</v>
      </c>
      <c r="G30" s="390"/>
      <c r="H30" s="388"/>
    </row>
    <row r="31" spans="2:8" ht="30.75" customHeight="1">
      <c r="B31" s="94" t="s">
        <v>166</v>
      </c>
      <c r="C31" s="169" t="s">
        <v>621</v>
      </c>
      <c r="D31" s="54"/>
      <c r="E31" s="386">
        <f t="shared" si="0"/>
        <v>0</v>
      </c>
      <c r="F31" s="389"/>
      <c r="G31" s="390"/>
      <c r="H31" s="388"/>
    </row>
    <row r="32" spans="2:8" ht="30">
      <c r="B32" s="94" t="s">
        <v>178</v>
      </c>
      <c r="C32" s="273" t="s">
        <v>117</v>
      </c>
      <c r="D32" s="54"/>
      <c r="E32" s="386">
        <f t="shared" si="0"/>
        <v>3639</v>
      </c>
      <c r="F32" s="387">
        <v>3639</v>
      </c>
      <c r="G32" s="387">
        <v>2778</v>
      </c>
      <c r="H32" s="387"/>
    </row>
    <row r="33" spans="2:8" ht="30">
      <c r="B33" s="94" t="s">
        <v>525</v>
      </c>
      <c r="C33" s="278" t="s">
        <v>524</v>
      </c>
      <c r="D33" s="54"/>
      <c r="E33" s="386">
        <f>F33+H33</f>
        <v>7096</v>
      </c>
      <c r="F33" s="382">
        <v>7096</v>
      </c>
      <c r="G33" s="382"/>
      <c r="H33" s="382"/>
    </row>
    <row r="34" spans="2:8" ht="30.75" customHeight="1">
      <c r="B34" s="34" t="s">
        <v>18</v>
      </c>
      <c r="C34" s="56" t="s">
        <v>234</v>
      </c>
      <c r="D34" s="58" t="s">
        <v>149</v>
      </c>
      <c r="E34" s="391">
        <f>E35+E37+E36+E38</f>
        <v>18824</v>
      </c>
      <c r="F34" s="391">
        <f>F35+F37+F36+F38</f>
        <v>15824</v>
      </c>
      <c r="G34" s="391">
        <f>G35+G37+G36+G38</f>
        <v>9870</v>
      </c>
      <c r="H34" s="391">
        <f>H35+H37+H36+H38</f>
        <v>3000</v>
      </c>
    </row>
    <row r="35" spans="2:8" ht="15">
      <c r="B35" s="44" t="s">
        <v>179</v>
      </c>
      <c r="C35" s="57" t="s">
        <v>3</v>
      </c>
      <c r="D35" s="58"/>
      <c r="E35" s="386">
        <f>F35+H35</f>
        <v>4532</v>
      </c>
      <c r="F35" s="392">
        <v>4532</v>
      </c>
      <c r="G35" s="387">
        <v>3460</v>
      </c>
      <c r="H35" s="388"/>
    </row>
    <row r="36" spans="2:8" ht="15">
      <c r="B36" s="44" t="s">
        <v>180</v>
      </c>
      <c r="C36" s="57" t="s">
        <v>159</v>
      </c>
      <c r="D36" s="59"/>
      <c r="E36" s="386">
        <f>F36+H36</f>
        <v>11396</v>
      </c>
      <c r="F36" s="392">
        <v>8396</v>
      </c>
      <c r="G36" s="387">
        <v>6410</v>
      </c>
      <c r="H36" s="387">
        <v>3000</v>
      </c>
    </row>
    <row r="37" spans="2:8" ht="15">
      <c r="B37" s="44" t="s">
        <v>181</v>
      </c>
      <c r="C37" s="9" t="s">
        <v>82</v>
      </c>
      <c r="D37" s="59"/>
      <c r="E37" s="386">
        <f>F37+H37</f>
        <v>2896</v>
      </c>
      <c r="F37" s="392">
        <v>2896</v>
      </c>
      <c r="G37" s="363"/>
      <c r="H37" s="363"/>
    </row>
    <row r="38" spans="2:8" ht="15">
      <c r="B38" s="44" t="s">
        <v>166</v>
      </c>
      <c r="C38" s="9" t="s">
        <v>506</v>
      </c>
      <c r="D38" s="60"/>
      <c r="E38" s="386">
        <f>F38+H38</f>
        <v>0</v>
      </c>
      <c r="F38" s="386"/>
      <c r="G38" s="386"/>
      <c r="H38" s="386"/>
    </row>
    <row r="39" spans="2:8" ht="14.25">
      <c r="B39" s="34" t="s">
        <v>19</v>
      </c>
      <c r="C39" s="7" t="s">
        <v>120</v>
      </c>
      <c r="D39" s="59" t="s">
        <v>151</v>
      </c>
      <c r="E39" s="393">
        <f>E40+E41+E42</f>
        <v>16257</v>
      </c>
      <c r="F39" s="393">
        <f>F40+F41+F42</f>
        <v>11876</v>
      </c>
      <c r="G39" s="393">
        <f>G40+G41+G42</f>
        <v>0</v>
      </c>
      <c r="H39" s="393">
        <f>H40+H41+H42</f>
        <v>4381</v>
      </c>
    </row>
    <row r="40" spans="2:8" ht="15">
      <c r="B40" s="44" t="s">
        <v>166</v>
      </c>
      <c r="C40" s="9" t="s">
        <v>76</v>
      </c>
      <c r="D40" s="58"/>
      <c r="E40" s="386">
        <f>F40+H40</f>
        <v>3186</v>
      </c>
      <c r="F40" s="363">
        <v>3186</v>
      </c>
      <c r="G40" s="363"/>
      <c r="H40" s="363"/>
    </row>
    <row r="41" spans="2:8" ht="15">
      <c r="B41" s="44" t="s">
        <v>166</v>
      </c>
      <c r="C41" s="9" t="s">
        <v>83</v>
      </c>
      <c r="D41" s="60"/>
      <c r="E41" s="386">
        <f>F41+H41</f>
        <v>8690</v>
      </c>
      <c r="F41" s="363">
        <v>8690</v>
      </c>
      <c r="G41" s="363"/>
      <c r="H41" s="363"/>
    </row>
    <row r="42" spans="2:8" ht="15">
      <c r="B42" s="44" t="s">
        <v>166</v>
      </c>
      <c r="C42" s="9" t="s">
        <v>163</v>
      </c>
      <c r="D42" s="60"/>
      <c r="E42" s="386">
        <f>F42+H42</f>
        <v>4381</v>
      </c>
      <c r="F42" s="363"/>
      <c r="G42" s="363"/>
      <c r="H42" s="363">
        <v>4381</v>
      </c>
    </row>
    <row r="43" spans="2:8" ht="28.5">
      <c r="B43" s="34" t="s">
        <v>77</v>
      </c>
      <c r="C43" s="8" t="s">
        <v>201</v>
      </c>
      <c r="D43" s="60" t="s">
        <v>152</v>
      </c>
      <c r="E43" s="384">
        <f>E44</f>
        <v>2896</v>
      </c>
      <c r="F43" s="384">
        <f>F44</f>
        <v>2896</v>
      </c>
      <c r="G43" s="384">
        <f>G44</f>
        <v>0</v>
      </c>
      <c r="H43" s="384">
        <f>H44</f>
        <v>0</v>
      </c>
    </row>
    <row r="44" spans="2:8" ht="15">
      <c r="B44" s="44" t="s">
        <v>166</v>
      </c>
      <c r="C44" s="9" t="s">
        <v>76</v>
      </c>
      <c r="D44" s="60"/>
      <c r="E44" s="394">
        <f>F44+H44</f>
        <v>2896</v>
      </c>
      <c r="F44" s="363">
        <v>2896</v>
      </c>
      <c r="G44" s="363"/>
      <c r="H44" s="363"/>
    </row>
    <row r="45" spans="2:8" ht="14.25">
      <c r="B45" s="34" t="s">
        <v>144</v>
      </c>
      <c r="C45" s="23" t="s">
        <v>142</v>
      </c>
      <c r="D45" s="6" t="s">
        <v>147</v>
      </c>
      <c r="E45" s="393">
        <f>F45+H45</f>
        <v>17226</v>
      </c>
      <c r="F45" s="368">
        <f>F46</f>
        <v>17226</v>
      </c>
      <c r="G45" s="368">
        <f>G46</f>
        <v>0</v>
      </c>
      <c r="H45" s="368">
        <f>H46</f>
        <v>0</v>
      </c>
    </row>
    <row r="46" spans="2:8" ht="15">
      <c r="B46" s="13" t="s">
        <v>145</v>
      </c>
      <c r="C46" s="61" t="s">
        <v>143</v>
      </c>
      <c r="D46" s="58"/>
      <c r="E46" s="363">
        <f>F46+H46</f>
        <v>17226</v>
      </c>
      <c r="F46" s="372">
        <v>17226</v>
      </c>
      <c r="G46" s="387"/>
      <c r="H46" s="395"/>
    </row>
    <row r="47" spans="2:9" ht="28.5">
      <c r="B47" s="34" t="s">
        <v>155</v>
      </c>
      <c r="C47" s="8" t="s">
        <v>160</v>
      </c>
      <c r="D47" s="6" t="s">
        <v>38</v>
      </c>
      <c r="E47" s="384">
        <f>E48+E49</f>
        <v>153892</v>
      </c>
      <c r="F47" s="384">
        <f>F48+F49</f>
        <v>153892</v>
      </c>
      <c r="G47" s="368">
        <f>G48+G49</f>
        <v>0</v>
      </c>
      <c r="H47" s="368">
        <f>H48+H49</f>
        <v>0</v>
      </c>
      <c r="I47" s="148"/>
    </row>
    <row r="48" spans="2:8" ht="15">
      <c r="B48" s="13" t="s">
        <v>156</v>
      </c>
      <c r="C48" s="61" t="s">
        <v>122</v>
      </c>
      <c r="D48" s="60"/>
      <c r="E48" s="394">
        <f>F48</f>
        <v>150892</v>
      </c>
      <c r="F48" s="394">
        <v>150892</v>
      </c>
      <c r="G48" s="363"/>
      <c r="H48" s="387"/>
    </row>
    <row r="49" spans="2:8" ht="16.5" customHeight="1">
      <c r="B49" s="13" t="s">
        <v>517</v>
      </c>
      <c r="C49" s="274" t="s">
        <v>548</v>
      </c>
      <c r="D49" s="60"/>
      <c r="E49" s="394">
        <f>F49+H49</f>
        <v>3000</v>
      </c>
      <c r="F49" s="394">
        <v>3000</v>
      </c>
      <c r="G49" s="363"/>
      <c r="H49" s="387"/>
    </row>
    <row r="50" spans="2:8" ht="14.25">
      <c r="B50" s="62" t="s">
        <v>162</v>
      </c>
      <c r="C50" s="25" t="s">
        <v>161</v>
      </c>
      <c r="D50" s="60" t="s">
        <v>40</v>
      </c>
      <c r="E50" s="394">
        <f>E51+E52</f>
        <v>1192</v>
      </c>
      <c r="F50" s="394">
        <f>F51+F52</f>
        <v>1192</v>
      </c>
      <c r="G50" s="368">
        <f>G51+G52</f>
        <v>0</v>
      </c>
      <c r="H50" s="368">
        <f>H51+H52</f>
        <v>0</v>
      </c>
    </row>
    <row r="51" spans="2:8" ht="15">
      <c r="B51" s="12"/>
      <c r="C51" s="63" t="s">
        <v>78</v>
      </c>
      <c r="D51" s="64"/>
      <c r="E51" s="386">
        <f>F51+H51</f>
        <v>1192</v>
      </c>
      <c r="F51" s="363">
        <v>1192</v>
      </c>
      <c r="G51" s="387"/>
      <c r="H51" s="387"/>
    </row>
    <row r="52" spans="2:8" ht="15">
      <c r="B52" s="13"/>
      <c r="C52" s="63" t="s">
        <v>79</v>
      </c>
      <c r="D52" s="64"/>
      <c r="E52" s="386">
        <f>F52+H52</f>
        <v>0</v>
      </c>
      <c r="F52" s="363"/>
      <c r="G52" s="387"/>
      <c r="H52" s="387"/>
    </row>
    <row r="53" spans="2:8" ht="15.75">
      <c r="B53" s="34" t="s">
        <v>20</v>
      </c>
      <c r="C53" s="286" t="s">
        <v>244</v>
      </c>
      <c r="D53" s="6"/>
      <c r="E53" s="368">
        <f>E54</f>
        <v>21854</v>
      </c>
      <c r="F53" s="368">
        <f>F54</f>
        <v>21134</v>
      </c>
      <c r="G53" s="368">
        <f>G54</f>
        <v>15734</v>
      </c>
      <c r="H53" s="368">
        <f>H54</f>
        <v>720</v>
      </c>
    </row>
    <row r="54" spans="2:8" ht="25.5">
      <c r="B54" s="34" t="s">
        <v>21</v>
      </c>
      <c r="C54" s="26" t="s">
        <v>116</v>
      </c>
      <c r="D54" s="58" t="s">
        <v>150</v>
      </c>
      <c r="E54" s="368">
        <f aca="true" t="shared" si="1" ref="E54:E59">F54+H54</f>
        <v>21854</v>
      </c>
      <c r="F54" s="368">
        <v>21134</v>
      </c>
      <c r="G54" s="388">
        <v>15734</v>
      </c>
      <c r="H54" s="387">
        <v>720</v>
      </c>
    </row>
    <row r="55" spans="2:13" ht="28.5">
      <c r="B55" s="34" t="s">
        <v>22</v>
      </c>
      <c r="C55" s="8" t="s">
        <v>86</v>
      </c>
      <c r="D55" s="29"/>
      <c r="E55" s="396">
        <f t="shared" si="1"/>
        <v>532517</v>
      </c>
      <c r="F55" s="368">
        <f>F56</f>
        <v>532517</v>
      </c>
      <c r="G55" s="368">
        <f>G56</f>
        <v>20184</v>
      </c>
      <c r="H55" s="368">
        <f>H56</f>
        <v>0</v>
      </c>
      <c r="I55" s="65"/>
      <c r="J55" s="66"/>
      <c r="K55" s="66"/>
      <c r="L55" s="67"/>
      <c r="M55" s="67"/>
    </row>
    <row r="56" spans="2:13" ht="30" customHeight="1">
      <c r="B56" s="34" t="s">
        <v>23</v>
      </c>
      <c r="C56" s="152" t="s">
        <v>114</v>
      </c>
      <c r="D56" s="153" t="s">
        <v>148</v>
      </c>
      <c r="E56" s="396">
        <f t="shared" si="1"/>
        <v>532517</v>
      </c>
      <c r="F56" s="448">
        <f>F57+F58+F59+F60+F67+F68+F69+F70+F71+F72+F73+F74+F75+F76+F77</f>
        <v>532517</v>
      </c>
      <c r="G56" s="448">
        <f>G57+G58+G59+G60+G67+G68+G69+G70+G71+G72+G73+G74+G75+G76+G77</f>
        <v>20184</v>
      </c>
      <c r="H56" s="448">
        <f>H57+H58+H59+H60+H67+H68+H69+H70+H71+H72+H73+H74+H75+H76+H77</f>
        <v>0</v>
      </c>
      <c r="I56" s="65"/>
      <c r="J56" s="66"/>
      <c r="K56" s="66"/>
      <c r="L56" s="67"/>
      <c r="M56" s="67"/>
    </row>
    <row r="57" spans="2:13" ht="15">
      <c r="B57" s="50" t="s">
        <v>282</v>
      </c>
      <c r="C57" s="19" t="s">
        <v>87</v>
      </c>
      <c r="D57" s="485"/>
      <c r="E57" s="464">
        <f t="shared" si="1"/>
        <v>1440</v>
      </c>
      <c r="F57" s="363">
        <v>1440</v>
      </c>
      <c r="G57" s="388"/>
      <c r="H57" s="388"/>
      <c r="I57" s="65"/>
      <c r="J57" s="66"/>
      <c r="K57" s="66"/>
      <c r="L57" s="67"/>
      <c r="M57" s="67"/>
    </row>
    <row r="58" spans="2:13" ht="30">
      <c r="B58" s="50" t="s">
        <v>241</v>
      </c>
      <c r="C58" s="487" t="s">
        <v>249</v>
      </c>
      <c r="D58" s="486"/>
      <c r="E58" s="464">
        <f t="shared" si="1"/>
        <v>1014</v>
      </c>
      <c r="F58" s="363">
        <v>1014</v>
      </c>
      <c r="G58" s="388"/>
      <c r="H58" s="388"/>
      <c r="I58" s="65"/>
      <c r="J58" s="66"/>
      <c r="K58" s="66"/>
      <c r="L58" s="67"/>
      <c r="M58" s="67"/>
    </row>
    <row r="59" spans="2:13" ht="15">
      <c r="B59" s="50" t="s">
        <v>242</v>
      </c>
      <c r="C59" s="19" t="s">
        <v>369</v>
      </c>
      <c r="D59" s="53"/>
      <c r="E59" s="464">
        <f t="shared" si="1"/>
        <v>600</v>
      </c>
      <c r="F59" s="363">
        <v>600</v>
      </c>
      <c r="G59" s="387"/>
      <c r="H59" s="387"/>
      <c r="I59" s="69"/>
      <c r="J59" s="66"/>
      <c r="K59" s="70"/>
      <c r="L59" s="70"/>
      <c r="M59" s="70"/>
    </row>
    <row r="60" spans="2:13" ht="15">
      <c r="B60" s="312"/>
      <c r="C60" s="488" t="s">
        <v>154</v>
      </c>
      <c r="D60" s="68"/>
      <c r="E60" s="491">
        <f aca="true" t="shared" si="2" ref="E60:E77">F60+H60</f>
        <v>104630</v>
      </c>
      <c r="F60" s="378">
        <f>F61+F62+F63+F64+F65+F66</f>
        <v>104630</v>
      </c>
      <c r="G60" s="378">
        <f>G61+G62+G63+G64+G65+G66</f>
        <v>0</v>
      </c>
      <c r="H60" s="378">
        <f>H61+H62+H63+H64+H65+H66</f>
        <v>0</v>
      </c>
      <c r="I60" s="69"/>
      <c r="M60" s="70"/>
    </row>
    <row r="61" spans="2:13" ht="15">
      <c r="B61" s="50" t="s">
        <v>243</v>
      </c>
      <c r="C61" s="315" t="s">
        <v>94</v>
      </c>
      <c r="D61" s="314"/>
      <c r="E61" s="378">
        <f t="shared" si="2"/>
        <v>8700</v>
      </c>
      <c r="F61" s="492">
        <v>8700</v>
      </c>
      <c r="G61" s="492"/>
      <c r="H61" s="492"/>
      <c r="I61" s="69"/>
      <c r="J61" s="66"/>
      <c r="K61" s="70"/>
      <c r="L61" s="70"/>
      <c r="M61" s="70"/>
    </row>
    <row r="62" spans="2:13" ht="15">
      <c r="B62" s="50" t="s">
        <v>240</v>
      </c>
      <c r="C62" s="315" t="s">
        <v>95</v>
      </c>
      <c r="D62" s="89"/>
      <c r="E62" s="378">
        <f t="shared" si="2"/>
        <v>25080</v>
      </c>
      <c r="F62" s="378">
        <v>25080</v>
      </c>
      <c r="G62" s="452"/>
      <c r="H62" s="452"/>
      <c r="I62" s="69"/>
      <c r="J62" s="66"/>
      <c r="K62" s="70"/>
      <c r="L62" s="73"/>
      <c r="M62" s="73"/>
    </row>
    <row r="63" spans="2:13" ht="15">
      <c r="B63" s="44" t="s">
        <v>241</v>
      </c>
      <c r="C63" s="313" t="s">
        <v>90</v>
      </c>
      <c r="D63" s="89"/>
      <c r="E63" s="378">
        <f t="shared" si="2"/>
        <v>40690</v>
      </c>
      <c r="F63" s="378">
        <v>40690</v>
      </c>
      <c r="G63" s="452"/>
      <c r="H63" s="452"/>
      <c r="I63" s="74"/>
      <c r="J63" s="70"/>
      <c r="K63" s="70"/>
      <c r="L63" s="70"/>
      <c r="M63" s="70"/>
    </row>
    <row r="64" spans="2:8" ht="15">
      <c r="B64" s="13" t="s">
        <v>242</v>
      </c>
      <c r="C64" s="313" t="s">
        <v>91</v>
      </c>
      <c r="D64" s="68"/>
      <c r="E64" s="492">
        <f>F64+H64</f>
        <v>6700</v>
      </c>
      <c r="F64" s="378">
        <v>6700</v>
      </c>
      <c r="G64" s="452"/>
      <c r="H64" s="452"/>
    </row>
    <row r="65" spans="2:8" ht="15">
      <c r="B65" s="13" t="s">
        <v>242</v>
      </c>
      <c r="C65" s="313" t="s">
        <v>92</v>
      </c>
      <c r="D65" s="68"/>
      <c r="E65" s="492">
        <f>F65+H65</f>
        <v>0</v>
      </c>
      <c r="F65" s="378"/>
      <c r="G65" s="452"/>
      <c r="H65" s="452"/>
    </row>
    <row r="66" spans="2:8" ht="15">
      <c r="B66" s="13" t="s">
        <v>242</v>
      </c>
      <c r="C66" s="313" t="s">
        <v>93</v>
      </c>
      <c r="D66" s="68"/>
      <c r="E66" s="492">
        <f>F66+H66</f>
        <v>23460</v>
      </c>
      <c r="F66" s="378">
        <v>23460</v>
      </c>
      <c r="G66" s="452"/>
      <c r="H66" s="452"/>
    </row>
    <row r="67" spans="2:8" ht="15">
      <c r="B67" s="50" t="s">
        <v>238</v>
      </c>
      <c r="C67" s="21" t="s">
        <v>619</v>
      </c>
      <c r="D67" s="68"/>
      <c r="E67" s="394">
        <f>F67+H67</f>
        <v>6183</v>
      </c>
      <c r="F67" s="372">
        <v>6183</v>
      </c>
      <c r="G67" s="397">
        <v>4720</v>
      </c>
      <c r="H67" s="452"/>
    </row>
    <row r="68" spans="2:8" ht="15">
      <c r="B68" s="50" t="s">
        <v>238</v>
      </c>
      <c r="C68" s="21" t="s">
        <v>616</v>
      </c>
      <c r="D68" s="68"/>
      <c r="E68" s="386">
        <f>F68+H68</f>
        <v>870</v>
      </c>
      <c r="F68" s="363">
        <v>870</v>
      </c>
      <c r="G68" s="387"/>
      <c r="H68" s="387"/>
    </row>
    <row r="69" spans="2:8" ht="15">
      <c r="B69" s="50" t="s">
        <v>238</v>
      </c>
      <c r="C69" s="21" t="s">
        <v>286</v>
      </c>
      <c r="D69" s="68"/>
      <c r="E69" s="386">
        <f t="shared" si="2"/>
        <v>29000</v>
      </c>
      <c r="F69" s="363">
        <v>29000</v>
      </c>
      <c r="G69" s="387"/>
      <c r="H69" s="387"/>
    </row>
    <row r="70" spans="2:9" ht="15">
      <c r="B70" s="50" t="s">
        <v>238</v>
      </c>
      <c r="C70" s="21" t="s">
        <v>288</v>
      </c>
      <c r="D70" s="68"/>
      <c r="E70" s="386">
        <f t="shared" si="2"/>
        <v>45180</v>
      </c>
      <c r="F70" s="363">
        <v>45180</v>
      </c>
      <c r="G70" s="387"/>
      <c r="H70" s="387"/>
      <c r="I70" s="155"/>
    </row>
    <row r="71" spans="2:9" ht="15">
      <c r="B71" s="50" t="s">
        <v>238</v>
      </c>
      <c r="C71" s="21" t="s">
        <v>289</v>
      </c>
      <c r="D71" s="68"/>
      <c r="E71" s="386">
        <f t="shared" si="2"/>
        <v>3765</v>
      </c>
      <c r="F71" s="363">
        <v>3765</v>
      </c>
      <c r="G71" s="387"/>
      <c r="H71" s="387"/>
      <c r="I71" s="155"/>
    </row>
    <row r="72" spans="2:9" ht="15">
      <c r="B72" s="50" t="s">
        <v>238</v>
      </c>
      <c r="C72" s="21" t="s">
        <v>617</v>
      </c>
      <c r="D72" s="490"/>
      <c r="E72" s="363">
        <f t="shared" si="2"/>
        <v>17300</v>
      </c>
      <c r="F72" s="363">
        <v>17300</v>
      </c>
      <c r="G72" s="387"/>
      <c r="H72" s="387"/>
      <c r="I72" s="155"/>
    </row>
    <row r="73" spans="2:9" ht="15">
      <c r="B73" s="71" t="s">
        <v>239</v>
      </c>
      <c r="C73" s="21" t="s">
        <v>89</v>
      </c>
      <c r="D73" s="484"/>
      <c r="E73" s="363">
        <f t="shared" si="2"/>
        <v>4400</v>
      </c>
      <c r="F73" s="363">
        <v>4400</v>
      </c>
      <c r="G73" s="387"/>
      <c r="H73" s="387"/>
      <c r="I73" s="155"/>
    </row>
    <row r="74" spans="2:8" ht="15">
      <c r="B74" s="50" t="s">
        <v>239</v>
      </c>
      <c r="C74" s="21" t="s">
        <v>96</v>
      </c>
      <c r="D74" s="68"/>
      <c r="E74" s="386">
        <f t="shared" si="2"/>
        <v>2550</v>
      </c>
      <c r="F74" s="363">
        <v>2550</v>
      </c>
      <c r="G74" s="387"/>
      <c r="H74" s="387"/>
    </row>
    <row r="75" spans="2:8" ht="15">
      <c r="B75" s="50" t="s">
        <v>239</v>
      </c>
      <c r="C75" s="21" t="s">
        <v>281</v>
      </c>
      <c r="D75" s="68"/>
      <c r="E75" s="386">
        <f t="shared" si="2"/>
        <v>290000</v>
      </c>
      <c r="F75" s="363">
        <v>290000</v>
      </c>
      <c r="G75" s="387"/>
      <c r="H75" s="387"/>
    </row>
    <row r="76" spans="2:8" ht="15">
      <c r="B76" s="50" t="s">
        <v>239</v>
      </c>
      <c r="C76" s="21" t="s">
        <v>293</v>
      </c>
      <c r="D76" s="68"/>
      <c r="E76" s="386">
        <f t="shared" si="2"/>
        <v>19156</v>
      </c>
      <c r="F76" s="363">
        <v>19156</v>
      </c>
      <c r="G76" s="387">
        <v>14161</v>
      </c>
      <c r="H76" s="387"/>
    </row>
    <row r="77" spans="2:9" ht="15">
      <c r="B77" s="50" t="s">
        <v>182</v>
      </c>
      <c r="C77" s="21" t="s">
        <v>97</v>
      </c>
      <c r="D77" s="76"/>
      <c r="E77" s="386">
        <f t="shared" si="2"/>
        <v>6429</v>
      </c>
      <c r="F77" s="363">
        <v>6429</v>
      </c>
      <c r="G77" s="387">
        <v>1303</v>
      </c>
      <c r="H77" s="387"/>
      <c r="I77" s="32"/>
    </row>
    <row r="78" spans="2:8" ht="15.75">
      <c r="B78" s="77" t="s">
        <v>24</v>
      </c>
      <c r="C78" s="479" t="s">
        <v>74</v>
      </c>
      <c r="D78" s="78"/>
      <c r="E78" s="368"/>
      <c r="F78" s="368"/>
      <c r="G78" s="388"/>
      <c r="H78" s="388"/>
    </row>
    <row r="79" spans="2:8" ht="14.25">
      <c r="B79" s="77" t="s">
        <v>26</v>
      </c>
      <c r="C79" s="25" t="s">
        <v>113</v>
      </c>
      <c r="D79" s="30" t="s">
        <v>146</v>
      </c>
      <c r="E79" s="368">
        <f>F79+H79</f>
        <v>0</v>
      </c>
      <c r="F79" s="368">
        <f>F80</f>
        <v>0</v>
      </c>
      <c r="G79" s="368">
        <f>G80</f>
        <v>0</v>
      </c>
      <c r="H79" s="368">
        <f>H80</f>
        <v>0</v>
      </c>
    </row>
    <row r="80" spans="2:8" ht="15">
      <c r="B80" s="13" t="s">
        <v>106</v>
      </c>
      <c r="C80" s="19" t="s">
        <v>368</v>
      </c>
      <c r="D80" s="79"/>
      <c r="E80" s="386">
        <f>F80+H80</f>
        <v>0</v>
      </c>
      <c r="F80" s="363"/>
      <c r="G80" s="387"/>
      <c r="H80" s="387"/>
    </row>
    <row r="81" spans="2:8" ht="31.5">
      <c r="B81" s="34" t="s">
        <v>27</v>
      </c>
      <c r="C81" s="478" t="s">
        <v>294</v>
      </c>
      <c r="D81" s="30"/>
      <c r="E81" s="368"/>
      <c r="F81" s="368"/>
      <c r="G81" s="388"/>
      <c r="H81" s="388"/>
    </row>
    <row r="82" spans="2:8" ht="14.25">
      <c r="B82" s="34" t="s">
        <v>28</v>
      </c>
      <c r="C82" s="25" t="s">
        <v>113</v>
      </c>
      <c r="D82" s="30" t="s">
        <v>146</v>
      </c>
      <c r="E82" s="368">
        <f>F82+H82</f>
        <v>165631</v>
      </c>
      <c r="F82" s="368">
        <f>F83</f>
        <v>165631</v>
      </c>
      <c r="G82" s="368">
        <f>G83</f>
        <v>123989</v>
      </c>
      <c r="H82" s="368">
        <f>H83</f>
        <v>0</v>
      </c>
    </row>
    <row r="83" spans="2:8" ht="15">
      <c r="B83" s="13" t="s">
        <v>108</v>
      </c>
      <c r="C83" s="19" t="s">
        <v>368</v>
      </c>
      <c r="D83" s="79"/>
      <c r="E83" s="363">
        <f>F83+H83</f>
        <v>165631</v>
      </c>
      <c r="F83" s="363">
        <v>165631</v>
      </c>
      <c r="G83" s="387">
        <v>123989</v>
      </c>
      <c r="H83" s="387"/>
    </row>
    <row r="84" spans="2:8" ht="15.75">
      <c r="B84" s="34" t="s">
        <v>29</v>
      </c>
      <c r="C84" s="477" t="s">
        <v>32</v>
      </c>
      <c r="D84" s="30"/>
      <c r="E84" s="368"/>
      <c r="F84" s="368"/>
      <c r="G84" s="388"/>
      <c r="H84" s="388"/>
    </row>
    <row r="85" spans="2:8" ht="14.25">
      <c r="B85" s="13" t="s">
        <v>30</v>
      </c>
      <c r="C85" s="80" t="s">
        <v>113</v>
      </c>
      <c r="D85" s="30" t="s">
        <v>146</v>
      </c>
      <c r="E85" s="368">
        <f>F85+H85</f>
        <v>304384</v>
      </c>
      <c r="F85" s="368">
        <f>F86</f>
        <v>301884</v>
      </c>
      <c r="G85" s="368">
        <f>G86</f>
        <v>159425</v>
      </c>
      <c r="H85" s="368">
        <f>H86</f>
        <v>2500</v>
      </c>
    </row>
    <row r="86" spans="2:8" ht="15">
      <c r="B86" s="13" t="s">
        <v>109</v>
      </c>
      <c r="C86" s="19" t="s">
        <v>368</v>
      </c>
      <c r="D86" s="30"/>
      <c r="E86" s="363">
        <f>F86+H86</f>
        <v>304384</v>
      </c>
      <c r="F86" s="363">
        <v>301884</v>
      </c>
      <c r="G86" s="387">
        <v>159425</v>
      </c>
      <c r="H86" s="387">
        <v>2500</v>
      </c>
    </row>
    <row r="87" spans="2:8" ht="15.75">
      <c r="B87" s="34" t="s">
        <v>31</v>
      </c>
      <c r="C87" s="477" t="s">
        <v>37</v>
      </c>
      <c r="D87" s="30"/>
      <c r="E87" s="368"/>
      <c r="F87" s="368"/>
      <c r="G87" s="388"/>
      <c r="H87" s="387"/>
    </row>
    <row r="88" spans="2:8" ht="14.25">
      <c r="B88" s="34" t="s">
        <v>33</v>
      </c>
      <c r="C88" s="80" t="s">
        <v>113</v>
      </c>
      <c r="D88" s="30" t="s">
        <v>146</v>
      </c>
      <c r="E88" s="368">
        <f>F88+H88</f>
        <v>210789</v>
      </c>
      <c r="F88" s="368">
        <f>F89</f>
        <v>210789</v>
      </c>
      <c r="G88" s="368">
        <f>G89</f>
        <v>117354</v>
      </c>
      <c r="H88" s="368">
        <f>H89</f>
        <v>0</v>
      </c>
    </row>
    <row r="89" spans="2:8" ht="15">
      <c r="B89" s="13" t="s">
        <v>110</v>
      </c>
      <c r="C89" s="19" t="s">
        <v>368</v>
      </c>
      <c r="D89" s="30"/>
      <c r="E89" s="363">
        <f>F89+H89</f>
        <v>210789</v>
      </c>
      <c r="F89" s="363">
        <v>210789</v>
      </c>
      <c r="G89" s="387">
        <v>117354</v>
      </c>
      <c r="H89" s="397"/>
    </row>
    <row r="90" spans="2:8" ht="15.75">
      <c r="B90" s="34" t="s">
        <v>34</v>
      </c>
      <c r="C90" s="476" t="s">
        <v>5</v>
      </c>
      <c r="D90" s="30"/>
      <c r="E90" s="368"/>
      <c r="F90" s="368"/>
      <c r="G90" s="388"/>
      <c r="H90" s="388"/>
    </row>
    <row r="91" spans="2:8" ht="14.25">
      <c r="B91" s="34" t="s">
        <v>35</v>
      </c>
      <c r="C91" s="25" t="s">
        <v>113</v>
      </c>
      <c r="D91" s="30" t="s">
        <v>146</v>
      </c>
      <c r="E91" s="368">
        <f>F91+H91</f>
        <v>74128</v>
      </c>
      <c r="F91" s="368">
        <f>F92</f>
        <v>74128</v>
      </c>
      <c r="G91" s="368">
        <f>G92</f>
        <v>42152</v>
      </c>
      <c r="H91" s="368">
        <f>H92</f>
        <v>0</v>
      </c>
    </row>
    <row r="92" spans="2:8" ht="15">
      <c r="B92" s="13" t="s">
        <v>111</v>
      </c>
      <c r="C92" s="19" t="s">
        <v>368</v>
      </c>
      <c r="D92" s="30"/>
      <c r="E92" s="363">
        <f>F92+H92</f>
        <v>74128</v>
      </c>
      <c r="F92" s="363">
        <v>74128</v>
      </c>
      <c r="G92" s="387">
        <v>42152</v>
      </c>
      <c r="H92" s="387"/>
    </row>
    <row r="93" spans="2:8" ht="21" customHeight="1">
      <c r="B93" s="34" t="s">
        <v>38</v>
      </c>
      <c r="C93" s="475" t="s">
        <v>420</v>
      </c>
      <c r="D93" s="30"/>
      <c r="E93" s="368"/>
      <c r="F93" s="368"/>
      <c r="G93" s="388"/>
      <c r="H93" s="388"/>
    </row>
    <row r="94" spans="2:8" ht="14.25">
      <c r="B94" s="34" t="s">
        <v>39</v>
      </c>
      <c r="C94" s="25" t="s">
        <v>113</v>
      </c>
      <c r="D94" s="30" t="s">
        <v>146</v>
      </c>
      <c r="E94" s="368">
        <f>F94+H94</f>
        <v>589301</v>
      </c>
      <c r="F94" s="368">
        <f>F95</f>
        <v>586801</v>
      </c>
      <c r="G94" s="368">
        <f>G95</f>
        <v>318931</v>
      </c>
      <c r="H94" s="368">
        <f>H95</f>
        <v>2500</v>
      </c>
    </row>
    <row r="95" spans="2:8" ht="15">
      <c r="B95" s="13" t="s">
        <v>112</v>
      </c>
      <c r="C95" s="19" t="s">
        <v>368</v>
      </c>
      <c r="D95" s="30"/>
      <c r="E95" s="363">
        <f>F95+H95</f>
        <v>589301</v>
      </c>
      <c r="F95" s="363">
        <f>F86+F89+F92</f>
        <v>586801</v>
      </c>
      <c r="G95" s="363">
        <f>G86+G89+G92</f>
        <v>318931</v>
      </c>
      <c r="H95" s="363">
        <f>H86+H89+H92</f>
        <v>2500</v>
      </c>
    </row>
    <row r="96" spans="2:8" ht="15.75">
      <c r="B96" s="34" t="s">
        <v>40</v>
      </c>
      <c r="C96" s="454" t="s">
        <v>6</v>
      </c>
      <c r="D96" s="81"/>
      <c r="E96" s="368"/>
      <c r="F96" s="368"/>
      <c r="G96" s="388"/>
      <c r="H96" s="388"/>
    </row>
    <row r="97" spans="2:8" ht="14.25">
      <c r="B97" s="34" t="s">
        <v>41</v>
      </c>
      <c r="C97" s="25" t="s">
        <v>113</v>
      </c>
      <c r="D97" s="81" t="s">
        <v>146</v>
      </c>
      <c r="E97" s="368">
        <f>E98</f>
        <v>79439</v>
      </c>
      <c r="F97" s="368">
        <f>F98</f>
        <v>79439</v>
      </c>
      <c r="G97" s="368">
        <f>G98</f>
        <v>45862</v>
      </c>
      <c r="H97" s="368">
        <f>H98</f>
        <v>0</v>
      </c>
    </row>
    <row r="98" spans="2:8" ht="15">
      <c r="B98" s="13" t="s">
        <v>507</v>
      </c>
      <c r="C98" s="19" t="s">
        <v>368</v>
      </c>
      <c r="D98" s="81"/>
      <c r="E98" s="363">
        <f>F98+H98</f>
        <v>79439</v>
      </c>
      <c r="F98" s="363">
        <v>79439</v>
      </c>
      <c r="G98" s="387">
        <v>45862</v>
      </c>
      <c r="H98" s="387"/>
    </row>
    <row r="99" spans="2:8" ht="15.75">
      <c r="B99" s="13" t="s">
        <v>42</v>
      </c>
      <c r="C99" s="454" t="s">
        <v>49</v>
      </c>
      <c r="D99" s="81"/>
      <c r="E99" s="368"/>
      <c r="F99" s="368"/>
      <c r="G99" s="388"/>
      <c r="H99" s="388"/>
    </row>
    <row r="100" spans="2:8" ht="14.25">
      <c r="B100" s="13" t="s">
        <v>43</v>
      </c>
      <c r="C100" s="82" t="s">
        <v>113</v>
      </c>
      <c r="D100" s="81" t="s">
        <v>146</v>
      </c>
      <c r="E100" s="368">
        <f>E101</f>
        <v>145917</v>
      </c>
      <c r="F100" s="368">
        <f>F101</f>
        <v>145917</v>
      </c>
      <c r="G100" s="368">
        <f>G101</f>
        <v>78550</v>
      </c>
      <c r="H100" s="368">
        <f>H101</f>
        <v>0</v>
      </c>
    </row>
    <row r="101" spans="2:8" ht="15">
      <c r="B101" s="13" t="s">
        <v>508</v>
      </c>
      <c r="C101" s="19" t="s">
        <v>368</v>
      </c>
      <c r="D101" s="83"/>
      <c r="E101" s="363">
        <f>F101+H101</f>
        <v>145917</v>
      </c>
      <c r="F101" s="363">
        <v>145917</v>
      </c>
      <c r="G101" s="387">
        <v>78550</v>
      </c>
      <c r="H101" s="387"/>
    </row>
    <row r="102" spans="2:8" ht="28.5">
      <c r="B102" s="34" t="s">
        <v>44</v>
      </c>
      <c r="C102" s="456" t="s">
        <v>419</v>
      </c>
      <c r="D102" s="81"/>
      <c r="E102" s="368"/>
      <c r="F102" s="368"/>
      <c r="G102" s="388"/>
      <c r="H102" s="388"/>
    </row>
    <row r="103" spans="2:8" ht="14.25">
      <c r="B103" s="34" t="s">
        <v>45</v>
      </c>
      <c r="C103" s="25" t="s">
        <v>113</v>
      </c>
      <c r="D103" s="81" t="s">
        <v>146</v>
      </c>
      <c r="E103" s="368">
        <f>E104</f>
        <v>92583</v>
      </c>
      <c r="F103" s="368">
        <f>F104</f>
        <v>92583</v>
      </c>
      <c r="G103" s="368">
        <f>G104</f>
        <v>58635</v>
      </c>
      <c r="H103" s="368">
        <f>H104</f>
        <v>0</v>
      </c>
    </row>
    <row r="104" spans="2:8" ht="15">
      <c r="B104" s="44" t="s">
        <v>509</v>
      </c>
      <c r="C104" s="19" t="s">
        <v>368</v>
      </c>
      <c r="D104" s="83"/>
      <c r="E104" s="363">
        <f>F104+H104</f>
        <v>92583</v>
      </c>
      <c r="F104" s="363">
        <v>92583</v>
      </c>
      <c r="G104" s="387">
        <v>58635</v>
      </c>
      <c r="H104" s="387"/>
    </row>
    <row r="105" spans="2:8" ht="15.75">
      <c r="B105" s="34" t="s">
        <v>46</v>
      </c>
      <c r="C105" s="454" t="s">
        <v>55</v>
      </c>
      <c r="D105" s="30"/>
      <c r="E105" s="368">
        <f>E106+E109+E112</f>
        <v>40880</v>
      </c>
      <c r="F105" s="368">
        <f>F106+F109+F112</f>
        <v>40880</v>
      </c>
      <c r="G105" s="368">
        <f>G106+G109+G112</f>
        <v>21800</v>
      </c>
      <c r="H105" s="368">
        <f>H106+H109+H112</f>
        <v>0</v>
      </c>
    </row>
    <row r="106" spans="2:8" ht="14.25">
      <c r="B106" s="34" t="s">
        <v>47</v>
      </c>
      <c r="C106" s="25" t="s">
        <v>113</v>
      </c>
      <c r="D106" s="30" t="s">
        <v>146</v>
      </c>
      <c r="E106" s="368">
        <f>E107+E108</f>
        <v>1071</v>
      </c>
      <c r="F106" s="368">
        <f>F107+F108</f>
        <v>1071</v>
      </c>
      <c r="G106" s="368">
        <f>G107+G108</f>
        <v>0</v>
      </c>
      <c r="H106" s="368">
        <f>H107+H108</f>
        <v>0</v>
      </c>
    </row>
    <row r="107" spans="2:8" ht="15">
      <c r="B107" s="13" t="s">
        <v>509</v>
      </c>
      <c r="C107" s="18" t="s">
        <v>100</v>
      </c>
      <c r="D107" s="29"/>
      <c r="E107" s="363">
        <f>F107+H107</f>
        <v>579</v>
      </c>
      <c r="F107" s="363">
        <v>579</v>
      </c>
      <c r="G107" s="387"/>
      <c r="H107" s="387"/>
    </row>
    <row r="108" spans="2:8" ht="15">
      <c r="B108" s="13" t="s">
        <v>536</v>
      </c>
      <c r="C108" s="84" t="s">
        <v>129</v>
      </c>
      <c r="D108" s="78"/>
      <c r="E108" s="363">
        <f>F108+H108</f>
        <v>492</v>
      </c>
      <c r="F108" s="363">
        <v>492</v>
      </c>
      <c r="G108" s="387"/>
      <c r="H108" s="387"/>
    </row>
    <row r="109" spans="2:8" ht="25.5">
      <c r="B109" s="34" t="s">
        <v>252</v>
      </c>
      <c r="C109" s="26" t="s">
        <v>116</v>
      </c>
      <c r="D109" s="30" t="s">
        <v>150</v>
      </c>
      <c r="E109" s="368">
        <f>E110+E111</f>
        <v>38639</v>
      </c>
      <c r="F109" s="368">
        <f>F110+F111</f>
        <v>38639</v>
      </c>
      <c r="G109" s="368">
        <f>G110+G111</f>
        <v>21800</v>
      </c>
      <c r="H109" s="368">
        <f>H110+H111</f>
        <v>0</v>
      </c>
    </row>
    <row r="110" spans="2:8" ht="15">
      <c r="B110" s="13" t="s">
        <v>296</v>
      </c>
      <c r="C110" s="18" t="s">
        <v>98</v>
      </c>
      <c r="D110" s="72"/>
      <c r="E110" s="363">
        <f>F110+H110</f>
        <v>30720</v>
      </c>
      <c r="F110" s="363">
        <v>30720</v>
      </c>
      <c r="G110" s="387">
        <v>20000</v>
      </c>
      <c r="H110" s="387"/>
    </row>
    <row r="111" spans="2:8" ht="15">
      <c r="B111" s="13" t="s">
        <v>510</v>
      </c>
      <c r="C111" s="20" t="s">
        <v>99</v>
      </c>
      <c r="D111" s="72"/>
      <c r="E111" s="363">
        <f>F111+H111</f>
        <v>7919</v>
      </c>
      <c r="F111" s="363">
        <v>7919</v>
      </c>
      <c r="G111" s="387">
        <v>1800</v>
      </c>
      <c r="H111" s="387"/>
    </row>
    <row r="112" spans="2:8" ht="14.25">
      <c r="B112" s="34" t="s">
        <v>417</v>
      </c>
      <c r="C112" s="7" t="s">
        <v>81</v>
      </c>
      <c r="D112" s="30" t="s">
        <v>147</v>
      </c>
      <c r="E112" s="368">
        <f>F112+H112</f>
        <v>1170</v>
      </c>
      <c r="F112" s="368">
        <f>F113</f>
        <v>1170</v>
      </c>
      <c r="G112" s="368">
        <f>G113</f>
        <v>0</v>
      </c>
      <c r="H112" s="368">
        <f>H113</f>
        <v>0</v>
      </c>
    </row>
    <row r="113" spans="2:8" ht="15">
      <c r="B113" s="13" t="s">
        <v>513</v>
      </c>
      <c r="C113" s="9" t="s">
        <v>119</v>
      </c>
      <c r="D113" s="30"/>
      <c r="E113" s="368">
        <f>F113+H113</f>
        <v>1170</v>
      </c>
      <c r="F113" s="363">
        <v>1170</v>
      </c>
      <c r="G113" s="387"/>
      <c r="H113" s="387"/>
    </row>
    <row r="114" spans="2:8" ht="15.75">
      <c r="B114" s="34" t="s">
        <v>48</v>
      </c>
      <c r="C114" s="454" t="s">
        <v>60</v>
      </c>
      <c r="D114" s="30"/>
      <c r="E114" s="368">
        <f>E115+E118+E121</f>
        <v>53334</v>
      </c>
      <c r="F114" s="368">
        <f>F115+F118+F121</f>
        <v>53334</v>
      </c>
      <c r="G114" s="368">
        <f>G115+G118+G121</f>
        <v>30764</v>
      </c>
      <c r="H114" s="368">
        <f>H115+H118+H121</f>
        <v>0</v>
      </c>
    </row>
    <row r="115" spans="2:8" ht="14.25">
      <c r="B115" s="36" t="s">
        <v>50</v>
      </c>
      <c r="C115" s="25" t="s">
        <v>113</v>
      </c>
      <c r="D115" s="30" t="s">
        <v>146</v>
      </c>
      <c r="E115" s="368">
        <f>E116+E117</f>
        <v>1400</v>
      </c>
      <c r="F115" s="368">
        <f>F116+F117</f>
        <v>1400</v>
      </c>
      <c r="G115" s="368">
        <f>G116+G117</f>
        <v>0</v>
      </c>
      <c r="H115" s="368">
        <f>H116+H117</f>
        <v>0</v>
      </c>
    </row>
    <row r="116" spans="2:8" ht="15">
      <c r="B116" s="44" t="s">
        <v>509</v>
      </c>
      <c r="C116" s="18" t="s">
        <v>100</v>
      </c>
      <c r="D116" s="29"/>
      <c r="E116" s="363">
        <f>F116+H116</f>
        <v>400</v>
      </c>
      <c r="F116" s="363">
        <v>400</v>
      </c>
      <c r="G116" s="387"/>
      <c r="H116" s="387"/>
    </row>
    <row r="117" spans="2:8" ht="15">
      <c r="B117" s="13" t="s">
        <v>508</v>
      </c>
      <c r="C117" s="84" t="s">
        <v>129</v>
      </c>
      <c r="D117" s="78"/>
      <c r="E117" s="363">
        <f>F117+H117</f>
        <v>1000</v>
      </c>
      <c r="F117" s="363">
        <v>1000</v>
      </c>
      <c r="G117" s="387"/>
      <c r="H117" s="387"/>
    </row>
    <row r="118" spans="2:8" ht="25.5">
      <c r="B118" s="34" t="s">
        <v>253</v>
      </c>
      <c r="C118" s="26" t="s">
        <v>116</v>
      </c>
      <c r="D118" s="30" t="s">
        <v>150</v>
      </c>
      <c r="E118" s="368">
        <f>E119+E120</f>
        <v>51064</v>
      </c>
      <c r="F118" s="368">
        <f>F119+F120</f>
        <v>51064</v>
      </c>
      <c r="G118" s="368">
        <f>G119+G120</f>
        <v>30764</v>
      </c>
      <c r="H118" s="368">
        <f>H119+H120</f>
        <v>0</v>
      </c>
    </row>
    <row r="119" spans="2:8" ht="15">
      <c r="B119" s="13" t="s">
        <v>296</v>
      </c>
      <c r="C119" s="18" t="s">
        <v>98</v>
      </c>
      <c r="D119" s="72"/>
      <c r="E119" s="363">
        <f>F119+H119</f>
        <v>37250</v>
      </c>
      <c r="F119" s="363">
        <v>37250</v>
      </c>
      <c r="G119" s="387">
        <v>25363</v>
      </c>
      <c r="H119" s="387"/>
    </row>
    <row r="120" spans="2:8" ht="15">
      <c r="B120" s="13" t="s">
        <v>510</v>
      </c>
      <c r="C120" s="20" t="s">
        <v>99</v>
      </c>
      <c r="D120" s="72"/>
      <c r="E120" s="363">
        <f>F120+H120</f>
        <v>13814</v>
      </c>
      <c r="F120" s="363">
        <v>13814</v>
      </c>
      <c r="G120" s="387">
        <v>5401</v>
      </c>
      <c r="H120" s="387"/>
    </row>
    <row r="121" spans="2:8" ht="14.25">
      <c r="B121" s="36" t="s">
        <v>365</v>
      </c>
      <c r="C121" s="7" t="s">
        <v>81</v>
      </c>
      <c r="D121" s="30" t="s">
        <v>147</v>
      </c>
      <c r="E121" s="368">
        <f>F121+H121</f>
        <v>870</v>
      </c>
      <c r="F121" s="368">
        <f>F122</f>
        <v>870</v>
      </c>
      <c r="G121" s="368">
        <f>G122</f>
        <v>0</v>
      </c>
      <c r="H121" s="368">
        <f>H122</f>
        <v>0</v>
      </c>
    </row>
    <row r="122" spans="2:8" ht="15">
      <c r="B122" s="13" t="s">
        <v>513</v>
      </c>
      <c r="C122" s="9" t="s">
        <v>119</v>
      </c>
      <c r="D122" s="30"/>
      <c r="E122" s="372">
        <f>F122+H122</f>
        <v>870</v>
      </c>
      <c r="F122" s="363">
        <v>870</v>
      </c>
      <c r="G122" s="387"/>
      <c r="H122" s="387"/>
    </row>
    <row r="123" spans="2:8" ht="14.25">
      <c r="B123" s="36" t="s">
        <v>51</v>
      </c>
      <c r="C123" s="453" t="s">
        <v>64</v>
      </c>
      <c r="D123" s="30"/>
      <c r="E123" s="368">
        <f>E124+E128</f>
        <v>130728</v>
      </c>
      <c r="F123" s="368">
        <f>F124+F128</f>
        <v>130728</v>
      </c>
      <c r="G123" s="368">
        <f>G124+G128</f>
        <v>57590</v>
      </c>
      <c r="H123" s="368">
        <f>H124+H128</f>
        <v>0</v>
      </c>
    </row>
    <row r="124" spans="2:8" ht="25.5">
      <c r="B124" s="34" t="s">
        <v>52</v>
      </c>
      <c r="C124" s="48" t="s">
        <v>116</v>
      </c>
      <c r="D124" s="30" t="s">
        <v>150</v>
      </c>
      <c r="E124" s="368">
        <f>E125+E126+E127</f>
        <v>125598</v>
      </c>
      <c r="F124" s="368">
        <f>F125+F126+F127</f>
        <v>125598</v>
      </c>
      <c r="G124" s="368">
        <f>G125+G126+G127</f>
        <v>57590</v>
      </c>
      <c r="H124" s="368">
        <f>H125+H126+H127</f>
        <v>0</v>
      </c>
    </row>
    <row r="125" spans="2:8" ht="15">
      <c r="B125" s="13" t="s">
        <v>296</v>
      </c>
      <c r="C125" s="18" t="s">
        <v>98</v>
      </c>
      <c r="D125" s="54"/>
      <c r="E125" s="392">
        <f>F125+H125</f>
        <v>43494</v>
      </c>
      <c r="F125" s="392">
        <v>43494</v>
      </c>
      <c r="G125" s="398">
        <v>29992</v>
      </c>
      <c r="H125" s="387"/>
    </row>
    <row r="126" spans="2:8" ht="15">
      <c r="B126" s="13" t="s">
        <v>510</v>
      </c>
      <c r="C126" s="19" t="s">
        <v>99</v>
      </c>
      <c r="D126" s="54"/>
      <c r="E126" s="363">
        <f>F126+H126</f>
        <v>48453</v>
      </c>
      <c r="F126" s="363">
        <v>48453</v>
      </c>
      <c r="G126" s="387">
        <v>27598</v>
      </c>
      <c r="H126" s="387"/>
    </row>
    <row r="127" spans="2:8" ht="15">
      <c r="B127" s="35" t="s">
        <v>511</v>
      </c>
      <c r="C127" s="20" t="s">
        <v>101</v>
      </c>
      <c r="D127" s="54"/>
      <c r="E127" s="363">
        <f>F127+H127</f>
        <v>33651</v>
      </c>
      <c r="F127" s="363">
        <v>33651</v>
      </c>
      <c r="G127" s="387"/>
      <c r="H127" s="387"/>
    </row>
    <row r="128" spans="2:8" ht="14.25">
      <c r="B128" s="36" t="s">
        <v>53</v>
      </c>
      <c r="C128" s="7" t="s">
        <v>81</v>
      </c>
      <c r="D128" s="30" t="s">
        <v>147</v>
      </c>
      <c r="E128" s="399">
        <f>F128+H128</f>
        <v>5130</v>
      </c>
      <c r="F128" s="368">
        <f>F129</f>
        <v>5130</v>
      </c>
      <c r="G128" s="368">
        <f>G129</f>
        <v>0</v>
      </c>
      <c r="H128" s="368">
        <f>H129</f>
        <v>0</v>
      </c>
    </row>
    <row r="129" spans="2:8" ht="15">
      <c r="B129" s="37" t="s">
        <v>513</v>
      </c>
      <c r="C129" s="9" t="s">
        <v>119</v>
      </c>
      <c r="D129" s="30"/>
      <c r="E129" s="372">
        <f>F129+H129</f>
        <v>5130</v>
      </c>
      <c r="F129" s="372">
        <v>5130</v>
      </c>
      <c r="G129" s="387"/>
      <c r="H129" s="387"/>
    </row>
    <row r="130" spans="2:8" ht="15.75">
      <c r="B130" s="36" t="s">
        <v>54</v>
      </c>
      <c r="C130" s="454" t="s">
        <v>7</v>
      </c>
      <c r="D130" s="30"/>
      <c r="E130" s="368">
        <f>E134+E137+E131</f>
        <v>78621</v>
      </c>
      <c r="F130" s="368">
        <f>F134+F137+F131</f>
        <v>78621</v>
      </c>
      <c r="G130" s="368">
        <f>G134+G137+G131</f>
        <v>39017</v>
      </c>
      <c r="H130" s="368">
        <f>H134+H137+H131</f>
        <v>0</v>
      </c>
    </row>
    <row r="131" spans="2:8" ht="14.25">
      <c r="B131" s="36" t="s">
        <v>56</v>
      </c>
      <c r="C131" s="25" t="s">
        <v>113</v>
      </c>
      <c r="D131" s="30" t="s">
        <v>146</v>
      </c>
      <c r="E131" s="396">
        <f>F131+H131</f>
        <v>1477</v>
      </c>
      <c r="F131" s="368">
        <f>F132+F133</f>
        <v>1477</v>
      </c>
      <c r="G131" s="368">
        <f>G132+G133</f>
        <v>0</v>
      </c>
      <c r="H131" s="368">
        <f>H132+H133</f>
        <v>0</v>
      </c>
    </row>
    <row r="132" spans="2:8" ht="15">
      <c r="B132" s="44" t="s">
        <v>509</v>
      </c>
      <c r="C132" s="18" t="s">
        <v>100</v>
      </c>
      <c r="D132" s="284"/>
      <c r="E132" s="363">
        <f>F132+H132</f>
        <v>434</v>
      </c>
      <c r="F132" s="394">
        <v>434</v>
      </c>
      <c r="G132" s="368"/>
      <c r="H132" s="368"/>
    </row>
    <row r="133" spans="2:8" ht="15">
      <c r="B133" s="13" t="s">
        <v>508</v>
      </c>
      <c r="C133" s="84" t="s">
        <v>129</v>
      </c>
      <c r="D133" s="285"/>
      <c r="E133" s="363">
        <f>F133+H133</f>
        <v>1043</v>
      </c>
      <c r="F133" s="394">
        <v>1043</v>
      </c>
      <c r="G133" s="368"/>
      <c r="H133" s="368"/>
    </row>
    <row r="134" spans="2:8" ht="25.5">
      <c r="B134" s="34" t="s">
        <v>57</v>
      </c>
      <c r="C134" s="48" t="s">
        <v>116</v>
      </c>
      <c r="D134" s="30" t="s">
        <v>150</v>
      </c>
      <c r="E134" s="400">
        <f>E135+E136</f>
        <v>71344</v>
      </c>
      <c r="F134" s="368">
        <f>F135+F136</f>
        <v>71344</v>
      </c>
      <c r="G134" s="368">
        <f>G135+G136</f>
        <v>39017</v>
      </c>
      <c r="H134" s="368">
        <f>H135+H136</f>
        <v>0</v>
      </c>
    </row>
    <row r="135" spans="2:8" ht="15">
      <c r="B135" s="13" t="s">
        <v>296</v>
      </c>
      <c r="C135" s="18" t="s">
        <v>98</v>
      </c>
      <c r="D135" s="54"/>
      <c r="E135" s="363">
        <f>F135+H135</f>
        <v>47088</v>
      </c>
      <c r="F135" s="363">
        <v>47088</v>
      </c>
      <c r="G135" s="387">
        <v>30094</v>
      </c>
      <c r="H135" s="387"/>
    </row>
    <row r="136" spans="2:8" ht="15">
      <c r="B136" s="13" t="s">
        <v>510</v>
      </c>
      <c r="C136" s="19" t="s">
        <v>99</v>
      </c>
      <c r="D136" s="54"/>
      <c r="E136" s="363">
        <f>F136+H136</f>
        <v>24256</v>
      </c>
      <c r="F136" s="363">
        <v>24256</v>
      </c>
      <c r="G136" s="387">
        <v>8923</v>
      </c>
      <c r="H136" s="387"/>
    </row>
    <row r="137" spans="2:8" ht="14.25">
      <c r="B137" s="36" t="s">
        <v>217</v>
      </c>
      <c r="C137" s="7" t="s">
        <v>81</v>
      </c>
      <c r="D137" s="30" t="s">
        <v>147</v>
      </c>
      <c r="E137" s="368">
        <f>F137+H137</f>
        <v>5800</v>
      </c>
      <c r="F137" s="368">
        <f>F138</f>
        <v>5800</v>
      </c>
      <c r="G137" s="368">
        <f>G138</f>
        <v>0</v>
      </c>
      <c r="H137" s="368">
        <f>H138</f>
        <v>0</v>
      </c>
    </row>
    <row r="138" spans="2:8" ht="15">
      <c r="B138" s="44" t="s">
        <v>513</v>
      </c>
      <c r="C138" s="9" t="s">
        <v>119</v>
      </c>
      <c r="D138" s="85"/>
      <c r="E138" s="389">
        <f>F138+H138</f>
        <v>5800</v>
      </c>
      <c r="F138" s="389">
        <v>5800</v>
      </c>
      <c r="G138" s="390"/>
      <c r="H138" s="390"/>
    </row>
    <row r="139" spans="2:8" ht="15.75">
      <c r="B139" s="13" t="s">
        <v>59</v>
      </c>
      <c r="C139" s="454" t="s">
        <v>8</v>
      </c>
      <c r="D139" s="30"/>
      <c r="E139" s="396">
        <f>E140+E143+E147</f>
        <v>77406</v>
      </c>
      <c r="F139" s="396">
        <f>F140+F143+F147</f>
        <v>76206</v>
      </c>
      <c r="G139" s="396">
        <f>G140+G143+G147</f>
        <v>43366</v>
      </c>
      <c r="H139" s="396">
        <f>H140+H143+H147</f>
        <v>1200</v>
      </c>
    </row>
    <row r="140" spans="2:8" ht="14.25">
      <c r="B140" s="34" t="s">
        <v>61</v>
      </c>
      <c r="C140" s="25" t="s">
        <v>113</v>
      </c>
      <c r="D140" s="30" t="s">
        <v>146</v>
      </c>
      <c r="E140" s="368">
        <f>E141+E142</f>
        <v>2100</v>
      </c>
      <c r="F140" s="368">
        <f>F141+F142</f>
        <v>2100</v>
      </c>
      <c r="G140" s="368">
        <f>G141+G142</f>
        <v>0</v>
      </c>
      <c r="H140" s="368">
        <f>H141+H142</f>
        <v>0</v>
      </c>
    </row>
    <row r="141" spans="2:8" ht="15">
      <c r="B141" s="44" t="s">
        <v>509</v>
      </c>
      <c r="C141" s="18" t="s">
        <v>100</v>
      </c>
      <c r="D141" s="29"/>
      <c r="E141" s="363">
        <f>F141+H141</f>
        <v>100</v>
      </c>
      <c r="F141" s="363">
        <v>100</v>
      </c>
      <c r="G141" s="387"/>
      <c r="H141" s="387"/>
    </row>
    <row r="142" spans="2:8" ht="15">
      <c r="B142" s="13" t="s">
        <v>508</v>
      </c>
      <c r="C142" s="84" t="s">
        <v>157</v>
      </c>
      <c r="D142" s="78"/>
      <c r="E142" s="363">
        <f>F142+H142</f>
        <v>2000</v>
      </c>
      <c r="F142" s="363">
        <v>2000</v>
      </c>
      <c r="G142" s="387"/>
      <c r="H142" s="387"/>
    </row>
    <row r="143" spans="2:8" ht="25.5">
      <c r="B143" s="34" t="s">
        <v>62</v>
      </c>
      <c r="C143" s="48" t="s">
        <v>116</v>
      </c>
      <c r="D143" s="30" t="s">
        <v>150</v>
      </c>
      <c r="E143" s="368">
        <f>E144+E145+E146</f>
        <v>71906</v>
      </c>
      <c r="F143" s="368">
        <f>F144+F145+F146</f>
        <v>71906</v>
      </c>
      <c r="G143" s="368">
        <f>G144+G145+G146</f>
        <v>43366</v>
      </c>
      <c r="H143" s="368">
        <f>H144+H145+H146</f>
        <v>0</v>
      </c>
    </row>
    <row r="144" spans="2:8" ht="15">
      <c r="B144" s="13" t="s">
        <v>296</v>
      </c>
      <c r="C144" s="18" t="s">
        <v>98</v>
      </c>
      <c r="D144" s="54"/>
      <c r="E144" s="363">
        <f>F144+H144</f>
        <v>54423</v>
      </c>
      <c r="F144" s="363">
        <v>54423</v>
      </c>
      <c r="G144" s="387">
        <v>37384</v>
      </c>
      <c r="H144" s="387"/>
    </row>
    <row r="145" spans="2:8" ht="15">
      <c r="B145" s="13" t="s">
        <v>510</v>
      </c>
      <c r="C145" s="19" t="s">
        <v>99</v>
      </c>
      <c r="D145" s="54"/>
      <c r="E145" s="363">
        <f>F145+H145</f>
        <v>17483</v>
      </c>
      <c r="F145" s="363">
        <v>17483</v>
      </c>
      <c r="G145" s="387">
        <v>5982</v>
      </c>
      <c r="H145" s="387"/>
    </row>
    <row r="146" spans="2:8" ht="15">
      <c r="B146" s="50" t="s">
        <v>512</v>
      </c>
      <c r="C146" s="14" t="s">
        <v>292</v>
      </c>
      <c r="D146" s="54"/>
      <c r="E146" s="363">
        <f>F146+H146</f>
        <v>0</v>
      </c>
      <c r="F146" s="363"/>
      <c r="G146" s="387"/>
      <c r="H146" s="387"/>
    </row>
    <row r="147" spans="2:8" ht="14.25">
      <c r="B147" s="34" t="s">
        <v>219</v>
      </c>
      <c r="C147" s="7" t="s">
        <v>81</v>
      </c>
      <c r="D147" s="30" t="s">
        <v>147</v>
      </c>
      <c r="E147" s="350">
        <f>F147+H147</f>
        <v>3400</v>
      </c>
      <c r="F147" s="350">
        <f>F148</f>
        <v>2200</v>
      </c>
      <c r="G147" s="350">
        <f>G148</f>
        <v>0</v>
      </c>
      <c r="H147" s="350">
        <f>H148</f>
        <v>1200</v>
      </c>
    </row>
    <row r="148" spans="2:8" ht="15">
      <c r="B148" s="13" t="s">
        <v>513</v>
      </c>
      <c r="C148" s="9" t="s">
        <v>119</v>
      </c>
      <c r="D148" s="85"/>
      <c r="E148" s="389">
        <f>F148+H148</f>
        <v>3400</v>
      </c>
      <c r="F148" s="389">
        <v>2200</v>
      </c>
      <c r="G148" s="390"/>
      <c r="H148" s="390">
        <v>1200</v>
      </c>
    </row>
    <row r="149" spans="2:8" ht="14.25">
      <c r="B149" s="281" t="s">
        <v>63</v>
      </c>
      <c r="C149" s="455" t="s">
        <v>418</v>
      </c>
      <c r="D149" s="88"/>
      <c r="E149" s="368">
        <f>E150+E153+E158</f>
        <v>380969</v>
      </c>
      <c r="F149" s="368">
        <f>F150+F153+F158</f>
        <v>379769</v>
      </c>
      <c r="G149" s="368">
        <f>G150+G153+G158</f>
        <v>192537</v>
      </c>
      <c r="H149" s="368">
        <f>H150+H153+H158</f>
        <v>1200</v>
      </c>
    </row>
    <row r="150" spans="2:8" ht="14.25">
      <c r="B150" s="34" t="s">
        <v>65</v>
      </c>
      <c r="C150" s="25" t="s">
        <v>113</v>
      </c>
      <c r="D150" s="30" t="s">
        <v>146</v>
      </c>
      <c r="E150" s="400">
        <f>E106+E115+E140+E131</f>
        <v>6048</v>
      </c>
      <c r="F150" s="400">
        <f>F106+F115+F140+F131</f>
        <v>6048</v>
      </c>
      <c r="G150" s="400">
        <f>G106+G115+G140+G131</f>
        <v>0</v>
      </c>
      <c r="H150" s="400">
        <f>H106+H115+H140+H131</f>
        <v>0</v>
      </c>
    </row>
    <row r="151" spans="2:8" ht="15">
      <c r="B151" s="44" t="s">
        <v>509</v>
      </c>
      <c r="C151" s="19" t="s">
        <v>100</v>
      </c>
      <c r="D151" s="72"/>
      <c r="E151" s="363">
        <f>F151+H151</f>
        <v>1513</v>
      </c>
      <c r="F151" s="363">
        <f aca="true" t="shared" si="3" ref="F151:H152">F107+F116+F141+F132</f>
        <v>1513</v>
      </c>
      <c r="G151" s="363">
        <f t="shared" si="3"/>
        <v>0</v>
      </c>
      <c r="H151" s="363">
        <f t="shared" si="3"/>
        <v>0</v>
      </c>
    </row>
    <row r="152" spans="2:8" ht="15">
      <c r="B152" s="13" t="s">
        <v>508</v>
      </c>
      <c r="C152" s="19" t="s">
        <v>129</v>
      </c>
      <c r="D152" s="69"/>
      <c r="E152" s="363">
        <f>F152+H152</f>
        <v>4535</v>
      </c>
      <c r="F152" s="363">
        <f t="shared" si="3"/>
        <v>4535</v>
      </c>
      <c r="G152" s="363">
        <f t="shared" si="3"/>
        <v>0</v>
      </c>
      <c r="H152" s="363">
        <f t="shared" si="3"/>
        <v>0</v>
      </c>
    </row>
    <row r="153" spans="2:8" ht="25.5">
      <c r="B153" s="86" t="s">
        <v>66</v>
      </c>
      <c r="C153" s="48" t="s">
        <v>116</v>
      </c>
      <c r="D153" s="29" t="s">
        <v>150</v>
      </c>
      <c r="E153" s="368">
        <f>E154+E155+E156+E157</f>
        <v>358551</v>
      </c>
      <c r="F153" s="368">
        <f>F154+F155+F156+F157</f>
        <v>358551</v>
      </c>
      <c r="G153" s="368">
        <f>G154+G155+G156+G157</f>
        <v>192537</v>
      </c>
      <c r="H153" s="368">
        <f>H154+H155+H156+H157</f>
        <v>0</v>
      </c>
    </row>
    <row r="154" spans="2:8" ht="15">
      <c r="B154" s="13" t="s">
        <v>296</v>
      </c>
      <c r="C154" s="27" t="s">
        <v>98</v>
      </c>
      <c r="D154" s="58"/>
      <c r="E154" s="386">
        <f aca="true" t="shared" si="4" ref="E154:H155">E110+E119+E125+E135+E144</f>
        <v>212975</v>
      </c>
      <c r="F154" s="363">
        <f t="shared" si="4"/>
        <v>212975</v>
      </c>
      <c r="G154" s="363">
        <f t="shared" si="4"/>
        <v>142833</v>
      </c>
      <c r="H154" s="363">
        <f t="shared" si="4"/>
        <v>0</v>
      </c>
    </row>
    <row r="155" spans="2:13" ht="15">
      <c r="B155" s="13" t="s">
        <v>510</v>
      </c>
      <c r="C155" s="21" t="s">
        <v>99</v>
      </c>
      <c r="D155" s="85"/>
      <c r="E155" s="386">
        <f t="shared" si="4"/>
        <v>111925</v>
      </c>
      <c r="F155" s="363">
        <f t="shared" si="4"/>
        <v>111925</v>
      </c>
      <c r="G155" s="363">
        <f t="shared" si="4"/>
        <v>49704</v>
      </c>
      <c r="H155" s="363">
        <f t="shared" si="4"/>
        <v>0</v>
      </c>
      <c r="M155" s="32" t="s">
        <v>102</v>
      </c>
    </row>
    <row r="156" spans="2:8" ht="15">
      <c r="B156" s="13" t="s">
        <v>511</v>
      </c>
      <c r="C156" s="22" t="s">
        <v>101</v>
      </c>
      <c r="D156" s="28"/>
      <c r="E156" s="386">
        <f>E127</f>
        <v>33651</v>
      </c>
      <c r="F156" s="363">
        <f>F127</f>
        <v>33651</v>
      </c>
      <c r="G156" s="363">
        <f>G127</f>
        <v>0</v>
      </c>
      <c r="H156" s="363">
        <f>H127</f>
        <v>0</v>
      </c>
    </row>
    <row r="157" spans="2:8" ht="15">
      <c r="B157" s="13" t="s">
        <v>512</v>
      </c>
      <c r="C157" s="21" t="s">
        <v>292</v>
      </c>
      <c r="D157" s="28"/>
      <c r="E157" s="386">
        <f>E146</f>
        <v>0</v>
      </c>
      <c r="F157" s="386">
        <f>F146</f>
        <v>0</v>
      </c>
      <c r="G157" s="386">
        <f>G146</f>
        <v>0</v>
      </c>
      <c r="H157" s="386">
        <f>H146</f>
        <v>0</v>
      </c>
    </row>
    <row r="158" spans="2:8" ht="14.25">
      <c r="B158" s="288" t="s">
        <v>222</v>
      </c>
      <c r="C158" s="90" t="s">
        <v>81</v>
      </c>
      <c r="D158" s="60" t="s">
        <v>147</v>
      </c>
      <c r="E158" s="368">
        <f>E159</f>
        <v>16370</v>
      </c>
      <c r="F158" s="368">
        <f>F159</f>
        <v>15170</v>
      </c>
      <c r="G158" s="368">
        <f>G159</f>
        <v>0</v>
      </c>
      <c r="H158" s="368">
        <f>H159</f>
        <v>1200</v>
      </c>
    </row>
    <row r="159" spans="2:8" ht="15">
      <c r="B159" s="13" t="s">
        <v>513</v>
      </c>
      <c r="C159" s="14" t="s">
        <v>119</v>
      </c>
      <c r="D159" s="12"/>
      <c r="E159" s="363">
        <f>F159+H159</f>
        <v>16370</v>
      </c>
      <c r="F159" s="363">
        <f>F138+F129+F148+F122+F113</f>
        <v>15170</v>
      </c>
      <c r="G159" s="363">
        <f>G138+G129+G148+G122+G113</f>
        <v>0</v>
      </c>
      <c r="H159" s="363">
        <f>H138+H129+H148+H122+H113</f>
        <v>1200</v>
      </c>
    </row>
    <row r="160" spans="2:8" ht="15.75">
      <c r="B160" s="91" t="s">
        <v>67</v>
      </c>
      <c r="C160" s="31" t="s">
        <v>121</v>
      </c>
      <c r="D160" s="12"/>
      <c r="E160" s="368">
        <f>E161</f>
        <v>58982</v>
      </c>
      <c r="F160" s="368">
        <f>F161</f>
        <v>58982</v>
      </c>
      <c r="G160" s="368">
        <f>G161</f>
        <v>37372</v>
      </c>
      <c r="H160" s="368">
        <f>H161</f>
        <v>0</v>
      </c>
    </row>
    <row r="161" spans="2:8" ht="25.5">
      <c r="B161" s="44" t="s">
        <v>38</v>
      </c>
      <c r="C161" s="26" t="s">
        <v>114</v>
      </c>
      <c r="D161" s="6" t="s">
        <v>148</v>
      </c>
      <c r="E161" s="372">
        <f>F161+H161</f>
        <v>58982</v>
      </c>
      <c r="F161" s="372">
        <v>58982</v>
      </c>
      <c r="G161" s="372">
        <v>37372</v>
      </c>
      <c r="H161" s="372"/>
    </row>
    <row r="162" spans="2:8" ht="15.75">
      <c r="B162" s="34" t="s">
        <v>70</v>
      </c>
      <c r="C162" s="185" t="s">
        <v>359</v>
      </c>
      <c r="D162" s="6"/>
      <c r="E162" s="368">
        <f>E163</f>
        <v>128217</v>
      </c>
      <c r="F162" s="368">
        <f>F163</f>
        <v>45540</v>
      </c>
      <c r="G162" s="368">
        <f>G163</f>
        <v>0</v>
      </c>
      <c r="H162" s="368">
        <f>H163</f>
        <v>82677</v>
      </c>
    </row>
    <row r="163" spans="2:8" ht="14.25">
      <c r="B163" s="44" t="s">
        <v>71</v>
      </c>
      <c r="C163" s="25" t="s">
        <v>161</v>
      </c>
      <c r="D163" s="60" t="s">
        <v>40</v>
      </c>
      <c r="E163" s="372">
        <f>E164+E165</f>
        <v>128217</v>
      </c>
      <c r="F163" s="372">
        <f>F164+F165</f>
        <v>45540</v>
      </c>
      <c r="G163" s="372">
        <f>G164+G165</f>
        <v>0</v>
      </c>
      <c r="H163" s="372">
        <f>H164+H165</f>
        <v>82677</v>
      </c>
    </row>
    <row r="164" spans="2:8" ht="15">
      <c r="B164" s="44" t="s">
        <v>515</v>
      </c>
      <c r="C164" s="63" t="s">
        <v>78</v>
      </c>
      <c r="D164" s="64"/>
      <c r="E164" s="386">
        <f>F164+H164</f>
        <v>45540</v>
      </c>
      <c r="F164" s="363">
        <v>45540</v>
      </c>
      <c r="G164" s="387"/>
      <c r="H164" s="387"/>
    </row>
    <row r="165" spans="2:8" ht="15">
      <c r="B165" s="44" t="s">
        <v>174</v>
      </c>
      <c r="C165" s="63" t="s">
        <v>79</v>
      </c>
      <c r="D165" s="64"/>
      <c r="E165" s="386">
        <f>F165+H165</f>
        <v>82677</v>
      </c>
      <c r="F165" s="363"/>
      <c r="G165" s="387"/>
      <c r="H165" s="387">
        <v>82677</v>
      </c>
    </row>
    <row r="166" spans="2:8" ht="15.75">
      <c r="B166" s="34" t="s">
        <v>72</v>
      </c>
      <c r="C166" s="42" t="s">
        <v>370</v>
      </c>
      <c r="D166" s="187"/>
      <c r="E166" s="350">
        <f>F166+H166</f>
        <v>18823</v>
      </c>
      <c r="F166" s="368">
        <f>F167</f>
        <v>18823</v>
      </c>
      <c r="G166" s="368">
        <f>G167</f>
        <v>11100</v>
      </c>
      <c r="H166" s="368">
        <f>H167</f>
        <v>0</v>
      </c>
    </row>
    <row r="167" spans="2:8" ht="14.25">
      <c r="B167" s="44" t="s">
        <v>73</v>
      </c>
      <c r="C167" s="25" t="s">
        <v>113</v>
      </c>
      <c r="D167" s="188" t="s">
        <v>146</v>
      </c>
      <c r="E167" s="372">
        <f>F167+H167</f>
        <v>18823</v>
      </c>
      <c r="F167" s="372">
        <v>18823</v>
      </c>
      <c r="G167" s="363">
        <v>11100</v>
      </c>
      <c r="H167" s="368"/>
    </row>
    <row r="168" spans="2:8" ht="15.75">
      <c r="B168" s="189" t="s">
        <v>318</v>
      </c>
      <c r="C168" s="168" t="s">
        <v>141</v>
      </c>
      <c r="D168" s="6"/>
      <c r="E168" s="368">
        <f>E169+E170+E171+E172+E173+E175+E176+E177+E174</f>
        <v>3177548</v>
      </c>
      <c r="F168" s="368">
        <f>F169+F170+F171+F172+F173+F175+F176+F177+F174</f>
        <v>3065797</v>
      </c>
      <c r="G168" s="368">
        <f>G169+G170+G171+G172+G173+G175+G176+G177+G174</f>
        <v>1271721</v>
      </c>
      <c r="H168" s="368">
        <f>H169+H170+H171+H172+H173+H175+H176+H177+H174</f>
        <v>111751</v>
      </c>
    </row>
    <row r="169" spans="2:8" ht="14.25">
      <c r="B169" s="34" t="s">
        <v>231</v>
      </c>
      <c r="C169" s="25" t="s">
        <v>113</v>
      </c>
      <c r="D169" s="6" t="s">
        <v>146</v>
      </c>
      <c r="E169" s="363">
        <f>E150+E103+E100+E97+E94+E82+E79+E14+E167</f>
        <v>1222242</v>
      </c>
      <c r="F169" s="363">
        <f>F150+F103+F100+F97+F94+F82+F79+F14+F167</f>
        <v>1219742</v>
      </c>
      <c r="G169" s="363">
        <f>G150+G103+G100+G97+G94+G82+G79+G14+G167</f>
        <v>697692</v>
      </c>
      <c r="H169" s="363">
        <f>H150+H103+H100+H97+H94+H82+H79+H14+H167</f>
        <v>2500</v>
      </c>
    </row>
    <row r="170" spans="2:8" ht="25.5">
      <c r="B170" s="34" t="s">
        <v>269</v>
      </c>
      <c r="C170" s="26" t="s">
        <v>114</v>
      </c>
      <c r="D170" s="6" t="s">
        <v>148</v>
      </c>
      <c r="E170" s="363">
        <f>E56+E160</f>
        <v>591499</v>
      </c>
      <c r="F170" s="363">
        <f>F56+F160</f>
        <v>591499</v>
      </c>
      <c r="G170" s="363">
        <f>G56+G160</f>
        <v>57556</v>
      </c>
      <c r="H170" s="363">
        <f>H56+H160</f>
        <v>0</v>
      </c>
    </row>
    <row r="171" spans="2:8" ht="25.5">
      <c r="B171" s="34" t="s">
        <v>270</v>
      </c>
      <c r="C171" s="48" t="s">
        <v>116</v>
      </c>
      <c r="D171" s="6" t="s">
        <v>150</v>
      </c>
      <c r="E171" s="363">
        <f>E23+E54+E153</f>
        <v>1008933</v>
      </c>
      <c r="F171" s="363">
        <f>F23+F54+F153</f>
        <v>990940</v>
      </c>
      <c r="G171" s="363">
        <f>G23+G54+G153</f>
        <v>506603</v>
      </c>
      <c r="H171" s="363">
        <f>H23+H54+H153</f>
        <v>17993</v>
      </c>
    </row>
    <row r="172" spans="2:8" ht="28.5">
      <c r="B172" s="34" t="s">
        <v>271</v>
      </c>
      <c r="C172" s="92" t="s">
        <v>234</v>
      </c>
      <c r="D172" s="6" t="s">
        <v>149</v>
      </c>
      <c r="E172" s="363">
        <f>E34</f>
        <v>18824</v>
      </c>
      <c r="F172" s="363">
        <f>F34</f>
        <v>15824</v>
      </c>
      <c r="G172" s="363">
        <f>G34</f>
        <v>9870</v>
      </c>
      <c r="H172" s="363">
        <f>H34</f>
        <v>3000</v>
      </c>
    </row>
    <row r="173" spans="2:8" ht="14.25">
      <c r="B173" s="34" t="s">
        <v>272</v>
      </c>
      <c r="C173" s="7" t="s">
        <v>120</v>
      </c>
      <c r="D173" s="6" t="s">
        <v>151</v>
      </c>
      <c r="E173" s="363">
        <f>E39</f>
        <v>16257</v>
      </c>
      <c r="F173" s="363">
        <f>F39</f>
        <v>11876</v>
      </c>
      <c r="G173" s="372">
        <f>G39</f>
        <v>0</v>
      </c>
      <c r="H173" s="363">
        <f>H39</f>
        <v>4381</v>
      </c>
    </row>
    <row r="174" spans="2:8" ht="31.5">
      <c r="B174" s="34" t="s">
        <v>273</v>
      </c>
      <c r="C174" s="119" t="s">
        <v>201</v>
      </c>
      <c r="D174" s="6" t="s">
        <v>152</v>
      </c>
      <c r="E174" s="363">
        <f>E43</f>
        <v>2896</v>
      </c>
      <c r="F174" s="363">
        <f>F43</f>
        <v>2896</v>
      </c>
      <c r="G174" s="372">
        <f>G43</f>
        <v>0</v>
      </c>
      <c r="H174" s="363">
        <f>H43</f>
        <v>0</v>
      </c>
    </row>
    <row r="175" spans="2:8" ht="14.25">
      <c r="B175" s="34" t="s">
        <v>274</v>
      </c>
      <c r="C175" s="7" t="s">
        <v>81</v>
      </c>
      <c r="D175" s="6" t="s">
        <v>147</v>
      </c>
      <c r="E175" s="363">
        <f>F175+H175</f>
        <v>33596</v>
      </c>
      <c r="F175" s="363">
        <f>F158+F45</f>
        <v>32396</v>
      </c>
      <c r="G175" s="372">
        <f>G158+G45</f>
        <v>0</v>
      </c>
      <c r="H175" s="363">
        <f>H158+H45</f>
        <v>1200</v>
      </c>
    </row>
    <row r="176" spans="2:8" ht="25.5">
      <c r="B176" s="47" t="s">
        <v>275</v>
      </c>
      <c r="C176" s="11" t="s">
        <v>160</v>
      </c>
      <c r="D176" s="6" t="s">
        <v>38</v>
      </c>
      <c r="E176" s="363">
        <f>F176+H176</f>
        <v>153892</v>
      </c>
      <c r="F176" s="363">
        <f>F47</f>
        <v>153892</v>
      </c>
      <c r="G176" s="372">
        <f>G47</f>
        <v>0</v>
      </c>
      <c r="H176" s="363">
        <f>H47</f>
        <v>0</v>
      </c>
    </row>
    <row r="177" spans="2:8" ht="18.75" customHeight="1">
      <c r="B177" s="34" t="s">
        <v>276</v>
      </c>
      <c r="C177" s="25" t="s">
        <v>161</v>
      </c>
      <c r="D177" s="59" t="s">
        <v>40</v>
      </c>
      <c r="E177" s="363">
        <f>F177+H177</f>
        <v>129409</v>
      </c>
      <c r="F177" s="363">
        <f>F50+F163</f>
        <v>46732</v>
      </c>
      <c r="G177" s="363">
        <f>G50+G163</f>
        <v>0</v>
      </c>
      <c r="H177" s="363">
        <f>H50+H163</f>
        <v>82677</v>
      </c>
    </row>
    <row r="178" spans="2:8" ht="12.75">
      <c r="B178" s="34"/>
      <c r="C178" s="11"/>
      <c r="D178" s="6"/>
      <c r="E178" s="6"/>
      <c r="F178" s="6"/>
      <c r="G178" s="6"/>
      <c r="H178" s="6"/>
    </row>
    <row r="179" spans="2:8" ht="12.75">
      <c r="B179" s="67"/>
      <c r="D179" s="67"/>
      <c r="E179" s="67"/>
      <c r="F179" s="67"/>
      <c r="G179" s="67"/>
      <c r="H179" s="67"/>
    </row>
  </sheetData>
  <sheetProtection/>
  <mergeCells count="13"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7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1484375" style="32" customWidth="1"/>
    <col min="2" max="2" width="9.140625" style="32" customWidth="1"/>
    <col min="3" max="3" width="42.7109375" style="32" customWidth="1"/>
    <col min="4" max="4" width="7.421875" style="32" customWidth="1"/>
    <col min="5" max="5" width="7.8515625" style="32" customWidth="1"/>
    <col min="6" max="6" width="7.421875" style="32" customWidth="1"/>
    <col min="7" max="7" width="11.57421875" style="32" customWidth="1"/>
    <col min="8" max="8" width="10.8515625" style="32" customWidth="1"/>
    <col min="9" max="9" width="9.140625" style="38" customWidth="1"/>
    <col min="10" max="16384" width="9.140625" style="32" customWidth="1"/>
  </cols>
  <sheetData>
    <row r="1" spans="4:8" ht="15">
      <c r="D1" s="45"/>
      <c r="E1" s="45"/>
      <c r="F1" s="146" t="s">
        <v>251</v>
      </c>
      <c r="G1" s="147"/>
      <c r="H1" s="147"/>
    </row>
    <row r="2" spans="4:8" ht="15">
      <c r="D2" s="9"/>
      <c r="E2" s="9"/>
      <c r="F2" s="567" t="s">
        <v>580</v>
      </c>
      <c r="G2" s="557"/>
      <c r="H2" s="557"/>
    </row>
    <row r="3" spans="4:8" ht="15">
      <c r="D3" s="45"/>
      <c r="E3" s="45"/>
      <c r="F3" s="9" t="s">
        <v>634</v>
      </c>
      <c r="G3" s="147"/>
      <c r="H3" s="147"/>
    </row>
    <row r="4" spans="5:8" ht="15">
      <c r="E4" s="9"/>
      <c r="F4" s="9" t="s">
        <v>284</v>
      </c>
      <c r="G4" s="9"/>
      <c r="H4" s="147"/>
    </row>
    <row r="6" spans="2:8" ht="14.25">
      <c r="B6" s="619" t="s">
        <v>596</v>
      </c>
      <c r="C6" s="619"/>
      <c r="D6" s="619"/>
      <c r="E6" s="619"/>
      <c r="F6" s="619"/>
      <c r="G6" s="619"/>
      <c r="H6" s="619"/>
    </row>
    <row r="7" spans="2:9" ht="14.25">
      <c r="B7" s="619" t="s">
        <v>424</v>
      </c>
      <c r="C7" s="619"/>
      <c r="D7" s="619"/>
      <c r="E7" s="619"/>
      <c r="F7" s="619"/>
      <c r="G7" s="619"/>
      <c r="H7" s="619"/>
      <c r="I7" s="39"/>
    </row>
    <row r="8" spans="3:8" ht="12.75">
      <c r="C8" s="626" t="s">
        <v>291</v>
      </c>
      <c r="D8" s="626"/>
      <c r="E8" s="626"/>
      <c r="F8" s="626"/>
      <c r="G8" s="626"/>
      <c r="H8" s="459" t="s">
        <v>593</v>
      </c>
    </row>
    <row r="9" spans="2:8" ht="12.75" customHeight="1">
      <c r="B9" s="627" t="s">
        <v>295</v>
      </c>
      <c r="C9" s="41"/>
      <c r="D9" s="622" t="s">
        <v>297</v>
      </c>
      <c r="E9" s="609" t="s">
        <v>0</v>
      </c>
      <c r="F9" s="572" t="s">
        <v>11</v>
      </c>
      <c r="G9" s="572"/>
      <c r="H9" s="572"/>
    </row>
    <row r="10" spans="2:8" ht="12.75" customHeight="1">
      <c r="B10" s="627"/>
      <c r="C10" s="620" t="s">
        <v>124</v>
      </c>
      <c r="D10" s="623"/>
      <c r="E10" s="610"/>
      <c r="F10" s="572" t="s">
        <v>12</v>
      </c>
      <c r="G10" s="572"/>
      <c r="H10" s="615" t="s">
        <v>13</v>
      </c>
    </row>
    <row r="11" spans="2:8" ht="12.75" customHeight="1">
      <c r="B11" s="627"/>
      <c r="C11" s="620"/>
      <c r="D11" s="623"/>
      <c r="E11" s="610"/>
      <c r="F11" s="609" t="s">
        <v>14</v>
      </c>
      <c r="G11" s="573" t="s">
        <v>247</v>
      </c>
      <c r="H11" s="615"/>
    </row>
    <row r="12" spans="2:8" ht="29.25" customHeight="1">
      <c r="B12" s="627"/>
      <c r="C12" s="621"/>
      <c r="D12" s="624"/>
      <c r="E12" s="611"/>
      <c r="F12" s="611"/>
      <c r="G12" s="574"/>
      <c r="H12" s="615"/>
    </row>
    <row r="13" spans="2:8" ht="15.75">
      <c r="B13" s="34" t="s">
        <v>15</v>
      </c>
      <c r="C13" s="42" t="s">
        <v>1</v>
      </c>
      <c r="D13" s="43"/>
      <c r="E13" s="350">
        <f>F13+H13</f>
        <v>0</v>
      </c>
      <c r="F13" s="381">
        <f>F14+F23+F34+F39+F45+F43+F47+F50</f>
        <v>0</v>
      </c>
      <c r="G13" s="381">
        <f>G14+G23+G34+G39+G45+G43+G47+G50</f>
        <v>0</v>
      </c>
      <c r="H13" s="381">
        <f>H14+H23+H34+H39+H45+H43+H47+H50</f>
        <v>0</v>
      </c>
    </row>
    <row r="14" spans="2:8" ht="14.25">
      <c r="B14" s="16" t="s">
        <v>16</v>
      </c>
      <c r="C14" s="25" t="s">
        <v>113</v>
      </c>
      <c r="D14" s="43" t="s">
        <v>146</v>
      </c>
      <c r="E14" s="381">
        <f>E15+E16+E18+E19+E20+E21+E22+E17</f>
        <v>0</v>
      </c>
      <c r="F14" s="381">
        <f>F15+F16+F18+F19+F20+F21+F22+F17</f>
        <v>0</v>
      </c>
      <c r="G14" s="381">
        <f>G15+G16+G18+G19+G20+G21+G22+G17</f>
        <v>0</v>
      </c>
      <c r="H14" s="381">
        <f>H15+H16+H18+H19+H20+H21+H22+H17</f>
        <v>0</v>
      </c>
    </row>
    <row r="15" spans="2:8" ht="15">
      <c r="B15" s="44" t="s">
        <v>167</v>
      </c>
      <c r="C15" s="45" t="s">
        <v>279</v>
      </c>
      <c r="D15" s="612"/>
      <c r="E15" s="363">
        <f aca="true" t="shared" si="0" ref="E15:E32">F15+H15</f>
        <v>0</v>
      </c>
      <c r="F15" s="382"/>
      <c r="G15" s="382"/>
      <c r="H15" s="381"/>
    </row>
    <row r="16" spans="2:8" ht="15">
      <c r="B16" s="13" t="s">
        <v>364</v>
      </c>
      <c r="C16" s="45" t="s">
        <v>363</v>
      </c>
      <c r="D16" s="613"/>
      <c r="E16" s="363">
        <f t="shared" si="0"/>
        <v>0</v>
      </c>
      <c r="F16" s="382"/>
      <c r="G16" s="382"/>
      <c r="H16" s="460"/>
    </row>
    <row r="17" spans="2:8" ht="15">
      <c r="B17" s="13" t="s">
        <v>168</v>
      </c>
      <c r="C17" s="45" t="s">
        <v>280</v>
      </c>
      <c r="D17" s="613"/>
      <c r="E17" s="363">
        <f t="shared" si="0"/>
        <v>0</v>
      </c>
      <c r="F17" s="382"/>
      <c r="G17" s="382"/>
      <c r="H17" s="460"/>
    </row>
    <row r="18" spans="2:8" ht="15">
      <c r="B18" s="13" t="s">
        <v>169</v>
      </c>
      <c r="C18" s="9" t="s">
        <v>245</v>
      </c>
      <c r="D18" s="613"/>
      <c r="E18" s="363">
        <f t="shared" si="0"/>
        <v>0</v>
      </c>
      <c r="F18" s="382"/>
      <c r="G18" s="382"/>
      <c r="H18" s="381"/>
    </row>
    <row r="19" spans="2:8" ht="15">
      <c r="B19" s="13" t="s">
        <v>170</v>
      </c>
      <c r="C19" s="9" t="s">
        <v>248</v>
      </c>
      <c r="D19" s="613"/>
      <c r="E19" s="363">
        <f t="shared" si="0"/>
        <v>0</v>
      </c>
      <c r="F19" s="382"/>
      <c r="G19" s="382"/>
      <c r="H19" s="381"/>
    </row>
    <row r="20" spans="2:8" ht="15">
      <c r="B20" s="13" t="s">
        <v>171</v>
      </c>
      <c r="C20" s="9" t="s">
        <v>84</v>
      </c>
      <c r="D20" s="613"/>
      <c r="E20" s="363">
        <f t="shared" si="0"/>
        <v>0</v>
      </c>
      <c r="F20" s="382"/>
      <c r="G20" s="382"/>
      <c r="H20" s="381"/>
    </row>
    <row r="21" spans="2:8" ht="15">
      <c r="B21" s="44" t="s">
        <v>172</v>
      </c>
      <c r="C21" s="9" t="s">
        <v>85</v>
      </c>
      <c r="D21" s="613"/>
      <c r="E21" s="363">
        <f t="shared" si="0"/>
        <v>0</v>
      </c>
      <c r="F21" s="382"/>
      <c r="G21" s="382"/>
      <c r="H21" s="381"/>
    </row>
    <row r="22" spans="2:8" ht="15">
      <c r="B22" s="44" t="s">
        <v>173</v>
      </c>
      <c r="C22" s="46" t="s">
        <v>80</v>
      </c>
      <c r="D22" s="24"/>
      <c r="E22" s="363">
        <f t="shared" si="0"/>
        <v>0</v>
      </c>
      <c r="F22" s="382"/>
      <c r="G22" s="382"/>
      <c r="H22" s="381"/>
    </row>
    <row r="23" spans="2:8" ht="26.25" customHeight="1">
      <c r="B23" s="47" t="s">
        <v>17</v>
      </c>
      <c r="C23" s="48" t="s">
        <v>116</v>
      </c>
      <c r="D23" s="49" t="s">
        <v>150</v>
      </c>
      <c r="E23" s="385">
        <f>F23+H23</f>
        <v>0</v>
      </c>
      <c r="F23" s="385">
        <f>F24+F26+F27+F28+F29+F30+F32+F25+F31+F33</f>
        <v>0</v>
      </c>
      <c r="G23" s="385">
        <f>G24+G26+G27+G28+G29+G30+G32+G25+G31+G33</f>
        <v>0</v>
      </c>
      <c r="H23" s="385">
        <f>H24+H26+H27+H28+H29+H30+H32+H25+H31+H33</f>
        <v>0</v>
      </c>
    </row>
    <row r="24" spans="2:8" ht="15">
      <c r="B24" s="50" t="s">
        <v>296</v>
      </c>
      <c r="C24" s="18" t="s">
        <v>278</v>
      </c>
      <c r="D24" s="51"/>
      <c r="E24" s="386">
        <f t="shared" si="0"/>
        <v>0</v>
      </c>
      <c r="F24" s="363"/>
      <c r="G24" s="397"/>
      <c r="H24" s="387"/>
    </row>
    <row r="25" spans="2:8" ht="15">
      <c r="B25" s="50" t="s">
        <v>164</v>
      </c>
      <c r="C25" s="19" t="s">
        <v>277</v>
      </c>
      <c r="D25" s="52"/>
      <c r="E25" s="386">
        <f t="shared" si="0"/>
        <v>0</v>
      </c>
      <c r="F25" s="363"/>
      <c r="G25" s="387"/>
      <c r="H25" s="397"/>
    </row>
    <row r="26" spans="2:8" ht="15">
      <c r="B26" s="50" t="s">
        <v>175</v>
      </c>
      <c r="C26" s="19" t="s">
        <v>75</v>
      </c>
      <c r="D26" s="53"/>
      <c r="E26" s="386">
        <f t="shared" si="0"/>
        <v>0</v>
      </c>
      <c r="F26" s="363"/>
      <c r="G26" s="387"/>
      <c r="H26" s="387"/>
    </row>
    <row r="27" spans="2:8" ht="15">
      <c r="B27" s="50" t="s">
        <v>171</v>
      </c>
      <c r="C27" s="19" t="s">
        <v>183</v>
      </c>
      <c r="D27" s="53"/>
      <c r="E27" s="386">
        <f t="shared" si="0"/>
        <v>0</v>
      </c>
      <c r="F27" s="363"/>
      <c r="G27" s="387"/>
      <c r="H27" s="387"/>
    </row>
    <row r="28" spans="2:8" ht="15">
      <c r="B28" s="50" t="s">
        <v>176</v>
      </c>
      <c r="C28" s="46" t="s">
        <v>2</v>
      </c>
      <c r="D28" s="52"/>
      <c r="E28" s="386">
        <f t="shared" si="0"/>
        <v>0</v>
      </c>
      <c r="F28" s="363"/>
      <c r="G28" s="388"/>
      <c r="H28" s="442"/>
    </row>
    <row r="29" spans="2:8" ht="15">
      <c r="B29" s="93" t="s">
        <v>173</v>
      </c>
      <c r="C29" s="46" t="s">
        <v>80</v>
      </c>
      <c r="D29" s="52"/>
      <c r="E29" s="386">
        <f t="shared" si="0"/>
        <v>0</v>
      </c>
      <c r="F29" s="363"/>
      <c r="G29" s="442"/>
      <c r="H29" s="442"/>
    </row>
    <row r="30" spans="2:8" ht="15">
      <c r="B30" s="50" t="s">
        <v>290</v>
      </c>
      <c r="C30" s="19" t="s">
        <v>4</v>
      </c>
      <c r="D30" s="54"/>
      <c r="E30" s="386">
        <f t="shared" si="0"/>
        <v>0</v>
      </c>
      <c r="F30" s="389"/>
      <c r="G30" s="390"/>
      <c r="H30" s="442"/>
    </row>
    <row r="31" spans="2:8" ht="30">
      <c r="B31" s="94" t="s">
        <v>166</v>
      </c>
      <c r="C31" s="169" t="s">
        <v>621</v>
      </c>
      <c r="D31" s="54"/>
      <c r="E31" s="386">
        <f t="shared" si="0"/>
        <v>0</v>
      </c>
      <c r="F31" s="389"/>
      <c r="G31" s="390"/>
      <c r="H31" s="442"/>
    </row>
    <row r="32" spans="2:8" ht="30">
      <c r="B32" s="13" t="s">
        <v>178</v>
      </c>
      <c r="C32" s="55" t="s">
        <v>117</v>
      </c>
      <c r="D32" s="54"/>
      <c r="E32" s="445">
        <f t="shared" si="0"/>
        <v>0</v>
      </c>
      <c r="F32" s="387"/>
      <c r="G32" s="387"/>
      <c r="H32" s="387"/>
    </row>
    <row r="33" spans="2:8" ht="30">
      <c r="B33" s="94" t="s">
        <v>525</v>
      </c>
      <c r="C33" s="278" t="s">
        <v>524</v>
      </c>
      <c r="D33" s="54"/>
      <c r="E33" s="382">
        <f>SB!E33+'D-2012'!E33+'skol. lėšos'!E33</f>
        <v>0</v>
      </c>
      <c r="F33" s="382"/>
      <c r="G33" s="382"/>
      <c r="H33" s="382"/>
    </row>
    <row r="34" spans="2:8" ht="30.75" customHeight="1">
      <c r="B34" s="34" t="s">
        <v>18</v>
      </c>
      <c r="C34" s="56" t="s">
        <v>234</v>
      </c>
      <c r="D34" s="58" t="s">
        <v>149</v>
      </c>
      <c r="E34" s="467">
        <f>E35+E37+E36+E38</f>
        <v>0</v>
      </c>
      <c r="F34" s="467">
        <f>F35+F37+F36+F38</f>
        <v>0</v>
      </c>
      <c r="G34" s="467">
        <f>G35+G37+G36+G38</f>
        <v>0</v>
      </c>
      <c r="H34" s="467">
        <f>H35+H37+H36+H38</f>
        <v>0</v>
      </c>
    </row>
    <row r="35" spans="2:8" ht="15">
      <c r="B35" s="44" t="s">
        <v>179</v>
      </c>
      <c r="C35" s="57" t="s">
        <v>3</v>
      </c>
      <c r="D35" s="58"/>
      <c r="E35" s="394">
        <f>F35+H35</f>
        <v>0</v>
      </c>
      <c r="F35" s="372"/>
      <c r="G35" s="397"/>
      <c r="H35" s="442"/>
    </row>
    <row r="36" spans="2:8" ht="15">
      <c r="B36" s="44" t="s">
        <v>180</v>
      </c>
      <c r="C36" s="57" t="s">
        <v>159</v>
      </c>
      <c r="D36" s="59"/>
      <c r="E36" s="394">
        <f>F36+H36</f>
        <v>0</v>
      </c>
      <c r="F36" s="372"/>
      <c r="G36" s="397"/>
      <c r="H36" s="397"/>
    </row>
    <row r="37" spans="2:8" ht="15">
      <c r="B37" s="44" t="s">
        <v>181</v>
      </c>
      <c r="C37" s="9" t="s">
        <v>82</v>
      </c>
      <c r="D37" s="59"/>
      <c r="E37" s="394">
        <f>F37+H37</f>
        <v>0</v>
      </c>
      <c r="F37" s="363"/>
      <c r="G37" s="363"/>
      <c r="H37" s="363"/>
    </row>
    <row r="38" spans="2:8" ht="15">
      <c r="B38" s="44" t="s">
        <v>166</v>
      </c>
      <c r="C38" s="9" t="s">
        <v>506</v>
      </c>
      <c r="D38" s="60"/>
      <c r="E38" s="394">
        <f>F38+H38</f>
        <v>0</v>
      </c>
      <c r="F38" s="386"/>
      <c r="G38" s="386"/>
      <c r="H38" s="386"/>
    </row>
    <row r="39" spans="2:8" ht="14.25">
      <c r="B39" s="34" t="s">
        <v>19</v>
      </c>
      <c r="C39" s="7" t="s">
        <v>120</v>
      </c>
      <c r="D39" s="59" t="s">
        <v>151</v>
      </c>
      <c r="E39" s="384">
        <f>E40+E41+E42</f>
        <v>0</v>
      </c>
      <c r="F39" s="393">
        <f>F40+F41+F42</f>
        <v>0</v>
      </c>
      <c r="G39" s="393">
        <f>G40+G41+G42</f>
        <v>0</v>
      </c>
      <c r="H39" s="393">
        <f>H40+H41+H42</f>
        <v>0</v>
      </c>
    </row>
    <row r="40" spans="2:8" ht="15">
      <c r="B40" s="44" t="s">
        <v>166</v>
      </c>
      <c r="C40" s="9" t="s">
        <v>76</v>
      </c>
      <c r="D40" s="58"/>
      <c r="E40" s="394">
        <f>F40+H40</f>
        <v>0</v>
      </c>
      <c r="F40" s="363"/>
      <c r="G40" s="363"/>
      <c r="H40" s="363"/>
    </row>
    <row r="41" spans="2:8" ht="15">
      <c r="B41" s="44" t="s">
        <v>166</v>
      </c>
      <c r="C41" s="9" t="s">
        <v>83</v>
      </c>
      <c r="D41" s="60"/>
      <c r="E41" s="394">
        <f>F41+H41</f>
        <v>0</v>
      </c>
      <c r="F41" s="363"/>
      <c r="G41" s="363"/>
      <c r="H41" s="363"/>
    </row>
    <row r="42" spans="2:8" ht="15">
      <c r="B42" s="44" t="s">
        <v>166</v>
      </c>
      <c r="C42" s="9" t="s">
        <v>163</v>
      </c>
      <c r="D42" s="60"/>
      <c r="E42" s="394">
        <f>F42+H42</f>
        <v>0</v>
      </c>
      <c r="F42" s="468"/>
      <c r="G42" s="468"/>
      <c r="H42" s="468"/>
    </row>
    <row r="43" spans="2:8" ht="28.5">
      <c r="B43" s="34" t="s">
        <v>77</v>
      </c>
      <c r="C43" s="8" t="s">
        <v>201</v>
      </c>
      <c r="D43" s="60" t="s">
        <v>152</v>
      </c>
      <c r="E43" s="384">
        <f>E44</f>
        <v>0</v>
      </c>
      <c r="F43" s="384">
        <f>F44</f>
        <v>0</v>
      </c>
      <c r="G43" s="384">
        <f>G44</f>
        <v>0</v>
      </c>
      <c r="H43" s="384">
        <f>H44</f>
        <v>0</v>
      </c>
    </row>
    <row r="44" spans="2:8" ht="15">
      <c r="B44" s="44" t="s">
        <v>166</v>
      </c>
      <c r="C44" s="9" t="s">
        <v>76</v>
      </c>
      <c r="D44" s="60"/>
      <c r="E44" s="394">
        <f>F44+H44</f>
        <v>0</v>
      </c>
      <c r="F44" s="363"/>
      <c r="G44" s="363"/>
      <c r="H44" s="363"/>
    </row>
    <row r="45" spans="2:8" ht="14.25">
      <c r="B45" s="34" t="s">
        <v>144</v>
      </c>
      <c r="C45" s="23" t="s">
        <v>142</v>
      </c>
      <c r="D45" s="6" t="s">
        <v>147</v>
      </c>
      <c r="E45" s="384">
        <f>F45+H45</f>
        <v>0</v>
      </c>
      <c r="F45" s="368">
        <f>F46</f>
        <v>0</v>
      </c>
      <c r="G45" s="368">
        <f>G46</f>
        <v>0</v>
      </c>
      <c r="H45" s="368">
        <f>H46</f>
        <v>0</v>
      </c>
    </row>
    <row r="46" spans="2:8" ht="15">
      <c r="B46" s="13" t="s">
        <v>145</v>
      </c>
      <c r="C46" s="61" t="s">
        <v>143</v>
      </c>
      <c r="D46" s="58"/>
      <c r="E46" s="372">
        <f>F46+H46</f>
        <v>0</v>
      </c>
      <c r="F46" s="372"/>
      <c r="G46" s="397"/>
      <c r="H46" s="469"/>
    </row>
    <row r="47" spans="2:9" ht="28.5">
      <c r="B47" s="34" t="s">
        <v>155</v>
      </c>
      <c r="C47" s="8" t="s">
        <v>160</v>
      </c>
      <c r="D47" s="6" t="s">
        <v>38</v>
      </c>
      <c r="E47" s="350">
        <f>E48</f>
        <v>0</v>
      </c>
      <c r="F47" s="350">
        <f>F48+F49</f>
        <v>0</v>
      </c>
      <c r="G47" s="350">
        <f>G48+G49</f>
        <v>0</v>
      </c>
      <c r="H47" s="350">
        <f>H48+H49</f>
        <v>0</v>
      </c>
      <c r="I47" s="148"/>
    </row>
    <row r="48" spans="2:8" ht="15">
      <c r="B48" s="13" t="s">
        <v>156</v>
      </c>
      <c r="C48" s="61" t="s">
        <v>122</v>
      </c>
      <c r="D48" s="60"/>
      <c r="E48" s="372">
        <f>F48</f>
        <v>0</v>
      </c>
      <c r="F48" s="372"/>
      <c r="G48" s="363"/>
      <c r="H48" s="387"/>
    </row>
    <row r="49" spans="2:8" ht="30">
      <c r="B49" s="13" t="s">
        <v>517</v>
      </c>
      <c r="C49" s="274" t="s">
        <v>518</v>
      </c>
      <c r="D49" s="60"/>
      <c r="E49" s="363">
        <f>F49+H49</f>
        <v>0</v>
      </c>
      <c r="F49" s="372"/>
      <c r="G49" s="363"/>
      <c r="H49" s="387"/>
    </row>
    <row r="50" spans="2:8" ht="14.25">
      <c r="B50" s="62" t="s">
        <v>162</v>
      </c>
      <c r="C50" s="25" t="s">
        <v>161</v>
      </c>
      <c r="D50" s="60" t="s">
        <v>40</v>
      </c>
      <c r="E50" s="350">
        <f>E51+E52</f>
        <v>0</v>
      </c>
      <c r="F50" s="368">
        <f>F51+F52</f>
        <v>0</v>
      </c>
      <c r="G50" s="368">
        <f>G51+G52</f>
        <v>0</v>
      </c>
      <c r="H50" s="368">
        <f>H51+H52</f>
        <v>0</v>
      </c>
    </row>
    <row r="51" spans="2:8" ht="15">
      <c r="B51" s="12"/>
      <c r="C51" s="63" t="s">
        <v>78</v>
      </c>
      <c r="D51" s="64"/>
      <c r="E51" s="386">
        <f>F51+H51</f>
        <v>0</v>
      </c>
      <c r="F51" s="363"/>
      <c r="G51" s="387"/>
      <c r="H51" s="387"/>
    </row>
    <row r="52" spans="2:8" ht="15">
      <c r="B52" s="13"/>
      <c r="C52" s="63" t="s">
        <v>79</v>
      </c>
      <c r="D52" s="64"/>
      <c r="E52" s="386">
        <f>F52+H52</f>
        <v>0</v>
      </c>
      <c r="F52" s="363"/>
      <c r="G52" s="387"/>
      <c r="H52" s="387"/>
    </row>
    <row r="53" spans="2:8" ht="15.75">
      <c r="B53" s="34" t="s">
        <v>20</v>
      </c>
      <c r="C53" s="161" t="s">
        <v>244</v>
      </c>
      <c r="D53" s="6"/>
      <c r="E53" s="350"/>
      <c r="F53" s="350"/>
      <c r="G53" s="442"/>
      <c r="H53" s="387"/>
    </row>
    <row r="54" spans="2:8" ht="25.5">
      <c r="B54" s="34" t="s">
        <v>21</v>
      </c>
      <c r="C54" s="26" t="s">
        <v>116</v>
      </c>
      <c r="D54" s="58" t="s">
        <v>150</v>
      </c>
      <c r="E54" s="350">
        <f aca="true" t="shared" si="1" ref="E54:E60">F54+H54</f>
        <v>0</v>
      </c>
      <c r="F54" s="350"/>
      <c r="G54" s="442"/>
      <c r="H54" s="387"/>
    </row>
    <row r="55" spans="2:13" ht="28.5">
      <c r="B55" s="34" t="s">
        <v>22</v>
      </c>
      <c r="C55" s="8" t="s">
        <v>86</v>
      </c>
      <c r="D55" s="29"/>
      <c r="E55" s="470">
        <f t="shared" si="1"/>
        <v>0</v>
      </c>
      <c r="F55" s="350">
        <f>F56</f>
        <v>0</v>
      </c>
      <c r="G55" s="350">
        <f>G56</f>
        <v>0</v>
      </c>
      <c r="H55" s="350">
        <f>H56</f>
        <v>0</v>
      </c>
      <c r="I55" s="65"/>
      <c r="J55" s="66"/>
      <c r="K55" s="66"/>
      <c r="L55" s="67"/>
      <c r="M55" s="67"/>
    </row>
    <row r="56" spans="2:13" ht="30" customHeight="1">
      <c r="B56" s="34" t="s">
        <v>23</v>
      </c>
      <c r="C56" s="152" t="s">
        <v>114</v>
      </c>
      <c r="D56" s="153" t="s">
        <v>148</v>
      </c>
      <c r="E56" s="470">
        <f>F56+H56</f>
        <v>0</v>
      </c>
      <c r="F56" s="448">
        <f>F57+F58+F59+F60+F67+F68+F69+F70+F71+F72+F73+F74+F75+F76+F77</f>
        <v>0</v>
      </c>
      <c r="G56" s="448">
        <f>G57+G58+G59+G60+G67+G68+G69+G70+G71+G72+G73+G74+G75+G76+G77</f>
        <v>0</v>
      </c>
      <c r="H56" s="448">
        <f>H57+H58+H59+H60+H67+H68+H69+H70+H71+H72+H73+H74+H75+H76+H77</f>
        <v>0</v>
      </c>
      <c r="I56" s="65"/>
      <c r="J56" s="66"/>
      <c r="K56" s="66"/>
      <c r="L56" s="67"/>
      <c r="M56" s="67"/>
    </row>
    <row r="57" spans="2:13" ht="15">
      <c r="B57" s="50" t="s">
        <v>282</v>
      </c>
      <c r="C57" s="27" t="s">
        <v>87</v>
      </c>
      <c r="D57" s="29"/>
      <c r="E57" s="464">
        <f t="shared" si="1"/>
        <v>0</v>
      </c>
      <c r="F57" s="372"/>
      <c r="G57" s="442"/>
      <c r="H57" s="442"/>
      <c r="I57" s="65"/>
      <c r="J57" s="66"/>
      <c r="K57" s="66"/>
      <c r="L57" s="67"/>
      <c r="M57" s="67"/>
    </row>
    <row r="58" spans="2:13" ht="30">
      <c r="B58" s="13" t="s">
        <v>241</v>
      </c>
      <c r="C58" s="75" t="s">
        <v>249</v>
      </c>
      <c r="D58" s="85"/>
      <c r="E58" s="464">
        <f t="shared" si="1"/>
        <v>0</v>
      </c>
      <c r="F58" s="372"/>
      <c r="G58" s="442"/>
      <c r="H58" s="442"/>
      <c r="I58" s="65"/>
      <c r="J58" s="66"/>
      <c r="K58" s="66"/>
      <c r="L58" s="67"/>
      <c r="M58" s="67"/>
    </row>
    <row r="59" spans="2:13" ht="15">
      <c r="B59" s="13" t="s">
        <v>242</v>
      </c>
      <c r="C59" s="9" t="s">
        <v>369</v>
      </c>
      <c r="D59" s="68"/>
      <c r="E59" s="464">
        <f t="shared" si="1"/>
        <v>0</v>
      </c>
      <c r="F59" s="363"/>
      <c r="G59" s="387"/>
      <c r="H59" s="387"/>
      <c r="I59" s="69"/>
      <c r="J59" s="66"/>
      <c r="K59" s="70"/>
      <c r="L59" s="70"/>
      <c r="M59" s="70"/>
    </row>
    <row r="60" spans="2:13" ht="15">
      <c r="B60" s="312"/>
      <c r="C60" s="488" t="s">
        <v>154</v>
      </c>
      <c r="D60" s="68"/>
      <c r="E60" s="491">
        <f t="shared" si="1"/>
        <v>0</v>
      </c>
      <c r="F60" s="378">
        <f>F61+F62+F63+F64+F65+F66</f>
        <v>0</v>
      </c>
      <c r="G60" s="378">
        <f>G61+G62+G63+G64+G65+G66</f>
        <v>0</v>
      </c>
      <c r="H60" s="378">
        <f>H61+H62+H63+H64+H65+H66</f>
        <v>0</v>
      </c>
      <c r="I60" s="69"/>
      <c r="J60" s="66"/>
      <c r="K60" s="70"/>
      <c r="L60" s="70"/>
      <c r="M60" s="70"/>
    </row>
    <row r="61" spans="2:13" ht="15">
      <c r="B61" s="50" t="s">
        <v>243</v>
      </c>
      <c r="C61" s="315" t="s">
        <v>94</v>
      </c>
      <c r="D61" s="68"/>
      <c r="E61" s="394">
        <f aca="true" t="shared" si="2" ref="E61:E75">F61+H61</f>
        <v>0</v>
      </c>
      <c r="F61" s="465"/>
      <c r="G61" s="465"/>
      <c r="H61" s="465"/>
      <c r="I61" s="69"/>
      <c r="J61" s="66"/>
      <c r="K61" s="70"/>
      <c r="L61" s="70"/>
      <c r="M61" s="70"/>
    </row>
    <row r="62" spans="2:13" ht="15">
      <c r="B62" s="50" t="s">
        <v>240</v>
      </c>
      <c r="C62" s="315" t="s">
        <v>95</v>
      </c>
      <c r="D62" s="68"/>
      <c r="E62" s="394">
        <f t="shared" si="2"/>
        <v>0</v>
      </c>
      <c r="F62" s="372"/>
      <c r="G62" s="387"/>
      <c r="H62" s="387"/>
      <c r="I62" s="69"/>
      <c r="J62" s="66"/>
      <c r="K62" s="70"/>
      <c r="L62" s="73"/>
      <c r="M62" s="73"/>
    </row>
    <row r="63" spans="2:13" ht="15">
      <c r="B63" s="44" t="s">
        <v>241</v>
      </c>
      <c r="C63" s="313" t="s">
        <v>90</v>
      </c>
      <c r="D63" s="72"/>
      <c r="E63" s="394">
        <f t="shared" si="2"/>
        <v>0</v>
      </c>
      <c r="F63" s="372"/>
      <c r="G63" s="442"/>
      <c r="H63" s="397"/>
      <c r="I63" s="74"/>
      <c r="J63" s="70"/>
      <c r="K63" s="70"/>
      <c r="L63" s="70"/>
      <c r="M63" s="70"/>
    </row>
    <row r="64" spans="2:8" ht="15">
      <c r="B64" s="13" t="s">
        <v>242</v>
      </c>
      <c r="C64" s="313" t="s">
        <v>91</v>
      </c>
      <c r="D64" s="68"/>
      <c r="E64" s="394">
        <f t="shared" si="2"/>
        <v>0</v>
      </c>
      <c r="F64" s="372"/>
      <c r="G64" s="387"/>
      <c r="H64" s="387"/>
    </row>
    <row r="65" spans="2:8" ht="15">
      <c r="B65" s="13" t="s">
        <v>242</v>
      </c>
      <c r="C65" s="313" t="s">
        <v>92</v>
      </c>
      <c r="D65" s="68"/>
      <c r="E65" s="394">
        <f t="shared" si="2"/>
        <v>0</v>
      </c>
      <c r="F65" s="372"/>
      <c r="G65" s="387"/>
      <c r="H65" s="387"/>
    </row>
    <row r="66" spans="2:8" ht="15">
      <c r="B66" s="13" t="s">
        <v>242</v>
      </c>
      <c r="C66" s="313" t="s">
        <v>93</v>
      </c>
      <c r="D66" s="68"/>
      <c r="E66" s="394">
        <f t="shared" si="2"/>
        <v>0</v>
      </c>
      <c r="F66" s="372"/>
      <c r="G66" s="387"/>
      <c r="H66" s="387"/>
    </row>
    <row r="67" spans="2:8" ht="15">
      <c r="B67" s="50" t="s">
        <v>238</v>
      </c>
      <c r="C67" s="21" t="s">
        <v>88</v>
      </c>
      <c r="D67" s="68"/>
      <c r="E67" s="394">
        <f t="shared" si="2"/>
        <v>0</v>
      </c>
      <c r="F67" s="372"/>
      <c r="G67" s="387"/>
      <c r="H67" s="387"/>
    </row>
    <row r="68" spans="2:8" ht="15">
      <c r="B68" s="50" t="s">
        <v>238</v>
      </c>
      <c r="C68" s="21" t="s">
        <v>616</v>
      </c>
      <c r="D68" s="68"/>
      <c r="E68" s="394">
        <f t="shared" si="2"/>
        <v>0</v>
      </c>
      <c r="F68" s="372"/>
      <c r="G68" s="387"/>
      <c r="H68" s="387"/>
    </row>
    <row r="69" spans="2:8" ht="15">
      <c r="B69" s="50" t="s">
        <v>238</v>
      </c>
      <c r="C69" s="21" t="s">
        <v>286</v>
      </c>
      <c r="D69" s="68"/>
      <c r="E69" s="394">
        <f t="shared" si="2"/>
        <v>0</v>
      </c>
      <c r="F69" s="372"/>
      <c r="G69" s="387"/>
      <c r="H69" s="387"/>
    </row>
    <row r="70" spans="2:8" ht="15">
      <c r="B70" s="50" t="s">
        <v>238</v>
      </c>
      <c r="C70" s="21" t="s">
        <v>288</v>
      </c>
      <c r="D70" s="68"/>
      <c r="E70" s="471">
        <f t="shared" si="2"/>
        <v>0</v>
      </c>
      <c r="F70" s="389"/>
      <c r="G70" s="387"/>
      <c r="H70" s="387"/>
    </row>
    <row r="71" spans="2:8" ht="15">
      <c r="B71" s="50" t="s">
        <v>238</v>
      </c>
      <c r="C71" s="21" t="s">
        <v>289</v>
      </c>
      <c r="D71" s="68"/>
      <c r="E71" s="471">
        <f t="shared" si="2"/>
        <v>0</v>
      </c>
      <c r="F71" s="389"/>
      <c r="G71" s="387"/>
      <c r="H71" s="387"/>
    </row>
    <row r="72" spans="2:8" ht="15">
      <c r="B72" s="50" t="s">
        <v>238</v>
      </c>
      <c r="C72" s="21" t="s">
        <v>617</v>
      </c>
      <c r="D72" s="490"/>
      <c r="E72" s="363">
        <f t="shared" si="2"/>
        <v>0</v>
      </c>
      <c r="F72" s="389"/>
      <c r="G72" s="387"/>
      <c r="H72" s="387"/>
    </row>
    <row r="73" spans="2:8" ht="15">
      <c r="B73" s="71" t="s">
        <v>239</v>
      </c>
      <c r="C73" s="21" t="s">
        <v>89</v>
      </c>
      <c r="D73" s="68"/>
      <c r="E73" s="471">
        <f t="shared" si="2"/>
        <v>0</v>
      </c>
      <c r="F73" s="389"/>
      <c r="G73" s="387"/>
      <c r="H73" s="387"/>
    </row>
    <row r="74" spans="2:8" ht="15">
      <c r="B74" s="50" t="s">
        <v>239</v>
      </c>
      <c r="C74" s="21" t="s">
        <v>96</v>
      </c>
      <c r="D74" s="68"/>
      <c r="E74" s="394">
        <f t="shared" si="2"/>
        <v>0</v>
      </c>
      <c r="F74" s="387"/>
      <c r="G74" s="387"/>
      <c r="H74" s="387"/>
    </row>
    <row r="75" spans="2:8" ht="15">
      <c r="B75" s="50" t="s">
        <v>239</v>
      </c>
      <c r="C75" s="21" t="s">
        <v>281</v>
      </c>
      <c r="D75" s="68"/>
      <c r="E75" s="394">
        <f t="shared" si="2"/>
        <v>0</v>
      </c>
      <c r="F75" s="387"/>
      <c r="G75" s="387"/>
      <c r="H75" s="387"/>
    </row>
    <row r="76" spans="2:8" ht="15">
      <c r="B76" s="50" t="s">
        <v>239</v>
      </c>
      <c r="C76" s="21" t="s">
        <v>293</v>
      </c>
      <c r="D76" s="68"/>
      <c r="E76" s="472"/>
      <c r="F76" s="382"/>
      <c r="G76" s="387"/>
      <c r="H76" s="387"/>
    </row>
    <row r="77" spans="2:9" ht="15">
      <c r="B77" s="50" t="s">
        <v>182</v>
      </c>
      <c r="C77" s="21" t="s">
        <v>97</v>
      </c>
      <c r="D77" s="76"/>
      <c r="E77" s="394">
        <f>F77+H77</f>
        <v>0</v>
      </c>
      <c r="F77" s="372"/>
      <c r="G77" s="387"/>
      <c r="H77" s="387"/>
      <c r="I77" s="32"/>
    </row>
    <row r="78" spans="2:8" ht="15.75">
      <c r="B78" s="77" t="s">
        <v>24</v>
      </c>
      <c r="C78" s="154" t="s">
        <v>74</v>
      </c>
      <c r="D78" s="78"/>
      <c r="E78" s="350"/>
      <c r="F78" s="350"/>
      <c r="G78" s="442"/>
      <c r="H78" s="442"/>
    </row>
    <row r="79" spans="2:8" ht="14.25">
      <c r="B79" s="77" t="s">
        <v>26</v>
      </c>
      <c r="C79" s="25" t="s">
        <v>113</v>
      </c>
      <c r="D79" s="30" t="s">
        <v>146</v>
      </c>
      <c r="E79" s="350">
        <f>F79+H79</f>
        <v>237317</v>
      </c>
      <c r="F79" s="350">
        <f>F80</f>
        <v>237317</v>
      </c>
      <c r="G79" s="350">
        <f>G80</f>
        <v>156688</v>
      </c>
      <c r="H79" s="350">
        <f>H80</f>
        <v>0</v>
      </c>
    </row>
    <row r="80" spans="2:8" ht="15">
      <c r="B80" s="13" t="s">
        <v>106</v>
      </c>
      <c r="C80" s="186" t="s">
        <v>368</v>
      </c>
      <c r="D80" s="79"/>
      <c r="E80" s="394">
        <f>F80+H80</f>
        <v>237317</v>
      </c>
      <c r="F80" s="363">
        <v>237317</v>
      </c>
      <c r="G80" s="387">
        <v>156688</v>
      </c>
      <c r="H80" s="387"/>
    </row>
    <row r="81" spans="2:8" ht="31.5">
      <c r="B81" s="34" t="s">
        <v>27</v>
      </c>
      <c r="C81" s="119" t="s">
        <v>294</v>
      </c>
      <c r="D81" s="30"/>
      <c r="E81" s="350"/>
      <c r="F81" s="350"/>
      <c r="G81" s="473"/>
      <c r="H81" s="442"/>
    </row>
    <row r="82" spans="2:8" ht="14.25">
      <c r="B82" s="34" t="s">
        <v>28</v>
      </c>
      <c r="C82" s="25" t="s">
        <v>113</v>
      </c>
      <c r="D82" s="30" t="s">
        <v>146</v>
      </c>
      <c r="E82" s="350">
        <f>F82+H82</f>
        <v>41130</v>
      </c>
      <c r="F82" s="350">
        <f>F83</f>
        <v>41130</v>
      </c>
      <c r="G82" s="350">
        <f>G83</f>
        <v>26117</v>
      </c>
      <c r="H82" s="350">
        <f>H83</f>
        <v>0</v>
      </c>
    </row>
    <row r="83" spans="2:8" ht="15">
      <c r="B83" s="13" t="s">
        <v>108</v>
      </c>
      <c r="C83" s="186" t="s">
        <v>368</v>
      </c>
      <c r="D83" s="79"/>
      <c r="E83" s="363">
        <f>F83+H83</f>
        <v>41130</v>
      </c>
      <c r="F83" s="363">
        <v>41130</v>
      </c>
      <c r="G83" s="442">
        <v>26117</v>
      </c>
      <c r="H83" s="387"/>
    </row>
    <row r="84" spans="2:8" ht="15.75">
      <c r="B84" s="34" t="s">
        <v>29</v>
      </c>
      <c r="C84" s="31" t="s">
        <v>32</v>
      </c>
      <c r="D84" s="30"/>
      <c r="E84" s="350"/>
      <c r="F84" s="350"/>
      <c r="G84" s="442"/>
      <c r="H84" s="442"/>
    </row>
    <row r="85" spans="2:8" ht="14.25">
      <c r="B85" s="13" t="s">
        <v>30</v>
      </c>
      <c r="C85" s="80" t="s">
        <v>113</v>
      </c>
      <c r="D85" s="30" t="s">
        <v>146</v>
      </c>
      <c r="E85" s="350">
        <f>F85+H85</f>
        <v>0</v>
      </c>
      <c r="F85" s="350">
        <f>F86</f>
        <v>0</v>
      </c>
      <c r="G85" s="350">
        <f>G86</f>
        <v>0</v>
      </c>
      <c r="H85" s="350">
        <f>H86</f>
        <v>0</v>
      </c>
    </row>
    <row r="86" spans="2:8" ht="15">
      <c r="B86" s="13" t="s">
        <v>109</v>
      </c>
      <c r="C86" s="186" t="s">
        <v>368</v>
      </c>
      <c r="D86" s="30"/>
      <c r="E86" s="363">
        <f>F86+H86</f>
        <v>0</v>
      </c>
      <c r="F86" s="363"/>
      <c r="G86" s="387"/>
      <c r="H86" s="387"/>
    </row>
    <row r="87" spans="2:8" ht="15.75">
      <c r="B87" s="34" t="s">
        <v>31</v>
      </c>
      <c r="C87" s="31" t="s">
        <v>37</v>
      </c>
      <c r="D87" s="30"/>
      <c r="E87" s="350"/>
      <c r="F87" s="350"/>
      <c r="G87" s="442"/>
      <c r="H87" s="387"/>
    </row>
    <row r="88" spans="2:8" ht="14.25">
      <c r="B88" s="34" t="s">
        <v>33</v>
      </c>
      <c r="C88" s="80" t="s">
        <v>113</v>
      </c>
      <c r="D88" s="30" t="s">
        <v>146</v>
      </c>
      <c r="E88" s="350">
        <f>F88+H88</f>
        <v>0</v>
      </c>
      <c r="F88" s="350">
        <f>F89</f>
        <v>0</v>
      </c>
      <c r="G88" s="350">
        <f>G89</f>
        <v>0</v>
      </c>
      <c r="H88" s="350">
        <f>H89</f>
        <v>0</v>
      </c>
    </row>
    <row r="89" spans="2:8" ht="15">
      <c r="B89" s="13" t="s">
        <v>110</v>
      </c>
      <c r="C89" s="186" t="s">
        <v>368</v>
      </c>
      <c r="D89" s="30"/>
      <c r="E89" s="363">
        <f>F89+H89</f>
        <v>0</v>
      </c>
      <c r="F89" s="363"/>
      <c r="G89" s="387"/>
      <c r="H89" s="442"/>
    </row>
    <row r="90" spans="2:8" ht="15.75">
      <c r="B90" s="34" t="s">
        <v>34</v>
      </c>
      <c r="C90" s="17" t="s">
        <v>5</v>
      </c>
      <c r="D90" s="30"/>
      <c r="E90" s="350"/>
      <c r="F90" s="350"/>
      <c r="G90" s="442"/>
      <c r="H90" s="442"/>
    </row>
    <row r="91" spans="2:8" ht="14.25">
      <c r="B91" s="34" t="s">
        <v>35</v>
      </c>
      <c r="C91" s="25" t="s">
        <v>113</v>
      </c>
      <c r="D91" s="30" t="s">
        <v>146</v>
      </c>
      <c r="E91" s="350">
        <f>F91+H91</f>
        <v>0</v>
      </c>
      <c r="F91" s="350">
        <f>F92</f>
        <v>0</v>
      </c>
      <c r="G91" s="350">
        <f>G92</f>
        <v>0</v>
      </c>
      <c r="H91" s="350">
        <f>H92</f>
        <v>0</v>
      </c>
    </row>
    <row r="92" spans="2:8" ht="15">
      <c r="B92" s="13" t="s">
        <v>111</v>
      </c>
      <c r="C92" s="186" t="s">
        <v>368</v>
      </c>
      <c r="D92" s="30"/>
      <c r="E92" s="363">
        <f>F92+H92</f>
        <v>0</v>
      </c>
      <c r="F92" s="363"/>
      <c r="G92" s="387"/>
      <c r="H92" s="387"/>
    </row>
    <row r="93" spans="2:8" ht="14.25">
      <c r="B93" s="34" t="s">
        <v>38</v>
      </c>
      <c r="C93" s="23" t="s">
        <v>420</v>
      </c>
      <c r="D93" s="30"/>
      <c r="E93" s="350"/>
      <c r="F93" s="350"/>
      <c r="G93" s="442"/>
      <c r="H93" s="442"/>
    </row>
    <row r="94" spans="2:8" ht="14.25">
      <c r="B94" s="34" t="s">
        <v>39</v>
      </c>
      <c r="C94" s="25" t="s">
        <v>113</v>
      </c>
      <c r="D94" s="30" t="s">
        <v>146</v>
      </c>
      <c r="E94" s="350">
        <f>F94+H94</f>
        <v>0</v>
      </c>
      <c r="F94" s="350">
        <f>F95</f>
        <v>0</v>
      </c>
      <c r="G94" s="350">
        <f>G95</f>
        <v>0</v>
      </c>
      <c r="H94" s="350">
        <f>H95</f>
        <v>0</v>
      </c>
    </row>
    <row r="95" spans="2:8" ht="15">
      <c r="B95" s="13" t="s">
        <v>112</v>
      </c>
      <c r="C95" s="186" t="s">
        <v>368</v>
      </c>
      <c r="D95" s="30"/>
      <c r="E95" s="363">
        <f>F95+H95</f>
        <v>0</v>
      </c>
      <c r="F95" s="363">
        <f>F86+F89+F92</f>
        <v>0</v>
      </c>
      <c r="G95" s="363">
        <f>G86+G89+G92</f>
        <v>0</v>
      </c>
      <c r="H95" s="363">
        <f>H86+H89+H92</f>
        <v>0</v>
      </c>
    </row>
    <row r="96" spans="2:8" ht="15.75">
      <c r="B96" s="34" t="s">
        <v>40</v>
      </c>
      <c r="C96" s="31" t="s">
        <v>6</v>
      </c>
      <c r="D96" s="81"/>
      <c r="E96" s="350"/>
      <c r="F96" s="350"/>
      <c r="G96" s="442"/>
      <c r="H96" s="442"/>
    </row>
    <row r="97" spans="2:8" ht="14.25">
      <c r="B97" s="34" t="s">
        <v>41</v>
      </c>
      <c r="C97" s="25" t="s">
        <v>113</v>
      </c>
      <c r="D97" s="81" t="s">
        <v>146</v>
      </c>
      <c r="E97" s="350">
        <f>E98</f>
        <v>0</v>
      </c>
      <c r="F97" s="350">
        <f>F98</f>
        <v>0</v>
      </c>
      <c r="G97" s="350">
        <f>G98</f>
        <v>0</v>
      </c>
      <c r="H97" s="350">
        <f>H98</f>
        <v>0</v>
      </c>
    </row>
    <row r="98" spans="2:8" ht="15">
      <c r="B98" s="13" t="s">
        <v>115</v>
      </c>
      <c r="C98" s="186" t="s">
        <v>368</v>
      </c>
      <c r="D98" s="81"/>
      <c r="E98" s="363">
        <f>F98+H98</f>
        <v>0</v>
      </c>
      <c r="F98" s="363"/>
      <c r="G98" s="387"/>
      <c r="H98" s="387"/>
    </row>
    <row r="99" spans="2:8" ht="15.75">
      <c r="B99" s="34" t="s">
        <v>42</v>
      </c>
      <c r="C99" s="31" t="s">
        <v>49</v>
      </c>
      <c r="D99" s="81"/>
      <c r="E99" s="350"/>
      <c r="F99" s="350"/>
      <c r="G99" s="442"/>
      <c r="H99" s="442"/>
    </row>
    <row r="100" spans="2:8" ht="14.25">
      <c r="B100" s="13" t="s">
        <v>43</v>
      </c>
      <c r="C100" s="82" t="s">
        <v>113</v>
      </c>
      <c r="D100" s="81" t="s">
        <v>146</v>
      </c>
      <c r="E100" s="350">
        <f>E101</f>
        <v>0</v>
      </c>
      <c r="F100" s="350">
        <f>F101</f>
        <v>0</v>
      </c>
      <c r="G100" s="350">
        <f>G101</f>
        <v>0</v>
      </c>
      <c r="H100" s="350">
        <f>H101</f>
        <v>0</v>
      </c>
    </row>
    <row r="101" spans="2:8" ht="15">
      <c r="B101" s="13" t="s">
        <v>125</v>
      </c>
      <c r="C101" s="186" t="s">
        <v>368</v>
      </c>
      <c r="D101" s="83"/>
      <c r="E101" s="363">
        <f>F101+H101</f>
        <v>0</v>
      </c>
      <c r="F101" s="363"/>
      <c r="G101" s="387"/>
      <c r="H101" s="387"/>
    </row>
    <row r="102" spans="2:8" ht="28.5">
      <c r="B102" s="34" t="s">
        <v>44</v>
      </c>
      <c r="C102" s="8" t="s">
        <v>419</v>
      </c>
      <c r="D102" s="81"/>
      <c r="E102" s="350"/>
      <c r="F102" s="350"/>
      <c r="G102" s="442"/>
      <c r="H102" s="442"/>
    </row>
    <row r="103" spans="2:8" ht="14.25">
      <c r="B103" s="34" t="s">
        <v>45</v>
      </c>
      <c r="C103" s="25" t="s">
        <v>113</v>
      </c>
      <c r="D103" s="81" t="s">
        <v>146</v>
      </c>
      <c r="E103" s="350">
        <f>E104</f>
        <v>0</v>
      </c>
      <c r="F103" s="350">
        <f>F104</f>
        <v>0</v>
      </c>
      <c r="G103" s="350">
        <f>G104</f>
        <v>0</v>
      </c>
      <c r="H103" s="350">
        <f>H104</f>
        <v>0</v>
      </c>
    </row>
    <row r="104" spans="2:8" ht="15">
      <c r="B104" s="44" t="s">
        <v>126</v>
      </c>
      <c r="C104" s="186" t="s">
        <v>368</v>
      </c>
      <c r="D104" s="83"/>
      <c r="E104" s="363">
        <f>F104+H104</f>
        <v>0</v>
      </c>
      <c r="F104" s="363"/>
      <c r="G104" s="387"/>
      <c r="H104" s="387"/>
    </row>
    <row r="105" spans="2:8" ht="15.75">
      <c r="B105" s="34" t="s">
        <v>46</v>
      </c>
      <c r="C105" s="31" t="s">
        <v>55</v>
      </c>
      <c r="D105" s="30"/>
      <c r="E105" s="368">
        <f>E106+E109+E112</f>
        <v>0</v>
      </c>
      <c r="F105" s="368">
        <f>F106+F109+F112</f>
        <v>0</v>
      </c>
      <c r="G105" s="368">
        <f>G106+G109+G112</f>
        <v>0</v>
      </c>
      <c r="H105" s="368">
        <f>H106+H109+H112</f>
        <v>0</v>
      </c>
    </row>
    <row r="106" spans="2:8" ht="14.25">
      <c r="B106" s="34" t="s">
        <v>47</v>
      </c>
      <c r="C106" s="25" t="s">
        <v>113</v>
      </c>
      <c r="D106" s="30" t="s">
        <v>146</v>
      </c>
      <c r="E106" s="350">
        <f>E107+E108</f>
        <v>0</v>
      </c>
      <c r="F106" s="350">
        <f>F107+F108</f>
        <v>0</v>
      </c>
      <c r="G106" s="350">
        <f>G107+G108</f>
        <v>0</v>
      </c>
      <c r="H106" s="350">
        <f>H107+H108</f>
        <v>0</v>
      </c>
    </row>
    <row r="107" spans="2:8" ht="15">
      <c r="B107" s="13" t="s">
        <v>509</v>
      </c>
      <c r="C107" s="18" t="s">
        <v>100</v>
      </c>
      <c r="D107" s="29"/>
      <c r="E107" s="363">
        <f>F107+H107</f>
        <v>0</v>
      </c>
      <c r="F107" s="372"/>
      <c r="G107" s="397"/>
      <c r="H107" s="397"/>
    </row>
    <row r="108" spans="2:8" ht="15">
      <c r="B108" s="13" t="s">
        <v>536</v>
      </c>
      <c r="C108" s="84" t="s">
        <v>129</v>
      </c>
      <c r="D108" s="78"/>
      <c r="E108" s="363">
        <f>F108+H108</f>
        <v>0</v>
      </c>
      <c r="F108" s="372"/>
      <c r="G108" s="397"/>
      <c r="H108" s="397"/>
    </row>
    <row r="109" spans="2:8" ht="25.5">
      <c r="B109" s="34" t="s">
        <v>252</v>
      </c>
      <c r="C109" s="26" t="s">
        <v>116</v>
      </c>
      <c r="D109" s="30" t="s">
        <v>150</v>
      </c>
      <c r="E109" s="350">
        <f>E110+E111</f>
        <v>0</v>
      </c>
      <c r="F109" s="350">
        <f>F110+F111</f>
        <v>0</v>
      </c>
      <c r="G109" s="350">
        <f>G110+G111</f>
        <v>0</v>
      </c>
      <c r="H109" s="350">
        <f>H110+H111</f>
        <v>0</v>
      </c>
    </row>
    <row r="110" spans="2:8" ht="15">
      <c r="B110" s="13" t="s">
        <v>296</v>
      </c>
      <c r="C110" s="18" t="s">
        <v>98</v>
      </c>
      <c r="D110" s="72"/>
      <c r="E110" s="363">
        <f>F110+H110</f>
        <v>0</v>
      </c>
      <c r="F110" s="372"/>
      <c r="G110" s="397"/>
      <c r="H110" s="397"/>
    </row>
    <row r="111" spans="2:8" ht="15">
      <c r="B111" s="13" t="s">
        <v>510</v>
      </c>
      <c r="C111" s="20" t="s">
        <v>99</v>
      </c>
      <c r="D111" s="72"/>
      <c r="E111" s="363">
        <f>F111+H111</f>
        <v>0</v>
      </c>
      <c r="F111" s="372"/>
      <c r="G111" s="397"/>
      <c r="H111" s="397"/>
    </row>
    <row r="112" spans="2:8" ht="14.25">
      <c r="B112" s="34" t="s">
        <v>417</v>
      </c>
      <c r="C112" s="7" t="s">
        <v>81</v>
      </c>
      <c r="D112" s="30" t="s">
        <v>147</v>
      </c>
      <c r="E112" s="363">
        <f>F112+H112</f>
        <v>0</v>
      </c>
      <c r="F112" s="363">
        <f>F113</f>
        <v>0</v>
      </c>
      <c r="G112" s="363">
        <f>G113</f>
        <v>0</v>
      </c>
      <c r="H112" s="363">
        <f>H113</f>
        <v>0</v>
      </c>
    </row>
    <row r="113" spans="2:8" ht="15">
      <c r="B113" s="13" t="s">
        <v>513</v>
      </c>
      <c r="C113" s="9" t="s">
        <v>119</v>
      </c>
      <c r="D113" s="30"/>
      <c r="E113" s="363">
        <f>F113+H113</f>
        <v>0</v>
      </c>
      <c r="F113" s="363"/>
      <c r="G113" s="387"/>
      <c r="H113" s="387"/>
    </row>
    <row r="114" spans="2:8" ht="15.75">
      <c r="B114" s="34" t="s">
        <v>48</v>
      </c>
      <c r="C114" s="31" t="s">
        <v>60</v>
      </c>
      <c r="D114" s="30"/>
      <c r="E114" s="350">
        <f>E115+E118+E121</f>
        <v>0</v>
      </c>
      <c r="F114" s="350">
        <f>F115+F118+F121</f>
        <v>0</v>
      </c>
      <c r="G114" s="350">
        <f>G115+G118+G121</f>
        <v>0</v>
      </c>
      <c r="H114" s="350">
        <f>H115+H118+H121</f>
        <v>0</v>
      </c>
    </row>
    <row r="115" spans="2:8" ht="14.25">
      <c r="B115" s="36" t="s">
        <v>50</v>
      </c>
      <c r="C115" s="25" t="s">
        <v>113</v>
      </c>
      <c r="D115" s="30" t="s">
        <v>146</v>
      </c>
      <c r="E115" s="350">
        <f>E116+E117</f>
        <v>0</v>
      </c>
      <c r="F115" s="350">
        <f>F116+F117</f>
        <v>0</v>
      </c>
      <c r="G115" s="350">
        <f>G116+G117</f>
        <v>0</v>
      </c>
      <c r="H115" s="350">
        <f>H116+H117</f>
        <v>0</v>
      </c>
    </row>
    <row r="116" spans="2:8" ht="15">
      <c r="B116" s="44" t="s">
        <v>509</v>
      </c>
      <c r="C116" s="18" t="s">
        <v>100</v>
      </c>
      <c r="D116" s="29"/>
      <c r="E116" s="363">
        <f>F116+H116</f>
        <v>0</v>
      </c>
      <c r="F116" s="372"/>
      <c r="G116" s="397"/>
      <c r="H116" s="397"/>
    </row>
    <row r="117" spans="2:8" ht="15">
      <c r="B117" s="13" t="s">
        <v>508</v>
      </c>
      <c r="C117" s="84" t="s">
        <v>129</v>
      </c>
      <c r="D117" s="78"/>
      <c r="E117" s="363">
        <f>F117+H117</f>
        <v>0</v>
      </c>
      <c r="F117" s="372"/>
      <c r="G117" s="397"/>
      <c r="H117" s="397"/>
    </row>
    <row r="118" spans="2:8" ht="25.5">
      <c r="B118" s="34" t="s">
        <v>253</v>
      </c>
      <c r="C118" s="26" t="s">
        <v>116</v>
      </c>
      <c r="D118" s="30" t="s">
        <v>150</v>
      </c>
      <c r="E118" s="350">
        <f>E119+E120</f>
        <v>0</v>
      </c>
      <c r="F118" s="350">
        <f>F119+F120</f>
        <v>0</v>
      </c>
      <c r="G118" s="350">
        <f>G119+G120</f>
        <v>0</v>
      </c>
      <c r="H118" s="350">
        <f>H119+H120</f>
        <v>0</v>
      </c>
    </row>
    <row r="119" spans="2:8" ht="15">
      <c r="B119" s="13" t="s">
        <v>296</v>
      </c>
      <c r="C119" s="18" t="s">
        <v>98</v>
      </c>
      <c r="D119" s="72"/>
      <c r="E119" s="363">
        <f>F119+H119</f>
        <v>0</v>
      </c>
      <c r="F119" s="363"/>
      <c r="G119" s="387"/>
      <c r="H119" s="387"/>
    </row>
    <row r="120" spans="2:8" ht="15">
      <c r="B120" s="13" t="s">
        <v>510</v>
      </c>
      <c r="C120" s="20" t="s">
        <v>99</v>
      </c>
      <c r="D120" s="72"/>
      <c r="E120" s="363">
        <f>F120+H120</f>
        <v>0</v>
      </c>
      <c r="F120" s="363"/>
      <c r="G120" s="387"/>
      <c r="H120" s="387"/>
    </row>
    <row r="121" spans="2:8" ht="14.25">
      <c r="B121" s="36" t="s">
        <v>365</v>
      </c>
      <c r="C121" s="7" t="s">
        <v>81</v>
      </c>
      <c r="D121" s="30" t="s">
        <v>147</v>
      </c>
      <c r="E121" s="381">
        <f>E122</f>
        <v>0</v>
      </c>
      <c r="F121" s="381">
        <f>F122</f>
        <v>0</v>
      </c>
      <c r="G121" s="381">
        <f>G122</f>
        <v>0</v>
      </c>
      <c r="H121" s="381">
        <f>H122</f>
        <v>0</v>
      </c>
    </row>
    <row r="122" spans="2:8" ht="15">
      <c r="B122" s="13" t="s">
        <v>513</v>
      </c>
      <c r="C122" s="9" t="s">
        <v>119</v>
      </c>
      <c r="D122" s="30"/>
      <c r="E122" s="382"/>
      <c r="F122" s="382"/>
      <c r="G122" s="382"/>
      <c r="H122" s="382"/>
    </row>
    <row r="123" spans="2:8" ht="14.25">
      <c r="B123" s="36" t="s">
        <v>51</v>
      </c>
      <c r="C123" s="7" t="s">
        <v>64</v>
      </c>
      <c r="D123" s="30"/>
      <c r="E123" s="350">
        <f>E124+E128</f>
        <v>0</v>
      </c>
      <c r="F123" s="350">
        <f>F124+F128</f>
        <v>0</v>
      </c>
      <c r="G123" s="350">
        <f>G124+G128</f>
        <v>0</v>
      </c>
      <c r="H123" s="350">
        <f>H124+H128</f>
        <v>0</v>
      </c>
    </row>
    <row r="124" spans="2:8" ht="25.5">
      <c r="B124" s="34" t="s">
        <v>52</v>
      </c>
      <c r="C124" s="48" t="s">
        <v>116</v>
      </c>
      <c r="D124" s="30" t="s">
        <v>150</v>
      </c>
      <c r="E124" s="350">
        <f>E125+E126+E127</f>
        <v>0</v>
      </c>
      <c r="F124" s="350">
        <f>F125+F126+F127</f>
        <v>0</v>
      </c>
      <c r="G124" s="350">
        <f>G125+G126+G127</f>
        <v>0</v>
      </c>
      <c r="H124" s="350">
        <f>H125+H126+H127</f>
        <v>0</v>
      </c>
    </row>
    <row r="125" spans="2:8" ht="15">
      <c r="B125" s="13" t="s">
        <v>296</v>
      </c>
      <c r="C125" s="18" t="s">
        <v>98</v>
      </c>
      <c r="D125" s="54"/>
      <c r="E125" s="363">
        <f>F125+H125</f>
        <v>0</v>
      </c>
      <c r="F125" s="363"/>
      <c r="G125" s="387"/>
      <c r="H125" s="397"/>
    </row>
    <row r="126" spans="2:8" ht="15">
      <c r="B126" s="13" t="s">
        <v>510</v>
      </c>
      <c r="C126" s="19" t="s">
        <v>99</v>
      </c>
      <c r="D126" s="54"/>
      <c r="E126" s="363">
        <f>F126+H126</f>
        <v>0</v>
      </c>
      <c r="F126" s="363"/>
      <c r="G126" s="387"/>
      <c r="H126" s="387"/>
    </row>
    <row r="127" spans="2:8" ht="15">
      <c r="B127" s="35" t="s">
        <v>511</v>
      </c>
      <c r="C127" s="20" t="s">
        <v>101</v>
      </c>
      <c r="D127" s="54"/>
      <c r="E127" s="363">
        <f>F127+H127</f>
        <v>0</v>
      </c>
      <c r="F127" s="363"/>
      <c r="G127" s="387"/>
      <c r="H127" s="387"/>
    </row>
    <row r="128" spans="2:8" ht="14.25">
      <c r="B128" s="36" t="s">
        <v>53</v>
      </c>
      <c r="C128" s="7" t="s">
        <v>81</v>
      </c>
      <c r="D128" s="30" t="s">
        <v>147</v>
      </c>
      <c r="E128" s="368">
        <f>F128+H128</f>
        <v>0</v>
      </c>
      <c r="F128" s="350">
        <f>F129</f>
        <v>0</v>
      </c>
      <c r="G128" s="387"/>
      <c r="H128" s="387"/>
    </row>
    <row r="129" spans="2:8" ht="15">
      <c r="B129" s="37" t="s">
        <v>513</v>
      </c>
      <c r="C129" s="9" t="s">
        <v>119</v>
      </c>
      <c r="D129" s="30"/>
      <c r="E129" s="368">
        <f>F129+H129</f>
        <v>0</v>
      </c>
      <c r="F129" s="363"/>
      <c r="G129" s="387"/>
      <c r="H129" s="387"/>
    </row>
    <row r="130" spans="2:8" ht="15.75">
      <c r="B130" s="36" t="s">
        <v>54</v>
      </c>
      <c r="C130" s="31" t="s">
        <v>7</v>
      </c>
      <c r="D130" s="30"/>
      <c r="E130" s="368">
        <f>E134+E137</f>
        <v>0</v>
      </c>
      <c r="F130" s="368">
        <f>F134+F137</f>
        <v>0</v>
      </c>
      <c r="G130" s="368">
        <f>G134+G137</f>
        <v>0</v>
      </c>
      <c r="H130" s="368">
        <f>H134+H137</f>
        <v>0</v>
      </c>
    </row>
    <row r="131" spans="2:8" ht="14.25">
      <c r="B131" s="36" t="s">
        <v>56</v>
      </c>
      <c r="C131" s="25" t="s">
        <v>113</v>
      </c>
      <c r="D131" s="30" t="s">
        <v>146</v>
      </c>
      <c r="E131" s="396">
        <f>F131+H131</f>
        <v>0</v>
      </c>
      <c r="F131" s="368"/>
      <c r="G131" s="368"/>
      <c r="H131" s="368"/>
    </row>
    <row r="132" spans="2:8" ht="15">
      <c r="B132" s="44" t="s">
        <v>509</v>
      </c>
      <c r="C132" s="18" t="s">
        <v>100</v>
      </c>
      <c r="D132" s="284"/>
      <c r="E132" s="363">
        <f>F132+H132</f>
        <v>0</v>
      </c>
      <c r="F132" s="393"/>
      <c r="G132" s="368"/>
      <c r="H132" s="368"/>
    </row>
    <row r="133" spans="2:8" ht="15">
      <c r="B133" s="13" t="s">
        <v>508</v>
      </c>
      <c r="C133" s="84" t="s">
        <v>129</v>
      </c>
      <c r="D133" s="285"/>
      <c r="E133" s="363">
        <f>F133+H133</f>
        <v>0</v>
      </c>
      <c r="F133" s="393"/>
      <c r="G133" s="368"/>
      <c r="H133" s="368"/>
    </row>
    <row r="134" spans="2:8" ht="25.5">
      <c r="B134" s="34" t="s">
        <v>57</v>
      </c>
      <c r="C134" s="48" t="s">
        <v>116</v>
      </c>
      <c r="D134" s="30" t="s">
        <v>150</v>
      </c>
      <c r="E134" s="400">
        <f>E135+E136</f>
        <v>0</v>
      </c>
      <c r="F134" s="368">
        <f>F135+F136</f>
        <v>0</v>
      </c>
      <c r="G134" s="368">
        <f>G135+G136</f>
        <v>0</v>
      </c>
      <c r="H134" s="368">
        <f>H135+H136</f>
        <v>0</v>
      </c>
    </row>
    <row r="135" spans="2:8" ht="15">
      <c r="B135" s="13" t="s">
        <v>296</v>
      </c>
      <c r="C135" s="18" t="s">
        <v>98</v>
      </c>
      <c r="D135" s="54"/>
      <c r="E135" s="363">
        <f>F135+H135</f>
        <v>0</v>
      </c>
      <c r="F135" s="363"/>
      <c r="G135" s="387"/>
      <c r="H135" s="387"/>
    </row>
    <row r="136" spans="2:8" ht="15">
      <c r="B136" s="13" t="s">
        <v>510</v>
      </c>
      <c r="C136" s="19" t="s">
        <v>99</v>
      </c>
      <c r="D136" s="54"/>
      <c r="E136" s="363">
        <f>F136+H136</f>
        <v>0</v>
      </c>
      <c r="F136" s="363"/>
      <c r="G136" s="387"/>
      <c r="H136" s="387"/>
    </row>
    <row r="137" spans="2:8" ht="14.25">
      <c r="B137" s="36" t="s">
        <v>217</v>
      </c>
      <c r="C137" s="7" t="s">
        <v>81</v>
      </c>
      <c r="D137" s="30" t="s">
        <v>147</v>
      </c>
      <c r="E137" s="368">
        <f>F137+H137</f>
        <v>0</v>
      </c>
      <c r="F137" s="368">
        <f>F138</f>
        <v>0</v>
      </c>
      <c r="G137" s="387"/>
      <c r="H137" s="387"/>
    </row>
    <row r="138" spans="2:8" ht="15">
      <c r="B138" s="44" t="s">
        <v>513</v>
      </c>
      <c r="C138" s="9" t="s">
        <v>119</v>
      </c>
      <c r="D138" s="85"/>
      <c r="E138" s="389">
        <f>F138+H138</f>
        <v>0</v>
      </c>
      <c r="F138" s="389"/>
      <c r="G138" s="390"/>
      <c r="H138" s="390"/>
    </row>
    <row r="139" spans="2:8" ht="15.75">
      <c r="B139" s="13" t="s">
        <v>59</v>
      </c>
      <c r="C139" s="31" t="s">
        <v>8</v>
      </c>
      <c r="D139" s="30"/>
      <c r="E139" s="396">
        <f>E140+E143+E147</f>
        <v>0</v>
      </c>
      <c r="F139" s="396">
        <f>F140+F143+F147</f>
        <v>0</v>
      </c>
      <c r="G139" s="396">
        <f>G140+G143+G147</f>
        <v>0</v>
      </c>
      <c r="H139" s="396">
        <f>H140+H143+H147</f>
        <v>0</v>
      </c>
    </row>
    <row r="140" spans="2:8" ht="14.25">
      <c r="B140" s="34" t="s">
        <v>61</v>
      </c>
      <c r="C140" s="25" t="s">
        <v>113</v>
      </c>
      <c r="D140" s="30" t="s">
        <v>146</v>
      </c>
      <c r="E140" s="368">
        <f>E141+E142</f>
        <v>0</v>
      </c>
      <c r="F140" s="368">
        <f>F141+F142</f>
        <v>0</v>
      </c>
      <c r="G140" s="368">
        <f>G141+G142</f>
        <v>0</v>
      </c>
      <c r="H140" s="350">
        <f>H141+H142</f>
        <v>0</v>
      </c>
    </row>
    <row r="141" spans="2:8" ht="15">
      <c r="B141" s="44" t="s">
        <v>509</v>
      </c>
      <c r="C141" s="18" t="s">
        <v>100</v>
      </c>
      <c r="D141" s="29"/>
      <c r="E141" s="363">
        <f>F141+H141</f>
        <v>0</v>
      </c>
      <c r="F141" s="363"/>
      <c r="G141" s="387"/>
      <c r="H141" s="397"/>
    </row>
    <row r="142" spans="2:8" ht="15">
      <c r="B142" s="13" t="s">
        <v>508</v>
      </c>
      <c r="C142" s="84" t="s">
        <v>157</v>
      </c>
      <c r="D142" s="78"/>
      <c r="E142" s="363">
        <f>F142+H142</f>
        <v>0</v>
      </c>
      <c r="F142" s="363"/>
      <c r="G142" s="387"/>
      <c r="H142" s="397"/>
    </row>
    <row r="143" spans="2:8" ht="25.5">
      <c r="B143" s="34" t="s">
        <v>62</v>
      </c>
      <c r="C143" s="48" t="s">
        <v>116</v>
      </c>
      <c r="D143" s="30" t="s">
        <v>150</v>
      </c>
      <c r="E143" s="368">
        <f>E144+E145+E146</f>
        <v>0</v>
      </c>
      <c r="F143" s="368">
        <f>F144+F145+F146</f>
        <v>0</v>
      </c>
      <c r="G143" s="368">
        <f>G144+G145+G146</f>
        <v>0</v>
      </c>
      <c r="H143" s="368">
        <f>H144+H145+H146</f>
        <v>0</v>
      </c>
    </row>
    <row r="144" spans="2:8" ht="15">
      <c r="B144" s="13" t="s">
        <v>296</v>
      </c>
      <c r="C144" s="18" t="s">
        <v>98</v>
      </c>
      <c r="D144" s="54"/>
      <c r="E144" s="363">
        <f>F144+H144</f>
        <v>0</v>
      </c>
      <c r="F144" s="363"/>
      <c r="G144" s="387"/>
      <c r="H144" s="397"/>
    </row>
    <row r="145" spans="2:8" ht="15">
      <c r="B145" s="13" t="s">
        <v>510</v>
      </c>
      <c r="C145" s="19" t="s">
        <v>99</v>
      </c>
      <c r="D145" s="54"/>
      <c r="E145" s="363">
        <f>F145+H145</f>
        <v>0</v>
      </c>
      <c r="F145" s="363"/>
      <c r="G145" s="387"/>
      <c r="H145" s="387"/>
    </row>
    <row r="146" spans="2:8" ht="15">
      <c r="B146" s="50" t="s">
        <v>512</v>
      </c>
      <c r="C146" s="14" t="s">
        <v>292</v>
      </c>
      <c r="D146" s="54"/>
      <c r="E146" s="363">
        <f>F146+H146</f>
        <v>0</v>
      </c>
      <c r="F146" s="363"/>
      <c r="G146" s="387"/>
      <c r="H146" s="387"/>
    </row>
    <row r="147" spans="2:8" ht="14.25">
      <c r="B147" s="34" t="s">
        <v>219</v>
      </c>
      <c r="C147" s="7" t="s">
        <v>81</v>
      </c>
      <c r="D147" s="30" t="s">
        <v>147</v>
      </c>
      <c r="E147" s="350">
        <f>F147+H147</f>
        <v>0</v>
      </c>
      <c r="F147" s="350">
        <f>F148</f>
        <v>0</v>
      </c>
      <c r="G147" s="350">
        <f>G148</f>
        <v>0</v>
      </c>
      <c r="H147" s="350">
        <f>H148</f>
        <v>0</v>
      </c>
    </row>
    <row r="148" spans="2:8" ht="15">
      <c r="B148" s="13" t="s">
        <v>513</v>
      </c>
      <c r="C148" s="9" t="s">
        <v>119</v>
      </c>
      <c r="D148" s="85"/>
      <c r="E148" s="389">
        <f>F148+H148</f>
        <v>0</v>
      </c>
      <c r="F148" s="389"/>
      <c r="G148" s="390"/>
      <c r="H148" s="390"/>
    </row>
    <row r="149" spans="2:8" ht="14.25">
      <c r="B149" s="281" t="s">
        <v>63</v>
      </c>
      <c r="C149" s="7" t="s">
        <v>418</v>
      </c>
      <c r="D149" s="88"/>
      <c r="E149" s="350">
        <f>E150+E153+E158</f>
        <v>0</v>
      </c>
      <c r="F149" s="350">
        <f>F150+F153+F158</f>
        <v>0</v>
      </c>
      <c r="G149" s="350">
        <f>G150+G153+G158</f>
        <v>0</v>
      </c>
      <c r="H149" s="350">
        <f>H150+H153+H158</f>
        <v>0</v>
      </c>
    </row>
    <row r="150" spans="2:8" ht="14.25">
      <c r="B150" s="34" t="s">
        <v>65</v>
      </c>
      <c r="C150" s="25" t="s">
        <v>113</v>
      </c>
      <c r="D150" s="30" t="s">
        <v>146</v>
      </c>
      <c r="E150" s="474">
        <f aca="true" t="shared" si="3" ref="E150:H152">E106+E115+E140</f>
        <v>0</v>
      </c>
      <c r="F150" s="474">
        <f t="shared" si="3"/>
        <v>0</v>
      </c>
      <c r="G150" s="474">
        <f t="shared" si="3"/>
        <v>0</v>
      </c>
      <c r="H150" s="474">
        <f t="shared" si="3"/>
        <v>0</v>
      </c>
    </row>
    <row r="151" spans="2:8" ht="15">
      <c r="B151" s="44" t="s">
        <v>509</v>
      </c>
      <c r="C151" s="19" t="s">
        <v>100</v>
      </c>
      <c r="D151" s="72"/>
      <c r="E151" s="363">
        <f t="shared" si="3"/>
        <v>0</v>
      </c>
      <c r="F151" s="363">
        <f t="shared" si="3"/>
        <v>0</v>
      </c>
      <c r="G151" s="363">
        <f t="shared" si="3"/>
        <v>0</v>
      </c>
      <c r="H151" s="363">
        <f t="shared" si="3"/>
        <v>0</v>
      </c>
    </row>
    <row r="152" spans="2:8" ht="15">
      <c r="B152" s="13" t="s">
        <v>508</v>
      </c>
      <c r="C152" s="19" t="s">
        <v>129</v>
      </c>
      <c r="D152" s="69"/>
      <c r="E152" s="363">
        <f t="shared" si="3"/>
        <v>0</v>
      </c>
      <c r="F152" s="363">
        <f t="shared" si="3"/>
        <v>0</v>
      </c>
      <c r="G152" s="363">
        <f t="shared" si="3"/>
        <v>0</v>
      </c>
      <c r="H152" s="363">
        <f t="shared" si="3"/>
        <v>0</v>
      </c>
    </row>
    <row r="153" spans="2:8" ht="25.5">
      <c r="B153" s="86" t="s">
        <v>66</v>
      </c>
      <c r="C153" s="48" t="s">
        <v>116</v>
      </c>
      <c r="D153" s="29" t="s">
        <v>150</v>
      </c>
      <c r="E153" s="350">
        <f>E154+E155+E156+E157</f>
        <v>0</v>
      </c>
      <c r="F153" s="350">
        <f>F154+F155+F156+F157</f>
        <v>0</v>
      </c>
      <c r="G153" s="350">
        <f>G154+G155+G156+G157</f>
        <v>0</v>
      </c>
      <c r="H153" s="350">
        <f>H154+H155+H156+H157</f>
        <v>0</v>
      </c>
    </row>
    <row r="154" spans="2:8" ht="15">
      <c r="B154" s="13" t="s">
        <v>296</v>
      </c>
      <c r="C154" s="27" t="s">
        <v>98</v>
      </c>
      <c r="D154" s="58"/>
      <c r="E154" s="394">
        <f aca="true" t="shared" si="4" ref="E154:H155">E110+E119+E125+E135+E144</f>
        <v>0</v>
      </c>
      <c r="F154" s="372">
        <f t="shared" si="4"/>
        <v>0</v>
      </c>
      <c r="G154" s="372">
        <f t="shared" si="4"/>
        <v>0</v>
      </c>
      <c r="H154" s="372">
        <f t="shared" si="4"/>
        <v>0</v>
      </c>
    </row>
    <row r="155" spans="2:13" ht="15">
      <c r="B155" s="13" t="s">
        <v>510</v>
      </c>
      <c r="C155" s="21" t="s">
        <v>99</v>
      </c>
      <c r="D155" s="85"/>
      <c r="E155" s="394">
        <f t="shared" si="4"/>
        <v>0</v>
      </c>
      <c r="F155" s="372">
        <f t="shared" si="4"/>
        <v>0</v>
      </c>
      <c r="G155" s="372">
        <f t="shared" si="4"/>
        <v>0</v>
      </c>
      <c r="H155" s="372">
        <f t="shared" si="4"/>
        <v>0</v>
      </c>
      <c r="M155" s="32" t="s">
        <v>102</v>
      </c>
    </row>
    <row r="156" spans="2:8" ht="15">
      <c r="B156" s="13" t="s">
        <v>511</v>
      </c>
      <c r="C156" s="22" t="s">
        <v>101</v>
      </c>
      <c r="D156" s="28"/>
      <c r="E156" s="394">
        <f>E127</f>
        <v>0</v>
      </c>
      <c r="F156" s="372">
        <f>F127</f>
        <v>0</v>
      </c>
      <c r="G156" s="372">
        <f>G127</f>
        <v>0</v>
      </c>
      <c r="H156" s="372">
        <f>H127</f>
        <v>0</v>
      </c>
    </row>
    <row r="157" spans="2:8" ht="15">
      <c r="B157" s="13" t="s">
        <v>512</v>
      </c>
      <c r="C157" s="14" t="s">
        <v>292</v>
      </c>
      <c r="D157" s="28"/>
      <c r="E157" s="372">
        <f>E146</f>
        <v>0</v>
      </c>
      <c r="F157" s="372">
        <f>F146</f>
        <v>0</v>
      </c>
      <c r="G157" s="372">
        <f>G146</f>
        <v>0</v>
      </c>
      <c r="H157" s="372">
        <f>H146</f>
        <v>0</v>
      </c>
    </row>
    <row r="158" spans="2:8" ht="14.25">
      <c r="B158" s="288" t="s">
        <v>222</v>
      </c>
      <c r="C158" s="90" t="s">
        <v>81</v>
      </c>
      <c r="D158" s="60" t="s">
        <v>147</v>
      </c>
      <c r="E158" s="350">
        <f aca="true" t="shared" si="5" ref="E158:H159">E137+E128</f>
        <v>0</v>
      </c>
      <c r="F158" s="350">
        <f t="shared" si="5"/>
        <v>0</v>
      </c>
      <c r="G158" s="350">
        <f t="shared" si="5"/>
        <v>0</v>
      </c>
      <c r="H158" s="350">
        <f t="shared" si="5"/>
        <v>0</v>
      </c>
    </row>
    <row r="159" spans="2:8" ht="15">
      <c r="B159" s="13" t="s">
        <v>513</v>
      </c>
      <c r="C159" s="14" t="s">
        <v>119</v>
      </c>
      <c r="D159" s="12"/>
      <c r="E159" s="363">
        <f t="shared" si="5"/>
        <v>0</v>
      </c>
      <c r="F159" s="363">
        <f t="shared" si="5"/>
        <v>0</v>
      </c>
      <c r="G159" s="363">
        <f t="shared" si="5"/>
        <v>0</v>
      </c>
      <c r="H159" s="363">
        <f t="shared" si="5"/>
        <v>0</v>
      </c>
    </row>
    <row r="160" spans="2:8" ht="15.75">
      <c r="B160" s="91" t="s">
        <v>67</v>
      </c>
      <c r="C160" s="31" t="s">
        <v>121</v>
      </c>
      <c r="D160" s="12"/>
      <c r="E160" s="350">
        <f>E161</f>
        <v>0</v>
      </c>
      <c r="F160" s="350">
        <f>F161</f>
        <v>0</v>
      </c>
      <c r="G160" s="350">
        <f>G161</f>
        <v>0</v>
      </c>
      <c r="H160" s="350">
        <f>H161</f>
        <v>0</v>
      </c>
    </row>
    <row r="161" spans="2:8" ht="25.5">
      <c r="B161" s="44" t="s">
        <v>68</v>
      </c>
      <c r="C161" s="26" t="s">
        <v>114</v>
      </c>
      <c r="D161" s="6" t="s">
        <v>148</v>
      </c>
      <c r="E161" s="372">
        <f>F161+H161</f>
        <v>0</v>
      </c>
      <c r="F161" s="372"/>
      <c r="G161" s="372"/>
      <c r="H161" s="350"/>
    </row>
    <row r="162" spans="2:8" ht="15.75">
      <c r="B162" s="34" t="s">
        <v>70</v>
      </c>
      <c r="C162" s="185" t="s">
        <v>359</v>
      </c>
      <c r="D162" s="6"/>
      <c r="E162" s="372"/>
      <c r="F162" s="372"/>
      <c r="G162" s="372"/>
      <c r="H162" s="350"/>
    </row>
    <row r="163" spans="2:8" ht="14.25">
      <c r="B163" s="44" t="s">
        <v>71</v>
      </c>
      <c r="C163" s="25" t="s">
        <v>161</v>
      </c>
      <c r="D163" s="60" t="s">
        <v>40</v>
      </c>
      <c r="E163" s="350">
        <f>E164+E165</f>
        <v>0</v>
      </c>
      <c r="F163" s="350">
        <f>F164+F165</f>
        <v>0</v>
      </c>
      <c r="G163" s="350">
        <f>G164+G165</f>
        <v>0</v>
      </c>
      <c r="H163" s="350">
        <f>H164+H165</f>
        <v>0</v>
      </c>
    </row>
    <row r="164" spans="2:8" ht="15">
      <c r="B164" s="44" t="s">
        <v>140</v>
      </c>
      <c r="C164" s="63" t="s">
        <v>78</v>
      </c>
      <c r="D164" s="64"/>
      <c r="E164" s="386">
        <f>F164+H164</f>
        <v>0</v>
      </c>
      <c r="F164" s="363"/>
      <c r="G164" s="387"/>
      <c r="H164" s="387"/>
    </row>
    <row r="165" spans="2:8" ht="15">
      <c r="B165" s="44" t="s">
        <v>360</v>
      </c>
      <c r="C165" s="63" t="s">
        <v>79</v>
      </c>
      <c r="D165" s="64"/>
      <c r="E165" s="386">
        <f>F165+H165</f>
        <v>0</v>
      </c>
      <c r="F165" s="363"/>
      <c r="G165" s="387"/>
      <c r="H165" s="387"/>
    </row>
    <row r="166" spans="2:8" ht="15.75">
      <c r="B166" s="34" t="s">
        <v>72</v>
      </c>
      <c r="C166" s="42" t="s">
        <v>370</v>
      </c>
      <c r="D166" s="187"/>
      <c r="E166" s="350">
        <f>F166+H166</f>
        <v>0</v>
      </c>
      <c r="F166" s="368">
        <f>F167</f>
        <v>0</v>
      </c>
      <c r="G166" s="368">
        <f>G167</f>
        <v>0</v>
      </c>
      <c r="H166" s="368">
        <f>H167</f>
        <v>0</v>
      </c>
    </row>
    <row r="167" spans="2:8" ht="14.25">
      <c r="B167" s="44" t="s">
        <v>73</v>
      </c>
      <c r="C167" s="25" t="s">
        <v>113</v>
      </c>
      <c r="D167" s="188" t="s">
        <v>146</v>
      </c>
      <c r="E167" s="350">
        <f>F167+H167</f>
        <v>0</v>
      </c>
      <c r="F167" s="368"/>
      <c r="G167" s="363"/>
      <c r="H167" s="368"/>
    </row>
    <row r="168" spans="2:8" ht="15.75">
      <c r="B168" s="91" t="s">
        <v>318</v>
      </c>
      <c r="C168" s="168" t="s">
        <v>141</v>
      </c>
      <c r="D168" s="6"/>
      <c r="E168" s="350">
        <f>E169+E170+E171+E172+E173+E175+E176+E177+E174</f>
        <v>278447</v>
      </c>
      <c r="F168" s="350">
        <f>F169+F170+F171+F172+F173+F175+F176+F177+F174</f>
        <v>278447</v>
      </c>
      <c r="G168" s="350">
        <f>G169+G170+G171+G172+G173+G175+G176+G177+G174</f>
        <v>182805</v>
      </c>
      <c r="H168" s="350">
        <f>H169+H170+H171+H172+H173+H175+H176+H177+H174</f>
        <v>0</v>
      </c>
    </row>
    <row r="169" spans="2:8" ht="14.25">
      <c r="B169" s="34" t="s">
        <v>231</v>
      </c>
      <c r="C169" s="25" t="s">
        <v>113</v>
      </c>
      <c r="D169" s="6" t="s">
        <v>146</v>
      </c>
      <c r="E169" s="372">
        <f>E150+E103+E100+E97+E94+E82+E79+E14</f>
        <v>278447</v>
      </c>
      <c r="F169" s="372">
        <f>F150+F103+F100+F97+F94+F82+F79+F14</f>
        <v>278447</v>
      </c>
      <c r="G169" s="372">
        <f>G150+G103+G100+G97+G94+G82+G79+G14</f>
        <v>182805</v>
      </c>
      <c r="H169" s="372">
        <f>H150+H103+H100+H97+H94+H82+H79+H14</f>
        <v>0</v>
      </c>
    </row>
    <row r="170" spans="2:8" ht="25.5">
      <c r="B170" s="34" t="s">
        <v>269</v>
      </c>
      <c r="C170" s="26" t="s">
        <v>114</v>
      </c>
      <c r="D170" s="6" t="s">
        <v>148</v>
      </c>
      <c r="E170" s="372">
        <f>E56+E160</f>
        <v>0</v>
      </c>
      <c r="F170" s="372">
        <f>F56+F160</f>
        <v>0</v>
      </c>
      <c r="G170" s="372">
        <f>G56+G160</f>
        <v>0</v>
      </c>
      <c r="H170" s="372">
        <f>H56+H160</f>
        <v>0</v>
      </c>
    </row>
    <row r="171" spans="2:8" ht="25.5">
      <c r="B171" s="34" t="s">
        <v>270</v>
      </c>
      <c r="C171" s="48" t="s">
        <v>116</v>
      </c>
      <c r="D171" s="6" t="s">
        <v>150</v>
      </c>
      <c r="E171" s="372">
        <f>E23+E54+E153</f>
        <v>0</v>
      </c>
      <c r="F171" s="372">
        <f>F23+F54+F153</f>
        <v>0</v>
      </c>
      <c r="G171" s="372">
        <f>G23+G54+G153</f>
        <v>0</v>
      </c>
      <c r="H171" s="372">
        <f>H23+H54+H153</f>
        <v>0</v>
      </c>
    </row>
    <row r="172" spans="2:8" ht="28.5">
      <c r="B172" s="34" t="s">
        <v>271</v>
      </c>
      <c r="C172" s="92" t="s">
        <v>234</v>
      </c>
      <c r="D172" s="6" t="s">
        <v>149</v>
      </c>
      <c r="E172" s="372">
        <f>E34</f>
        <v>0</v>
      </c>
      <c r="F172" s="372">
        <f>F34</f>
        <v>0</v>
      </c>
      <c r="G172" s="372">
        <f>G34</f>
        <v>0</v>
      </c>
      <c r="H172" s="372">
        <f>H34</f>
        <v>0</v>
      </c>
    </row>
    <row r="173" spans="2:8" ht="14.25">
      <c r="B173" s="34" t="s">
        <v>272</v>
      </c>
      <c r="C173" s="7" t="s">
        <v>120</v>
      </c>
      <c r="D173" s="6" t="s">
        <v>151</v>
      </c>
      <c r="E173" s="372">
        <f>E39</f>
        <v>0</v>
      </c>
      <c r="F173" s="372">
        <f>F39</f>
        <v>0</v>
      </c>
      <c r="G173" s="372">
        <f>G39</f>
        <v>0</v>
      </c>
      <c r="H173" s="372">
        <f>H39</f>
        <v>0</v>
      </c>
    </row>
    <row r="174" spans="2:8" ht="31.5">
      <c r="B174" s="34" t="s">
        <v>273</v>
      </c>
      <c r="C174" s="120" t="s">
        <v>201</v>
      </c>
      <c r="D174" s="6" t="s">
        <v>152</v>
      </c>
      <c r="E174" s="372">
        <f>E43</f>
        <v>0</v>
      </c>
      <c r="F174" s="372">
        <f>F43</f>
        <v>0</v>
      </c>
      <c r="G174" s="372">
        <f>G43</f>
        <v>0</v>
      </c>
      <c r="H174" s="372">
        <f>H43</f>
        <v>0</v>
      </c>
    </row>
    <row r="175" spans="2:8" ht="14.25">
      <c r="B175" s="34" t="s">
        <v>274</v>
      </c>
      <c r="C175" s="7" t="s">
        <v>81</v>
      </c>
      <c r="D175" s="6" t="s">
        <v>147</v>
      </c>
      <c r="E175" s="372">
        <f>F175+H175</f>
        <v>0</v>
      </c>
      <c r="F175" s="372">
        <f>F158+F45</f>
        <v>0</v>
      </c>
      <c r="G175" s="372">
        <f>G158+G45</f>
        <v>0</v>
      </c>
      <c r="H175" s="372">
        <f>H158+H45</f>
        <v>0</v>
      </c>
    </row>
    <row r="176" spans="2:8" ht="25.5">
      <c r="B176" s="47" t="s">
        <v>275</v>
      </c>
      <c r="C176" s="11" t="s">
        <v>160</v>
      </c>
      <c r="D176" s="6" t="s">
        <v>38</v>
      </c>
      <c r="E176" s="372">
        <f>F176+H176</f>
        <v>0</v>
      </c>
      <c r="F176" s="372">
        <f>F47</f>
        <v>0</v>
      </c>
      <c r="G176" s="372">
        <f>G47</f>
        <v>0</v>
      </c>
      <c r="H176" s="372">
        <f>H47</f>
        <v>0</v>
      </c>
    </row>
    <row r="177" spans="2:8" ht="18.75" customHeight="1">
      <c r="B177" s="34" t="s">
        <v>276</v>
      </c>
      <c r="C177" s="25" t="s">
        <v>161</v>
      </c>
      <c r="D177" s="59" t="s">
        <v>40</v>
      </c>
      <c r="E177" s="372">
        <f>F177+H177</f>
        <v>0</v>
      </c>
      <c r="F177" s="372">
        <f>F50+F163</f>
        <v>0</v>
      </c>
      <c r="G177" s="372">
        <f>G50+G163</f>
        <v>0</v>
      </c>
      <c r="H177" s="372">
        <f>H50+H163</f>
        <v>0</v>
      </c>
    </row>
    <row r="178" spans="2:8" ht="12.75">
      <c r="B178" s="34"/>
      <c r="C178" s="11"/>
      <c r="D178" s="6"/>
      <c r="E178" s="6"/>
      <c r="F178" s="6"/>
      <c r="G178" s="6"/>
      <c r="H178" s="6"/>
    </row>
    <row r="179" spans="2:8" ht="12.75">
      <c r="B179" s="67"/>
      <c r="D179" s="67"/>
      <c r="E179" s="67"/>
      <c r="F179" s="67"/>
      <c r="G179" s="67"/>
      <c r="H179" s="67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79"/>
  <sheetViews>
    <sheetView zoomScalePageLayoutView="0" workbookViewId="0" topLeftCell="A28">
      <selection activeCell="K49" sqref="K49"/>
    </sheetView>
  </sheetViews>
  <sheetFormatPr defaultColWidth="9.140625" defaultRowHeight="12.75"/>
  <cols>
    <col min="1" max="1" width="1.1484375" style="32" customWidth="1"/>
    <col min="2" max="2" width="9.7109375" style="32" customWidth="1"/>
    <col min="3" max="3" width="41.421875" style="32" customWidth="1"/>
    <col min="4" max="4" width="8.28125" style="32" customWidth="1"/>
    <col min="5" max="5" width="7.8515625" style="32" customWidth="1"/>
    <col min="6" max="6" width="7.421875" style="32" customWidth="1"/>
    <col min="7" max="7" width="11.57421875" style="32" customWidth="1"/>
    <col min="8" max="8" width="10.8515625" style="32" customWidth="1"/>
    <col min="9" max="9" width="9.140625" style="38" customWidth="1"/>
    <col min="10" max="16384" width="9.140625" style="32" customWidth="1"/>
  </cols>
  <sheetData>
    <row r="1" spans="4:8" ht="15">
      <c r="D1" s="45"/>
      <c r="E1" s="45"/>
      <c r="F1" s="146" t="s">
        <v>251</v>
      </c>
      <c r="G1" s="147"/>
      <c r="H1" s="147"/>
    </row>
    <row r="2" spans="4:8" ht="15">
      <c r="D2" s="9"/>
      <c r="E2" s="9"/>
      <c r="F2" s="567" t="s">
        <v>580</v>
      </c>
      <c r="G2" s="557"/>
      <c r="H2" s="557"/>
    </row>
    <row r="3" spans="4:8" ht="15">
      <c r="D3" s="45"/>
      <c r="E3" s="45"/>
      <c r="F3" s="9" t="s">
        <v>634</v>
      </c>
      <c r="G3" s="147"/>
      <c r="H3" s="147"/>
    </row>
    <row r="4" spans="5:8" ht="15">
      <c r="E4" s="9"/>
      <c r="F4" s="9" t="s">
        <v>285</v>
      </c>
      <c r="G4" s="9"/>
      <c r="H4" s="147"/>
    </row>
    <row r="6" spans="2:9" ht="14.25">
      <c r="B6" s="619" t="s">
        <v>596</v>
      </c>
      <c r="C6" s="619"/>
      <c r="D6" s="619"/>
      <c r="E6" s="619"/>
      <c r="F6" s="619"/>
      <c r="G6" s="619"/>
      <c r="H6" s="619"/>
      <c r="I6" s="40"/>
    </row>
    <row r="7" spans="2:9" ht="14.25">
      <c r="B7" s="619" t="s">
        <v>549</v>
      </c>
      <c r="C7" s="619"/>
      <c r="D7" s="619"/>
      <c r="E7" s="619"/>
      <c r="F7" s="619"/>
      <c r="G7" s="619"/>
      <c r="H7" s="619"/>
      <c r="I7" s="39"/>
    </row>
    <row r="8" ht="12.75">
      <c r="H8" s="459" t="s">
        <v>593</v>
      </c>
    </row>
    <row r="9" spans="2:8" ht="12.75" customHeight="1">
      <c r="B9" s="627" t="s">
        <v>295</v>
      </c>
      <c r="C9" s="41"/>
      <c r="D9" s="622" t="s">
        <v>297</v>
      </c>
      <c r="E9" s="609" t="s">
        <v>0</v>
      </c>
      <c r="F9" s="572" t="s">
        <v>11</v>
      </c>
      <c r="G9" s="572"/>
      <c r="H9" s="572"/>
    </row>
    <row r="10" spans="2:8" ht="12.75" customHeight="1">
      <c r="B10" s="627"/>
      <c r="C10" s="620" t="s">
        <v>124</v>
      </c>
      <c r="D10" s="623"/>
      <c r="E10" s="610"/>
      <c r="F10" s="572" t="s">
        <v>12</v>
      </c>
      <c r="G10" s="572"/>
      <c r="H10" s="615" t="s">
        <v>13</v>
      </c>
    </row>
    <row r="11" spans="2:8" ht="12.75" customHeight="1">
      <c r="B11" s="627"/>
      <c r="C11" s="620"/>
      <c r="D11" s="623"/>
      <c r="E11" s="610"/>
      <c r="F11" s="609" t="s">
        <v>14</v>
      </c>
      <c r="G11" s="573" t="s">
        <v>247</v>
      </c>
      <c r="H11" s="615"/>
    </row>
    <row r="12" spans="2:8" ht="29.25" customHeight="1">
      <c r="B12" s="627"/>
      <c r="C12" s="621"/>
      <c r="D12" s="624"/>
      <c r="E12" s="611"/>
      <c r="F12" s="611"/>
      <c r="G12" s="574"/>
      <c r="H12" s="615"/>
    </row>
    <row r="13" spans="2:8" ht="15.75">
      <c r="B13" s="34" t="s">
        <v>15</v>
      </c>
      <c r="C13" s="42" t="s">
        <v>1</v>
      </c>
      <c r="D13" s="43"/>
      <c r="E13" s="350">
        <f>F13+H13</f>
        <v>99821</v>
      </c>
      <c r="F13" s="381">
        <f>F14+F23+F34+F39+F45+F43+F47+F50</f>
        <v>0</v>
      </c>
      <c r="G13" s="381">
        <f>G14+G23+G34+G39+G45+G43+G47+G50</f>
        <v>0</v>
      </c>
      <c r="H13" s="381">
        <f>H14+H23+H34+H39+H45+H43+H47+H50</f>
        <v>99821</v>
      </c>
    </row>
    <row r="14" spans="2:8" ht="14.25">
      <c r="B14" s="16" t="s">
        <v>16</v>
      </c>
      <c r="C14" s="25" t="s">
        <v>113</v>
      </c>
      <c r="D14" s="43" t="s">
        <v>146</v>
      </c>
      <c r="E14" s="381">
        <f>E15+E17+E18+E19+E20+E21+E22+E16</f>
        <v>0</v>
      </c>
      <c r="F14" s="381">
        <f>F15+F17+F18+F19+F20+F21+F22+F16</f>
        <v>0</v>
      </c>
      <c r="G14" s="381">
        <f>G15+G17+G18+G19+G20+G21+G22+G16</f>
        <v>0</v>
      </c>
      <c r="H14" s="381">
        <f>H15+H17+H18+H19+H20+H21+H22+H16</f>
        <v>0</v>
      </c>
    </row>
    <row r="15" spans="2:8" ht="15">
      <c r="B15" s="44" t="s">
        <v>167</v>
      </c>
      <c r="C15" s="45" t="s">
        <v>279</v>
      </c>
      <c r="D15" s="612"/>
      <c r="E15" s="363">
        <f aca="true" t="shared" si="0" ref="E15:E32">F15+H15</f>
        <v>0</v>
      </c>
      <c r="F15" s="382"/>
      <c r="G15" s="382"/>
      <c r="H15" s="381"/>
    </row>
    <row r="16" spans="2:8" ht="15">
      <c r="B16" s="13" t="s">
        <v>364</v>
      </c>
      <c r="C16" s="45" t="s">
        <v>363</v>
      </c>
      <c r="D16" s="613"/>
      <c r="E16" s="363">
        <f t="shared" si="0"/>
        <v>0</v>
      </c>
      <c r="F16" s="382"/>
      <c r="G16" s="382"/>
      <c r="H16" s="381"/>
    </row>
    <row r="17" spans="2:8" ht="15">
      <c r="B17" s="13" t="s">
        <v>168</v>
      </c>
      <c r="C17" s="45" t="s">
        <v>280</v>
      </c>
      <c r="D17" s="613"/>
      <c r="E17" s="363">
        <f t="shared" si="0"/>
        <v>0</v>
      </c>
      <c r="F17" s="382"/>
      <c r="G17" s="382"/>
      <c r="H17" s="460"/>
    </row>
    <row r="18" spans="2:8" ht="15">
      <c r="B18" s="13" t="s">
        <v>169</v>
      </c>
      <c r="C18" s="9" t="s">
        <v>245</v>
      </c>
      <c r="D18" s="613"/>
      <c r="E18" s="363">
        <f t="shared" si="0"/>
        <v>0</v>
      </c>
      <c r="F18" s="382"/>
      <c r="G18" s="382"/>
      <c r="H18" s="381"/>
    </row>
    <row r="19" spans="2:8" ht="15">
      <c r="B19" s="13" t="s">
        <v>170</v>
      </c>
      <c r="C19" s="9" t="s">
        <v>248</v>
      </c>
      <c r="D19" s="613"/>
      <c r="E19" s="363">
        <f t="shared" si="0"/>
        <v>0</v>
      </c>
      <c r="F19" s="382"/>
      <c r="G19" s="382"/>
      <c r="H19" s="381"/>
    </row>
    <row r="20" spans="2:8" ht="15">
      <c r="B20" s="13" t="s">
        <v>171</v>
      </c>
      <c r="C20" s="9" t="s">
        <v>84</v>
      </c>
      <c r="D20" s="613"/>
      <c r="E20" s="363">
        <f t="shared" si="0"/>
        <v>0</v>
      </c>
      <c r="F20" s="382"/>
      <c r="G20" s="382"/>
      <c r="H20" s="381"/>
    </row>
    <row r="21" spans="2:8" ht="15">
      <c r="B21" s="44" t="s">
        <v>172</v>
      </c>
      <c r="C21" s="9" t="s">
        <v>85</v>
      </c>
      <c r="D21" s="613"/>
      <c r="E21" s="363">
        <f t="shared" si="0"/>
        <v>0</v>
      </c>
      <c r="F21" s="382"/>
      <c r="G21" s="382"/>
      <c r="H21" s="381"/>
    </row>
    <row r="22" spans="2:8" ht="15">
      <c r="B22" s="44" t="s">
        <v>173</v>
      </c>
      <c r="C22" s="46" t="s">
        <v>80</v>
      </c>
      <c r="D22" s="24"/>
      <c r="E22" s="363">
        <f t="shared" si="0"/>
        <v>0</v>
      </c>
      <c r="F22" s="382"/>
      <c r="G22" s="382"/>
      <c r="H22" s="381"/>
    </row>
    <row r="23" spans="2:8" ht="26.25" customHeight="1">
      <c r="B23" s="87" t="s">
        <v>17</v>
      </c>
      <c r="C23" s="104" t="s">
        <v>116</v>
      </c>
      <c r="D23" s="271" t="s">
        <v>150</v>
      </c>
      <c r="E23" s="385">
        <f>F23+H23</f>
        <v>0</v>
      </c>
      <c r="F23" s="385">
        <f>F24+F26+F28+F29+F30+F31+F25+F32+F27+F33</f>
        <v>0</v>
      </c>
      <c r="G23" s="385">
        <f>G24+G26+G28+G29+G30+G31+G25+G32+G27+G33</f>
        <v>0</v>
      </c>
      <c r="H23" s="385">
        <f>H24+H26+H28+H29+H30+H31+H25+H32+H27+H33</f>
        <v>0</v>
      </c>
    </row>
    <row r="24" spans="2:8" ht="15" customHeight="1">
      <c r="B24" s="50" t="s">
        <v>296</v>
      </c>
      <c r="C24" s="18" t="s">
        <v>278</v>
      </c>
      <c r="D24" s="51"/>
      <c r="E24" s="386">
        <f>F24+H24</f>
        <v>0</v>
      </c>
      <c r="F24" s="363"/>
      <c r="G24" s="397"/>
      <c r="H24" s="398"/>
    </row>
    <row r="25" spans="2:8" ht="15" customHeight="1">
      <c r="B25" s="50" t="s">
        <v>164</v>
      </c>
      <c r="C25" s="19" t="s">
        <v>277</v>
      </c>
      <c r="D25" s="52"/>
      <c r="E25" s="386">
        <f t="shared" si="0"/>
        <v>0</v>
      </c>
      <c r="F25" s="363"/>
      <c r="G25" s="387"/>
      <c r="H25" s="397"/>
    </row>
    <row r="26" spans="2:8" ht="15" customHeight="1">
      <c r="B26" s="50" t="s">
        <v>175</v>
      </c>
      <c r="C26" s="19" t="s">
        <v>75</v>
      </c>
      <c r="D26" s="53"/>
      <c r="E26" s="386">
        <f t="shared" si="0"/>
        <v>0</v>
      </c>
      <c r="F26" s="363"/>
      <c r="G26" s="387"/>
      <c r="H26" s="387"/>
    </row>
    <row r="27" spans="2:8" ht="15" customHeight="1">
      <c r="B27" s="50" t="s">
        <v>171</v>
      </c>
      <c r="C27" s="19" t="s">
        <v>183</v>
      </c>
      <c r="D27" s="53"/>
      <c r="E27" s="386">
        <f t="shared" si="0"/>
        <v>0</v>
      </c>
      <c r="F27" s="363"/>
      <c r="G27" s="387"/>
      <c r="H27" s="387"/>
    </row>
    <row r="28" spans="2:8" ht="15" customHeight="1">
      <c r="B28" s="50" t="s">
        <v>176</v>
      </c>
      <c r="C28" s="46" t="s">
        <v>2</v>
      </c>
      <c r="D28" s="53"/>
      <c r="E28" s="386">
        <f t="shared" si="0"/>
        <v>0</v>
      </c>
      <c r="F28" s="363"/>
      <c r="G28" s="387"/>
      <c r="H28" s="387"/>
    </row>
    <row r="29" spans="2:8" ht="15" customHeight="1">
      <c r="B29" s="93" t="s">
        <v>173</v>
      </c>
      <c r="C29" s="46" t="s">
        <v>80</v>
      </c>
      <c r="D29" s="52"/>
      <c r="E29" s="386">
        <f t="shared" si="0"/>
        <v>0</v>
      </c>
      <c r="F29" s="363"/>
      <c r="G29" s="388"/>
      <c r="H29" s="388"/>
    </row>
    <row r="30" spans="2:8" ht="15" customHeight="1">
      <c r="B30" s="50" t="s">
        <v>177</v>
      </c>
      <c r="C30" s="19" t="s">
        <v>4</v>
      </c>
      <c r="D30" s="52"/>
      <c r="E30" s="386">
        <f t="shared" si="0"/>
        <v>0</v>
      </c>
      <c r="F30" s="363"/>
      <c r="G30" s="388"/>
      <c r="H30" s="388"/>
    </row>
    <row r="31" spans="2:8" ht="31.5" customHeight="1">
      <c r="B31" s="94" t="s">
        <v>166</v>
      </c>
      <c r="C31" s="169" t="s">
        <v>621</v>
      </c>
      <c r="D31" s="54"/>
      <c r="E31" s="386">
        <f t="shared" si="0"/>
        <v>0</v>
      </c>
      <c r="F31" s="389"/>
      <c r="G31" s="390"/>
      <c r="H31" s="388"/>
    </row>
    <row r="32" spans="2:8" ht="30" customHeight="1">
      <c r="B32" s="13" t="s">
        <v>178</v>
      </c>
      <c r="C32" s="55" t="s">
        <v>117</v>
      </c>
      <c r="D32" s="54"/>
      <c r="E32" s="386">
        <f t="shared" si="0"/>
        <v>0</v>
      </c>
      <c r="F32" s="389"/>
      <c r="G32" s="390"/>
      <c r="H32" s="388"/>
    </row>
    <row r="33" spans="2:8" ht="30" customHeight="1">
      <c r="B33" s="94" t="s">
        <v>525</v>
      </c>
      <c r="C33" s="278" t="s">
        <v>524</v>
      </c>
      <c r="D33" s="54"/>
      <c r="E33" s="382">
        <f>SB!E33+'D-2012'!E33+'skol. lėšos'!E33</f>
        <v>0</v>
      </c>
      <c r="F33" s="389"/>
      <c r="G33" s="390"/>
      <c r="H33" s="383"/>
    </row>
    <row r="34" spans="2:8" ht="30.75" customHeight="1">
      <c r="B34" s="34" t="s">
        <v>18</v>
      </c>
      <c r="C34" s="92" t="s">
        <v>234</v>
      </c>
      <c r="D34" s="59" t="s">
        <v>149</v>
      </c>
      <c r="E34" s="391">
        <f>E35+E37+E36+E38</f>
        <v>31000</v>
      </c>
      <c r="F34" s="462">
        <f>F35+F37+F36+F38</f>
        <v>0</v>
      </c>
      <c r="G34" s="462">
        <f>G35+G37+G36+G38</f>
        <v>0</v>
      </c>
      <c r="H34" s="391">
        <f>H35+H37+H36+H38</f>
        <v>31000</v>
      </c>
    </row>
    <row r="35" spans="2:8" ht="15">
      <c r="B35" s="44" t="s">
        <v>179</v>
      </c>
      <c r="C35" s="57" t="s">
        <v>3</v>
      </c>
      <c r="D35" s="58"/>
      <c r="E35" s="386">
        <f>F35+H35</f>
        <v>0</v>
      </c>
      <c r="F35" s="363"/>
      <c r="G35" s="387"/>
      <c r="H35" s="388"/>
    </row>
    <row r="36" spans="2:8" ht="15">
      <c r="B36" s="44" t="s">
        <v>180</v>
      </c>
      <c r="C36" s="57" t="s">
        <v>533</v>
      </c>
      <c r="D36" s="59"/>
      <c r="E36" s="386">
        <f>F36+H36</f>
        <v>21000</v>
      </c>
      <c r="F36" s="363"/>
      <c r="G36" s="387"/>
      <c r="H36" s="398">
        <v>21000</v>
      </c>
    </row>
    <row r="37" spans="2:8" ht="15">
      <c r="B37" s="44" t="s">
        <v>181</v>
      </c>
      <c r="C37" s="9" t="s">
        <v>82</v>
      </c>
      <c r="D37" s="59"/>
      <c r="E37" s="386">
        <f>F37+H37</f>
        <v>0</v>
      </c>
      <c r="F37" s="363"/>
      <c r="G37" s="363"/>
      <c r="H37" s="392"/>
    </row>
    <row r="38" spans="2:8" ht="15">
      <c r="B38" s="44" t="s">
        <v>166</v>
      </c>
      <c r="C38" s="9" t="s">
        <v>563</v>
      </c>
      <c r="D38" s="60"/>
      <c r="E38" s="386">
        <f>F38+H38</f>
        <v>10000</v>
      </c>
      <c r="F38" s="386"/>
      <c r="G38" s="386"/>
      <c r="H38" s="463">
        <v>10000</v>
      </c>
    </row>
    <row r="39" spans="2:8" ht="14.25">
      <c r="B39" s="34" t="s">
        <v>19</v>
      </c>
      <c r="C39" s="7" t="s">
        <v>120</v>
      </c>
      <c r="D39" s="59" t="s">
        <v>151</v>
      </c>
      <c r="E39" s="393">
        <f>E40+E41+E42</f>
        <v>68821</v>
      </c>
      <c r="F39" s="393">
        <f>F40+F41+F42</f>
        <v>0</v>
      </c>
      <c r="G39" s="393">
        <f>G40+G41+G42</f>
        <v>0</v>
      </c>
      <c r="H39" s="393">
        <f>H40+H41+H42</f>
        <v>68821</v>
      </c>
    </row>
    <row r="40" spans="2:8" ht="15">
      <c r="B40" s="44" t="s">
        <v>166</v>
      </c>
      <c r="C40" s="9" t="s">
        <v>76</v>
      </c>
      <c r="D40" s="58"/>
      <c r="E40" s="386">
        <f>F40+H40</f>
        <v>0</v>
      </c>
      <c r="F40" s="363"/>
      <c r="G40" s="363"/>
      <c r="H40" s="363"/>
    </row>
    <row r="41" spans="2:8" ht="15">
      <c r="B41" s="44" t="s">
        <v>166</v>
      </c>
      <c r="C41" s="9" t="s">
        <v>83</v>
      </c>
      <c r="D41" s="59"/>
      <c r="E41" s="386">
        <f>F41+H41</f>
        <v>0</v>
      </c>
      <c r="F41" s="363"/>
      <c r="G41" s="363"/>
      <c r="H41" s="363"/>
    </row>
    <row r="42" spans="2:8" ht="15">
      <c r="B42" s="44" t="s">
        <v>166</v>
      </c>
      <c r="C42" s="265" t="s">
        <v>163</v>
      </c>
      <c r="D42" s="60"/>
      <c r="E42" s="386">
        <f>F42+H42</f>
        <v>68821</v>
      </c>
      <c r="F42" s="363"/>
      <c r="G42" s="363"/>
      <c r="H42" s="392">
        <v>68821</v>
      </c>
    </row>
    <row r="43" spans="2:8" ht="28.5">
      <c r="B43" s="34" t="s">
        <v>77</v>
      </c>
      <c r="C43" s="8" t="s">
        <v>201</v>
      </c>
      <c r="D43" s="59" t="s">
        <v>152</v>
      </c>
      <c r="E43" s="393">
        <f>E44</f>
        <v>0</v>
      </c>
      <c r="F43" s="393">
        <f>F44</f>
        <v>0</v>
      </c>
      <c r="G43" s="393">
        <f>G44</f>
        <v>0</v>
      </c>
      <c r="H43" s="393">
        <f>H44</f>
        <v>0</v>
      </c>
    </row>
    <row r="44" spans="2:8" ht="15">
      <c r="B44" s="44" t="s">
        <v>166</v>
      </c>
      <c r="C44" s="9" t="s">
        <v>76</v>
      </c>
      <c r="D44" s="58"/>
      <c r="E44" s="386">
        <f>F44+H44</f>
        <v>0</v>
      </c>
      <c r="F44" s="363"/>
      <c r="G44" s="363"/>
      <c r="H44" s="363"/>
    </row>
    <row r="45" spans="2:8" ht="14.25">
      <c r="B45" s="34" t="s">
        <v>144</v>
      </c>
      <c r="C45" s="23" t="s">
        <v>142</v>
      </c>
      <c r="D45" s="6" t="s">
        <v>147</v>
      </c>
      <c r="E45" s="393">
        <f>F45+H45</f>
        <v>0</v>
      </c>
      <c r="F45" s="368">
        <f>F46</f>
        <v>0</v>
      </c>
      <c r="G45" s="368">
        <f>G46</f>
        <v>0</v>
      </c>
      <c r="H45" s="368">
        <f>H46</f>
        <v>0</v>
      </c>
    </row>
    <row r="46" spans="2:8" ht="15">
      <c r="B46" s="13" t="s">
        <v>145</v>
      </c>
      <c r="C46" s="61" t="s">
        <v>143</v>
      </c>
      <c r="D46" s="58"/>
      <c r="E46" s="363">
        <f>F46+H46</f>
        <v>0</v>
      </c>
      <c r="F46" s="363"/>
      <c r="G46" s="387"/>
      <c r="H46" s="395"/>
    </row>
    <row r="47" spans="2:9" ht="28.5">
      <c r="B47" s="34" t="s">
        <v>155</v>
      </c>
      <c r="C47" s="8" t="s">
        <v>160</v>
      </c>
      <c r="D47" s="6" t="s">
        <v>38</v>
      </c>
      <c r="E47" s="368">
        <f>E48</f>
        <v>0</v>
      </c>
      <c r="F47" s="368">
        <f>F48+F49</f>
        <v>0</v>
      </c>
      <c r="G47" s="368">
        <f>G48+G49</f>
        <v>0</v>
      </c>
      <c r="H47" s="368">
        <f>H48+H49</f>
        <v>0</v>
      </c>
      <c r="I47" s="148"/>
    </row>
    <row r="48" spans="2:8" ht="15">
      <c r="B48" s="13" t="s">
        <v>156</v>
      </c>
      <c r="C48" s="61" t="s">
        <v>122</v>
      </c>
      <c r="D48" s="60"/>
      <c r="E48" s="363">
        <f>F48+H48</f>
        <v>0</v>
      </c>
      <c r="F48" s="363"/>
      <c r="G48" s="363"/>
      <c r="H48" s="387"/>
    </row>
    <row r="49" spans="2:8" ht="30">
      <c r="B49" s="13" t="s">
        <v>517</v>
      </c>
      <c r="C49" s="274" t="s">
        <v>518</v>
      </c>
      <c r="D49" s="60"/>
      <c r="E49" s="363">
        <f>F49+H49</f>
        <v>0</v>
      </c>
      <c r="F49" s="363"/>
      <c r="G49" s="363"/>
      <c r="H49" s="387"/>
    </row>
    <row r="50" spans="2:8" ht="14.25">
      <c r="B50" s="62" t="s">
        <v>162</v>
      </c>
      <c r="C50" s="25" t="s">
        <v>161</v>
      </c>
      <c r="D50" s="60" t="s">
        <v>40</v>
      </c>
      <c r="E50" s="368">
        <f>E51+E52</f>
        <v>0</v>
      </c>
      <c r="F50" s="368">
        <f>F51+F52</f>
        <v>0</v>
      </c>
      <c r="G50" s="368">
        <f>G51+G52</f>
        <v>0</v>
      </c>
      <c r="H50" s="368">
        <f>H51+H52</f>
        <v>0</v>
      </c>
    </row>
    <row r="51" spans="2:8" ht="15">
      <c r="B51" s="12"/>
      <c r="C51" s="63" t="s">
        <v>78</v>
      </c>
      <c r="D51" s="64"/>
      <c r="E51" s="386">
        <f>F51+H51</f>
        <v>0</v>
      </c>
      <c r="F51" s="363"/>
      <c r="G51" s="387"/>
      <c r="H51" s="387"/>
    </row>
    <row r="52" spans="2:8" ht="15">
      <c r="B52" s="13"/>
      <c r="C52" s="63" t="s">
        <v>79</v>
      </c>
      <c r="D52" s="64"/>
      <c r="E52" s="386">
        <f>F52+H52</f>
        <v>0</v>
      </c>
      <c r="F52" s="363"/>
      <c r="G52" s="387"/>
      <c r="H52" s="387"/>
    </row>
    <row r="53" spans="2:8" ht="15.75">
      <c r="B53" s="34" t="s">
        <v>20</v>
      </c>
      <c r="C53" s="161" t="s">
        <v>244</v>
      </c>
      <c r="D53" s="6"/>
      <c r="E53" s="368"/>
      <c r="F53" s="368"/>
      <c r="G53" s="388"/>
      <c r="H53" s="387"/>
    </row>
    <row r="54" spans="2:8" ht="25.5">
      <c r="B54" s="34" t="s">
        <v>21</v>
      </c>
      <c r="C54" s="26" t="s">
        <v>116</v>
      </c>
      <c r="D54" s="58" t="s">
        <v>150</v>
      </c>
      <c r="E54" s="368">
        <f aca="true" t="shared" si="1" ref="E54:E60">F54+H54</f>
        <v>0</v>
      </c>
      <c r="F54" s="368"/>
      <c r="G54" s="388"/>
      <c r="H54" s="387"/>
    </row>
    <row r="55" spans="2:13" ht="28.5">
      <c r="B55" s="34" t="s">
        <v>22</v>
      </c>
      <c r="C55" s="8" t="s">
        <v>86</v>
      </c>
      <c r="D55" s="29"/>
      <c r="E55" s="396">
        <f t="shared" si="1"/>
        <v>0</v>
      </c>
      <c r="F55" s="368">
        <f>F56</f>
        <v>0</v>
      </c>
      <c r="G55" s="368">
        <f>G56</f>
        <v>0</v>
      </c>
      <c r="H55" s="368">
        <f>H56</f>
        <v>0</v>
      </c>
      <c r="I55" s="65"/>
      <c r="J55" s="66"/>
      <c r="K55" s="66"/>
      <c r="L55" s="67"/>
      <c r="M55" s="67"/>
    </row>
    <row r="56" spans="2:13" ht="30" customHeight="1">
      <c r="B56" s="34" t="s">
        <v>23</v>
      </c>
      <c r="C56" s="152" t="s">
        <v>114</v>
      </c>
      <c r="D56" s="153" t="s">
        <v>148</v>
      </c>
      <c r="E56" s="396">
        <f t="shared" si="1"/>
        <v>0</v>
      </c>
      <c r="F56" s="448">
        <f>F57+F58+F59+F60+F67+F68+F69+F70+F71+F72+F73+F74+F75+F76+F77</f>
        <v>0</v>
      </c>
      <c r="G56" s="448">
        <f>G57+G58+G59+G60+G67+G68+G69+G70+G71+G72+G73+G74+G75+G76+G77</f>
        <v>0</v>
      </c>
      <c r="H56" s="448">
        <f>H57+H58+H59+H60+H67+H68+H69+H70+H71+H72+H73+H74+H75+H76+H77</f>
        <v>0</v>
      </c>
      <c r="I56" s="65"/>
      <c r="J56" s="66"/>
      <c r="K56" s="66"/>
      <c r="L56" s="67"/>
      <c r="M56" s="67"/>
    </row>
    <row r="57" spans="2:13" ht="15">
      <c r="B57" s="50" t="s">
        <v>282</v>
      </c>
      <c r="C57" s="19" t="s">
        <v>87</v>
      </c>
      <c r="D57" s="485"/>
      <c r="E57" s="464">
        <f t="shared" si="1"/>
        <v>0</v>
      </c>
      <c r="F57" s="363"/>
      <c r="G57" s="388"/>
      <c r="H57" s="388"/>
      <c r="I57" s="65"/>
      <c r="J57" s="66"/>
      <c r="K57" s="66"/>
      <c r="L57" s="67"/>
      <c r="M57" s="67"/>
    </row>
    <row r="58" spans="2:13" ht="30">
      <c r="B58" s="50" t="s">
        <v>241</v>
      </c>
      <c r="C58" s="487" t="s">
        <v>249</v>
      </c>
      <c r="D58" s="486"/>
      <c r="E58" s="464">
        <f t="shared" si="1"/>
        <v>0</v>
      </c>
      <c r="F58" s="363"/>
      <c r="G58" s="388"/>
      <c r="H58" s="388"/>
      <c r="I58" s="65"/>
      <c r="J58" s="66"/>
      <c r="K58" s="66"/>
      <c r="L58" s="67"/>
      <c r="M58" s="67"/>
    </row>
    <row r="59" spans="2:13" ht="15">
      <c r="B59" s="50" t="s">
        <v>242</v>
      </c>
      <c r="C59" s="19" t="s">
        <v>369</v>
      </c>
      <c r="D59" s="53"/>
      <c r="E59" s="464">
        <f t="shared" si="1"/>
        <v>0</v>
      </c>
      <c r="F59" s="363"/>
      <c r="G59" s="387"/>
      <c r="H59" s="387"/>
      <c r="I59" s="69"/>
      <c r="J59" s="66"/>
      <c r="K59" s="70"/>
      <c r="L59" s="70"/>
      <c r="M59" s="70"/>
    </row>
    <row r="60" spans="2:13" ht="15">
      <c r="B60" s="312"/>
      <c r="C60" s="488" t="s">
        <v>154</v>
      </c>
      <c r="D60" s="68"/>
      <c r="E60" s="491">
        <f t="shared" si="1"/>
        <v>0</v>
      </c>
      <c r="F60" s="378">
        <f>F61+F62+F63+F64+F65+F66</f>
        <v>0</v>
      </c>
      <c r="G60" s="378">
        <f>G61+G62+G63+G64+G65+G66</f>
        <v>0</v>
      </c>
      <c r="H60" s="378">
        <f>H61+H62+H63+H64+H65+H66</f>
        <v>0</v>
      </c>
      <c r="I60" s="69"/>
      <c r="J60" s="66"/>
      <c r="K60" s="70"/>
      <c r="L60" s="70"/>
      <c r="M60" s="70"/>
    </row>
    <row r="61" spans="2:13" ht="15">
      <c r="B61" s="50" t="s">
        <v>243</v>
      </c>
      <c r="C61" s="315" t="s">
        <v>94</v>
      </c>
      <c r="D61" s="68"/>
      <c r="E61" s="386">
        <f aca="true" t="shared" si="2" ref="E61:E77">F61+H61</f>
        <v>0</v>
      </c>
      <c r="F61" s="465"/>
      <c r="G61" s="465"/>
      <c r="H61" s="465"/>
      <c r="I61" s="69"/>
      <c r="J61" s="66"/>
      <c r="K61" s="70"/>
      <c r="L61" s="70"/>
      <c r="M61" s="70"/>
    </row>
    <row r="62" spans="2:13" ht="15">
      <c r="B62" s="50" t="s">
        <v>240</v>
      </c>
      <c r="C62" s="315" t="s">
        <v>95</v>
      </c>
      <c r="D62" s="68"/>
      <c r="E62" s="386">
        <f t="shared" si="2"/>
        <v>0</v>
      </c>
      <c r="F62" s="466"/>
      <c r="G62" s="387"/>
      <c r="H62" s="387"/>
      <c r="I62" s="69"/>
      <c r="J62" s="66"/>
      <c r="K62" s="70"/>
      <c r="L62" s="73"/>
      <c r="M62" s="73"/>
    </row>
    <row r="63" spans="2:13" ht="15">
      <c r="B63" s="44" t="s">
        <v>241</v>
      </c>
      <c r="C63" s="313" t="s">
        <v>90</v>
      </c>
      <c r="D63" s="72"/>
      <c r="E63" s="386">
        <f t="shared" si="2"/>
        <v>0</v>
      </c>
      <c r="F63" s="466"/>
      <c r="G63" s="388"/>
      <c r="H63" s="387"/>
      <c r="I63" s="74"/>
      <c r="J63" s="70"/>
      <c r="K63" s="70"/>
      <c r="L63" s="70"/>
      <c r="M63" s="70"/>
    </row>
    <row r="64" spans="2:8" ht="15">
      <c r="B64" s="13" t="s">
        <v>242</v>
      </c>
      <c r="C64" s="313" t="s">
        <v>91</v>
      </c>
      <c r="D64" s="68"/>
      <c r="E64" s="386">
        <f t="shared" si="2"/>
        <v>0</v>
      </c>
      <c r="F64" s="363"/>
      <c r="G64" s="387"/>
      <c r="H64" s="387"/>
    </row>
    <row r="65" spans="2:8" ht="15">
      <c r="B65" s="13" t="s">
        <v>242</v>
      </c>
      <c r="C65" s="313" t="s">
        <v>92</v>
      </c>
      <c r="D65" s="68"/>
      <c r="E65" s="386">
        <f t="shared" si="2"/>
        <v>0</v>
      </c>
      <c r="F65" s="363"/>
      <c r="G65" s="387"/>
      <c r="H65" s="387"/>
    </row>
    <row r="66" spans="2:8" ht="15">
      <c r="B66" s="13" t="s">
        <v>242</v>
      </c>
      <c r="C66" s="313" t="s">
        <v>93</v>
      </c>
      <c r="D66" s="68"/>
      <c r="E66" s="386">
        <f t="shared" si="2"/>
        <v>0</v>
      </c>
      <c r="F66" s="363"/>
      <c r="G66" s="387"/>
      <c r="H66" s="387"/>
    </row>
    <row r="67" spans="2:8" ht="15">
      <c r="B67" s="50" t="s">
        <v>238</v>
      </c>
      <c r="C67" s="21" t="s">
        <v>88</v>
      </c>
      <c r="D67" s="68"/>
      <c r="E67" s="386">
        <f t="shared" si="2"/>
        <v>0</v>
      </c>
      <c r="F67" s="363"/>
      <c r="G67" s="387"/>
      <c r="H67" s="387"/>
    </row>
    <row r="68" spans="2:8" ht="15">
      <c r="B68" s="50" t="s">
        <v>238</v>
      </c>
      <c r="C68" s="21" t="s">
        <v>616</v>
      </c>
      <c r="D68" s="68"/>
      <c r="E68" s="386">
        <f t="shared" si="2"/>
        <v>0</v>
      </c>
      <c r="F68" s="466"/>
      <c r="G68" s="387"/>
      <c r="H68" s="387"/>
    </row>
    <row r="69" spans="2:8" ht="15">
      <c r="B69" s="50" t="s">
        <v>238</v>
      </c>
      <c r="C69" s="21" t="s">
        <v>286</v>
      </c>
      <c r="D69" s="68"/>
      <c r="E69" s="386">
        <f t="shared" si="2"/>
        <v>0</v>
      </c>
      <c r="F69" s="466"/>
      <c r="G69" s="387"/>
      <c r="H69" s="387"/>
    </row>
    <row r="70" spans="2:8" ht="15">
      <c r="B70" s="50" t="s">
        <v>238</v>
      </c>
      <c r="C70" s="21" t="s">
        <v>288</v>
      </c>
      <c r="D70" s="68"/>
      <c r="E70" s="386">
        <f t="shared" si="2"/>
        <v>0</v>
      </c>
      <c r="F70" s="363"/>
      <c r="G70" s="387"/>
      <c r="H70" s="387"/>
    </row>
    <row r="71" spans="2:8" ht="15">
      <c r="B71" s="50" t="s">
        <v>238</v>
      </c>
      <c r="C71" s="21" t="s">
        <v>289</v>
      </c>
      <c r="D71" s="68"/>
      <c r="E71" s="386">
        <f t="shared" si="2"/>
        <v>0</v>
      </c>
      <c r="F71" s="363"/>
      <c r="G71" s="387"/>
      <c r="H71" s="387"/>
    </row>
    <row r="72" spans="2:8" ht="15">
      <c r="B72" s="50" t="s">
        <v>238</v>
      </c>
      <c r="C72" s="21" t="s">
        <v>617</v>
      </c>
      <c r="D72" s="490"/>
      <c r="E72" s="363">
        <f t="shared" si="2"/>
        <v>0</v>
      </c>
      <c r="F72" s="363"/>
      <c r="G72" s="387"/>
      <c r="H72" s="387"/>
    </row>
    <row r="73" spans="2:8" ht="15">
      <c r="B73" s="71" t="s">
        <v>239</v>
      </c>
      <c r="C73" s="21" t="s">
        <v>89</v>
      </c>
      <c r="D73" s="68"/>
      <c r="E73" s="386">
        <f t="shared" si="2"/>
        <v>0</v>
      </c>
      <c r="F73" s="363"/>
      <c r="G73" s="387"/>
      <c r="H73" s="387"/>
    </row>
    <row r="74" spans="2:8" ht="15">
      <c r="B74" s="50" t="s">
        <v>239</v>
      </c>
      <c r="C74" s="21" t="s">
        <v>96</v>
      </c>
      <c r="D74" s="68"/>
      <c r="E74" s="386">
        <f t="shared" si="2"/>
        <v>0</v>
      </c>
      <c r="F74" s="363"/>
      <c r="G74" s="387"/>
      <c r="H74" s="387"/>
    </row>
    <row r="75" spans="2:8" ht="15">
      <c r="B75" s="50" t="s">
        <v>239</v>
      </c>
      <c r="C75" s="21" t="s">
        <v>281</v>
      </c>
      <c r="D75" s="68"/>
      <c r="E75" s="386">
        <f t="shared" si="2"/>
        <v>0</v>
      </c>
      <c r="F75" s="363"/>
      <c r="G75" s="387"/>
      <c r="H75" s="387"/>
    </row>
    <row r="76" spans="2:8" ht="15">
      <c r="B76" s="50" t="s">
        <v>239</v>
      </c>
      <c r="C76" s="21" t="s">
        <v>293</v>
      </c>
      <c r="D76" s="68"/>
      <c r="E76" s="386">
        <f t="shared" si="2"/>
        <v>0</v>
      </c>
      <c r="F76" s="363"/>
      <c r="G76" s="387"/>
      <c r="H76" s="387"/>
    </row>
    <row r="77" spans="2:9" ht="15">
      <c r="B77" s="50" t="s">
        <v>182</v>
      </c>
      <c r="C77" s="21" t="s">
        <v>97</v>
      </c>
      <c r="D77" s="76"/>
      <c r="E77" s="386">
        <f t="shared" si="2"/>
        <v>0</v>
      </c>
      <c r="F77" s="363"/>
      <c r="G77" s="387"/>
      <c r="H77" s="387"/>
      <c r="I77" s="32"/>
    </row>
    <row r="78" spans="2:8" ht="15.75">
      <c r="B78" s="77" t="s">
        <v>24</v>
      </c>
      <c r="C78" s="154" t="s">
        <v>74</v>
      </c>
      <c r="D78" s="78"/>
      <c r="E78" s="368"/>
      <c r="F78" s="368"/>
      <c r="G78" s="388"/>
      <c r="H78" s="388"/>
    </row>
    <row r="79" spans="2:8" ht="14.25">
      <c r="B79" s="77" t="s">
        <v>26</v>
      </c>
      <c r="C79" s="25" t="s">
        <v>113</v>
      </c>
      <c r="D79" s="30" t="s">
        <v>146</v>
      </c>
      <c r="E79" s="368">
        <f>F79+H79</f>
        <v>0</v>
      </c>
      <c r="F79" s="368">
        <f>F80</f>
        <v>0</v>
      </c>
      <c r="G79" s="368">
        <f>G80</f>
        <v>0</v>
      </c>
      <c r="H79" s="368">
        <f>H80</f>
        <v>0</v>
      </c>
    </row>
    <row r="80" spans="2:8" ht="15">
      <c r="B80" s="13" t="s">
        <v>106</v>
      </c>
      <c r="C80" s="14" t="s">
        <v>368</v>
      </c>
      <c r="D80" s="79"/>
      <c r="E80" s="386">
        <f>F80+H80</f>
        <v>0</v>
      </c>
      <c r="F80" s="363"/>
      <c r="G80" s="387"/>
      <c r="H80" s="387"/>
    </row>
    <row r="81" spans="2:8" ht="31.5">
      <c r="B81" s="34" t="s">
        <v>27</v>
      </c>
      <c r="C81" s="119" t="s">
        <v>294</v>
      </c>
      <c r="D81" s="30"/>
      <c r="E81" s="368"/>
      <c r="F81" s="368"/>
      <c r="G81" s="388"/>
      <c r="H81" s="388"/>
    </row>
    <row r="82" spans="2:8" ht="14.25">
      <c r="B82" s="34" t="s">
        <v>28</v>
      </c>
      <c r="C82" s="25" t="s">
        <v>113</v>
      </c>
      <c r="D82" s="30" t="s">
        <v>146</v>
      </c>
      <c r="E82" s="368">
        <f>F82+H82</f>
        <v>0</v>
      </c>
      <c r="F82" s="368">
        <f>F83</f>
        <v>0</v>
      </c>
      <c r="G82" s="368">
        <f>G83</f>
        <v>0</v>
      </c>
      <c r="H82" s="368">
        <f>H83</f>
        <v>0</v>
      </c>
    </row>
    <row r="83" spans="2:8" ht="15">
      <c r="B83" s="13" t="s">
        <v>108</v>
      </c>
      <c r="C83" s="14" t="s">
        <v>368</v>
      </c>
      <c r="D83" s="79"/>
      <c r="E83" s="363">
        <f>F83+H83</f>
        <v>0</v>
      </c>
      <c r="F83" s="363"/>
      <c r="G83" s="387"/>
      <c r="H83" s="387"/>
    </row>
    <row r="84" spans="2:8" ht="15.75">
      <c r="B84" s="34" t="s">
        <v>29</v>
      </c>
      <c r="C84" s="31" t="s">
        <v>32</v>
      </c>
      <c r="D84" s="30"/>
      <c r="E84" s="368"/>
      <c r="F84" s="368"/>
      <c r="G84" s="388"/>
      <c r="H84" s="388"/>
    </row>
    <row r="85" spans="2:8" ht="14.25">
      <c r="B85" s="13" t="s">
        <v>30</v>
      </c>
      <c r="C85" s="80" t="s">
        <v>113</v>
      </c>
      <c r="D85" s="30" t="s">
        <v>146</v>
      </c>
      <c r="E85" s="368">
        <f>F85+H85</f>
        <v>0</v>
      </c>
      <c r="F85" s="368">
        <f>F86</f>
        <v>0</v>
      </c>
      <c r="G85" s="368">
        <f>G86</f>
        <v>0</v>
      </c>
      <c r="H85" s="368">
        <f>H86</f>
        <v>0</v>
      </c>
    </row>
    <row r="86" spans="2:8" ht="15">
      <c r="B86" s="13" t="s">
        <v>109</v>
      </c>
      <c r="C86" s="14" t="s">
        <v>368</v>
      </c>
      <c r="D86" s="30"/>
      <c r="E86" s="363">
        <f>F86+H86</f>
        <v>0</v>
      </c>
      <c r="F86" s="363"/>
      <c r="G86" s="387"/>
      <c r="H86" s="387"/>
    </row>
    <row r="87" spans="2:8" ht="15.75">
      <c r="B87" s="34" t="s">
        <v>31</v>
      </c>
      <c r="C87" s="31" t="s">
        <v>37</v>
      </c>
      <c r="D87" s="30"/>
      <c r="E87" s="368"/>
      <c r="F87" s="368"/>
      <c r="G87" s="388"/>
      <c r="H87" s="387"/>
    </row>
    <row r="88" spans="2:8" ht="14.25">
      <c r="B88" s="34" t="s">
        <v>33</v>
      </c>
      <c r="C88" s="80" t="s">
        <v>113</v>
      </c>
      <c r="D88" s="30" t="s">
        <v>146</v>
      </c>
      <c r="E88" s="368">
        <f>F88+H88</f>
        <v>0</v>
      </c>
      <c r="F88" s="368">
        <f>F89</f>
        <v>0</v>
      </c>
      <c r="G88" s="368">
        <f>G89</f>
        <v>0</v>
      </c>
      <c r="H88" s="368">
        <f>H89</f>
        <v>0</v>
      </c>
    </row>
    <row r="89" spans="2:8" ht="15">
      <c r="B89" s="13" t="s">
        <v>110</v>
      </c>
      <c r="C89" s="14" t="s">
        <v>368</v>
      </c>
      <c r="D89" s="30"/>
      <c r="E89" s="363">
        <f>F89+H89</f>
        <v>0</v>
      </c>
      <c r="F89" s="363"/>
      <c r="G89" s="387"/>
      <c r="H89" s="388"/>
    </row>
    <row r="90" spans="2:8" ht="15.75">
      <c r="B90" s="34" t="s">
        <v>34</v>
      </c>
      <c r="C90" s="17" t="s">
        <v>5</v>
      </c>
      <c r="D90" s="30"/>
      <c r="E90" s="368"/>
      <c r="F90" s="368"/>
      <c r="G90" s="388"/>
      <c r="H90" s="388"/>
    </row>
    <row r="91" spans="2:8" ht="14.25">
      <c r="B91" s="34" t="s">
        <v>35</v>
      </c>
      <c r="C91" s="25" t="s">
        <v>113</v>
      </c>
      <c r="D91" s="30" t="s">
        <v>146</v>
      </c>
      <c r="E91" s="368">
        <f>F91+H91</f>
        <v>0</v>
      </c>
      <c r="F91" s="368">
        <f>F92</f>
        <v>0</v>
      </c>
      <c r="G91" s="368">
        <f>G92</f>
        <v>0</v>
      </c>
      <c r="H91" s="368">
        <f>H92</f>
        <v>0</v>
      </c>
    </row>
    <row r="92" spans="2:8" ht="15">
      <c r="B92" s="13" t="s">
        <v>111</v>
      </c>
      <c r="C92" s="14" t="s">
        <v>368</v>
      </c>
      <c r="D92" s="30"/>
      <c r="E92" s="363">
        <f>F92+H92</f>
        <v>0</v>
      </c>
      <c r="F92" s="363"/>
      <c r="G92" s="387"/>
      <c r="H92" s="387"/>
    </row>
    <row r="93" spans="2:8" ht="12.75">
      <c r="B93" s="34" t="s">
        <v>38</v>
      </c>
      <c r="C93" s="191" t="s">
        <v>420</v>
      </c>
      <c r="D93" s="30"/>
      <c r="E93" s="368"/>
      <c r="F93" s="368"/>
      <c r="G93" s="388"/>
      <c r="H93" s="388"/>
    </row>
    <row r="94" spans="2:8" ht="14.25">
      <c r="B94" s="34" t="s">
        <v>39</v>
      </c>
      <c r="C94" s="25" t="s">
        <v>113</v>
      </c>
      <c r="D94" s="30" t="s">
        <v>146</v>
      </c>
      <c r="E94" s="368">
        <f>F94+H94</f>
        <v>0</v>
      </c>
      <c r="F94" s="368">
        <f>F95</f>
        <v>0</v>
      </c>
      <c r="G94" s="368">
        <f>G95</f>
        <v>0</v>
      </c>
      <c r="H94" s="368">
        <f>H95</f>
        <v>0</v>
      </c>
    </row>
    <row r="95" spans="2:8" ht="15">
      <c r="B95" s="13" t="s">
        <v>112</v>
      </c>
      <c r="C95" s="14" t="s">
        <v>368</v>
      </c>
      <c r="D95" s="30"/>
      <c r="E95" s="363">
        <f>F95+H95</f>
        <v>0</v>
      </c>
      <c r="F95" s="363">
        <f>F86+F89+F92</f>
        <v>0</v>
      </c>
      <c r="G95" s="363">
        <f>G86+G89+G92</f>
        <v>0</v>
      </c>
      <c r="H95" s="363">
        <f>H86+H89+H92</f>
        <v>0</v>
      </c>
    </row>
    <row r="96" spans="2:8" ht="15.75">
      <c r="B96" s="34" t="s">
        <v>40</v>
      </c>
      <c r="C96" s="31" t="s">
        <v>6</v>
      </c>
      <c r="D96" s="81"/>
      <c r="E96" s="368"/>
      <c r="F96" s="368"/>
      <c r="G96" s="388"/>
      <c r="H96" s="388"/>
    </row>
    <row r="97" spans="2:8" ht="14.25">
      <c r="B97" s="34" t="s">
        <v>41</v>
      </c>
      <c r="C97" s="25" t="s">
        <v>113</v>
      </c>
      <c r="D97" s="81" t="s">
        <v>146</v>
      </c>
      <c r="E97" s="368">
        <f>E98</f>
        <v>0</v>
      </c>
      <c r="F97" s="368">
        <f>F98</f>
        <v>0</v>
      </c>
      <c r="G97" s="368">
        <f>G98</f>
        <v>0</v>
      </c>
      <c r="H97" s="368">
        <f>H98</f>
        <v>0</v>
      </c>
    </row>
    <row r="98" spans="2:8" ht="15">
      <c r="B98" s="13" t="s">
        <v>115</v>
      </c>
      <c r="C98" s="14" t="s">
        <v>368</v>
      </c>
      <c r="D98" s="81"/>
      <c r="E98" s="363">
        <f>F98+H98</f>
        <v>0</v>
      </c>
      <c r="F98" s="363"/>
      <c r="G98" s="387"/>
      <c r="H98" s="387"/>
    </row>
    <row r="99" spans="2:8" ht="15.75">
      <c r="B99" s="13" t="s">
        <v>42</v>
      </c>
      <c r="C99" s="31" t="s">
        <v>49</v>
      </c>
      <c r="D99" s="81"/>
      <c r="E99" s="368"/>
      <c r="F99" s="368"/>
      <c r="G99" s="388"/>
      <c r="H99" s="388"/>
    </row>
    <row r="100" spans="2:8" ht="14.25">
      <c r="B100" s="13" t="s">
        <v>43</v>
      </c>
      <c r="C100" s="82" t="s">
        <v>113</v>
      </c>
      <c r="D100" s="81" t="s">
        <v>146</v>
      </c>
      <c r="E100" s="368">
        <f>E101</f>
        <v>0</v>
      </c>
      <c r="F100" s="368">
        <f>F101</f>
        <v>0</v>
      </c>
      <c r="G100" s="368">
        <f>G101</f>
        <v>0</v>
      </c>
      <c r="H100" s="368">
        <f>H101</f>
        <v>0</v>
      </c>
    </row>
    <row r="101" spans="2:8" ht="15">
      <c r="B101" s="13" t="s">
        <v>125</v>
      </c>
      <c r="C101" s="14" t="s">
        <v>368</v>
      </c>
      <c r="D101" s="83"/>
      <c r="E101" s="363">
        <f>F101+H101</f>
        <v>0</v>
      </c>
      <c r="F101" s="363"/>
      <c r="G101" s="387"/>
      <c r="H101" s="387"/>
    </row>
    <row r="102" spans="2:8" ht="28.5">
      <c r="B102" s="34" t="s">
        <v>44</v>
      </c>
      <c r="C102" s="8" t="s">
        <v>419</v>
      </c>
      <c r="D102" s="81"/>
      <c r="E102" s="368"/>
      <c r="F102" s="368"/>
      <c r="G102" s="388"/>
      <c r="H102" s="388"/>
    </row>
    <row r="103" spans="2:8" ht="14.25">
      <c r="B103" s="34" t="s">
        <v>45</v>
      </c>
      <c r="C103" s="25" t="s">
        <v>113</v>
      </c>
      <c r="D103" s="81" t="s">
        <v>146</v>
      </c>
      <c r="E103" s="368">
        <f>E104</f>
        <v>0</v>
      </c>
      <c r="F103" s="368">
        <f>F104</f>
        <v>0</v>
      </c>
      <c r="G103" s="368">
        <f>G104</f>
        <v>0</v>
      </c>
      <c r="H103" s="368">
        <f>H104</f>
        <v>0</v>
      </c>
    </row>
    <row r="104" spans="2:8" ht="15">
      <c r="B104" s="44" t="s">
        <v>126</v>
      </c>
      <c r="C104" s="14" t="s">
        <v>368</v>
      </c>
      <c r="D104" s="83"/>
      <c r="E104" s="363">
        <f>F104+H104</f>
        <v>0</v>
      </c>
      <c r="F104" s="363"/>
      <c r="G104" s="387"/>
      <c r="H104" s="387"/>
    </row>
    <row r="105" spans="2:8" ht="15.75">
      <c r="B105" s="34" t="s">
        <v>46</v>
      </c>
      <c r="C105" s="279" t="s">
        <v>55</v>
      </c>
      <c r="D105" s="30"/>
      <c r="E105" s="368">
        <f>E106+E109+E112</f>
        <v>0</v>
      </c>
      <c r="F105" s="368">
        <f>F106+F109+F112</f>
        <v>0</v>
      </c>
      <c r="G105" s="368">
        <f>G106+G109+G112</f>
        <v>0</v>
      </c>
      <c r="H105" s="368">
        <f>H106+H109+H112</f>
        <v>0</v>
      </c>
    </row>
    <row r="106" spans="2:8" ht="14.25">
      <c r="B106" s="34" t="s">
        <v>47</v>
      </c>
      <c r="C106" s="25" t="s">
        <v>113</v>
      </c>
      <c r="D106" s="30" t="s">
        <v>146</v>
      </c>
      <c r="E106" s="368">
        <f>E107+E108</f>
        <v>0</v>
      </c>
      <c r="F106" s="368">
        <f>F107+F108</f>
        <v>0</v>
      </c>
      <c r="G106" s="368">
        <f>G107+G108</f>
        <v>0</v>
      </c>
      <c r="H106" s="368">
        <f>H107+H108</f>
        <v>0</v>
      </c>
    </row>
    <row r="107" spans="2:8" ht="15">
      <c r="B107" s="13" t="s">
        <v>509</v>
      </c>
      <c r="C107" s="18" t="s">
        <v>100</v>
      </c>
      <c r="D107" s="29"/>
      <c r="E107" s="363">
        <f>F107+H107</f>
        <v>0</v>
      </c>
      <c r="F107" s="363"/>
      <c r="G107" s="387"/>
      <c r="H107" s="387"/>
    </row>
    <row r="108" spans="2:8" ht="15">
      <c r="B108" s="13" t="s">
        <v>536</v>
      </c>
      <c r="C108" s="84" t="s">
        <v>129</v>
      </c>
      <c r="D108" s="78"/>
      <c r="E108" s="363">
        <f>F108+H108</f>
        <v>0</v>
      </c>
      <c r="F108" s="363"/>
      <c r="G108" s="387"/>
      <c r="H108" s="387"/>
    </row>
    <row r="109" spans="2:8" ht="25.5">
      <c r="B109" s="34" t="s">
        <v>252</v>
      </c>
      <c r="C109" s="26" t="s">
        <v>116</v>
      </c>
      <c r="D109" s="30" t="s">
        <v>150</v>
      </c>
      <c r="E109" s="368">
        <f>E110+E111</f>
        <v>0</v>
      </c>
      <c r="F109" s="368">
        <f>F110+F111</f>
        <v>0</v>
      </c>
      <c r="G109" s="368">
        <f>G110+G111</f>
        <v>0</v>
      </c>
      <c r="H109" s="368">
        <f>H110+H111</f>
        <v>0</v>
      </c>
    </row>
    <row r="110" spans="2:8" ht="15">
      <c r="B110" s="13" t="s">
        <v>296</v>
      </c>
      <c r="C110" s="18" t="s">
        <v>98</v>
      </c>
      <c r="D110" s="72"/>
      <c r="E110" s="363">
        <f>F110+H110</f>
        <v>0</v>
      </c>
      <c r="F110" s="363"/>
      <c r="G110" s="387"/>
      <c r="H110" s="387"/>
    </row>
    <row r="111" spans="2:8" ht="15">
      <c r="B111" s="13" t="s">
        <v>510</v>
      </c>
      <c r="C111" s="20" t="s">
        <v>99</v>
      </c>
      <c r="D111" s="72"/>
      <c r="E111" s="363">
        <f>F111+H111</f>
        <v>0</v>
      </c>
      <c r="F111" s="363"/>
      <c r="G111" s="387"/>
      <c r="H111" s="387"/>
    </row>
    <row r="112" spans="2:8" ht="14.25">
      <c r="B112" s="34" t="s">
        <v>417</v>
      </c>
      <c r="C112" s="7" t="s">
        <v>81</v>
      </c>
      <c r="D112" s="30" t="s">
        <v>147</v>
      </c>
      <c r="E112" s="363">
        <f>F112+H112</f>
        <v>0</v>
      </c>
      <c r="F112" s="363">
        <f>F113</f>
        <v>0</v>
      </c>
      <c r="G112" s="363">
        <f>G113</f>
        <v>0</v>
      </c>
      <c r="H112" s="363">
        <f>H113</f>
        <v>0</v>
      </c>
    </row>
    <row r="113" spans="2:8" ht="15">
      <c r="B113" s="13" t="s">
        <v>513</v>
      </c>
      <c r="C113" s="9" t="s">
        <v>119</v>
      </c>
      <c r="D113" s="30"/>
      <c r="E113" s="363">
        <f>F113+H113</f>
        <v>0</v>
      </c>
      <c r="F113" s="363"/>
      <c r="G113" s="387"/>
      <c r="H113" s="387"/>
    </row>
    <row r="114" spans="2:8" ht="15.75">
      <c r="B114" s="34" t="s">
        <v>48</v>
      </c>
      <c r="C114" s="279" t="s">
        <v>60</v>
      </c>
      <c r="D114" s="30"/>
      <c r="E114" s="368">
        <f>E115+E118+E121</f>
        <v>0</v>
      </c>
      <c r="F114" s="368">
        <f>F115+F118+F121</f>
        <v>0</v>
      </c>
      <c r="G114" s="368">
        <f>G115+G118+G121</f>
        <v>0</v>
      </c>
      <c r="H114" s="368">
        <f>H115+H118+H121</f>
        <v>0</v>
      </c>
    </row>
    <row r="115" spans="2:8" ht="14.25">
      <c r="B115" s="36" t="s">
        <v>50</v>
      </c>
      <c r="C115" s="25" t="s">
        <v>113</v>
      </c>
      <c r="D115" s="30" t="s">
        <v>146</v>
      </c>
      <c r="E115" s="368">
        <f>E116+E117</f>
        <v>0</v>
      </c>
      <c r="F115" s="368">
        <f>F116+F117</f>
        <v>0</v>
      </c>
      <c r="G115" s="368">
        <f>G116+G117</f>
        <v>0</v>
      </c>
      <c r="H115" s="368">
        <f>H116+H117</f>
        <v>0</v>
      </c>
    </row>
    <row r="116" spans="2:8" ht="15">
      <c r="B116" s="44" t="s">
        <v>509</v>
      </c>
      <c r="C116" s="18" t="s">
        <v>100</v>
      </c>
      <c r="D116" s="29"/>
      <c r="E116" s="363">
        <f>F116+H116</f>
        <v>0</v>
      </c>
      <c r="F116" s="363"/>
      <c r="G116" s="387"/>
      <c r="H116" s="387"/>
    </row>
    <row r="117" spans="2:8" ht="15">
      <c r="B117" s="13" t="s">
        <v>508</v>
      </c>
      <c r="C117" s="84" t="s">
        <v>129</v>
      </c>
      <c r="D117" s="78"/>
      <c r="E117" s="363">
        <f>F117+H117</f>
        <v>0</v>
      </c>
      <c r="F117" s="363"/>
      <c r="G117" s="387"/>
      <c r="H117" s="387"/>
    </row>
    <row r="118" spans="2:8" ht="25.5">
      <c r="B118" s="34" t="s">
        <v>253</v>
      </c>
      <c r="C118" s="26" t="s">
        <v>116</v>
      </c>
      <c r="D118" s="30" t="s">
        <v>150</v>
      </c>
      <c r="E118" s="368">
        <f>E119+E120</f>
        <v>0</v>
      </c>
      <c r="F118" s="368">
        <f>F119+F120</f>
        <v>0</v>
      </c>
      <c r="G118" s="368">
        <f>G119+G120</f>
        <v>0</v>
      </c>
      <c r="H118" s="368">
        <f>H119+H120</f>
        <v>0</v>
      </c>
    </row>
    <row r="119" spans="2:8" ht="15">
      <c r="B119" s="13" t="s">
        <v>296</v>
      </c>
      <c r="C119" s="18" t="s">
        <v>98</v>
      </c>
      <c r="D119" s="72"/>
      <c r="E119" s="363">
        <f>F119+H119</f>
        <v>0</v>
      </c>
      <c r="F119" s="363"/>
      <c r="G119" s="387"/>
      <c r="H119" s="387"/>
    </row>
    <row r="120" spans="2:8" ht="15">
      <c r="B120" s="13" t="s">
        <v>510</v>
      </c>
      <c r="C120" s="20" t="s">
        <v>99</v>
      </c>
      <c r="D120" s="72"/>
      <c r="E120" s="363">
        <f>F120+H120</f>
        <v>0</v>
      </c>
      <c r="F120" s="363"/>
      <c r="G120" s="387"/>
      <c r="H120" s="387"/>
    </row>
    <row r="121" spans="2:8" ht="14.25">
      <c r="B121" s="36" t="s">
        <v>365</v>
      </c>
      <c r="C121" s="7" t="s">
        <v>81</v>
      </c>
      <c r="D121" s="30" t="s">
        <v>147</v>
      </c>
      <c r="E121" s="381">
        <f>E122</f>
        <v>0</v>
      </c>
      <c r="F121" s="381">
        <f>F122</f>
        <v>0</v>
      </c>
      <c r="G121" s="381">
        <f>G122</f>
        <v>0</v>
      </c>
      <c r="H121" s="381">
        <f>H122</f>
        <v>0</v>
      </c>
    </row>
    <row r="122" spans="2:8" ht="15">
      <c r="B122" s="13" t="s">
        <v>513</v>
      </c>
      <c r="C122" s="9" t="s">
        <v>119</v>
      </c>
      <c r="D122" s="30"/>
      <c r="E122" s="382">
        <f>F122+H122</f>
        <v>0</v>
      </c>
      <c r="F122" s="382"/>
      <c r="G122" s="382">
        <f>SB!G122+'D-2012'!G126+'skol. lėšos'!G126</f>
        <v>0</v>
      </c>
      <c r="H122" s="382">
        <f>SB!H122+'D-2012'!H126+'skol. lėšos'!H126</f>
        <v>0</v>
      </c>
    </row>
    <row r="123" spans="2:8" ht="14.25">
      <c r="B123" s="36" t="s">
        <v>51</v>
      </c>
      <c r="C123" s="280" t="s">
        <v>64</v>
      </c>
      <c r="D123" s="30"/>
      <c r="E123" s="368">
        <f>E124+E128</f>
        <v>0</v>
      </c>
      <c r="F123" s="368">
        <f>F124+F128</f>
        <v>0</v>
      </c>
      <c r="G123" s="368">
        <f>G124+G128</f>
        <v>0</v>
      </c>
      <c r="H123" s="368">
        <f>H124+H128</f>
        <v>0</v>
      </c>
    </row>
    <row r="124" spans="2:8" ht="25.5">
      <c r="B124" s="34" t="s">
        <v>52</v>
      </c>
      <c r="C124" s="48" t="s">
        <v>116</v>
      </c>
      <c r="D124" s="30" t="s">
        <v>150</v>
      </c>
      <c r="E124" s="368">
        <f>E125+E126+E127</f>
        <v>0</v>
      </c>
      <c r="F124" s="368">
        <f>F125+F126+F127</f>
        <v>0</v>
      </c>
      <c r="G124" s="368">
        <f>G125+G126+G127</f>
        <v>0</v>
      </c>
      <c r="H124" s="368">
        <f>H125+H126+H127</f>
        <v>0</v>
      </c>
    </row>
    <row r="125" spans="2:8" ht="15">
      <c r="B125" s="13" t="s">
        <v>296</v>
      </c>
      <c r="C125" s="18" t="s">
        <v>98</v>
      </c>
      <c r="D125" s="54"/>
      <c r="E125" s="363">
        <f>F125+H125</f>
        <v>0</v>
      </c>
      <c r="F125" s="363"/>
      <c r="G125" s="387"/>
      <c r="H125" s="387"/>
    </row>
    <row r="126" spans="2:8" ht="15">
      <c r="B126" s="13" t="s">
        <v>510</v>
      </c>
      <c r="C126" s="19" t="s">
        <v>99</v>
      </c>
      <c r="D126" s="54"/>
      <c r="E126" s="363">
        <f>F126+H126</f>
        <v>0</v>
      </c>
      <c r="F126" s="363"/>
      <c r="G126" s="387"/>
      <c r="H126" s="387"/>
    </row>
    <row r="127" spans="2:8" ht="15">
      <c r="B127" s="35" t="s">
        <v>511</v>
      </c>
      <c r="C127" s="20" t="s">
        <v>101</v>
      </c>
      <c r="D127" s="54"/>
      <c r="E127" s="363">
        <f>F127+H127</f>
        <v>0</v>
      </c>
      <c r="F127" s="363"/>
      <c r="G127" s="387"/>
      <c r="H127" s="387"/>
    </row>
    <row r="128" spans="2:8" ht="14.25">
      <c r="B128" s="36" t="s">
        <v>53</v>
      </c>
      <c r="C128" s="7" t="s">
        <v>81</v>
      </c>
      <c r="D128" s="30" t="s">
        <v>147</v>
      </c>
      <c r="E128" s="368">
        <f>F128+H128</f>
        <v>0</v>
      </c>
      <c r="F128" s="363">
        <f>F129</f>
        <v>0</v>
      </c>
      <c r="G128" s="363">
        <f>G129</f>
        <v>0</v>
      </c>
      <c r="H128" s="363">
        <f>H129</f>
        <v>0</v>
      </c>
    </row>
    <row r="129" spans="2:8" ht="15">
      <c r="B129" s="37" t="s">
        <v>513</v>
      </c>
      <c r="C129" s="9" t="s">
        <v>119</v>
      </c>
      <c r="D129" s="30"/>
      <c r="E129" s="368">
        <f>F129+H129</f>
        <v>0</v>
      </c>
      <c r="F129" s="363"/>
      <c r="G129" s="387"/>
      <c r="H129" s="387"/>
    </row>
    <row r="130" spans="2:8" ht="15.75">
      <c r="B130" s="36" t="s">
        <v>54</v>
      </c>
      <c r="C130" s="454" t="s">
        <v>7</v>
      </c>
      <c r="D130" s="30"/>
      <c r="E130" s="368">
        <f>E134+E137+E131</f>
        <v>0</v>
      </c>
      <c r="F130" s="368">
        <f>F134+F137+F131</f>
        <v>0</v>
      </c>
      <c r="G130" s="368">
        <f>G134+G137+G131</f>
        <v>0</v>
      </c>
      <c r="H130" s="368">
        <f>H134+H137+H131</f>
        <v>0</v>
      </c>
    </row>
    <row r="131" spans="2:8" ht="14.25">
      <c r="B131" s="36" t="s">
        <v>56</v>
      </c>
      <c r="C131" s="25" t="s">
        <v>113</v>
      </c>
      <c r="D131" s="30" t="s">
        <v>146</v>
      </c>
      <c r="E131" s="396">
        <f>F131+H131</f>
        <v>0</v>
      </c>
      <c r="F131" s="368"/>
      <c r="G131" s="368"/>
      <c r="H131" s="368"/>
    </row>
    <row r="132" spans="2:8" ht="15">
      <c r="B132" s="44" t="s">
        <v>509</v>
      </c>
      <c r="C132" s="18" t="s">
        <v>100</v>
      </c>
      <c r="D132" s="284"/>
      <c r="E132" s="363">
        <f>F132+H132</f>
        <v>0</v>
      </c>
      <c r="F132" s="393"/>
      <c r="G132" s="368"/>
      <c r="H132" s="368"/>
    </row>
    <row r="133" spans="2:8" ht="15">
      <c r="B133" s="13" t="s">
        <v>508</v>
      </c>
      <c r="C133" s="84" t="s">
        <v>129</v>
      </c>
      <c r="D133" s="285"/>
      <c r="E133" s="363">
        <f>F133+H133</f>
        <v>0</v>
      </c>
      <c r="F133" s="393"/>
      <c r="G133" s="368"/>
      <c r="H133" s="368"/>
    </row>
    <row r="134" spans="2:8" ht="25.5">
      <c r="B134" s="34" t="s">
        <v>57</v>
      </c>
      <c r="C134" s="48" t="s">
        <v>116</v>
      </c>
      <c r="D134" s="30" t="s">
        <v>150</v>
      </c>
      <c r="E134" s="400">
        <f>E135+E136</f>
        <v>0</v>
      </c>
      <c r="F134" s="368">
        <f>F135+F136</f>
        <v>0</v>
      </c>
      <c r="G134" s="368">
        <f>G135+G136</f>
        <v>0</v>
      </c>
      <c r="H134" s="368">
        <f>H135+H136</f>
        <v>0</v>
      </c>
    </row>
    <row r="135" spans="2:8" ht="15">
      <c r="B135" s="13" t="s">
        <v>296</v>
      </c>
      <c r="C135" s="18" t="s">
        <v>98</v>
      </c>
      <c r="D135" s="54"/>
      <c r="E135" s="363">
        <f>F135+H135</f>
        <v>0</v>
      </c>
      <c r="F135" s="363"/>
      <c r="G135" s="387"/>
      <c r="H135" s="387"/>
    </row>
    <row r="136" spans="2:8" ht="15">
      <c r="B136" s="13" t="s">
        <v>510</v>
      </c>
      <c r="C136" s="19" t="s">
        <v>99</v>
      </c>
      <c r="D136" s="54"/>
      <c r="E136" s="363">
        <f>F136+H136</f>
        <v>0</v>
      </c>
      <c r="F136" s="363"/>
      <c r="G136" s="387"/>
      <c r="H136" s="387"/>
    </row>
    <row r="137" spans="2:8" ht="14.25">
      <c r="B137" s="36" t="s">
        <v>217</v>
      </c>
      <c r="C137" s="7" t="s">
        <v>81</v>
      </c>
      <c r="D137" s="30" t="s">
        <v>147</v>
      </c>
      <c r="E137" s="368">
        <f>F137+H137</f>
        <v>0</v>
      </c>
      <c r="F137" s="368">
        <f>F138</f>
        <v>0</v>
      </c>
      <c r="G137" s="387"/>
      <c r="H137" s="387"/>
    </row>
    <row r="138" spans="2:8" ht="15">
      <c r="B138" s="44" t="s">
        <v>513</v>
      </c>
      <c r="C138" s="9" t="s">
        <v>119</v>
      </c>
      <c r="D138" s="85"/>
      <c r="E138" s="389">
        <f>F138+H138</f>
        <v>0</v>
      </c>
      <c r="F138" s="389"/>
      <c r="G138" s="390"/>
      <c r="H138" s="390"/>
    </row>
    <row r="139" spans="2:8" ht="15.75">
      <c r="B139" s="13" t="s">
        <v>59</v>
      </c>
      <c r="C139" s="279" t="s">
        <v>8</v>
      </c>
      <c r="D139" s="30"/>
      <c r="E139" s="396">
        <f>E140+E143+E147</f>
        <v>0</v>
      </c>
      <c r="F139" s="396">
        <f>F140+F143+F147</f>
        <v>0</v>
      </c>
      <c r="G139" s="396">
        <f>G140+G143+G147</f>
        <v>0</v>
      </c>
      <c r="H139" s="396">
        <f>H140+H143+H147</f>
        <v>0</v>
      </c>
    </row>
    <row r="140" spans="2:8" ht="14.25">
      <c r="B140" s="34" t="s">
        <v>61</v>
      </c>
      <c r="C140" s="25" t="s">
        <v>113</v>
      </c>
      <c r="D140" s="30" t="s">
        <v>146</v>
      </c>
      <c r="E140" s="368">
        <f>E141+E142</f>
        <v>0</v>
      </c>
      <c r="F140" s="368">
        <f>F141+F142</f>
        <v>0</v>
      </c>
      <c r="G140" s="368">
        <f>G141+G142</f>
        <v>0</v>
      </c>
      <c r="H140" s="368">
        <f>H141+H142</f>
        <v>0</v>
      </c>
    </row>
    <row r="141" spans="2:8" ht="15">
      <c r="B141" s="44" t="s">
        <v>509</v>
      </c>
      <c r="C141" s="18" t="s">
        <v>100</v>
      </c>
      <c r="D141" s="29"/>
      <c r="E141" s="363">
        <f>F141+H141</f>
        <v>0</v>
      </c>
      <c r="F141" s="363"/>
      <c r="G141" s="387"/>
      <c r="H141" s="387"/>
    </row>
    <row r="142" spans="2:8" ht="15">
      <c r="B142" s="13" t="s">
        <v>508</v>
      </c>
      <c r="C142" s="84" t="s">
        <v>157</v>
      </c>
      <c r="D142" s="78"/>
      <c r="E142" s="363">
        <f>F142+H142</f>
        <v>0</v>
      </c>
      <c r="F142" s="363"/>
      <c r="G142" s="387"/>
      <c r="H142" s="387"/>
    </row>
    <row r="143" spans="2:8" ht="25.5">
      <c r="B143" s="34" t="s">
        <v>62</v>
      </c>
      <c r="C143" s="48" t="s">
        <v>116</v>
      </c>
      <c r="D143" s="30" t="s">
        <v>150</v>
      </c>
      <c r="E143" s="368">
        <f>E144+E145+E146</f>
        <v>0</v>
      </c>
      <c r="F143" s="368">
        <f>F144+F145+F146</f>
        <v>0</v>
      </c>
      <c r="G143" s="368">
        <f>G144+G145+G146</f>
        <v>0</v>
      </c>
      <c r="H143" s="368">
        <f>H144+H145+H146</f>
        <v>0</v>
      </c>
    </row>
    <row r="144" spans="2:8" ht="15">
      <c r="B144" s="13" t="s">
        <v>296</v>
      </c>
      <c r="C144" s="18" t="s">
        <v>98</v>
      </c>
      <c r="D144" s="54"/>
      <c r="E144" s="363">
        <f>F144+H144</f>
        <v>0</v>
      </c>
      <c r="F144" s="363"/>
      <c r="G144" s="387"/>
      <c r="H144" s="387"/>
    </row>
    <row r="145" spans="2:8" ht="15">
      <c r="B145" s="13" t="s">
        <v>510</v>
      </c>
      <c r="C145" s="19" t="s">
        <v>99</v>
      </c>
      <c r="D145" s="54"/>
      <c r="E145" s="363">
        <f>F145+H145</f>
        <v>0</v>
      </c>
      <c r="F145" s="363"/>
      <c r="G145" s="387"/>
      <c r="H145" s="387"/>
    </row>
    <row r="146" spans="2:8" ht="15">
      <c r="B146" s="50" t="s">
        <v>512</v>
      </c>
      <c r="C146" s="21" t="s">
        <v>292</v>
      </c>
      <c r="D146" s="72"/>
      <c r="E146" s="386">
        <f>F146+H146</f>
        <v>0</v>
      </c>
      <c r="F146" s="363"/>
      <c r="G146" s="387"/>
      <c r="H146" s="387"/>
    </row>
    <row r="147" spans="2:8" ht="14.25">
      <c r="B147" s="34" t="s">
        <v>219</v>
      </c>
      <c r="C147" s="7" t="s">
        <v>81</v>
      </c>
      <c r="D147" s="30" t="s">
        <v>147</v>
      </c>
      <c r="E147" s="350">
        <f>F147+H147</f>
        <v>0</v>
      </c>
      <c r="F147" s="350">
        <f>F148</f>
        <v>0</v>
      </c>
      <c r="G147" s="350">
        <f>G148</f>
        <v>0</v>
      </c>
      <c r="H147" s="350">
        <f>H148</f>
        <v>0</v>
      </c>
    </row>
    <row r="148" spans="2:8" ht="15">
      <c r="B148" s="13" t="s">
        <v>513</v>
      </c>
      <c r="C148" s="9" t="s">
        <v>119</v>
      </c>
      <c r="D148" s="85"/>
      <c r="E148" s="389">
        <f>F148+H148</f>
        <v>0</v>
      </c>
      <c r="F148" s="389"/>
      <c r="G148" s="390"/>
      <c r="H148" s="390"/>
    </row>
    <row r="149" spans="2:8" ht="14.25">
      <c r="B149" s="281" t="s">
        <v>63</v>
      </c>
      <c r="C149" s="282" t="s">
        <v>418</v>
      </c>
      <c r="D149" s="88"/>
      <c r="E149" s="393">
        <f>E150+E153+E158</f>
        <v>0</v>
      </c>
      <c r="F149" s="393">
        <f>F150+F153+F158</f>
        <v>0</v>
      </c>
      <c r="G149" s="393">
        <f>G150+G153+G158</f>
        <v>0</v>
      </c>
      <c r="H149" s="393">
        <f>H150+H153+H158</f>
        <v>0</v>
      </c>
    </row>
    <row r="150" spans="2:8" ht="14.25">
      <c r="B150" s="34" t="s">
        <v>65</v>
      </c>
      <c r="C150" s="156" t="s">
        <v>113</v>
      </c>
      <c r="D150" s="78" t="s">
        <v>146</v>
      </c>
      <c r="E150" s="400">
        <f>E106+E115+E140</f>
        <v>0</v>
      </c>
      <c r="F150" s="400">
        <f>F106+F115+F140</f>
        <v>0</v>
      </c>
      <c r="G150" s="400">
        <f>G106+G115+G140</f>
        <v>0</v>
      </c>
      <c r="H150" s="400">
        <f>H106+H115+H140</f>
        <v>0</v>
      </c>
    </row>
    <row r="151" spans="2:8" ht="15">
      <c r="B151" s="44" t="s">
        <v>509</v>
      </c>
      <c r="C151" s="19" t="s">
        <v>100</v>
      </c>
      <c r="D151" s="72"/>
      <c r="E151" s="363">
        <f>F151+H151</f>
        <v>0</v>
      </c>
      <c r="F151" s="363">
        <f aca="true" t="shared" si="3" ref="F151:H152">F107+F116+F141</f>
        <v>0</v>
      </c>
      <c r="G151" s="363">
        <f t="shared" si="3"/>
        <v>0</v>
      </c>
      <c r="H151" s="363">
        <f t="shared" si="3"/>
        <v>0</v>
      </c>
    </row>
    <row r="152" spans="2:8" ht="15">
      <c r="B152" s="13" t="s">
        <v>508</v>
      </c>
      <c r="C152" s="19" t="s">
        <v>129</v>
      </c>
      <c r="D152" s="69"/>
      <c r="E152" s="363">
        <f>F152+H152</f>
        <v>0</v>
      </c>
      <c r="F152" s="363">
        <f t="shared" si="3"/>
        <v>0</v>
      </c>
      <c r="G152" s="363">
        <f t="shared" si="3"/>
        <v>0</v>
      </c>
      <c r="H152" s="363">
        <f t="shared" si="3"/>
        <v>0</v>
      </c>
    </row>
    <row r="153" spans="2:8" ht="25.5">
      <c r="B153" s="86" t="s">
        <v>66</v>
      </c>
      <c r="C153" s="48" t="s">
        <v>116</v>
      </c>
      <c r="D153" s="29" t="s">
        <v>150</v>
      </c>
      <c r="E153" s="368">
        <f>E154+E155+E156+E157</f>
        <v>0</v>
      </c>
      <c r="F153" s="368">
        <f>F154+F155+F156+F157</f>
        <v>0</v>
      </c>
      <c r="G153" s="368">
        <f>G154+G155+G156+G157</f>
        <v>0</v>
      </c>
      <c r="H153" s="368">
        <f>H154+H155+H156+H157</f>
        <v>0</v>
      </c>
    </row>
    <row r="154" spans="2:8" ht="15">
      <c r="B154" s="13" t="s">
        <v>296</v>
      </c>
      <c r="C154" s="27" t="s">
        <v>98</v>
      </c>
      <c r="D154" s="58"/>
      <c r="E154" s="350">
        <f>F154+H154</f>
        <v>0</v>
      </c>
      <c r="F154" s="363">
        <f aca="true" t="shared" si="4" ref="F154:H155">F110+F119+F125+F135+F144</f>
        <v>0</v>
      </c>
      <c r="G154" s="363">
        <f t="shared" si="4"/>
        <v>0</v>
      </c>
      <c r="H154" s="363">
        <f t="shared" si="4"/>
        <v>0</v>
      </c>
    </row>
    <row r="155" spans="2:13" ht="15">
      <c r="B155" s="13" t="s">
        <v>510</v>
      </c>
      <c r="C155" s="21" t="s">
        <v>99</v>
      </c>
      <c r="D155" s="85"/>
      <c r="E155" s="350">
        <f>F155+H155</f>
        <v>0</v>
      </c>
      <c r="F155" s="363">
        <f t="shared" si="4"/>
        <v>0</v>
      </c>
      <c r="G155" s="363">
        <f t="shared" si="4"/>
        <v>0</v>
      </c>
      <c r="H155" s="363">
        <f t="shared" si="4"/>
        <v>0</v>
      </c>
      <c r="M155" s="32" t="s">
        <v>102</v>
      </c>
    </row>
    <row r="156" spans="2:8" ht="15">
      <c r="B156" s="13" t="s">
        <v>511</v>
      </c>
      <c r="C156" s="22" t="s">
        <v>101</v>
      </c>
      <c r="D156" s="28"/>
      <c r="E156" s="350">
        <f aca="true" t="shared" si="5" ref="E156:E161">F156+H156</f>
        <v>0</v>
      </c>
      <c r="F156" s="363">
        <f>F127</f>
        <v>0</v>
      </c>
      <c r="G156" s="363">
        <f>G127</f>
        <v>0</v>
      </c>
      <c r="H156" s="363">
        <f>H127</f>
        <v>0</v>
      </c>
    </row>
    <row r="157" spans="2:8" ht="15">
      <c r="B157" s="13" t="s">
        <v>512</v>
      </c>
      <c r="C157" s="14" t="s">
        <v>292</v>
      </c>
      <c r="D157" s="28"/>
      <c r="E157" s="350">
        <f t="shared" si="5"/>
        <v>0</v>
      </c>
      <c r="F157" s="363">
        <f>F146</f>
        <v>0</v>
      </c>
      <c r="G157" s="363">
        <f>G146</f>
        <v>0</v>
      </c>
      <c r="H157" s="363">
        <f>H146</f>
        <v>0</v>
      </c>
    </row>
    <row r="158" spans="2:8" ht="14.25">
      <c r="B158" s="288" t="s">
        <v>222</v>
      </c>
      <c r="C158" s="90" t="s">
        <v>81</v>
      </c>
      <c r="D158" s="60" t="s">
        <v>147</v>
      </c>
      <c r="E158" s="350">
        <f t="shared" si="5"/>
        <v>0</v>
      </c>
      <c r="F158" s="368">
        <f aca="true" t="shared" si="6" ref="F158:H159">F137+F128</f>
        <v>0</v>
      </c>
      <c r="G158" s="368">
        <f t="shared" si="6"/>
        <v>0</v>
      </c>
      <c r="H158" s="368">
        <f t="shared" si="6"/>
        <v>0</v>
      </c>
    </row>
    <row r="159" spans="2:8" ht="15">
      <c r="B159" s="13" t="s">
        <v>513</v>
      </c>
      <c r="C159" s="14" t="s">
        <v>119</v>
      </c>
      <c r="D159" s="12"/>
      <c r="E159" s="350">
        <f t="shared" si="5"/>
        <v>0</v>
      </c>
      <c r="F159" s="363">
        <f t="shared" si="6"/>
        <v>0</v>
      </c>
      <c r="G159" s="363">
        <f t="shared" si="6"/>
        <v>0</v>
      </c>
      <c r="H159" s="363">
        <f t="shared" si="6"/>
        <v>0</v>
      </c>
    </row>
    <row r="160" spans="2:8" ht="15.75">
      <c r="B160" s="91" t="s">
        <v>67</v>
      </c>
      <c r="C160" s="279" t="s">
        <v>121</v>
      </c>
      <c r="D160" s="12"/>
      <c r="E160" s="350">
        <f t="shared" si="5"/>
        <v>0</v>
      </c>
      <c r="F160" s="368">
        <f>F161</f>
        <v>0</v>
      </c>
      <c r="G160" s="368">
        <f>G161</f>
        <v>0</v>
      </c>
      <c r="H160" s="368">
        <f>H161</f>
        <v>0</v>
      </c>
    </row>
    <row r="161" spans="2:8" ht="25.5">
      <c r="B161" s="44" t="s">
        <v>68</v>
      </c>
      <c r="C161" s="26" t="s">
        <v>114</v>
      </c>
      <c r="D161" s="6" t="s">
        <v>148</v>
      </c>
      <c r="E161" s="350">
        <f t="shared" si="5"/>
        <v>0</v>
      </c>
      <c r="F161" s="368">
        <f>F162</f>
        <v>0</v>
      </c>
      <c r="G161" s="363"/>
      <c r="H161" s="368"/>
    </row>
    <row r="162" spans="2:8" ht="15.75">
      <c r="B162" s="34" t="s">
        <v>70</v>
      </c>
      <c r="C162" s="185" t="s">
        <v>359</v>
      </c>
      <c r="D162" s="6"/>
      <c r="E162" s="372"/>
      <c r="F162" s="372"/>
      <c r="G162" s="372"/>
      <c r="H162" s="350"/>
    </row>
    <row r="163" spans="2:8" ht="14.25">
      <c r="B163" s="44" t="s">
        <v>71</v>
      </c>
      <c r="C163" s="25" t="s">
        <v>161</v>
      </c>
      <c r="D163" s="60" t="s">
        <v>40</v>
      </c>
      <c r="E163" s="350">
        <f>E164+E165</f>
        <v>0</v>
      </c>
      <c r="F163" s="350">
        <f>F164+F165</f>
        <v>0</v>
      </c>
      <c r="G163" s="350">
        <f>G164+G165</f>
        <v>0</v>
      </c>
      <c r="H163" s="350">
        <f>H164+H165</f>
        <v>0</v>
      </c>
    </row>
    <row r="164" spans="2:8" ht="15">
      <c r="B164" s="44" t="s">
        <v>140</v>
      </c>
      <c r="C164" s="63" t="s">
        <v>78</v>
      </c>
      <c r="D164" s="64"/>
      <c r="E164" s="386">
        <f>F164+H164</f>
        <v>0</v>
      </c>
      <c r="F164" s="363"/>
      <c r="G164" s="387"/>
      <c r="H164" s="387"/>
    </row>
    <row r="165" spans="2:8" ht="15">
      <c r="B165" s="44" t="s">
        <v>360</v>
      </c>
      <c r="C165" s="63" t="s">
        <v>79</v>
      </c>
      <c r="D165" s="64"/>
      <c r="E165" s="386">
        <f>F165+H165</f>
        <v>0</v>
      </c>
      <c r="F165" s="363"/>
      <c r="G165" s="387"/>
      <c r="H165" s="387"/>
    </row>
    <row r="166" spans="2:8" ht="15.75">
      <c r="B166" s="34" t="s">
        <v>72</v>
      </c>
      <c r="C166" s="42" t="s">
        <v>370</v>
      </c>
      <c r="D166" s="187"/>
      <c r="E166" s="350">
        <f>F166+H166</f>
        <v>0</v>
      </c>
      <c r="F166" s="368">
        <f>F167</f>
        <v>0</v>
      </c>
      <c r="G166" s="368">
        <f>G167</f>
        <v>0</v>
      </c>
      <c r="H166" s="368">
        <f>H167</f>
        <v>0</v>
      </c>
    </row>
    <row r="167" spans="2:8" ht="14.25">
      <c r="B167" s="44" t="s">
        <v>73</v>
      </c>
      <c r="C167" s="25" t="s">
        <v>113</v>
      </c>
      <c r="D167" s="188" t="s">
        <v>146</v>
      </c>
      <c r="E167" s="350">
        <f>F167+H167</f>
        <v>0</v>
      </c>
      <c r="F167" s="368"/>
      <c r="G167" s="363"/>
      <c r="H167" s="368"/>
    </row>
    <row r="168" spans="2:8" ht="15.75">
      <c r="B168" s="189" t="s">
        <v>318</v>
      </c>
      <c r="C168" s="287" t="s">
        <v>141</v>
      </c>
      <c r="D168" s="6"/>
      <c r="E168" s="368">
        <f>E169+E170+E171+E172+E173+E175+E176+E177+E174</f>
        <v>99821</v>
      </c>
      <c r="F168" s="368">
        <f>F169+F170+F171+F172+F173+F175+F176+F177+F174</f>
        <v>0</v>
      </c>
      <c r="G168" s="368">
        <f>G169+G170+G171+G172+G173+G175+G176+G177+G174</f>
        <v>0</v>
      </c>
      <c r="H168" s="368">
        <f>H169+H170+H171+H172+H173+H175+H176+H177+H174</f>
        <v>99821</v>
      </c>
    </row>
    <row r="169" spans="2:8" ht="14.25">
      <c r="B169" s="34" t="s">
        <v>231</v>
      </c>
      <c r="C169" s="25" t="s">
        <v>113</v>
      </c>
      <c r="D169" s="6" t="s">
        <v>146</v>
      </c>
      <c r="E169" s="363">
        <f>E150+E103+E100+E97+E94+E82+E79+E14</f>
        <v>0</v>
      </c>
      <c r="F169" s="363">
        <f>F150+F103+F100+F97+F94+F82+F79+F14+F167</f>
        <v>0</v>
      </c>
      <c r="G169" s="363">
        <f>G150+G103+G100+G97+G94+G82+G79+G14+G167</f>
        <v>0</v>
      </c>
      <c r="H169" s="363">
        <f>H150+H103+H100+H97+H94+H82+H79+H14+H167</f>
        <v>0</v>
      </c>
    </row>
    <row r="170" spans="2:8" ht="25.5">
      <c r="B170" s="34" t="s">
        <v>269</v>
      </c>
      <c r="C170" s="26" t="s">
        <v>114</v>
      </c>
      <c r="D170" s="6" t="s">
        <v>148</v>
      </c>
      <c r="E170" s="363">
        <f>E56+E160</f>
        <v>0</v>
      </c>
      <c r="F170" s="363">
        <f>F56+F160</f>
        <v>0</v>
      </c>
      <c r="G170" s="363">
        <f>G56+G160</f>
        <v>0</v>
      </c>
      <c r="H170" s="363">
        <f>H56+H160</f>
        <v>0</v>
      </c>
    </row>
    <row r="171" spans="2:8" ht="25.5">
      <c r="B171" s="34" t="s">
        <v>270</v>
      </c>
      <c r="C171" s="48" t="s">
        <v>116</v>
      </c>
      <c r="D171" s="6" t="s">
        <v>150</v>
      </c>
      <c r="E171" s="363">
        <f>E23+E54+E153</f>
        <v>0</v>
      </c>
      <c r="F171" s="363">
        <f>F23+F54+F153</f>
        <v>0</v>
      </c>
      <c r="G171" s="363">
        <f>G23+G54+G153</f>
        <v>0</v>
      </c>
      <c r="H171" s="363">
        <f>H23+H54+H153</f>
        <v>0</v>
      </c>
    </row>
    <row r="172" spans="2:8" ht="28.5">
      <c r="B172" s="34" t="s">
        <v>271</v>
      </c>
      <c r="C172" s="92" t="s">
        <v>234</v>
      </c>
      <c r="D172" s="6" t="s">
        <v>149</v>
      </c>
      <c r="E172" s="363">
        <f>E34</f>
        <v>31000</v>
      </c>
      <c r="F172" s="363">
        <f>F34</f>
        <v>0</v>
      </c>
      <c r="G172" s="363">
        <f>G34</f>
        <v>0</v>
      </c>
      <c r="H172" s="363">
        <f>H34</f>
        <v>31000</v>
      </c>
    </row>
    <row r="173" spans="2:8" ht="14.25">
      <c r="B173" s="34" t="s">
        <v>272</v>
      </c>
      <c r="C173" s="7" t="s">
        <v>120</v>
      </c>
      <c r="D173" s="6" t="s">
        <v>151</v>
      </c>
      <c r="E173" s="363">
        <f>E39</f>
        <v>68821</v>
      </c>
      <c r="F173" s="363">
        <f>F39</f>
        <v>0</v>
      </c>
      <c r="G173" s="363">
        <f>G39</f>
        <v>0</v>
      </c>
      <c r="H173" s="363">
        <f>H39</f>
        <v>68821</v>
      </c>
    </row>
    <row r="174" spans="2:8" ht="31.5">
      <c r="B174" s="34" t="s">
        <v>273</v>
      </c>
      <c r="C174" s="120" t="s">
        <v>201</v>
      </c>
      <c r="D174" s="6" t="s">
        <v>152</v>
      </c>
      <c r="E174" s="363">
        <f>E43</f>
        <v>0</v>
      </c>
      <c r="F174" s="363">
        <f>F43</f>
        <v>0</v>
      </c>
      <c r="G174" s="363">
        <f>G43</f>
        <v>0</v>
      </c>
      <c r="H174" s="363">
        <f>H43</f>
        <v>0</v>
      </c>
    </row>
    <row r="175" spans="2:8" ht="14.25">
      <c r="B175" s="34" t="s">
        <v>274</v>
      </c>
      <c r="C175" s="7" t="s">
        <v>81</v>
      </c>
      <c r="D175" s="6" t="s">
        <v>147</v>
      </c>
      <c r="E175" s="363">
        <f>F175+H175</f>
        <v>0</v>
      </c>
      <c r="F175" s="363">
        <f>F158+F45</f>
        <v>0</v>
      </c>
      <c r="G175" s="363">
        <f>G158+G45</f>
        <v>0</v>
      </c>
      <c r="H175" s="363">
        <f>H158+H45</f>
        <v>0</v>
      </c>
    </row>
    <row r="176" spans="2:8" ht="25.5">
      <c r="B176" s="47" t="s">
        <v>275</v>
      </c>
      <c r="C176" s="11" t="s">
        <v>160</v>
      </c>
      <c r="D176" s="6" t="s">
        <v>38</v>
      </c>
      <c r="E176" s="363">
        <f>F176+H176</f>
        <v>0</v>
      </c>
      <c r="F176" s="363">
        <f>F47</f>
        <v>0</v>
      </c>
      <c r="G176" s="363">
        <f>G47</f>
        <v>0</v>
      </c>
      <c r="H176" s="363">
        <f>H47</f>
        <v>0</v>
      </c>
    </row>
    <row r="177" spans="2:8" ht="18.75" customHeight="1">
      <c r="B177" s="34" t="s">
        <v>276</v>
      </c>
      <c r="C177" s="25" t="s">
        <v>161</v>
      </c>
      <c r="D177" s="59" t="s">
        <v>40</v>
      </c>
      <c r="E177" s="363">
        <f>F177+H177</f>
        <v>0</v>
      </c>
      <c r="F177" s="363">
        <f>F50+F163</f>
        <v>0</v>
      </c>
      <c r="G177" s="363">
        <f>G50+G163</f>
        <v>0</v>
      </c>
      <c r="H177" s="363">
        <f>H50+H163</f>
        <v>0</v>
      </c>
    </row>
    <row r="178" spans="2:8" ht="12.75">
      <c r="B178" s="34" t="s">
        <v>276</v>
      </c>
      <c r="C178" s="11"/>
      <c r="D178" s="6"/>
      <c r="E178" s="6"/>
      <c r="F178" s="6"/>
      <c r="G178" s="6"/>
      <c r="H178" s="6"/>
    </row>
    <row r="179" spans="2:8" ht="12.75">
      <c r="B179" s="67"/>
      <c r="D179" s="67"/>
      <c r="E179" s="67"/>
      <c r="F179" s="67"/>
      <c r="G179" s="67"/>
      <c r="H179" s="67"/>
    </row>
  </sheetData>
  <sheetProtection/>
  <mergeCells count="13">
    <mergeCell ref="F2:H2"/>
    <mergeCell ref="F10:G10"/>
    <mergeCell ref="H10:H12"/>
    <mergeCell ref="F11:F12"/>
    <mergeCell ref="B7:H7"/>
    <mergeCell ref="G11:G12"/>
    <mergeCell ref="D15:D21"/>
    <mergeCell ref="B6:H6"/>
    <mergeCell ref="B9:B12"/>
    <mergeCell ref="D9:D12"/>
    <mergeCell ref="E9:E12"/>
    <mergeCell ref="F9:H9"/>
    <mergeCell ref="C10:C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2015-02-09T13:45:18Z</cp:lastPrinted>
  <dcterms:created xsi:type="dcterms:W3CDTF">2007-09-17T11:23:32Z</dcterms:created>
  <dcterms:modified xsi:type="dcterms:W3CDTF">2015-02-09T13:45:23Z</dcterms:modified>
  <cp:category/>
  <cp:version/>
  <cp:contentType/>
  <cp:contentStatus/>
</cp:coreProperties>
</file>