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3"/>
  </bookViews>
  <sheets>
    <sheet name="2014 m. paj" sheetId="1" r:id="rId1"/>
    <sheet name="2 pried" sheetId="2" r:id="rId2"/>
    <sheet name="3 priedas" sheetId="3" r:id="rId3"/>
    <sheet name="4 pried" sheetId="4" r:id="rId4"/>
    <sheet name="5 priedas" sheetId="5" r:id="rId5"/>
    <sheet name=" 6 pried" sheetId="6" r:id="rId6"/>
    <sheet name="SB" sheetId="7" r:id="rId7"/>
    <sheet name="D-2012" sheetId="8" r:id="rId8"/>
    <sheet name="skol. lėšos" sheetId="9" r:id="rId9"/>
    <sheet name="Lik" sheetId="10" r:id="rId10"/>
    <sheet name="BĮP suv." sheetId="11" r:id="rId11"/>
    <sheet name="7.1 pried" sheetId="12" r:id="rId12"/>
    <sheet name="BĮP lik" sheetId="13" r:id="rId13"/>
    <sheet name="8 pried" sheetId="14" r:id="rId14"/>
  </sheets>
  <definedNames/>
  <calcPr fullCalcOnLoad="1"/>
</workbook>
</file>

<file path=xl/sharedStrings.xml><?xml version="1.0" encoding="utf-8"?>
<sst xmlns="http://schemas.openxmlformats.org/spreadsheetml/2006/main" count="3275" uniqueCount="691">
  <si>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</si>
  <si>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</si>
  <si>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</si>
  <si>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</si>
  <si>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</si>
  <si>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</si>
  <si>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</si>
  <si>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</si>
  <si>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</si>
  <si>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</si>
  <si>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</si>
  <si>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</si>
  <si>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</si>
  <si>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</si>
  <si>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</si>
  <si>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</si>
  <si>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</si>
  <si>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</si>
  <si>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</si>
  <si>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</si>
  <si>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</si>
  <si>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</si>
  <si>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</si>
  <si>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</si>
  <si>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</si>
  <si>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</si>
  <si>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</si>
  <si>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</si>
  <si>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</si>
  <si>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</si>
  <si>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</si>
  <si>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</si>
  <si>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</si>
  <si>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</si>
  <si>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</si>
  <si>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</si>
  <si>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</si>
  <si>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</si>
  <si>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</si>
  <si>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</si>
  <si>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</si>
  <si>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</si>
  <si>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</si>
  <si>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</si>
  <si>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</si>
  <si>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</si>
  <si>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</si>
  <si>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</si>
  <si>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</si>
  <si>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</si>
  <si>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</si>
  <si>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</si>
  <si>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</si>
  <si>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</si>
  <si>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</si>
  <si>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</si>
  <si>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</si>
  <si>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</si>
  <si>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</si>
  <si>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</si>
  <si>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</si>
  <si>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</si>
  <si>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</si>
  <si>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</si>
  <si>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</si>
  <si>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</si>
  <si>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</si>
  <si>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</si>
  <si>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</si>
  <si>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</si>
  <si>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</si>
  <si>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</si>
  <si>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</si>
  <si>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</si>
  <si>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</si>
  <si>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</si>
  <si>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</si>
  <si>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</si>
  <si>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</si>
  <si>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</si>
  <si>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</si>
  <si>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</si>
  <si>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</si>
  <si>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</si>
  <si>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</si>
  <si>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</si>
  <si>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</si>
  <si>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</si>
  <si>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</si>
  <si>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</si>
  <si>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</si>
  <si>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</si>
  <si>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</si>
  <si>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</si>
  <si>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</si>
  <si>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</si>
  <si>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</si>
  <si>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</si>
  <si>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</si>
  <si>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</si>
  <si>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</si>
  <si>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</si>
  <si>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</si>
  <si>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</si>
  <si>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</si>
  <si>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</si>
  <si>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</si>
  <si>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</si>
  <si>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</si>
  <si>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</si>
  <si>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</si>
  <si>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</si>
  <si>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</si>
  <si>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</si>
  <si>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</si>
  <si>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</si>
  <si>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</si>
  <si>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</si>
  <si>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</si>
  <si>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</si>
  <si>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</si>
  <si>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</si>
  <si>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</si>
  <si>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</si>
  <si>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</si>
  <si>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</si>
  <si>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</si>
  <si>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</si>
  <si>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</si>
  <si>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</si>
  <si>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</si>
  <si>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</si>
  <si>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</si>
  <si>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</si>
  <si>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</si>
  <si>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</si>
  <si>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</si>
  <si>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</si>
  <si>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</si>
  <si>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</si>
  <si>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</si>
  <si>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</si>
  <si>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</si>
  <si>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</si>
  <si>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</si>
  <si>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</si>
  <si>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</si>
  <si>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</si>
  <si>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</si>
  <si>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</si>
  <si>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</si>
  <si>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</si>
  <si>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</si>
  <si>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</si>
  <si>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</si>
  <si>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</si>
  <si>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</si>
  <si>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</si>
  <si>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</si>
  <si>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</si>
  <si>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</si>
  <si>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</si>
  <si>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</si>
  <si>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</si>
  <si>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</si>
  <si>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</si>
  <si>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</si>
  <si>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</si>
  <si>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</si>
  <si>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</si>
  <si>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</si>
  <si>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</si>
  <si>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</si>
  <si>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</si>
  <si>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</si>
  <si>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</si>
  <si>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</si>
  <si>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</si>
  <si>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</si>
  <si>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</si>
  <si>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</si>
  <si>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</si>
  <si>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</si>
  <si>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</si>
  <si>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</si>
  <si>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</si>
  <si>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</si>
  <si>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</si>
  <si>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</si>
  <si>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</si>
  <si>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</si>
  <si>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</si>
  <si>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</si>
  <si>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</si>
  <si>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</si>
  <si>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</si>
  <si>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</si>
  <si>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</si>
  <si>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</si>
  <si>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</si>
  <si>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</si>
  <si>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</si>
  <si>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</si>
  <si>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</si>
  <si>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</si>
  <si>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</si>
  <si>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</si>
  <si>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</si>
  <si>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</si>
  <si>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</si>
  <si>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</si>
  <si>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</si>
  <si>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</si>
  <si>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</si>
  <si>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</si>
  <si>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</si>
  <si>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</si>
  <si>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</si>
  <si>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</si>
  <si>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</si>
  <si>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</si>
  <si>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</si>
  <si>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</si>
  <si>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</si>
  <si>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</si>
  <si>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</si>
  <si>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</si>
  <si>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</si>
  <si>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</si>
  <si>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</si>
  <si>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</si>
  <si>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</si>
  <si>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</si>
  <si>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</si>
  <si>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</si>
  <si>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</si>
  <si>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</si>
  <si>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</si>
  <si>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</si>
  <si>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</si>
  <si>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</si>
  <si>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</si>
  <si>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</si>
  <si>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</si>
  <si>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</si>
  <si>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</si>
  <si>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</si>
  <si>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</si>
  <si>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</si>
  <si>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</si>
  <si>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</si>
  <si>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</si>
  <si>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</si>
  <si>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</si>
  <si>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</si>
  <si>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</si>
  <si>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</si>
  <si>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</si>
  <si>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</si>
  <si>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sprendimo Nr. T1-XX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</si>
  <si>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</si>
  <si>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</si>
  <si>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</si>
  <si>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</si>
  <si>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</si>
  <si>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</si>
  <si>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</si>
  <si>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</si>
  <si>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</si>
  <si>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</si>
  <si>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</si>
  <si>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</si>
  <si>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</si>
  <si>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</si>
  <si>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</si>
  <si>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</si>
  <si>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</si>
  <si>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</si>
  <si>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</si>
  <si>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</si>
  <si>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</si>
  <si>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</si>
  <si>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</si>
  <si>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</si>
  <si>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</si>
  <si>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</si>
  <si>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</si>
  <si>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</si>
  <si>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</si>
  <si>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</si>
  <si>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</si>
  <si>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</si>
  <si>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</si>
  <si>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</si>
  <si>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</si>
  <si>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</si>
  <si>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</si>
  <si>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</si>
  <si>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</si>
  <si>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Jaunimo teisių apsauga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</si>
  <si>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</si>
  <si>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</si>
  <si>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</si>
  <si>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</si>
  <si>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</si>
  <si>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</si>
  <si>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</si>
  <si>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</si>
  <si>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</si>
  <si>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</si>
  <si>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</si>
  <si>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</si>
  <si>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</si>
  <si>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</si>
  <si>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</si>
  <si>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</si>
  <si>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</si>
  <si>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</si>
  <si>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</si>
  <si>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</si>
  <si>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</si>
  <si>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</si>
  <si>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</si>
  <si>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</si>
  <si>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</si>
  <si>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</si>
  <si>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</si>
  <si>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</si>
  <si>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</si>
  <si>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</si>
  <si>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</si>
  <si>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</si>
  <si>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</si>
  <si>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</si>
  <si>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</si>
  <si>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</si>
  <si>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</si>
  <si>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</si>
  <si>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</si>
  <si>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</si>
  <si>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</si>
  <si>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</si>
  <si>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</si>
  <si>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</si>
  <si>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</si>
  <si>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</si>
  <si>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</si>
  <si>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</si>
  <si>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</si>
  <si>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</si>
  <si>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</si>
  <si>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</si>
  <si>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</si>
  <si>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</si>
  <si>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</si>
  <si>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</si>
  <si>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</si>
  <si>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</si>
  <si>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</si>
  <si>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</si>
  <si>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</si>
  <si>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</si>
  <si>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</si>
  <si>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</si>
  <si>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</si>
  <si>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</si>
  <si>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</si>
  <si>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</si>
  <si>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</si>
  <si>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</si>
  <si>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</si>
  <si>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</si>
  <si>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</si>
  <si>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</si>
  <si>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</si>
  <si>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</si>
  <si>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</si>
  <si>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</si>
  <si>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</si>
  <si>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</si>
  <si>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</si>
  <si>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</si>
  <si>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</si>
  <si>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</si>
  <si>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</si>
  <si>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</si>
  <si>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</si>
  <si>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</si>
  <si>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</si>
  <si>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</si>
  <si>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</si>
  <si>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</si>
  <si>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</si>
  <si>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</si>
  <si>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</si>
  <si>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</si>
  <si>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</si>
  <si>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</si>
  <si>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</si>
  <si>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</si>
  <si>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</si>
  <si>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</si>
  <si>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</si>
  <si>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</si>
  <si>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</si>
  <si>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</si>
  <si>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</si>
  <si>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</si>
  <si>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</si>
  <si>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</si>
  <si>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</si>
  <si>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</si>
  <si>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</si>
  <si>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</si>
  <si>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</si>
  <si>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</si>
  <si>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</si>
  <si>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</si>
  <si>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</si>
  <si>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</si>
  <si>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</si>
  <si>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</si>
  <si>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</si>
  <si>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</si>
  <si>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</si>
  <si>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</si>
  <si>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</si>
  <si>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</si>
  <si>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</si>
  <si>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</si>
  <si>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</si>
  <si>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</si>
  <si>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</si>
  <si>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</si>
  <si>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</si>
  <si>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</si>
  <si>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</si>
  <si>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</si>
  <si>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</si>
  <si>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</si>
  <si>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</si>
  <si>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</si>
  <si>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</si>
  <si>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</si>
  <si>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</si>
  <si>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</si>
  <si>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</si>
  <si>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</si>
  <si>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</si>
  <si>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</si>
  <si>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</si>
  <si>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</si>
  <si>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</si>
  <si>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</si>
  <si>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</si>
  <si>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</si>
  <si>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</si>
  <si>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</si>
  <si>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</si>
  <si>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</si>
  <si>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</si>
  <si>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</si>
  <si>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</si>
  <si>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</si>
  <si>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</si>
  <si>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</si>
  <si>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</si>
  <si>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53.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</si>
  <si>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</si>
  <si>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</si>
  <si>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</si>
  <si>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</si>
  <si>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</si>
  <si>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2 priedas</t>
  </si>
  <si>
    <t xml:space="preserve">IŠ SAVIVALDYBĖS BIUDŽETO IŠLAIKOMŲ ĮSTAIGŲ </t>
  </si>
  <si>
    <t>PAJAMŲ UŽ TEIKIAMAS PASLAUGAS IR PATALPŲ NUOMĄ</t>
  </si>
  <si>
    <t>tūkst. Lt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</si>
  <si>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</si>
  <si>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</si>
  <si>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</si>
  <si>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</si>
  <si>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</si>
  <si>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</si>
  <si>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</si>
  <si>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</si>
  <si>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</si>
  <si>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</si>
  <si>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</si>
  <si>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</si>
  <si>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</si>
  <si>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</si>
  <si>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</si>
  <si>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</si>
  <si>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7 priedas</t>
  </si>
  <si>
    <t>PASKIRSTYMAS</t>
  </si>
  <si>
    <t>Eil. Nr.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</si>
  <si>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</si>
  <si>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</si>
  <si>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</si>
  <si>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</si>
  <si>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</si>
  <si>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</si>
  <si>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</si>
  <si>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</si>
  <si>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</si>
  <si>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</si>
  <si>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</si>
  <si>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</si>
  <si>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</si>
  <si>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</si>
  <si>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</si>
  <si>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                          Rietavo savivaldybės tarybos</t>
  </si>
  <si>
    <t>5 priedas</t>
  </si>
  <si>
    <t xml:space="preserve">PASKIRSTYMAS 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</si>
  <si>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</si>
  <si>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</si>
  <si>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</si>
  <si>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</si>
  <si>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</si>
  <si>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</si>
  <si>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</si>
  <si>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</si>
  <si>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</si>
  <si>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</si>
  <si>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</si>
  <si>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</si>
  <si>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</si>
  <si>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</si>
  <si>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</si>
  <si>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</si>
  <si>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</si>
  <si>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</si>
  <si>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</si>
  <si>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</si>
  <si>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</si>
  <si>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</si>
  <si>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</si>
  <si>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</si>
  <si>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>Darbo rinkos politikos rengimas ir įgyvendi-nimas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</si>
  <si>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</si>
  <si>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</si>
  <si>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</si>
  <si>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</si>
  <si>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</si>
  <si>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</si>
  <si>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</si>
  <si>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</si>
  <si>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</si>
  <si>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</si>
  <si>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</si>
  <si>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</si>
  <si>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</si>
  <si>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</si>
  <si>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</si>
  <si>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</si>
  <si>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</si>
  <si>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</si>
  <si>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</si>
  <si>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</si>
  <si>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</si>
  <si>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</si>
  <si>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</si>
  <si>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</si>
  <si>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</si>
  <si>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</si>
  <si>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</si>
  <si>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</si>
  <si>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                            Rietavo savivaldybės tarybos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</si>
  <si>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</si>
  <si>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</si>
  <si>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</si>
  <si>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 xml:space="preserve">Žemės priežiūra </t>
  </si>
  <si>
    <t>PASKIRSTYMAS PAGAL ASIGNAVIMŲ VALDYTOJUS IR PROGRAMAS</t>
  </si>
  <si>
    <t>Progra-mos Nr.</t>
  </si>
  <si>
    <t>Rietavo Lauryno Ivinskio gimnazijos pastato Rietave, Daržų g. 1, sporto salės priestato statyba</t>
  </si>
  <si>
    <t>Melioracija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</si>
  <si>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</si>
  <si>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</si>
  <si>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</si>
  <si>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</si>
  <si>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</si>
  <si>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</si>
  <si>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</si>
  <si>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</si>
  <si>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</si>
  <si>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</si>
  <si>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</si>
  <si>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</si>
  <si>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</si>
  <si>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</si>
  <si>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</si>
  <si>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</si>
  <si>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</si>
  <si>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</si>
  <si>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</si>
  <si>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</si>
  <si>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</si>
  <si>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</si>
  <si>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</si>
  <si>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</si>
  <si>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</si>
  <si>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</si>
  <si>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</si>
  <si>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</si>
  <si>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</si>
  <si>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</si>
  <si>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</si>
  <si>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</si>
  <si>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</si>
  <si>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</si>
  <si>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</si>
  <si>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</si>
  <si>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</si>
  <si>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</si>
  <si>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</si>
  <si>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</si>
  <si>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</si>
  <si>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</si>
  <si>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</si>
  <si>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</si>
  <si>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</si>
  <si>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</si>
  <si>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</si>
  <si>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</si>
  <si>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3.4.1.1.5.1.</t>
  </si>
  <si>
    <t>3.4.1.1.5.2.</t>
  </si>
  <si>
    <t>Valstybės investicijų programoje numatytiems objektams finansuoti, iš jų:</t>
  </si>
  <si>
    <t xml:space="preserve">Pastato Parko g. Nr. 8  remontas </t>
  </si>
  <si>
    <t>įstaigos pajamos</t>
  </si>
  <si>
    <t>FUNKCIJOMS VYKDYTI PASKIRSTYMAS PAGAL ASIGNAVIMŲ VALDYTOJUS IR PROGRAMAS</t>
  </si>
  <si>
    <t>Vaiko teisių apsauga</t>
  </si>
  <si>
    <t>Keleivių pavėžėjimo vietinio susisiekimo maršrutais nuostolių kompensavimas</t>
  </si>
  <si>
    <t>Prisidėjimams prie projektų (skolintos lėšos)</t>
  </si>
  <si>
    <t xml:space="preserve">Pastato Parko g. Nr. 8 stogo dangos remontas </t>
  </si>
  <si>
    <t>7.6.1.2.</t>
  </si>
  <si>
    <t xml:space="preserve">Gyventojams suteiktų lengvatų kompensavimui </t>
  </si>
  <si>
    <t>2013 METŲ ASIGNAVIMŲ SAVARANKIŠKOSIOMS SAVIVALDYBĖS FUNKCIJOMS VYKDYTI</t>
  </si>
  <si>
    <t>2013 METŲ ASIGNAVIMŲ  SAVARANKIŠKOSIOMS SAVIVALDYBĖS FUNKCIJOMS VYKDYTI      
 SAVIVALDYBĖS FUNKCIJOMS VYKDYTI</t>
  </si>
  <si>
    <t>Prisidėjimas prie projektų (iš paskolos -deficitas)</t>
  </si>
  <si>
    <t>8 priedas</t>
  </si>
  <si>
    <t>Ekonominės klasifikacijos  kodai</t>
  </si>
  <si>
    <t>PASKIRSTYMAS PAGAL ASIGNAVIMŲ VALDYTOJUS IR PROGRAMAS (SKOLINTOS LĖŠOS)</t>
  </si>
  <si>
    <t xml:space="preserve">       RIETAVO SAVIVALDYBĖS   2014 METŲ  BIUDŽETO PAJAMOS                   </t>
  </si>
  <si>
    <t>2014 m. tūkst. Lt</t>
  </si>
  <si>
    <r>
      <t>Gyventojų pajamų mokestis (</t>
    </r>
    <r>
      <rPr>
        <sz val="12"/>
        <color indexed="8"/>
        <rFont val="Arial"/>
        <family val="2"/>
      </rPr>
      <t xml:space="preserve"> 2013 m. - 57,34 </t>
    </r>
    <r>
      <rPr>
        <sz val="12"/>
        <color indexed="8"/>
        <rFont val="Times New Roman"/>
        <family val="1"/>
      </rPr>
      <t xml:space="preserve">%, o 2014 m. - 67,78 %) </t>
    </r>
  </si>
  <si>
    <t>1.1.4.7.2.3.</t>
  </si>
  <si>
    <t>vietinė rinkiava</t>
  </si>
  <si>
    <t>1.4.1.4.2.2.</t>
  </si>
  <si>
    <t>Dividendai</t>
  </si>
  <si>
    <t>3.4.1.2.19.</t>
  </si>
  <si>
    <t>3.4.1.2.20.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</si>
  <si>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</si>
  <si>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</si>
  <si>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</si>
  <si>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</si>
  <si>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</si>
  <si>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</si>
  <si>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sprendimo Nr. T1-</t>
  </si>
  <si>
    <t>2014 m. vasario 13 d.</t>
  </si>
  <si>
    <t>ĮMOKOS Į SAVIVALDYBĖS 2014 METŲ BIUDŽETĄ</t>
  </si>
  <si>
    <t xml:space="preserve">RIETAVO SAVIVALDYBĖS 2014 METŲ SPECIALIOS TIKSLINĖS DOTACIJOS VALSTYBINĖMS (PERDUOTOMS SAVIVALDYBĖMS)  </t>
  </si>
  <si>
    <t xml:space="preserve">Mokinių sveikatos priežiūra </t>
  </si>
  <si>
    <t>Visuo-menės sveikatos stiprini-mas ir stebėsena</t>
  </si>
  <si>
    <t xml:space="preserve">2014 METŲ ĮSTAIGŲ PAJAMŲ UŽ TEIKIAMAS PASLAUGAS IR PATALPŲ NUOMĄ LĖŠŲ </t>
  </si>
  <si>
    <t>2013 METŲ ĮSTAIGŲ PAJAMŲ UŽ TEIKIAMAS PASLAUGAS IR PATALPŲ NUOMĄ LĖŠŲ LIKUČIO PASKIRSTYMAS</t>
  </si>
  <si>
    <t xml:space="preserve">2014 METŲ SPECIALIOSIOS TIKSLINĖS DOTACIJOS MOKINIO KREPŠELIUI FINANSUOTI </t>
  </si>
  <si>
    <t>2014 METŲ ĮSTAIGŲ PAJAMŲ UŽ TEIKIAMAS PASLAUGAS IR PATALPŲ NUOMĄ LĖŠŲ</t>
  </si>
  <si>
    <t>IR 2013 METŲ LĖŠŲ LIKUČIŲ PASKIRSTYMAS</t>
  </si>
  <si>
    <t>2014 METŲ ASIGNAVIMŲ SAVARANKIŠKOSIOMS SAVIVALDYBĖS FUNKCIJOMS VYKDYTI</t>
  </si>
  <si>
    <t>2014  METŲ ASIGNAVIMŲ VALSTYBĖS INVESTICIJŲ PROGRAMOJE     NUMATYTIEMS OBJEKTAMS FINANSUOTI</t>
  </si>
  <si>
    <t>6 priedo 4 dalis</t>
  </si>
  <si>
    <t>Gyventojams suteiktų lengvatų kompensavimui (2012 m.- 2013 m.)</t>
  </si>
  <si>
    <t>RIETAVO SAVIVALDYBĖS 2014 METŲ ASIGNAVIMAI</t>
  </si>
  <si>
    <t xml:space="preserve">Teritorijos planavimas </t>
  </si>
  <si>
    <t>Mokinių visuomenės sveikatos priežiūrai</t>
  </si>
  <si>
    <t>Visuomenės sveikatos stiprinimui ir stebėsenai</t>
  </si>
  <si>
    <t xml:space="preserve">                 sprendimo Nr. T1-</t>
  </si>
  <si>
    <t>Nepavaldžių biudžetinių, viešųjų įstaigų, draugijų ir daugiabučių namų savininkų bendrijų programų rėmimas</t>
  </si>
  <si>
    <t>7 priedas 1 dalis</t>
  </si>
  <si>
    <t>7 priedas 2 dalis</t>
  </si>
  <si>
    <t>24.</t>
  </si>
  <si>
    <t>25.</t>
  </si>
  <si>
    <t>26.</t>
  </si>
  <si>
    <t>27.</t>
  </si>
  <si>
    <t>57.</t>
  </si>
  <si>
    <t>58.</t>
  </si>
  <si>
    <t>59.</t>
  </si>
  <si>
    <t>60.</t>
  </si>
  <si>
    <t xml:space="preserve">                                                                   2014 m. vasario 13 d.</t>
  </si>
  <si>
    <t xml:space="preserve">                                                                         1 priedas</t>
  </si>
  <si>
    <t xml:space="preserve">                                                               sprendimo Nr. T1-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</si>
</sst>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4" applyNumberFormat="0" applyAlignment="0" applyProtection="0"/>
    <xf numFmtId="0" fontId="7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4" borderId="0" applyNumberFormat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16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17" fillId="0" borderId="0" xfId="0" applyFont="1" applyAlignment="1">
      <alignment horizontal="left"/>
    </xf>
    <xf numFmtId="0" fontId="38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right" vertical="top" wrapText="1"/>
    </xf>
    <xf numFmtId="0" fontId="39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3" fillId="0" borderId="0" xfId="0" applyFont="1" applyFill="1" applyAlignment="1">
      <alignment wrapText="1"/>
    </xf>
    <xf numFmtId="166" fontId="2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1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12" xfId="0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66" fontId="2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8" fillId="0" borderId="15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7" fillId="0" borderId="25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41" fillId="0" borderId="10" xfId="0" applyFont="1" applyFill="1" applyBorder="1" applyAlignment="1">
      <alignment vertical="top" wrapText="1"/>
    </xf>
    <xf numFmtId="9" fontId="41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41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41" fillId="0" borderId="26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166" fontId="22" fillId="0" borderId="10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right" wrapText="1"/>
    </xf>
    <xf numFmtId="0" fontId="32" fillId="0" borderId="23" xfId="0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24" fillId="33" borderId="10" xfId="0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wrapText="1"/>
    </xf>
    <xf numFmtId="166" fontId="40" fillId="0" borderId="10" xfId="0" applyNumberFormat="1" applyFont="1" applyFill="1" applyBorder="1" applyAlignment="1">
      <alignment/>
    </xf>
    <xf numFmtId="0" fontId="39" fillId="0" borderId="13" xfId="0" applyFont="1" applyBorder="1" applyAlignment="1">
      <alignment/>
    </xf>
    <xf numFmtId="0" fontId="2" fillId="0" borderId="10" xfId="0" applyFont="1" applyBorder="1" applyAlignment="1">
      <alignment/>
    </xf>
    <xf numFmtId="166" fontId="34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horizontal="right"/>
    </xf>
    <xf numFmtId="0" fontId="43" fillId="0" borderId="16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/>
    </xf>
    <xf numFmtId="166" fontId="4" fillId="33" borderId="12" xfId="0" applyNumberFormat="1" applyFont="1" applyFill="1" applyBorder="1" applyAlignment="1">
      <alignment horizontal="right"/>
    </xf>
    <xf numFmtId="166" fontId="35" fillId="33" borderId="12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166" fontId="13" fillId="33" borderId="10" xfId="0" applyNumberFormat="1" applyFont="1" applyFill="1" applyBorder="1" applyAlignment="1">
      <alignment/>
    </xf>
    <xf numFmtId="165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3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1" fillId="34" borderId="18" xfId="0" applyFont="1" applyFill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/>
    </xf>
    <xf numFmtId="166" fontId="10" fillId="0" borderId="19" xfId="0" applyNumberFormat="1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166" fontId="5" fillId="36" borderId="12" xfId="0" applyNumberFormat="1" applyFont="1" applyFill="1" applyBorder="1" applyAlignment="1">
      <alignment horizontal="right"/>
    </xf>
    <xf numFmtId="0" fontId="26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66" fontId="10" fillId="35" borderId="10" xfId="0" applyNumberFormat="1" applyFont="1" applyFill="1" applyBorder="1" applyAlignment="1">
      <alignment/>
    </xf>
    <xf numFmtId="165" fontId="10" fillId="35" borderId="10" xfId="0" applyNumberFormat="1" applyFont="1" applyFill="1" applyBorder="1" applyAlignment="1">
      <alignment/>
    </xf>
    <xf numFmtId="165" fontId="29" fillId="0" borderId="24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33" borderId="13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4"/>
  <sheetViews>
    <sheetView zoomScalePageLayoutView="0" workbookViewId="0" topLeftCell="A43">
      <selection activeCell="D66" sqref="D66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7109375" style="10" customWidth="1"/>
    <col min="4" max="4" width="62.57421875" style="0" customWidth="1"/>
    <col min="5" max="5" width="12.28125" style="0" customWidth="1"/>
  </cols>
  <sheetData>
    <row r="1" ht="12.75">
      <c r="D1" s="441" t="s">
        <v>9</v>
      </c>
    </row>
    <row r="2" ht="12.75">
      <c r="D2" s="442" t="s">
        <v>688</v>
      </c>
    </row>
    <row r="3" ht="16.5" customHeight="1">
      <c r="D3" s="442" t="s">
        <v>690</v>
      </c>
    </row>
    <row r="4" ht="16.5" customHeight="1">
      <c r="D4" s="442" t="s">
        <v>689</v>
      </c>
    </row>
    <row r="5" ht="16.5" customHeight="1">
      <c r="D5" s="442"/>
    </row>
    <row r="6" spans="3:4" ht="16.5" customHeight="1">
      <c r="C6" s="521" t="s">
        <v>642</v>
      </c>
      <c r="D6" s="521"/>
    </row>
    <row r="7" spans="3:4" ht="16.5" customHeight="1">
      <c r="C7" s="226"/>
      <c r="D7" s="225"/>
    </row>
    <row r="8" spans="2:5" ht="54" customHeight="1">
      <c r="B8" s="227" t="s">
        <v>313</v>
      </c>
      <c r="C8" s="227" t="s">
        <v>640</v>
      </c>
      <c r="D8" s="427" t="s">
        <v>314</v>
      </c>
      <c r="E8" s="228" t="s">
        <v>643</v>
      </c>
    </row>
    <row r="9" spans="2:5" ht="18.75" customHeight="1">
      <c r="B9" s="229" t="s">
        <v>15</v>
      </c>
      <c r="C9" s="230" t="s">
        <v>193</v>
      </c>
      <c r="D9" s="428" t="s">
        <v>315</v>
      </c>
      <c r="E9" s="507">
        <f>E10+E11+E12</f>
        <v>8451</v>
      </c>
    </row>
    <row r="10" spans="2:5" ht="31.5" customHeight="1">
      <c r="B10" s="229" t="s">
        <v>20</v>
      </c>
      <c r="C10" s="231" t="s">
        <v>589</v>
      </c>
      <c r="D10" s="429" t="s">
        <v>644</v>
      </c>
      <c r="E10" s="232">
        <v>4291</v>
      </c>
    </row>
    <row r="11" spans="2:5" ht="36" customHeight="1">
      <c r="B11" s="229" t="s">
        <v>22</v>
      </c>
      <c r="C11" s="233" t="s">
        <v>590</v>
      </c>
      <c r="D11" s="429" t="s">
        <v>316</v>
      </c>
      <c r="E11" s="232">
        <v>1846</v>
      </c>
    </row>
    <row r="12" spans="2:5" ht="32.25" customHeight="1">
      <c r="B12" s="229" t="s">
        <v>24</v>
      </c>
      <c r="C12" s="233" t="s">
        <v>591</v>
      </c>
      <c r="D12" s="430" t="s">
        <v>317</v>
      </c>
      <c r="E12" s="234">
        <v>2314</v>
      </c>
    </row>
    <row r="13" spans="2:5" ht="18.75" customHeight="1">
      <c r="B13" s="229" t="s">
        <v>27</v>
      </c>
      <c r="C13" s="230" t="s">
        <v>196</v>
      </c>
      <c r="D13" s="431" t="s">
        <v>318</v>
      </c>
      <c r="E13" s="235">
        <f>E14+E15+E16</f>
        <v>410</v>
      </c>
    </row>
    <row r="14" spans="2:5" ht="18" customHeight="1">
      <c r="B14" s="229" t="s">
        <v>29</v>
      </c>
      <c r="C14" s="231" t="s">
        <v>592</v>
      </c>
      <c r="D14" s="432" t="s">
        <v>319</v>
      </c>
      <c r="E14" s="232">
        <v>230</v>
      </c>
    </row>
    <row r="15" spans="2:5" ht="18" customHeight="1">
      <c r="B15" s="229" t="s">
        <v>31</v>
      </c>
      <c r="C15" s="231" t="s">
        <v>593</v>
      </c>
      <c r="D15" s="432" t="s">
        <v>320</v>
      </c>
      <c r="E15" s="232">
        <v>10</v>
      </c>
    </row>
    <row r="16" spans="2:5" ht="15.75" customHeight="1">
      <c r="B16" s="229" t="s">
        <v>34</v>
      </c>
      <c r="C16" s="231" t="s">
        <v>594</v>
      </c>
      <c r="D16" s="432" t="s">
        <v>321</v>
      </c>
      <c r="E16" s="232">
        <v>170</v>
      </c>
    </row>
    <row r="17" spans="2:5" ht="18.75" customHeight="1">
      <c r="B17" s="229" t="s">
        <v>36</v>
      </c>
      <c r="C17" s="230" t="s">
        <v>595</v>
      </c>
      <c r="D17" s="433" t="s">
        <v>322</v>
      </c>
      <c r="E17" s="235">
        <f>E18+E19</f>
        <v>640</v>
      </c>
    </row>
    <row r="18" spans="2:5" ht="15" customHeight="1">
      <c r="B18" s="229" t="s">
        <v>38</v>
      </c>
      <c r="C18" s="231" t="s">
        <v>596</v>
      </c>
      <c r="D18" s="434" t="s">
        <v>323</v>
      </c>
      <c r="E18" s="232">
        <v>80</v>
      </c>
    </row>
    <row r="19" spans="2:5" ht="16.5" customHeight="1">
      <c r="B19" s="229" t="s">
        <v>40</v>
      </c>
      <c r="C19" s="233" t="s">
        <v>597</v>
      </c>
      <c r="D19" s="435" t="s">
        <v>324</v>
      </c>
      <c r="E19" s="232">
        <f>E20+E22+E21</f>
        <v>560</v>
      </c>
    </row>
    <row r="20" spans="2:5" ht="15" customHeight="1">
      <c r="B20" s="229" t="s">
        <v>42</v>
      </c>
      <c r="C20" s="233" t="s">
        <v>598</v>
      </c>
      <c r="D20" s="436" t="s">
        <v>325</v>
      </c>
      <c r="E20" s="232">
        <v>40</v>
      </c>
    </row>
    <row r="21" spans="2:5" ht="15" customHeight="1">
      <c r="B21" s="229" t="s">
        <v>44</v>
      </c>
      <c r="C21" s="233" t="s">
        <v>599</v>
      </c>
      <c r="D21" s="436" t="s">
        <v>646</v>
      </c>
      <c r="E21" s="232">
        <v>10</v>
      </c>
    </row>
    <row r="22" spans="2:5" ht="15" customHeight="1">
      <c r="B22" s="236" t="s">
        <v>46</v>
      </c>
      <c r="C22" s="451" t="s">
        <v>645</v>
      </c>
      <c r="D22" s="437" t="s">
        <v>326</v>
      </c>
      <c r="E22" s="232">
        <v>510</v>
      </c>
    </row>
    <row r="23" spans="2:5" ht="15.75" customHeight="1">
      <c r="B23" s="229" t="s">
        <v>48</v>
      </c>
      <c r="C23" s="520" t="s">
        <v>202</v>
      </c>
      <c r="D23" s="438" t="s">
        <v>327</v>
      </c>
      <c r="E23" s="237">
        <f>E24+E25+E26</f>
        <v>118</v>
      </c>
    </row>
    <row r="24" spans="2:5" ht="32.25" customHeight="1">
      <c r="B24" s="229" t="s">
        <v>51</v>
      </c>
      <c r="C24" s="238" t="s">
        <v>600</v>
      </c>
      <c r="D24" s="429" t="s">
        <v>328</v>
      </c>
      <c r="E24" s="234">
        <v>80</v>
      </c>
    </row>
    <row r="25" spans="2:5" ht="15" customHeight="1">
      <c r="B25" s="229" t="s">
        <v>54</v>
      </c>
      <c r="C25" s="233" t="s">
        <v>601</v>
      </c>
      <c r="D25" s="429" t="s">
        <v>329</v>
      </c>
      <c r="E25" s="232">
        <v>36</v>
      </c>
    </row>
    <row r="26" spans="2:5" ht="15" customHeight="1">
      <c r="B26" s="229" t="s">
        <v>59</v>
      </c>
      <c r="C26" s="233" t="s">
        <v>647</v>
      </c>
      <c r="D26" s="435" t="s">
        <v>648</v>
      </c>
      <c r="E26" s="506">
        <v>2</v>
      </c>
    </row>
    <row r="27" spans="2:5" ht="15" customHeight="1">
      <c r="B27" s="229" t="s">
        <v>63</v>
      </c>
      <c r="C27" s="239" t="s">
        <v>580</v>
      </c>
      <c r="D27" s="439" t="s">
        <v>330</v>
      </c>
      <c r="E27" s="240">
        <f>E28+E29+E30+E31</f>
        <v>289</v>
      </c>
    </row>
    <row r="28" spans="2:5" ht="15" customHeight="1">
      <c r="B28" s="229" t="s">
        <v>67</v>
      </c>
      <c r="C28" s="233" t="s">
        <v>602</v>
      </c>
      <c r="D28" s="429" t="s">
        <v>169</v>
      </c>
      <c r="E28" s="232">
        <v>37</v>
      </c>
    </row>
    <row r="29" spans="2:5" ht="15.75" customHeight="1">
      <c r="B29" s="229" t="s">
        <v>71</v>
      </c>
      <c r="C29" s="231" t="s">
        <v>603</v>
      </c>
      <c r="D29" s="440" t="s">
        <v>331</v>
      </c>
      <c r="E29" s="11">
        <v>119</v>
      </c>
    </row>
    <row r="30" spans="2:5" ht="15.75" customHeight="1">
      <c r="B30" s="229" t="s">
        <v>73</v>
      </c>
      <c r="C30" s="231" t="s">
        <v>604</v>
      </c>
      <c r="D30" s="440" t="s">
        <v>332</v>
      </c>
      <c r="E30" s="232">
        <v>130</v>
      </c>
    </row>
    <row r="31" spans="2:5" ht="15.75" customHeight="1">
      <c r="B31" s="229" t="s">
        <v>333</v>
      </c>
      <c r="C31" s="241" t="s">
        <v>605</v>
      </c>
      <c r="D31" s="267" t="s">
        <v>330</v>
      </c>
      <c r="E31" s="232">
        <v>3</v>
      </c>
    </row>
    <row r="32" spans="2:5" ht="15.75" customHeight="1">
      <c r="B32" s="229" t="s">
        <v>680</v>
      </c>
      <c r="C32" s="242" t="s">
        <v>107</v>
      </c>
      <c r="D32" s="252" t="s">
        <v>334</v>
      </c>
      <c r="E32" s="207">
        <v>16</v>
      </c>
    </row>
    <row r="33" spans="2:5" ht="15.75" customHeight="1">
      <c r="B33" s="229" t="s">
        <v>681</v>
      </c>
      <c r="C33" s="242"/>
      <c r="D33" s="452" t="s">
        <v>651</v>
      </c>
      <c r="E33" s="37">
        <f>E34+E35+E36+E37+E38</f>
        <v>264.7</v>
      </c>
    </row>
    <row r="34" spans="2:5" ht="15.75" customHeight="1">
      <c r="B34" s="229" t="s">
        <v>682</v>
      </c>
      <c r="C34" s="242"/>
      <c r="D34" s="267" t="s">
        <v>652</v>
      </c>
      <c r="E34" s="14">
        <v>137.3</v>
      </c>
    </row>
    <row r="35" spans="2:5" ht="15.75" customHeight="1">
      <c r="B35" s="229" t="s">
        <v>683</v>
      </c>
      <c r="C35" s="242"/>
      <c r="D35" s="267" t="s">
        <v>653</v>
      </c>
      <c r="E35" s="14">
        <v>66.4</v>
      </c>
    </row>
    <row r="36" spans="2:5" ht="15.75" customHeight="1">
      <c r="B36" s="229" t="s">
        <v>408</v>
      </c>
      <c r="C36" s="242"/>
      <c r="D36" s="267" t="s">
        <v>654</v>
      </c>
      <c r="E36" s="14">
        <v>59.8</v>
      </c>
    </row>
    <row r="37" spans="2:5" ht="15.75" customHeight="1">
      <c r="B37" s="236" t="s">
        <v>335</v>
      </c>
      <c r="C37" s="242"/>
      <c r="D37" s="248" t="s">
        <v>655</v>
      </c>
      <c r="E37" s="14">
        <v>0.2</v>
      </c>
    </row>
    <row r="38" spans="2:5" ht="15.75" customHeight="1">
      <c r="B38" s="229" t="s">
        <v>336</v>
      </c>
      <c r="C38" s="242"/>
      <c r="D38" s="248" t="s">
        <v>656</v>
      </c>
      <c r="E38" s="14">
        <v>1</v>
      </c>
    </row>
    <row r="39" spans="2:5" ht="15.75">
      <c r="B39" s="229" t="s">
        <v>339</v>
      </c>
      <c r="C39" s="243"/>
      <c r="D39" s="244" t="s">
        <v>606</v>
      </c>
      <c r="E39" s="235">
        <f>E9+E13+E17+E23+E27+E32+E33</f>
        <v>10188.7</v>
      </c>
    </row>
    <row r="40" spans="2:5" ht="15" customHeight="1">
      <c r="B40" s="229" t="s">
        <v>342</v>
      </c>
      <c r="C40" s="243" t="s">
        <v>22</v>
      </c>
      <c r="D40" s="245" t="s">
        <v>623</v>
      </c>
      <c r="E40" s="508">
        <f>E41+E63+E64</f>
        <v>10959.412</v>
      </c>
    </row>
    <row r="41" spans="2:5" ht="16.5" customHeight="1">
      <c r="B41" s="229" t="s">
        <v>345</v>
      </c>
      <c r="C41" s="241" t="s">
        <v>337</v>
      </c>
      <c r="D41" s="246" t="s">
        <v>338</v>
      </c>
      <c r="E41" s="247">
        <f>E42+E43</f>
        <v>8165.412</v>
      </c>
    </row>
    <row r="42" spans="2:5" ht="14.25" customHeight="1">
      <c r="B42" s="229" t="s">
        <v>348</v>
      </c>
      <c r="C42" s="241" t="s">
        <v>340</v>
      </c>
      <c r="D42" s="248" t="s">
        <v>341</v>
      </c>
      <c r="E42" s="453">
        <v>5661</v>
      </c>
    </row>
    <row r="43" spans="2:5" ht="15.75" customHeight="1">
      <c r="B43" s="229" t="s">
        <v>353</v>
      </c>
      <c r="C43" s="241" t="s">
        <v>343</v>
      </c>
      <c r="D43" s="248" t="s">
        <v>344</v>
      </c>
      <c r="E43" s="468">
        <f>E44+E45+E46+E47+E48+E49+E50+E51+E52+E53+E54+E55+E56+E57+E58+E59+E60+E61+E62</f>
        <v>2504.4120000000003</v>
      </c>
    </row>
    <row r="44" spans="2:5" ht="14.25" customHeight="1">
      <c r="B44" s="229" t="s">
        <v>356</v>
      </c>
      <c r="C44" s="241" t="s">
        <v>346</v>
      </c>
      <c r="D44" s="248" t="s">
        <v>347</v>
      </c>
      <c r="E44" s="14">
        <v>532.5</v>
      </c>
    </row>
    <row r="45" spans="2:6" ht="17.25" customHeight="1">
      <c r="B45" s="229" t="s">
        <v>359</v>
      </c>
      <c r="C45" s="241" t="s">
        <v>349</v>
      </c>
      <c r="D45" s="248" t="s">
        <v>350</v>
      </c>
      <c r="E45" s="14">
        <v>153.8</v>
      </c>
      <c r="F45" s="369"/>
    </row>
    <row r="46" spans="2:5" ht="18" customHeight="1">
      <c r="B46" s="229" t="s">
        <v>362</v>
      </c>
      <c r="C46" s="241" t="s">
        <v>351</v>
      </c>
      <c r="D46" s="248" t="s">
        <v>352</v>
      </c>
      <c r="E46" s="14">
        <v>437.5</v>
      </c>
    </row>
    <row r="47" spans="2:5" ht="14.25" customHeight="1">
      <c r="B47" s="229" t="s">
        <v>365</v>
      </c>
      <c r="C47" s="241" t="s">
        <v>354</v>
      </c>
      <c r="D47" s="248" t="s">
        <v>355</v>
      </c>
      <c r="E47" s="14">
        <v>608.8</v>
      </c>
    </row>
    <row r="48" spans="2:5" ht="14.25" customHeight="1">
      <c r="B48" s="229" t="s">
        <v>368</v>
      </c>
      <c r="C48" s="241" t="s">
        <v>357</v>
      </c>
      <c r="D48" s="248" t="s">
        <v>358</v>
      </c>
      <c r="E48" s="14">
        <v>194.1</v>
      </c>
    </row>
    <row r="49" spans="2:5" ht="16.5" customHeight="1">
      <c r="B49" s="229" t="s">
        <v>409</v>
      </c>
      <c r="C49" s="241" t="s">
        <v>360</v>
      </c>
      <c r="D49" s="249" t="s">
        <v>361</v>
      </c>
      <c r="E49" s="454">
        <v>0.452</v>
      </c>
    </row>
    <row r="50" spans="2:5" ht="16.5" customHeight="1">
      <c r="B50" s="229" t="s">
        <v>371</v>
      </c>
      <c r="C50" s="241" t="s">
        <v>363</v>
      </c>
      <c r="D50" s="249" t="s">
        <v>364</v>
      </c>
      <c r="E50" s="232">
        <v>64.7</v>
      </c>
    </row>
    <row r="51" spans="2:5" ht="16.5" customHeight="1">
      <c r="B51" s="229" t="s">
        <v>374</v>
      </c>
      <c r="C51" s="241" t="s">
        <v>366</v>
      </c>
      <c r="D51" s="249" t="s">
        <v>367</v>
      </c>
      <c r="E51" s="454">
        <v>50.494</v>
      </c>
    </row>
    <row r="52" spans="2:5" ht="20.25" customHeight="1">
      <c r="B52" s="229" t="s">
        <v>377</v>
      </c>
      <c r="C52" s="241" t="s">
        <v>369</v>
      </c>
      <c r="D52" s="249" t="s">
        <v>370</v>
      </c>
      <c r="E52" s="454">
        <v>184.297</v>
      </c>
    </row>
    <row r="53" spans="2:5" ht="33.75" customHeight="1">
      <c r="B53" s="229" t="s">
        <v>379</v>
      </c>
      <c r="C53" s="241" t="s">
        <v>372</v>
      </c>
      <c r="D53" s="249" t="s">
        <v>373</v>
      </c>
      <c r="E53" s="232">
        <v>0.8</v>
      </c>
    </row>
    <row r="54" spans="2:5" ht="19.5" customHeight="1">
      <c r="B54" s="250" t="s">
        <v>566</v>
      </c>
      <c r="C54" s="241" t="s">
        <v>455</v>
      </c>
      <c r="D54" s="249" t="s">
        <v>376</v>
      </c>
      <c r="E54" s="232">
        <v>26.5</v>
      </c>
    </row>
    <row r="55" spans="2:5" ht="19.5" customHeight="1">
      <c r="B55" s="229" t="s">
        <v>383</v>
      </c>
      <c r="C55" s="241" t="s">
        <v>375</v>
      </c>
      <c r="D55" s="249" t="s">
        <v>378</v>
      </c>
      <c r="E55" s="232">
        <v>22.2</v>
      </c>
    </row>
    <row r="56" spans="2:5" ht="19.5" customHeight="1">
      <c r="B56" s="250" t="s">
        <v>386</v>
      </c>
      <c r="C56" s="241" t="s">
        <v>380</v>
      </c>
      <c r="D56" s="249" t="s">
        <v>382</v>
      </c>
      <c r="E56" s="232">
        <v>10.9</v>
      </c>
    </row>
    <row r="57" spans="2:5" ht="19.5" customHeight="1">
      <c r="B57" s="236" t="s">
        <v>389</v>
      </c>
      <c r="C57" s="241" t="s">
        <v>381</v>
      </c>
      <c r="D57" s="249" t="s">
        <v>385</v>
      </c>
      <c r="E57" s="232">
        <v>81.3</v>
      </c>
    </row>
    <row r="58" spans="2:5" ht="19.5" customHeight="1">
      <c r="B58" s="229" t="s">
        <v>454</v>
      </c>
      <c r="C58" s="241" t="s">
        <v>384</v>
      </c>
      <c r="D58" s="249" t="s">
        <v>388</v>
      </c>
      <c r="E58" s="232">
        <v>26.4</v>
      </c>
    </row>
    <row r="59" spans="2:5" ht="19.5" customHeight="1">
      <c r="B59" s="250" t="s">
        <v>465</v>
      </c>
      <c r="C59" s="241" t="s">
        <v>387</v>
      </c>
      <c r="D59" s="249" t="s">
        <v>391</v>
      </c>
      <c r="E59" s="454">
        <v>15.869</v>
      </c>
    </row>
    <row r="60" spans="2:5" ht="19.5" customHeight="1">
      <c r="B60" s="250" t="s">
        <v>466</v>
      </c>
      <c r="C60" s="241" t="s">
        <v>390</v>
      </c>
      <c r="D60" s="249" t="s">
        <v>469</v>
      </c>
      <c r="E60" s="232">
        <v>2</v>
      </c>
    </row>
    <row r="61" spans="2:5" ht="19.5" customHeight="1">
      <c r="B61" s="250" t="s">
        <v>467</v>
      </c>
      <c r="C61" s="241" t="s">
        <v>649</v>
      </c>
      <c r="D61" s="249" t="s">
        <v>674</v>
      </c>
      <c r="E61" s="232">
        <v>50</v>
      </c>
    </row>
    <row r="62" spans="2:5" ht="19.5" customHeight="1">
      <c r="B62" s="250" t="s">
        <v>608</v>
      </c>
      <c r="C62" s="241" t="s">
        <v>650</v>
      </c>
      <c r="D62" s="249" t="s">
        <v>675</v>
      </c>
      <c r="E62" s="232">
        <v>41.8</v>
      </c>
    </row>
    <row r="63" spans="2:5" ht="16.5" customHeight="1">
      <c r="B63" s="229" t="s">
        <v>684</v>
      </c>
      <c r="C63" s="251" t="s">
        <v>392</v>
      </c>
      <c r="D63" s="443" t="s">
        <v>393</v>
      </c>
      <c r="E63" s="11">
        <v>1766</v>
      </c>
    </row>
    <row r="64" spans="2:5" ht="26.25" customHeight="1">
      <c r="B64" s="229" t="s">
        <v>686</v>
      </c>
      <c r="C64" s="229" t="s">
        <v>607</v>
      </c>
      <c r="D64" s="425" t="s">
        <v>626</v>
      </c>
      <c r="E64" s="148">
        <f>E65+E66</f>
        <v>1028</v>
      </c>
    </row>
    <row r="65" spans="2:5" ht="16.5" customHeight="1">
      <c r="B65" s="229" t="s">
        <v>608</v>
      </c>
      <c r="C65" s="229" t="s">
        <v>624</v>
      </c>
      <c r="D65" s="373" t="s">
        <v>627</v>
      </c>
      <c r="E65" s="11">
        <v>61</v>
      </c>
    </row>
    <row r="66" spans="2:5" ht="33" customHeight="1">
      <c r="B66" s="250" t="s">
        <v>684</v>
      </c>
      <c r="C66" s="229" t="s">
        <v>625</v>
      </c>
      <c r="D66" s="379" t="s">
        <v>574</v>
      </c>
      <c r="E66" s="11">
        <v>967</v>
      </c>
    </row>
    <row r="67" spans="2:5" s="10" customFormat="1" ht="15.75" customHeight="1">
      <c r="B67" s="250" t="s">
        <v>685</v>
      </c>
      <c r="C67" s="444"/>
      <c r="D67" s="438" t="s">
        <v>550</v>
      </c>
      <c r="E67" s="509">
        <f>E39+E40</f>
        <v>21148.112</v>
      </c>
    </row>
    <row r="68" spans="2:5" s="10" customFormat="1" ht="15.75" customHeight="1">
      <c r="B68" s="236" t="s">
        <v>686</v>
      </c>
      <c r="C68" s="444"/>
      <c r="D68" s="373" t="s">
        <v>638</v>
      </c>
      <c r="E68" s="11">
        <v>600</v>
      </c>
    </row>
    <row r="69" spans="2:5" s="10" customFormat="1" ht="15.75" customHeight="1">
      <c r="B69" s="236" t="s">
        <v>687</v>
      </c>
      <c r="C69" s="444"/>
      <c r="D69" s="426" t="s">
        <v>0</v>
      </c>
      <c r="E69" s="509">
        <f>SUM(E39+E40+E68)</f>
        <v>21748.112</v>
      </c>
    </row>
    <row r="70" spans="2:5" s="10" customFormat="1" ht="15.75" customHeight="1">
      <c r="B70" s="255"/>
      <c r="C70" s="445"/>
      <c r="D70" s="446"/>
      <c r="E70" s="447"/>
    </row>
    <row r="71" spans="2:4" s="10" customFormat="1" ht="15.75" customHeight="1">
      <c r="B71" s="255"/>
      <c r="C71" s="353"/>
      <c r="D71" s="374"/>
    </row>
    <row r="72" spans="2:4" s="10" customFormat="1" ht="15.75" customHeight="1">
      <c r="B72" s="255"/>
      <c r="D72" s="253"/>
    </row>
    <row r="73" s="10" customFormat="1" ht="15.75" customHeight="1">
      <c r="D73" s="253"/>
    </row>
    <row r="74" s="10" customFormat="1" ht="15.75" customHeight="1">
      <c r="D74" s="253"/>
    </row>
    <row r="75" s="10" customFormat="1" ht="15.75" customHeight="1">
      <c r="D75" s="253"/>
    </row>
    <row r="76" s="10" customFormat="1" ht="15.75" customHeight="1">
      <c r="D76" s="253"/>
    </row>
    <row r="77" spans="3:4" s="10" customFormat="1" ht="16.5" customHeight="1">
      <c r="C77" s="254"/>
      <c r="D77" s="253"/>
    </row>
    <row r="78" spans="3:4" s="10" customFormat="1" ht="16.5" customHeight="1">
      <c r="C78" s="254"/>
      <c r="D78" s="253"/>
    </row>
    <row r="79" spans="3:4" s="10" customFormat="1" ht="15.75" customHeight="1">
      <c r="C79" s="254"/>
      <c r="D79" s="253"/>
    </row>
    <row r="80" spans="3:4" s="10" customFormat="1" ht="15.75" customHeight="1">
      <c r="C80" s="254"/>
      <c r="D80" s="253"/>
    </row>
    <row r="81" spans="3:4" s="10" customFormat="1" ht="15.75" customHeight="1">
      <c r="C81" s="255"/>
      <c r="D81" s="253"/>
    </row>
    <row r="82" spans="3:4" s="10" customFormat="1" ht="15.75" customHeight="1">
      <c r="C82" s="255"/>
      <c r="D82" s="253"/>
    </row>
    <row r="83" ht="12.75">
      <c r="D83" s="253"/>
    </row>
    <row r="84" ht="12.75">
      <c r="D84" s="253"/>
    </row>
  </sheetData>
  <sheetProtection/>
  <mergeCells count="1">
    <mergeCell ref="C6:D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0.2890625" style="36" customWidth="1"/>
    <col min="2" max="2" width="9.140625" style="36" customWidth="1"/>
    <col min="3" max="3" width="40.2812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530" t="s">
        <v>658</v>
      </c>
      <c r="G2" s="530"/>
      <c r="H2" s="530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670</v>
      </c>
      <c r="G4" s="9"/>
      <c r="H4" s="185"/>
    </row>
    <row r="6" spans="2:9" ht="14.25">
      <c r="B6" s="585" t="s">
        <v>636</v>
      </c>
      <c r="C6" s="585"/>
      <c r="D6" s="585"/>
      <c r="E6" s="585"/>
      <c r="F6" s="585"/>
      <c r="G6" s="585"/>
      <c r="H6" s="585"/>
      <c r="I6" s="44"/>
    </row>
    <row r="7" spans="2:9" ht="14.25">
      <c r="B7" s="585" t="s">
        <v>463</v>
      </c>
      <c r="C7" s="585"/>
      <c r="D7" s="585"/>
      <c r="E7" s="585"/>
      <c r="F7" s="585"/>
      <c r="G7" s="585"/>
      <c r="H7" s="585"/>
      <c r="I7" s="43"/>
    </row>
    <row r="8" ht="12.75">
      <c r="H8" s="36" t="s">
        <v>10</v>
      </c>
    </row>
    <row r="9" spans="2:8" ht="12.75" customHeight="1">
      <c r="B9" s="592" t="s">
        <v>309</v>
      </c>
      <c r="C9" s="46"/>
      <c r="D9" s="588" t="s">
        <v>311</v>
      </c>
      <c r="E9" s="582" t="s">
        <v>0</v>
      </c>
      <c r="F9" s="541" t="s">
        <v>11</v>
      </c>
      <c r="G9" s="541"/>
      <c r="H9" s="541"/>
    </row>
    <row r="10" spans="2:8" ht="12.75" customHeight="1">
      <c r="B10" s="592"/>
      <c r="C10" s="586" t="s">
        <v>125</v>
      </c>
      <c r="D10" s="589"/>
      <c r="E10" s="591"/>
      <c r="F10" s="541" t="s">
        <v>12</v>
      </c>
      <c r="G10" s="541"/>
      <c r="H10" s="581" t="s">
        <v>13</v>
      </c>
    </row>
    <row r="11" spans="2:8" ht="12.75" customHeight="1">
      <c r="B11" s="592"/>
      <c r="C11" s="586"/>
      <c r="D11" s="589"/>
      <c r="E11" s="591"/>
      <c r="F11" s="582" t="s">
        <v>14</v>
      </c>
      <c r="G11" s="588" t="s">
        <v>255</v>
      </c>
      <c r="H11" s="581"/>
    </row>
    <row r="12" spans="2:8" ht="29.25" customHeight="1">
      <c r="B12" s="592"/>
      <c r="C12" s="587"/>
      <c r="D12" s="590"/>
      <c r="E12" s="583"/>
      <c r="F12" s="583"/>
      <c r="G12" s="590"/>
      <c r="H12" s="581"/>
    </row>
    <row r="13" spans="2:8" ht="15.75">
      <c r="B13" s="38" t="s">
        <v>15</v>
      </c>
      <c r="C13" s="48" t="s">
        <v>1</v>
      </c>
      <c r="D13" s="49"/>
      <c r="E13" s="37">
        <f>F13+H13</f>
        <v>173.1</v>
      </c>
      <c r="F13" s="50">
        <f>F14+F23+F34+F39+F46+F43+F48+F51</f>
        <v>173.1</v>
      </c>
      <c r="G13" s="50">
        <f>G14+G23+G34+G39+G46+G43+G48+G51</f>
        <v>45.7</v>
      </c>
      <c r="H13" s="50">
        <f>H14+H23+H34+H39+H46+H43+H48+H51</f>
        <v>0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E15+E16+E18+E19+E20+E21+E22+E17</f>
        <v>0</v>
      </c>
      <c r="F14" s="50">
        <f>F15+F16+F17+F18+F19+F20+F21+F22</f>
        <v>0</v>
      </c>
      <c r="G14" s="50">
        <f>G15+G16+G17+G18+G19+G20+G21+G22</f>
        <v>0</v>
      </c>
      <c r="H14" s="50">
        <f>H15+H16+H17+H18+H19+H20+H21+H22</f>
        <v>0</v>
      </c>
    </row>
    <row r="15" spans="2:8" ht="15">
      <c r="B15" s="51" t="s">
        <v>171</v>
      </c>
      <c r="C15" s="52" t="s">
        <v>291</v>
      </c>
      <c r="D15" s="578"/>
      <c r="E15" s="11">
        <f aca="true" t="shared" si="0" ref="E15:E32">F15+H15</f>
        <v>0</v>
      </c>
      <c r="F15" s="197"/>
      <c r="G15" s="197"/>
      <c r="H15" s="197"/>
    </row>
    <row r="16" spans="2:8" ht="15">
      <c r="B16" s="17" t="s">
        <v>399</v>
      </c>
      <c r="C16" s="52" t="s">
        <v>398</v>
      </c>
      <c r="D16" s="579"/>
      <c r="E16" s="11">
        <f t="shared" si="0"/>
        <v>0</v>
      </c>
      <c r="F16" s="197"/>
      <c r="G16" s="197"/>
      <c r="H16" s="197"/>
    </row>
    <row r="17" spans="2:8" ht="15">
      <c r="B17" s="17" t="s">
        <v>172</v>
      </c>
      <c r="C17" s="52" t="s">
        <v>292</v>
      </c>
      <c r="D17" s="579"/>
      <c r="E17" s="11">
        <f t="shared" si="0"/>
        <v>0</v>
      </c>
      <c r="F17" s="197"/>
      <c r="G17" s="197"/>
      <c r="H17" s="197"/>
    </row>
    <row r="18" spans="2:8" ht="15">
      <c r="B18" s="17" t="s">
        <v>173</v>
      </c>
      <c r="C18" s="9" t="s">
        <v>253</v>
      </c>
      <c r="D18" s="579"/>
      <c r="E18" s="11">
        <f t="shared" si="0"/>
        <v>0</v>
      </c>
      <c r="F18" s="197"/>
      <c r="G18" s="197"/>
      <c r="H18" s="204"/>
    </row>
    <row r="19" spans="2:8" ht="15">
      <c r="B19" s="17" t="s">
        <v>174</v>
      </c>
      <c r="C19" s="9" t="s">
        <v>256</v>
      </c>
      <c r="D19" s="579"/>
      <c r="E19" s="11">
        <f t="shared" si="0"/>
        <v>0</v>
      </c>
      <c r="F19" s="197"/>
      <c r="G19" s="197"/>
      <c r="H19" s="204"/>
    </row>
    <row r="20" spans="2:8" ht="15">
      <c r="B20" s="17" t="s">
        <v>175</v>
      </c>
      <c r="C20" s="9" t="s">
        <v>85</v>
      </c>
      <c r="D20" s="579"/>
      <c r="E20" s="11">
        <f t="shared" si="0"/>
        <v>0</v>
      </c>
      <c r="F20" s="197"/>
      <c r="G20" s="197"/>
      <c r="H20" s="204"/>
    </row>
    <row r="21" spans="2:8" ht="15">
      <c r="B21" s="51" t="s">
        <v>176</v>
      </c>
      <c r="C21" s="9" t="s">
        <v>86</v>
      </c>
      <c r="D21" s="579"/>
      <c r="E21" s="11">
        <f t="shared" si="0"/>
        <v>0</v>
      </c>
      <c r="F21" s="197"/>
      <c r="G21" s="197"/>
      <c r="H21" s="204"/>
    </row>
    <row r="22" spans="2:8" ht="15.75" customHeight="1">
      <c r="B22" s="51" t="s">
        <v>177</v>
      </c>
      <c r="C22" s="54" t="s">
        <v>81</v>
      </c>
      <c r="D22" s="28"/>
      <c r="E22" s="11">
        <f t="shared" si="0"/>
        <v>0</v>
      </c>
      <c r="F22" s="197"/>
      <c r="G22" s="197"/>
      <c r="H22" s="204"/>
    </row>
    <row r="23" spans="2:8" ht="26.25" customHeight="1">
      <c r="B23" s="55" t="s">
        <v>17</v>
      </c>
      <c r="C23" s="56" t="s">
        <v>117</v>
      </c>
      <c r="D23" s="57" t="s">
        <v>154</v>
      </c>
      <c r="E23" s="13">
        <f>F23+H23</f>
        <v>59.8</v>
      </c>
      <c r="F23" s="201">
        <f>F24+F26+F27+F28+F29+F30+F32+F25+F31+F33</f>
        <v>59.8</v>
      </c>
      <c r="G23" s="201">
        <f>G24+G26+G27+G28+G29+G30+G32+G25+G31+G33</f>
        <v>45.7</v>
      </c>
      <c r="H23" s="201">
        <f>H24+H26+H27+H28+H29+H30+H32+H25+H31+H33</f>
        <v>0</v>
      </c>
    </row>
    <row r="24" spans="2:8" ht="15">
      <c r="B24" s="58" t="s">
        <v>178</v>
      </c>
      <c r="C24" s="18" t="s">
        <v>290</v>
      </c>
      <c r="D24" s="59"/>
      <c r="E24" s="60">
        <f t="shared" si="0"/>
        <v>59.8</v>
      </c>
      <c r="F24" s="11">
        <v>59.8</v>
      </c>
      <c r="G24" s="16">
        <v>45.7</v>
      </c>
      <c r="H24" s="16"/>
    </row>
    <row r="25" spans="2:8" ht="15">
      <c r="B25" s="58" t="s">
        <v>168</v>
      </c>
      <c r="C25" s="18" t="s">
        <v>289</v>
      </c>
      <c r="D25" s="62"/>
      <c r="E25" s="60">
        <f t="shared" si="0"/>
        <v>0</v>
      </c>
      <c r="F25" s="11"/>
      <c r="G25" s="16"/>
      <c r="H25" s="16"/>
    </row>
    <row r="26" spans="2:8" ht="15">
      <c r="B26" s="58" t="s">
        <v>179</v>
      </c>
      <c r="C26" s="18" t="s">
        <v>76</v>
      </c>
      <c r="D26" s="63"/>
      <c r="E26" s="60">
        <f t="shared" si="0"/>
        <v>0</v>
      </c>
      <c r="F26" s="11"/>
      <c r="G26" s="16"/>
      <c r="H26" s="16"/>
    </row>
    <row r="27" spans="2:8" ht="15">
      <c r="B27" s="58" t="s">
        <v>175</v>
      </c>
      <c r="C27" s="18" t="s">
        <v>187</v>
      </c>
      <c r="D27" s="63"/>
      <c r="E27" s="60">
        <f t="shared" si="0"/>
        <v>0</v>
      </c>
      <c r="F27" s="11"/>
      <c r="G27" s="16"/>
      <c r="H27" s="16"/>
    </row>
    <row r="28" spans="2:8" ht="15">
      <c r="B28" s="58" t="s">
        <v>180</v>
      </c>
      <c r="C28" s="362" t="s">
        <v>2</v>
      </c>
      <c r="D28" s="62"/>
      <c r="E28" s="60">
        <f t="shared" si="0"/>
        <v>0</v>
      </c>
      <c r="F28" s="11"/>
      <c r="G28" s="202"/>
      <c r="H28" s="202"/>
    </row>
    <row r="29" spans="2:8" ht="15">
      <c r="B29" s="58" t="s">
        <v>177</v>
      </c>
      <c r="C29" s="362" t="s">
        <v>81</v>
      </c>
      <c r="D29" s="62"/>
      <c r="E29" s="60">
        <f t="shared" si="0"/>
        <v>0</v>
      </c>
      <c r="F29" s="11"/>
      <c r="G29" s="202"/>
      <c r="H29" s="202"/>
    </row>
    <row r="30" spans="2:8" ht="15">
      <c r="B30" s="58" t="s">
        <v>302</v>
      </c>
      <c r="C30" s="18" t="s">
        <v>4</v>
      </c>
      <c r="D30" s="65"/>
      <c r="E30" s="60">
        <f t="shared" si="0"/>
        <v>0</v>
      </c>
      <c r="F30" s="66"/>
      <c r="G30" s="45"/>
      <c r="H30" s="202"/>
    </row>
    <row r="31" spans="2:8" ht="45">
      <c r="B31" s="114" t="s">
        <v>170</v>
      </c>
      <c r="C31" s="223" t="s">
        <v>677</v>
      </c>
      <c r="D31" s="65"/>
      <c r="E31" s="60">
        <f t="shared" si="0"/>
        <v>0</v>
      </c>
      <c r="F31" s="66"/>
      <c r="G31" s="45"/>
      <c r="H31" s="202"/>
    </row>
    <row r="32" spans="2:8" ht="30">
      <c r="B32" s="114" t="s">
        <v>182</v>
      </c>
      <c r="C32" s="363" t="s">
        <v>118</v>
      </c>
      <c r="D32" s="65"/>
      <c r="E32" s="60">
        <f t="shared" si="0"/>
        <v>0</v>
      </c>
      <c r="F32" s="16"/>
      <c r="G32" s="16"/>
      <c r="H32" s="17"/>
    </row>
    <row r="33" spans="2:8" ht="30">
      <c r="B33" s="114" t="s">
        <v>577</v>
      </c>
      <c r="C33" s="386" t="s">
        <v>576</v>
      </c>
      <c r="D33" s="65"/>
      <c r="E33" s="60">
        <f>F33+H33</f>
        <v>0</v>
      </c>
      <c r="F33" s="197"/>
      <c r="G33" s="197"/>
      <c r="H33" s="47"/>
    </row>
    <row r="34" spans="2:8" ht="30.75" customHeight="1">
      <c r="B34" s="38" t="s">
        <v>18</v>
      </c>
      <c r="C34" s="69" t="s">
        <v>242</v>
      </c>
      <c r="D34" s="72" t="s">
        <v>153</v>
      </c>
      <c r="E34" s="205">
        <f>E35+E37+E36+E38</f>
        <v>0</v>
      </c>
      <c r="F34" s="205">
        <f>F35+F37+F36+F38</f>
        <v>0</v>
      </c>
      <c r="G34" s="205">
        <f>G35+G37+G36+G38</f>
        <v>0</v>
      </c>
      <c r="H34" s="205">
        <f>H35+H37+H36+H38</f>
        <v>0</v>
      </c>
    </row>
    <row r="35" spans="2:8" ht="15">
      <c r="B35" s="51" t="s">
        <v>183</v>
      </c>
      <c r="C35" s="71" t="s">
        <v>3</v>
      </c>
      <c r="D35" s="72"/>
      <c r="E35" s="60">
        <f>F35+H35</f>
        <v>0</v>
      </c>
      <c r="F35" s="385"/>
      <c r="G35" s="16"/>
      <c r="H35" s="202"/>
    </row>
    <row r="36" spans="2:8" ht="15">
      <c r="B36" s="51" t="s">
        <v>184</v>
      </c>
      <c r="C36" s="71" t="s">
        <v>163</v>
      </c>
      <c r="D36" s="74"/>
      <c r="E36" s="60">
        <f>F36+H36</f>
        <v>0</v>
      </c>
      <c r="F36" s="385"/>
      <c r="G36" s="16"/>
      <c r="H36" s="16"/>
    </row>
    <row r="37" spans="2:8" ht="15">
      <c r="B37" s="51" t="s">
        <v>185</v>
      </c>
      <c r="C37" s="9" t="s">
        <v>83</v>
      </c>
      <c r="D37" s="74"/>
      <c r="E37" s="60">
        <f>F37+H37</f>
        <v>0</v>
      </c>
      <c r="F37" s="385"/>
      <c r="G37" s="15"/>
      <c r="H37" s="15"/>
    </row>
    <row r="38" spans="2:8" ht="15">
      <c r="B38" s="51" t="s">
        <v>170</v>
      </c>
      <c r="C38" s="9" t="s">
        <v>551</v>
      </c>
      <c r="D38" s="75"/>
      <c r="E38" s="60">
        <f>F38+H38</f>
        <v>0</v>
      </c>
      <c r="F38" s="60"/>
      <c r="G38" s="354"/>
      <c r="H38" s="60"/>
    </row>
    <row r="39" spans="2:8" ht="14.25">
      <c r="B39" s="38" t="s">
        <v>19</v>
      </c>
      <c r="C39" s="7" t="s">
        <v>121</v>
      </c>
      <c r="D39" s="74" t="s">
        <v>155</v>
      </c>
      <c r="E39" s="144">
        <f>E40+E41+E42</f>
        <v>0</v>
      </c>
      <c r="F39" s="144">
        <f>F40+F41+F42</f>
        <v>0</v>
      </c>
      <c r="G39" s="144">
        <f>G40+G41+G42</f>
        <v>0</v>
      </c>
      <c r="H39" s="144">
        <f>H40+H41+H42</f>
        <v>0</v>
      </c>
    </row>
    <row r="40" spans="2:8" ht="15">
      <c r="B40" s="51" t="s">
        <v>170</v>
      </c>
      <c r="C40" s="9" t="s">
        <v>77</v>
      </c>
      <c r="D40" s="72"/>
      <c r="E40" s="60">
        <f>F40+H40</f>
        <v>0</v>
      </c>
      <c r="F40" s="11"/>
      <c r="G40" s="15"/>
      <c r="H40" s="15"/>
    </row>
    <row r="41" spans="2:8" ht="15">
      <c r="B41" s="51" t="s">
        <v>170</v>
      </c>
      <c r="C41" s="9" t="s">
        <v>84</v>
      </c>
      <c r="D41" s="75"/>
      <c r="E41" s="60">
        <f>F41+H41</f>
        <v>0</v>
      </c>
      <c r="F41" s="11"/>
      <c r="G41" s="15"/>
      <c r="H41" s="15"/>
    </row>
    <row r="42" spans="2:8" ht="15">
      <c r="B42" s="51" t="s">
        <v>170</v>
      </c>
      <c r="C42" s="9" t="s">
        <v>167</v>
      </c>
      <c r="D42" s="75"/>
      <c r="E42" s="60">
        <f>F42+H42</f>
        <v>0</v>
      </c>
      <c r="F42" s="11"/>
      <c r="G42" s="15"/>
      <c r="H42" s="11"/>
    </row>
    <row r="43" spans="2:8" ht="28.5">
      <c r="B43" s="38" t="s">
        <v>78</v>
      </c>
      <c r="C43" s="8" t="s">
        <v>207</v>
      </c>
      <c r="D43" s="75" t="s">
        <v>156</v>
      </c>
      <c r="E43" s="13">
        <f>E44+E45</f>
        <v>0</v>
      </c>
      <c r="F43" s="13">
        <f>F44+F45</f>
        <v>0</v>
      </c>
      <c r="G43" s="13">
        <f>G44+G45</f>
        <v>0</v>
      </c>
      <c r="H43" s="13">
        <f>H44+H45</f>
        <v>0</v>
      </c>
    </row>
    <row r="44" spans="2:8" ht="15">
      <c r="B44" s="51" t="s">
        <v>170</v>
      </c>
      <c r="C44" s="9" t="s">
        <v>77</v>
      </c>
      <c r="D44" s="75"/>
      <c r="E44" s="73">
        <f>F44+H44</f>
        <v>0</v>
      </c>
      <c r="F44" s="11"/>
      <c r="G44" s="15"/>
      <c r="H44" s="15"/>
    </row>
    <row r="45" spans="2:8" ht="15">
      <c r="B45" s="51" t="s">
        <v>552</v>
      </c>
      <c r="C45" s="9" t="s">
        <v>553</v>
      </c>
      <c r="D45" s="75"/>
      <c r="E45" s="73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6" t="s">
        <v>151</v>
      </c>
      <c r="E46" s="144">
        <f>F46+H46</f>
        <v>112.3</v>
      </c>
      <c r="F46" s="148">
        <f>F47</f>
        <v>112.3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1">
        <f>F47+H47</f>
        <v>112.3</v>
      </c>
      <c r="F47" s="14">
        <v>112.3</v>
      </c>
      <c r="G47" s="17"/>
      <c r="H47" s="77"/>
    </row>
    <row r="48" spans="2:9" ht="28.5">
      <c r="B48" s="38" t="s">
        <v>159</v>
      </c>
      <c r="C48" s="8" t="s">
        <v>164</v>
      </c>
      <c r="D48" s="6" t="s">
        <v>38</v>
      </c>
      <c r="E48" s="148">
        <f>E49+E50</f>
        <v>1</v>
      </c>
      <c r="F48" s="148">
        <f>F49+F50</f>
        <v>1</v>
      </c>
      <c r="G48" s="148">
        <f>G49+G50</f>
        <v>0</v>
      </c>
      <c r="H48" s="148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11">
        <f>F49</f>
        <v>1</v>
      </c>
      <c r="F49" s="11">
        <v>1</v>
      </c>
      <c r="G49" s="15"/>
      <c r="H49" s="16"/>
    </row>
    <row r="50" spans="2:8" ht="16.5" customHeight="1">
      <c r="B50" s="17" t="s">
        <v>564</v>
      </c>
      <c r="C50" s="367" t="s">
        <v>635</v>
      </c>
      <c r="D50" s="75"/>
      <c r="E50" s="11">
        <f>F50+H50</f>
        <v>0</v>
      </c>
      <c r="F50" s="11"/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148">
        <f>E52+E53</f>
        <v>0</v>
      </c>
      <c r="F51" s="148">
        <f>F52+F53</f>
        <v>0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0</v>
      </c>
      <c r="F52" s="11"/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418" t="s">
        <v>252</v>
      </c>
      <c r="D54" s="6"/>
      <c r="E54" s="148">
        <f>E55</f>
        <v>0</v>
      </c>
      <c r="F54" s="148">
        <f>F55</f>
        <v>0</v>
      </c>
      <c r="G54" s="148">
        <f>G55</f>
        <v>0</v>
      </c>
      <c r="H54" s="148">
        <f>H55</f>
        <v>0</v>
      </c>
    </row>
    <row r="55" spans="2:8" ht="25.5">
      <c r="B55" s="38" t="s">
        <v>21</v>
      </c>
      <c r="C55" s="30" t="s">
        <v>117</v>
      </c>
      <c r="D55" s="72" t="s">
        <v>154</v>
      </c>
      <c r="E55" s="14">
        <f aca="true" t="shared" si="1" ref="E55:E77">F55+H55</f>
        <v>0</v>
      </c>
      <c r="F55" s="14"/>
      <c r="G55" s="51"/>
      <c r="H55" s="51"/>
    </row>
    <row r="56" spans="2:13" ht="28.5">
      <c r="B56" s="38" t="s">
        <v>22</v>
      </c>
      <c r="C56" s="8" t="s">
        <v>87</v>
      </c>
      <c r="D56" s="33"/>
      <c r="E56" s="180">
        <f t="shared" si="1"/>
        <v>0</v>
      </c>
      <c r="F56" s="148">
        <f>F57</f>
        <v>0</v>
      </c>
      <c r="G56" s="148">
        <f>G57</f>
        <v>0</v>
      </c>
      <c r="H56" s="148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180">
        <f t="shared" si="1"/>
        <v>0</v>
      </c>
      <c r="F57" s="180">
        <f>F58+F59+F60+F61+F62+F69+F70+F71+F72+F73+F74+F75+F76+F77</f>
        <v>0</v>
      </c>
      <c r="G57" s="180">
        <f>G58+G59+G60+G61+G62+G69+G70+G71+G72+G73+G74+G75+G76+G77</f>
        <v>0</v>
      </c>
      <c r="H57" s="180">
        <f>H58+H59+H60+H61+H62+H69+H70+H71+H72+H73+H74+H75+H76+H77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0</v>
      </c>
      <c r="F58" s="11"/>
      <c r="G58" s="202"/>
      <c r="H58" s="202"/>
      <c r="I58" s="82"/>
      <c r="J58" s="83"/>
      <c r="K58" s="83"/>
      <c r="L58" s="84"/>
      <c r="M58" s="84"/>
    </row>
    <row r="59" spans="2:13" ht="15">
      <c r="B59" s="58" t="s">
        <v>307</v>
      </c>
      <c r="C59" s="25" t="s">
        <v>308</v>
      </c>
      <c r="D59" s="103"/>
      <c r="E59" s="85">
        <f t="shared" si="1"/>
        <v>0</v>
      </c>
      <c r="F59" s="11"/>
      <c r="G59" s="202"/>
      <c r="H59" s="202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0</v>
      </c>
      <c r="F60" s="11"/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t="shared" si="1"/>
        <v>0</v>
      </c>
      <c r="F61" s="11"/>
      <c r="G61" s="17"/>
      <c r="H61" s="17"/>
      <c r="I61" s="87"/>
      <c r="J61" s="83"/>
      <c r="K61" s="88"/>
      <c r="L61" s="88"/>
      <c r="M61" s="88"/>
    </row>
    <row r="62" spans="2:13" ht="15">
      <c r="B62" s="462"/>
      <c r="C62" s="463" t="s">
        <v>158</v>
      </c>
      <c r="D62" s="464"/>
      <c r="E62" s="465">
        <f t="shared" si="1"/>
        <v>0</v>
      </c>
      <c r="F62" s="465">
        <f>F63+F64+F65+F66+F67+F68</f>
        <v>0</v>
      </c>
      <c r="G62" s="465">
        <f>G63+G64+G69+G65+G66+G67+G68+G70+G71</f>
        <v>0</v>
      </c>
      <c r="H62" s="465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63" t="s">
        <v>91</v>
      </c>
      <c r="D63" s="86"/>
      <c r="E63" s="60">
        <f t="shared" si="1"/>
        <v>0</v>
      </c>
      <c r="F63" s="11"/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63" t="s">
        <v>92</v>
      </c>
      <c r="D64" s="90"/>
      <c r="E64" s="60">
        <f t="shared" si="1"/>
        <v>0</v>
      </c>
      <c r="F64" s="11"/>
      <c r="G64" s="202"/>
      <c r="H64" s="16"/>
      <c r="I64" s="92"/>
      <c r="J64" s="88"/>
      <c r="K64" s="88"/>
      <c r="L64" s="88"/>
      <c r="M64" s="88"/>
    </row>
    <row r="65" spans="2:8" ht="15">
      <c r="B65" s="17" t="s">
        <v>250</v>
      </c>
      <c r="C65" s="463" t="s">
        <v>93</v>
      </c>
      <c r="D65" s="86"/>
      <c r="E65" s="60">
        <f>F65+H65</f>
        <v>0</v>
      </c>
      <c r="F65" s="11"/>
      <c r="G65" s="16"/>
      <c r="H65" s="16"/>
    </row>
    <row r="66" spans="2:8" ht="15">
      <c r="B66" s="17" t="s">
        <v>250</v>
      </c>
      <c r="C66" s="463" t="s">
        <v>94</v>
      </c>
      <c r="D66" s="86"/>
      <c r="E66" s="60">
        <f>F66+H66</f>
        <v>0</v>
      </c>
      <c r="F66" s="11"/>
      <c r="G66" s="17"/>
      <c r="H66" s="17"/>
    </row>
    <row r="67" spans="2:8" ht="15">
      <c r="B67" s="58" t="s">
        <v>251</v>
      </c>
      <c r="C67" s="467" t="s">
        <v>95</v>
      </c>
      <c r="D67" s="86"/>
      <c r="E67" s="60">
        <f>F67+H67</f>
        <v>0</v>
      </c>
      <c r="F67" s="11"/>
      <c r="G67" s="17"/>
      <c r="H67" s="17"/>
    </row>
    <row r="68" spans="2:8" ht="15">
      <c r="B68" s="58" t="s">
        <v>248</v>
      </c>
      <c r="C68" s="467" t="s">
        <v>96</v>
      </c>
      <c r="D68" s="86"/>
      <c r="E68" s="60">
        <f>F68+H68</f>
        <v>0</v>
      </c>
      <c r="F68" s="11"/>
      <c r="G68" s="17"/>
      <c r="H68" s="16"/>
    </row>
    <row r="69" spans="2:8" ht="15">
      <c r="B69" s="17" t="s">
        <v>250</v>
      </c>
      <c r="C69" s="9" t="s">
        <v>404</v>
      </c>
      <c r="D69" s="86"/>
      <c r="E69" s="60">
        <f>F69+H69</f>
        <v>0</v>
      </c>
      <c r="F69" s="11"/>
      <c r="G69" s="16"/>
      <c r="H69" s="16"/>
    </row>
    <row r="70" spans="2:8" ht="15">
      <c r="B70" s="58" t="s">
        <v>247</v>
      </c>
      <c r="C70" s="25" t="s">
        <v>97</v>
      </c>
      <c r="D70" s="86"/>
      <c r="E70" s="60">
        <f t="shared" si="1"/>
        <v>0</v>
      </c>
      <c r="F70" s="11"/>
      <c r="G70" s="17"/>
      <c r="H70" s="16"/>
    </row>
    <row r="71" spans="2:9" ht="15">
      <c r="B71" s="58" t="s">
        <v>186</v>
      </c>
      <c r="C71" s="25" t="s">
        <v>98</v>
      </c>
      <c r="D71" s="86"/>
      <c r="E71" s="60">
        <f t="shared" si="1"/>
        <v>0</v>
      </c>
      <c r="F71" s="11"/>
      <c r="G71" s="16"/>
      <c r="H71" s="16"/>
      <c r="I71" s="200"/>
    </row>
    <row r="72" spans="2:9" ht="15">
      <c r="B72" s="58" t="s">
        <v>246</v>
      </c>
      <c r="C72" s="25" t="s">
        <v>298</v>
      </c>
      <c r="D72" s="86"/>
      <c r="E72" s="60">
        <f t="shared" si="1"/>
        <v>0</v>
      </c>
      <c r="F72" s="11"/>
      <c r="G72" s="17"/>
      <c r="H72" s="16"/>
      <c r="I72" s="200"/>
    </row>
    <row r="73" spans="2:9" ht="15">
      <c r="B73" s="58" t="s">
        <v>246</v>
      </c>
      <c r="C73" s="25" t="s">
        <v>300</v>
      </c>
      <c r="D73" s="86"/>
      <c r="E73" s="60">
        <f t="shared" si="1"/>
        <v>0</v>
      </c>
      <c r="F73" s="11"/>
      <c r="G73" s="17"/>
      <c r="H73" s="16"/>
      <c r="I73" s="200"/>
    </row>
    <row r="74" spans="2:8" ht="15">
      <c r="B74" s="58" t="s">
        <v>246</v>
      </c>
      <c r="C74" s="25" t="s">
        <v>301</v>
      </c>
      <c r="D74" s="86"/>
      <c r="E74" s="60">
        <f t="shared" si="1"/>
        <v>0</v>
      </c>
      <c r="F74" s="11"/>
      <c r="G74" s="17"/>
      <c r="H74" s="16"/>
    </row>
    <row r="75" spans="2:8" ht="15">
      <c r="B75" s="58" t="s">
        <v>247</v>
      </c>
      <c r="C75" s="25" t="s">
        <v>293</v>
      </c>
      <c r="D75" s="86"/>
      <c r="E75" s="60">
        <f t="shared" si="1"/>
        <v>0</v>
      </c>
      <c r="F75" s="11"/>
      <c r="G75" s="17"/>
      <c r="H75" s="16"/>
    </row>
    <row r="76" spans="2:8" ht="15">
      <c r="B76" s="58" t="s">
        <v>247</v>
      </c>
      <c r="C76" s="25" t="s">
        <v>305</v>
      </c>
      <c r="D76" s="86"/>
      <c r="E76" s="60">
        <f t="shared" si="1"/>
        <v>0</v>
      </c>
      <c r="F76" s="11"/>
      <c r="G76" s="17"/>
      <c r="H76" s="16"/>
    </row>
    <row r="77" spans="2:9" ht="30">
      <c r="B77" s="17" t="s">
        <v>249</v>
      </c>
      <c r="C77" s="93" t="s">
        <v>257</v>
      </c>
      <c r="D77" s="94"/>
      <c r="E77" s="60">
        <f t="shared" si="1"/>
        <v>0</v>
      </c>
      <c r="F77" s="11"/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148"/>
      <c r="F78" s="148"/>
      <c r="G78" s="202"/>
      <c r="H78" s="202"/>
    </row>
    <row r="79" spans="2:8" ht="14.25">
      <c r="B79" s="95" t="s">
        <v>26</v>
      </c>
      <c r="C79" s="29" t="s">
        <v>114</v>
      </c>
      <c r="D79" s="34" t="s">
        <v>150</v>
      </c>
      <c r="E79" s="148">
        <f>F79+H79</f>
        <v>0</v>
      </c>
      <c r="F79" s="148">
        <f>F80</f>
        <v>0</v>
      </c>
      <c r="G79" s="148">
        <f>G80</f>
        <v>0</v>
      </c>
      <c r="H79" s="148">
        <f>H80</f>
        <v>0</v>
      </c>
    </row>
    <row r="80" spans="2:8" ht="15">
      <c r="B80" s="17" t="s">
        <v>107</v>
      </c>
      <c r="C80" s="23" t="s">
        <v>403</v>
      </c>
      <c r="D80" s="97"/>
      <c r="E80" s="60">
        <f>F80+H80</f>
        <v>0</v>
      </c>
      <c r="F80" s="11"/>
      <c r="G80" s="16"/>
      <c r="H80" s="16"/>
    </row>
    <row r="81" spans="2:8" ht="31.5">
      <c r="B81" s="38" t="s">
        <v>27</v>
      </c>
      <c r="C81" s="149" t="s">
        <v>306</v>
      </c>
      <c r="D81" s="34"/>
      <c r="E81" s="148"/>
      <c r="F81" s="148"/>
      <c r="G81" s="202"/>
      <c r="H81" s="202"/>
    </row>
    <row r="82" spans="2:8" ht="14.25">
      <c r="B82" s="38" t="s">
        <v>28</v>
      </c>
      <c r="C82" s="29" t="s">
        <v>114</v>
      </c>
      <c r="D82" s="34" t="s">
        <v>150</v>
      </c>
      <c r="E82" s="148">
        <f>F82+H82</f>
        <v>0</v>
      </c>
      <c r="F82" s="148">
        <f>F83</f>
        <v>0</v>
      </c>
      <c r="G82" s="148">
        <f>G83</f>
        <v>0</v>
      </c>
      <c r="H82" s="148">
        <f>H83</f>
        <v>0</v>
      </c>
    </row>
    <row r="83" spans="2:8" ht="15">
      <c r="B83" s="17" t="s">
        <v>109</v>
      </c>
      <c r="C83" s="23" t="s">
        <v>403</v>
      </c>
      <c r="D83" s="97"/>
      <c r="E83" s="11">
        <f>F83+H83</f>
        <v>0</v>
      </c>
      <c r="F83" s="11"/>
      <c r="G83" s="17"/>
      <c r="H83" s="16"/>
    </row>
    <row r="84" spans="2:8" ht="15.75">
      <c r="B84" s="38" t="s">
        <v>29</v>
      </c>
      <c r="C84" s="35" t="s">
        <v>32</v>
      </c>
      <c r="D84" s="34"/>
      <c r="E84" s="148"/>
      <c r="F84" s="148"/>
      <c r="G84" s="202"/>
      <c r="H84" s="202"/>
    </row>
    <row r="85" spans="2:8" ht="14.25">
      <c r="B85" s="17" t="s">
        <v>30</v>
      </c>
      <c r="C85" s="98" t="s">
        <v>114</v>
      </c>
      <c r="D85" s="34" t="s">
        <v>150</v>
      </c>
      <c r="E85" s="148">
        <f>F85+H85</f>
        <v>0</v>
      </c>
      <c r="F85" s="148">
        <f>F86</f>
        <v>0</v>
      </c>
      <c r="G85" s="148">
        <f>G86</f>
        <v>0</v>
      </c>
      <c r="H85" s="148">
        <f>H86</f>
        <v>0</v>
      </c>
    </row>
    <row r="86" spans="2:8" ht="15">
      <c r="B86" s="17" t="s">
        <v>110</v>
      </c>
      <c r="C86" s="23" t="s">
        <v>403</v>
      </c>
      <c r="D86" s="34"/>
      <c r="E86" s="11">
        <f>F86+H86</f>
        <v>0</v>
      </c>
      <c r="F86" s="11"/>
      <c r="G86" s="16"/>
      <c r="H86" s="16"/>
    </row>
    <row r="87" spans="2:8" ht="15.75">
      <c r="B87" s="38" t="s">
        <v>31</v>
      </c>
      <c r="C87" s="35" t="s">
        <v>37</v>
      </c>
      <c r="D87" s="34"/>
      <c r="E87" s="148"/>
      <c r="F87" s="148"/>
      <c r="G87" s="202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148">
        <f>F88+H88</f>
        <v>0</v>
      </c>
      <c r="F88" s="148">
        <f>F89</f>
        <v>0</v>
      </c>
      <c r="G88" s="148">
        <f>G89</f>
        <v>0</v>
      </c>
      <c r="H88" s="148">
        <f>H89</f>
        <v>0</v>
      </c>
    </row>
    <row r="89" spans="2:8" ht="15">
      <c r="B89" s="17" t="s">
        <v>111</v>
      </c>
      <c r="C89" s="23" t="s">
        <v>403</v>
      </c>
      <c r="D89" s="34"/>
      <c r="E89" s="11">
        <f>F89+H89</f>
        <v>0</v>
      </c>
      <c r="F89" s="11"/>
      <c r="G89" s="16"/>
      <c r="H89" s="61"/>
    </row>
    <row r="90" spans="2:8" ht="15.75">
      <c r="B90" s="38" t="s">
        <v>34</v>
      </c>
      <c r="C90" s="21" t="s">
        <v>5</v>
      </c>
      <c r="D90" s="34"/>
      <c r="E90" s="148"/>
      <c r="F90" s="148"/>
      <c r="G90" s="202"/>
      <c r="H90" s="202"/>
    </row>
    <row r="91" spans="2:8" ht="14.25">
      <c r="B91" s="38" t="s">
        <v>35</v>
      </c>
      <c r="C91" s="29" t="s">
        <v>114</v>
      </c>
      <c r="D91" s="34" t="s">
        <v>150</v>
      </c>
      <c r="E91" s="148">
        <f>F91+H91</f>
        <v>0</v>
      </c>
      <c r="F91" s="148">
        <f>F92</f>
        <v>0</v>
      </c>
      <c r="G91" s="148">
        <f>G92</f>
        <v>0</v>
      </c>
      <c r="H91" s="148">
        <f>H92</f>
        <v>0</v>
      </c>
    </row>
    <row r="92" spans="2:8" ht="15">
      <c r="B92" s="17" t="s">
        <v>112</v>
      </c>
      <c r="C92" s="23" t="s">
        <v>403</v>
      </c>
      <c r="D92" s="34"/>
      <c r="E92" s="11">
        <f>F92+H92</f>
        <v>0</v>
      </c>
      <c r="F92" s="11"/>
      <c r="G92" s="16"/>
      <c r="H92" s="16"/>
    </row>
    <row r="93" spans="2:8" ht="21" customHeight="1">
      <c r="B93" s="38" t="s">
        <v>38</v>
      </c>
      <c r="C93" s="27" t="s">
        <v>460</v>
      </c>
      <c r="D93" s="34"/>
      <c r="E93" s="148"/>
      <c r="F93" s="148"/>
      <c r="G93" s="202"/>
      <c r="H93" s="202"/>
    </row>
    <row r="94" spans="2:8" ht="14.25">
      <c r="B94" s="38" t="s">
        <v>39</v>
      </c>
      <c r="C94" s="29" t="s">
        <v>114</v>
      </c>
      <c r="D94" s="34" t="s">
        <v>150</v>
      </c>
      <c r="E94" s="148">
        <f>F94+H94</f>
        <v>0</v>
      </c>
      <c r="F94" s="148">
        <f>F95</f>
        <v>0</v>
      </c>
      <c r="G94" s="148">
        <f>G95</f>
        <v>0</v>
      </c>
      <c r="H94" s="148">
        <f>H95</f>
        <v>0</v>
      </c>
    </row>
    <row r="95" spans="2:8" ht="15">
      <c r="B95" s="17" t="s">
        <v>113</v>
      </c>
      <c r="C95" s="23" t="s">
        <v>403</v>
      </c>
      <c r="D95" s="34"/>
      <c r="E95" s="11">
        <f>F95+H95</f>
        <v>0</v>
      </c>
      <c r="F95" s="11">
        <f>F86+F89+F92</f>
        <v>0</v>
      </c>
      <c r="G95" s="11">
        <f>G86+G89+G92</f>
        <v>0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182"/>
      <c r="F96" s="182"/>
      <c r="G96" s="78"/>
      <c r="H96" s="202"/>
    </row>
    <row r="97" spans="2:8" ht="14.25">
      <c r="B97" s="38" t="s">
        <v>41</v>
      </c>
      <c r="C97" s="29" t="s">
        <v>114</v>
      </c>
      <c r="D97" s="99" t="s">
        <v>150</v>
      </c>
      <c r="E97" s="148">
        <f>E98</f>
        <v>0</v>
      </c>
      <c r="F97" s="148">
        <f>F98</f>
        <v>0</v>
      </c>
      <c r="G97" s="148">
        <f>G98</f>
        <v>0</v>
      </c>
      <c r="H97" s="148">
        <f>H98</f>
        <v>0</v>
      </c>
    </row>
    <row r="98" spans="2:8" ht="15">
      <c r="B98" s="17" t="s">
        <v>554</v>
      </c>
      <c r="C98" s="23" t="s">
        <v>403</v>
      </c>
      <c r="D98" s="99"/>
      <c r="E98" s="11">
        <f>F98+H98</f>
        <v>0</v>
      </c>
      <c r="F98" s="11"/>
      <c r="G98" s="16"/>
      <c r="H98" s="16"/>
    </row>
    <row r="99" spans="2:8" ht="15.75">
      <c r="B99" s="17" t="s">
        <v>42</v>
      </c>
      <c r="C99" s="35" t="s">
        <v>49</v>
      </c>
      <c r="D99" s="99"/>
      <c r="E99" s="148"/>
      <c r="F99" s="148"/>
      <c r="G99" s="202"/>
      <c r="H99" s="202"/>
    </row>
    <row r="100" spans="2:8" ht="14.25">
      <c r="B100" s="17" t="s">
        <v>43</v>
      </c>
      <c r="C100" s="100" t="s">
        <v>114</v>
      </c>
      <c r="D100" s="99" t="s">
        <v>150</v>
      </c>
      <c r="E100" s="148">
        <f>E101</f>
        <v>0</v>
      </c>
      <c r="F100" s="148">
        <f>F101</f>
        <v>0</v>
      </c>
      <c r="G100" s="148">
        <f>G101</f>
        <v>0</v>
      </c>
      <c r="H100" s="148">
        <f>H101</f>
        <v>0</v>
      </c>
    </row>
    <row r="101" spans="2:8" ht="15">
      <c r="B101" s="17" t="s">
        <v>555</v>
      </c>
      <c r="C101" s="23" t="s">
        <v>403</v>
      </c>
      <c r="D101" s="101"/>
      <c r="E101" s="11">
        <f>F101+H101</f>
        <v>0</v>
      </c>
      <c r="F101" s="11"/>
      <c r="G101" s="16"/>
      <c r="H101" s="16"/>
    </row>
    <row r="102" spans="2:8" ht="28.5">
      <c r="B102" s="38" t="s">
        <v>44</v>
      </c>
      <c r="C102" s="8" t="s">
        <v>458</v>
      </c>
      <c r="D102" s="99"/>
      <c r="E102" s="148"/>
      <c r="F102" s="148"/>
      <c r="G102" s="202"/>
      <c r="H102" s="202"/>
    </row>
    <row r="103" spans="2:8" ht="14.25">
      <c r="B103" s="38" t="s">
        <v>45</v>
      </c>
      <c r="C103" s="29" t="s">
        <v>114</v>
      </c>
      <c r="D103" s="99" t="s">
        <v>150</v>
      </c>
      <c r="E103" s="148">
        <f>E104</f>
        <v>0</v>
      </c>
      <c r="F103" s="148">
        <f>F104</f>
        <v>0</v>
      </c>
      <c r="G103" s="148">
        <f>G104</f>
        <v>0</v>
      </c>
      <c r="H103" s="148">
        <f>H104</f>
        <v>0</v>
      </c>
    </row>
    <row r="104" spans="2:8" ht="15">
      <c r="B104" s="51" t="s">
        <v>556</v>
      </c>
      <c r="C104" s="23" t="s">
        <v>403</v>
      </c>
      <c r="D104" s="101"/>
      <c r="E104" s="11">
        <f>F104+H104</f>
        <v>0</v>
      </c>
      <c r="F104" s="11"/>
      <c r="G104" s="16"/>
      <c r="H104" s="16"/>
    </row>
    <row r="105" spans="2:8" ht="15.75">
      <c r="B105" s="38" t="s">
        <v>46</v>
      </c>
      <c r="C105" s="35" t="s">
        <v>55</v>
      </c>
      <c r="D105" s="34"/>
      <c r="E105" s="148">
        <f>E106+E111+E114+E109</f>
        <v>0</v>
      </c>
      <c r="F105" s="148">
        <f>F106+F111+F114+F109</f>
        <v>0</v>
      </c>
      <c r="G105" s="148">
        <f>G106+G111+G114+G109</f>
        <v>0</v>
      </c>
      <c r="H105" s="148">
        <f>H106+H111+H114+H109</f>
        <v>0</v>
      </c>
    </row>
    <row r="106" spans="2:8" ht="14.25">
      <c r="B106" s="17" t="s">
        <v>47</v>
      </c>
      <c r="C106" s="29" t="s">
        <v>114</v>
      </c>
      <c r="D106" s="34" t="s">
        <v>150</v>
      </c>
      <c r="E106" s="148">
        <f>E107+E108</f>
        <v>0</v>
      </c>
      <c r="F106" s="148">
        <f>F107+F108</f>
        <v>0</v>
      </c>
      <c r="G106" s="148">
        <f>G107+G108</f>
        <v>0</v>
      </c>
      <c r="H106" s="148">
        <f>H107+H108</f>
        <v>0</v>
      </c>
    </row>
    <row r="107" spans="2:8" ht="15">
      <c r="B107" s="17" t="s">
        <v>556</v>
      </c>
      <c r="C107" s="22" t="s">
        <v>101</v>
      </c>
      <c r="D107" s="33"/>
      <c r="E107" s="11">
        <f>F107+H107</f>
        <v>0</v>
      </c>
      <c r="F107" s="11"/>
      <c r="G107" s="16"/>
      <c r="H107" s="16"/>
    </row>
    <row r="108" spans="2:8" ht="15">
      <c r="B108" s="17" t="s">
        <v>610</v>
      </c>
      <c r="C108" s="102" t="s">
        <v>130</v>
      </c>
      <c r="D108" s="96"/>
      <c r="E108" s="11">
        <f>F108+H108</f>
        <v>0</v>
      </c>
      <c r="F108" s="11"/>
      <c r="G108" s="16"/>
      <c r="H108" s="16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403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456</v>
      </c>
      <c r="C111" s="30" t="s">
        <v>117</v>
      </c>
      <c r="D111" s="34" t="s">
        <v>154</v>
      </c>
      <c r="E111" s="148">
        <f>E112+E113</f>
        <v>0</v>
      </c>
      <c r="F111" s="148">
        <f>F112+F113</f>
        <v>0</v>
      </c>
      <c r="G111" s="148">
        <f>G112+G113</f>
        <v>0</v>
      </c>
      <c r="H111" s="148">
        <f>H112+H113</f>
        <v>0</v>
      </c>
    </row>
    <row r="112" spans="2:8" ht="15">
      <c r="B112" s="17" t="s">
        <v>310</v>
      </c>
      <c r="C112" s="22" t="s">
        <v>99</v>
      </c>
      <c r="D112" s="90"/>
      <c r="E112" s="11">
        <f>F112+H112</f>
        <v>0</v>
      </c>
      <c r="F112" s="11"/>
      <c r="G112" s="16"/>
      <c r="H112" s="16"/>
    </row>
    <row r="113" spans="2:8" ht="15">
      <c r="B113" s="17" t="s">
        <v>557</v>
      </c>
      <c r="C113" s="24" t="s">
        <v>100</v>
      </c>
      <c r="D113" s="90"/>
      <c r="E113" s="11">
        <f>F113+H113</f>
        <v>0</v>
      </c>
      <c r="F113" s="11"/>
      <c r="G113" s="16"/>
      <c r="H113" s="16"/>
    </row>
    <row r="114" spans="2:8" ht="14.25">
      <c r="B114" s="17" t="s">
        <v>609</v>
      </c>
      <c r="C114" s="7" t="s">
        <v>82</v>
      </c>
      <c r="D114" s="34" t="s">
        <v>151</v>
      </c>
      <c r="E114" s="148">
        <f>F114+H114</f>
        <v>0</v>
      </c>
      <c r="F114" s="148">
        <f>F115</f>
        <v>0</v>
      </c>
      <c r="G114" s="148">
        <f>G115</f>
        <v>0</v>
      </c>
      <c r="H114" s="148">
        <f>H115</f>
        <v>0</v>
      </c>
    </row>
    <row r="115" spans="2:8" ht="15">
      <c r="B115" s="17" t="s">
        <v>560</v>
      </c>
      <c r="C115" s="9" t="s">
        <v>120</v>
      </c>
      <c r="D115" s="34"/>
      <c r="E115" s="148">
        <f>F115+H115</f>
        <v>0</v>
      </c>
      <c r="F115" s="11"/>
      <c r="G115" s="17"/>
      <c r="H115" s="17"/>
    </row>
    <row r="116" spans="2:8" ht="15.75">
      <c r="B116" s="38" t="s">
        <v>48</v>
      </c>
      <c r="C116" s="35" t="s">
        <v>60</v>
      </c>
      <c r="D116" s="34"/>
      <c r="E116" s="148">
        <f>E117+E122+E125+E120</f>
        <v>0</v>
      </c>
      <c r="F116" s="148">
        <f>F117+F122+F125+F120</f>
        <v>0</v>
      </c>
      <c r="G116" s="148">
        <f>G117+G122+G125+G120</f>
        <v>0</v>
      </c>
      <c r="H116" s="148">
        <f>H117+H122+H125+H120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148">
        <f>E118+E119</f>
        <v>0</v>
      </c>
      <c r="F117" s="148">
        <f>F118+F119</f>
        <v>0</v>
      </c>
      <c r="G117" s="148">
        <f>G118+G119</f>
        <v>0</v>
      </c>
      <c r="H117" s="148">
        <f>H118+H119</f>
        <v>0</v>
      </c>
    </row>
    <row r="118" spans="2:8" ht="15">
      <c r="B118" s="51" t="s">
        <v>556</v>
      </c>
      <c r="C118" s="22" t="s">
        <v>101</v>
      </c>
      <c r="D118" s="33"/>
      <c r="E118" s="11">
        <f>F118+H118</f>
        <v>0</v>
      </c>
      <c r="F118" s="11"/>
      <c r="G118" s="16"/>
      <c r="H118" s="16"/>
    </row>
    <row r="119" spans="2:8" ht="15">
      <c r="B119" s="17" t="s">
        <v>555</v>
      </c>
      <c r="C119" s="102" t="s">
        <v>130</v>
      </c>
      <c r="D119" s="96"/>
      <c r="E119" s="11">
        <f>F119+H119</f>
        <v>0</v>
      </c>
      <c r="F119" s="11"/>
      <c r="G119" s="16"/>
      <c r="H119" s="16"/>
    </row>
    <row r="120" spans="2:8" ht="25.5">
      <c r="B120" s="40" t="s">
        <v>262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403</v>
      </c>
      <c r="D121" s="96"/>
      <c r="E121" s="11">
        <f>F121+H121</f>
        <v>0</v>
      </c>
      <c r="F121" s="11"/>
      <c r="G121" s="16"/>
      <c r="H121" s="16"/>
    </row>
    <row r="122" spans="2:8" ht="25.5">
      <c r="B122" s="38" t="s">
        <v>400</v>
      </c>
      <c r="C122" s="30" t="s">
        <v>117</v>
      </c>
      <c r="D122" s="34" t="s">
        <v>154</v>
      </c>
      <c r="E122" s="148">
        <f>E123+E124</f>
        <v>0</v>
      </c>
      <c r="F122" s="148">
        <f>F123+F124</f>
        <v>0</v>
      </c>
      <c r="G122" s="148">
        <f>G123+G124</f>
        <v>0</v>
      </c>
      <c r="H122" s="148">
        <f>H123+H124</f>
        <v>0</v>
      </c>
    </row>
    <row r="123" spans="2:8" ht="15">
      <c r="B123" s="17" t="s">
        <v>310</v>
      </c>
      <c r="C123" s="22" t="s">
        <v>99</v>
      </c>
      <c r="D123" s="90"/>
      <c r="E123" s="11">
        <f>F123+H123</f>
        <v>0</v>
      </c>
      <c r="F123" s="11"/>
      <c r="G123" s="16"/>
      <c r="H123" s="17"/>
    </row>
    <row r="124" spans="2:8" ht="15">
      <c r="B124" s="17" t="s">
        <v>557</v>
      </c>
      <c r="C124" s="24" t="s">
        <v>100</v>
      </c>
      <c r="D124" s="90"/>
      <c r="E124" s="11">
        <f>F124+H124</f>
        <v>0</v>
      </c>
      <c r="F124" s="11"/>
      <c r="G124" s="16"/>
      <c r="H124" s="16"/>
    </row>
    <row r="125" spans="2:8" ht="14.25">
      <c r="B125" s="41" t="s">
        <v>400</v>
      </c>
      <c r="C125" s="7" t="s">
        <v>82</v>
      </c>
      <c r="D125" s="34" t="s">
        <v>151</v>
      </c>
      <c r="E125" s="148">
        <f>F125+H125</f>
        <v>0</v>
      </c>
      <c r="F125" s="148">
        <f>F126</f>
        <v>0</v>
      </c>
      <c r="G125" s="148">
        <f>G126</f>
        <v>0</v>
      </c>
      <c r="H125" s="148">
        <f>H126</f>
        <v>0</v>
      </c>
    </row>
    <row r="126" spans="2:8" ht="15">
      <c r="B126" s="17" t="s">
        <v>560</v>
      </c>
      <c r="C126" s="9" t="s">
        <v>120</v>
      </c>
      <c r="D126" s="34"/>
      <c r="E126" s="14">
        <f>F126+H126</f>
        <v>0</v>
      </c>
      <c r="F126" s="11"/>
      <c r="G126" s="17"/>
      <c r="H126" s="17"/>
    </row>
    <row r="127" spans="2:8" ht="14.25">
      <c r="B127" s="40" t="s">
        <v>51</v>
      </c>
      <c r="C127" s="7" t="s">
        <v>64</v>
      </c>
      <c r="D127" s="34"/>
      <c r="E127" s="148">
        <f>E130+E134+E128</f>
        <v>25</v>
      </c>
      <c r="F127" s="148">
        <f>F130+F134+F128</f>
        <v>25</v>
      </c>
      <c r="G127" s="148">
        <f>G130+G134+G128</f>
        <v>0</v>
      </c>
      <c r="H127" s="148">
        <f>H130+H134+H128</f>
        <v>0</v>
      </c>
    </row>
    <row r="128" spans="2:8" ht="25.5">
      <c r="B128" s="38" t="s">
        <v>52</v>
      </c>
      <c r="C128" s="30" t="s">
        <v>115</v>
      </c>
      <c r="D128" s="96" t="s">
        <v>152</v>
      </c>
      <c r="E128" s="148">
        <f>E129</f>
        <v>0</v>
      </c>
      <c r="F128" s="148">
        <f>F129</f>
        <v>0</v>
      </c>
      <c r="G128" s="148">
        <f>G129</f>
        <v>0</v>
      </c>
      <c r="H128" s="148">
        <f>H129</f>
        <v>0</v>
      </c>
    </row>
    <row r="129" spans="2:8" ht="15">
      <c r="B129" s="40"/>
      <c r="C129" s="258" t="s">
        <v>403</v>
      </c>
      <c r="D129" s="96"/>
      <c r="E129" s="11">
        <f>F129+H129</f>
        <v>0</v>
      </c>
      <c r="F129" s="148"/>
      <c r="G129" s="148"/>
      <c r="H129" s="148"/>
    </row>
    <row r="130" spans="2:8" ht="25.5">
      <c r="B130" s="38" t="s">
        <v>53</v>
      </c>
      <c r="C130" s="56" t="s">
        <v>117</v>
      </c>
      <c r="D130" s="34" t="s">
        <v>154</v>
      </c>
      <c r="E130" s="148">
        <f>E131+E132+E133</f>
        <v>0</v>
      </c>
      <c r="F130" s="148">
        <f>F131+F132+F133</f>
        <v>0</v>
      </c>
      <c r="G130" s="148">
        <f>G131+G132+G133</f>
        <v>0</v>
      </c>
      <c r="H130" s="148">
        <f>H131+H132+H133</f>
        <v>0</v>
      </c>
    </row>
    <row r="131" spans="2:8" ht="15">
      <c r="B131" s="17" t="s">
        <v>310</v>
      </c>
      <c r="C131" s="22" t="s">
        <v>99</v>
      </c>
      <c r="D131" s="65"/>
      <c r="E131" s="385">
        <f>F131+H131</f>
        <v>0</v>
      </c>
      <c r="F131" s="385"/>
      <c r="G131" s="364"/>
      <c r="H131" s="17"/>
    </row>
    <row r="132" spans="2:8" ht="15">
      <c r="B132" s="17" t="s">
        <v>557</v>
      </c>
      <c r="C132" s="23" t="s">
        <v>100</v>
      </c>
      <c r="D132" s="65"/>
      <c r="E132" s="11">
        <f>F132+H132</f>
        <v>0</v>
      </c>
      <c r="F132" s="11"/>
      <c r="G132" s="16"/>
      <c r="H132" s="16"/>
    </row>
    <row r="133" spans="2:8" ht="15">
      <c r="B133" s="39" t="s">
        <v>558</v>
      </c>
      <c r="C133" s="24" t="s">
        <v>102</v>
      </c>
      <c r="D133" s="65"/>
      <c r="E133" s="11">
        <f>F133+H133</f>
        <v>0</v>
      </c>
      <c r="F133" s="11"/>
      <c r="G133" s="17"/>
      <c r="H133" s="16"/>
    </row>
    <row r="134" spans="2:8" ht="14.25">
      <c r="B134" s="40" t="s">
        <v>266</v>
      </c>
      <c r="C134" s="7" t="s">
        <v>82</v>
      </c>
      <c r="D134" s="34" t="s">
        <v>151</v>
      </c>
      <c r="E134" s="448">
        <f>F134+H134</f>
        <v>25</v>
      </c>
      <c r="F134" s="148">
        <f>F135</f>
        <v>25</v>
      </c>
      <c r="G134" s="148">
        <f>G135</f>
        <v>0</v>
      </c>
      <c r="H134" s="148">
        <f>H135</f>
        <v>0</v>
      </c>
    </row>
    <row r="135" spans="2:8" ht="15">
      <c r="B135" s="41" t="s">
        <v>560</v>
      </c>
      <c r="C135" s="9" t="s">
        <v>120</v>
      </c>
      <c r="D135" s="34"/>
      <c r="E135" s="14">
        <f>F135+H135</f>
        <v>25</v>
      </c>
      <c r="F135" s="14">
        <v>25</v>
      </c>
      <c r="G135" s="17"/>
      <c r="H135" s="17"/>
    </row>
    <row r="136" spans="2:8" ht="15.75">
      <c r="B136" s="40" t="s">
        <v>54</v>
      </c>
      <c r="C136" s="35" t="s">
        <v>7</v>
      </c>
      <c r="D136" s="34"/>
      <c r="E136" s="148">
        <f>E142+E145+E137+E140</f>
        <v>0</v>
      </c>
      <c r="F136" s="148">
        <f>F142+F145+F137+F140</f>
        <v>0</v>
      </c>
      <c r="G136" s="148">
        <f>G142+G145+G137+G140</f>
        <v>0</v>
      </c>
      <c r="H136" s="148">
        <f>H142+H145+H137+H140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0</v>
      </c>
      <c r="F137" s="148">
        <f>F138+F139</f>
        <v>0</v>
      </c>
      <c r="G137" s="148">
        <f>G138+G139</f>
        <v>0</v>
      </c>
      <c r="H137" s="148">
        <f>H138+H139</f>
        <v>0</v>
      </c>
    </row>
    <row r="138" spans="2:8" ht="15">
      <c r="B138" s="51" t="s">
        <v>556</v>
      </c>
      <c r="C138" s="22" t="s">
        <v>101</v>
      </c>
      <c r="D138" s="416"/>
      <c r="E138" s="11">
        <f>F138+H138</f>
        <v>0</v>
      </c>
      <c r="F138" s="73"/>
      <c r="G138" s="148"/>
      <c r="H138" s="148"/>
    </row>
    <row r="139" spans="2:8" ht="15">
      <c r="B139" s="17" t="s">
        <v>555</v>
      </c>
      <c r="C139" s="102" t="s">
        <v>130</v>
      </c>
      <c r="D139" s="417"/>
      <c r="E139" s="11">
        <f>F139+H139</f>
        <v>0</v>
      </c>
      <c r="F139" s="73"/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48">
        <f>E141</f>
        <v>0</v>
      </c>
      <c r="F140" s="148">
        <f>F141</f>
        <v>0</v>
      </c>
      <c r="G140" s="148">
        <f>G141</f>
        <v>0</v>
      </c>
      <c r="H140" s="148">
        <f>H141</f>
        <v>0</v>
      </c>
    </row>
    <row r="141" spans="2:8" ht="15">
      <c r="B141" s="47" t="s">
        <v>247</v>
      </c>
      <c r="C141" s="258" t="s">
        <v>403</v>
      </c>
      <c r="D141" s="96"/>
      <c r="E141" s="11">
        <f>F141+H141</f>
        <v>0</v>
      </c>
      <c r="F141" s="73"/>
      <c r="G141" s="148"/>
      <c r="H141" s="148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0</v>
      </c>
      <c r="F142" s="148">
        <f>F143+F144</f>
        <v>0</v>
      </c>
      <c r="G142" s="148">
        <f>G143+G144</f>
        <v>0</v>
      </c>
      <c r="H142" s="148">
        <f>H143+H144</f>
        <v>0</v>
      </c>
    </row>
    <row r="143" spans="2:8" ht="15">
      <c r="B143" s="17" t="s">
        <v>310</v>
      </c>
      <c r="C143" s="22" t="s">
        <v>99</v>
      </c>
      <c r="D143" s="65"/>
      <c r="E143" s="11">
        <f>F143+H143</f>
        <v>0</v>
      </c>
      <c r="F143" s="11"/>
      <c r="G143" s="16"/>
      <c r="H143" s="16"/>
    </row>
    <row r="144" spans="2:8" ht="15">
      <c r="B144" s="17" t="s">
        <v>557</v>
      </c>
      <c r="C144" s="23" t="s">
        <v>100</v>
      </c>
      <c r="D144" s="65"/>
      <c r="E144" s="11">
        <f>F144+H144</f>
        <v>0</v>
      </c>
      <c r="F144" s="11"/>
      <c r="G144" s="17"/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0</v>
      </c>
      <c r="F145" s="148">
        <f>F146</f>
        <v>0</v>
      </c>
      <c r="G145" s="148">
        <f>G146</f>
        <v>0</v>
      </c>
      <c r="H145" s="148">
        <f>H146</f>
        <v>0</v>
      </c>
    </row>
    <row r="146" spans="2:8" ht="15">
      <c r="B146" s="51" t="s">
        <v>560</v>
      </c>
      <c r="C146" s="9" t="s">
        <v>120</v>
      </c>
      <c r="D146" s="103"/>
      <c r="E146" s="66">
        <f>F146+H146</f>
        <v>0</v>
      </c>
      <c r="F146" s="66"/>
      <c r="G146" s="45"/>
      <c r="H146" s="45"/>
    </row>
    <row r="147" spans="2:8" ht="15.75">
      <c r="B147" s="38" t="s">
        <v>59</v>
      </c>
      <c r="C147" s="35" t="s">
        <v>8</v>
      </c>
      <c r="D147" s="34"/>
      <c r="E147" s="180">
        <f>E148+E153+E158+E151</f>
        <v>0</v>
      </c>
      <c r="F147" s="180">
        <f>F148+F153+F158+F151</f>
        <v>0</v>
      </c>
      <c r="G147" s="180">
        <f>G148+G153+G158+G151</f>
        <v>0</v>
      </c>
      <c r="H147" s="180">
        <f>H148+H153+H158+H151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0</v>
      </c>
      <c r="F148" s="148">
        <f>F149+F150</f>
        <v>0</v>
      </c>
      <c r="G148" s="148">
        <f>G149+G150</f>
        <v>0</v>
      </c>
      <c r="H148" s="148">
        <f>H149+H150</f>
        <v>0</v>
      </c>
    </row>
    <row r="149" spans="2:8" ht="15">
      <c r="B149" s="51" t="s">
        <v>556</v>
      </c>
      <c r="C149" s="22" t="s">
        <v>101</v>
      </c>
      <c r="D149" s="33"/>
      <c r="E149" s="11">
        <f>F149+H149</f>
        <v>0</v>
      </c>
      <c r="F149" s="11"/>
      <c r="G149" s="16"/>
      <c r="H149" s="16"/>
    </row>
    <row r="150" spans="2:8" ht="15">
      <c r="B150" s="17" t="s">
        <v>555</v>
      </c>
      <c r="C150" s="102" t="s">
        <v>161</v>
      </c>
      <c r="D150" s="96"/>
      <c r="E150" s="11">
        <f>F150+H150</f>
        <v>0</v>
      </c>
      <c r="F150" s="11"/>
      <c r="G150" s="16"/>
      <c r="H150" s="16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403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62</v>
      </c>
      <c r="C153" s="56" t="s">
        <v>117</v>
      </c>
      <c r="D153" s="34" t="s">
        <v>154</v>
      </c>
      <c r="E153" s="148">
        <f>E154+E155+E156+E157</f>
        <v>0</v>
      </c>
      <c r="F153" s="148">
        <f>F154+F155+F156+F157</f>
        <v>0</v>
      </c>
      <c r="G153" s="148">
        <f>G154+G155+G156+G157</f>
        <v>0</v>
      </c>
      <c r="H153" s="148">
        <f>H154+H155+H156+H157</f>
        <v>0</v>
      </c>
    </row>
    <row r="154" spans="2:8" ht="15">
      <c r="B154" s="17" t="s">
        <v>310</v>
      </c>
      <c r="C154" s="22" t="s">
        <v>99</v>
      </c>
      <c r="D154" s="65"/>
      <c r="E154" s="11">
        <f aca="true" t="shared" si="2" ref="E154:E159">F154+H154</f>
        <v>0</v>
      </c>
      <c r="F154" s="11"/>
      <c r="G154" s="16"/>
      <c r="H154" s="17"/>
    </row>
    <row r="155" spans="2:8" ht="15">
      <c r="B155" s="17" t="s">
        <v>557</v>
      </c>
      <c r="C155" s="23" t="s">
        <v>100</v>
      </c>
      <c r="D155" s="65"/>
      <c r="E155" s="11">
        <f t="shared" si="2"/>
        <v>0</v>
      </c>
      <c r="F155" s="11"/>
      <c r="G155" s="17"/>
      <c r="H155" s="16"/>
    </row>
    <row r="156" spans="2:8" ht="15">
      <c r="B156" s="58" t="s">
        <v>175</v>
      </c>
      <c r="C156" s="24" t="s">
        <v>140</v>
      </c>
      <c r="D156" s="65"/>
      <c r="E156" s="11">
        <f t="shared" si="2"/>
        <v>0</v>
      </c>
      <c r="F156" s="11"/>
      <c r="G156" s="17"/>
      <c r="H156" s="16"/>
    </row>
    <row r="157" spans="2:8" ht="15">
      <c r="B157" s="58" t="s">
        <v>559</v>
      </c>
      <c r="C157" s="18" t="s">
        <v>304</v>
      </c>
      <c r="D157" s="65"/>
      <c r="E157" s="11">
        <f t="shared" si="2"/>
        <v>0</v>
      </c>
      <c r="F157" s="11"/>
      <c r="G157" s="17"/>
      <c r="H157" s="16"/>
    </row>
    <row r="158" spans="2:8" ht="14.25">
      <c r="B158" s="38" t="s">
        <v>226</v>
      </c>
      <c r="C158" s="7" t="s">
        <v>82</v>
      </c>
      <c r="D158" s="34" t="s">
        <v>151</v>
      </c>
      <c r="E158" s="37">
        <f t="shared" si="2"/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2:8" ht="15">
      <c r="B159" s="17" t="s">
        <v>560</v>
      </c>
      <c r="C159" s="9" t="s">
        <v>120</v>
      </c>
      <c r="D159" s="103"/>
      <c r="E159" s="66">
        <f t="shared" si="2"/>
        <v>0</v>
      </c>
      <c r="F159" s="66"/>
      <c r="G159" s="45"/>
      <c r="H159" s="45"/>
    </row>
    <row r="160" spans="2:8" ht="14.25">
      <c r="B160" s="95" t="s">
        <v>63</v>
      </c>
      <c r="C160" s="7" t="s">
        <v>457</v>
      </c>
      <c r="D160" s="107"/>
      <c r="E160" s="148">
        <f>E161+E166+E172+E164</f>
        <v>25</v>
      </c>
      <c r="F160" s="148">
        <f>F161+F166+F172+F164</f>
        <v>25</v>
      </c>
      <c r="G160" s="148">
        <f>G161+G166+G172+G164</f>
        <v>0</v>
      </c>
      <c r="H160" s="148">
        <f>H161+H166+H172+H164</f>
        <v>0</v>
      </c>
    </row>
    <row r="161" spans="2:8" ht="14.25">
      <c r="B161" s="38" t="s">
        <v>65</v>
      </c>
      <c r="C161" s="29" t="s">
        <v>114</v>
      </c>
      <c r="D161" s="34" t="s">
        <v>150</v>
      </c>
      <c r="E161" s="206">
        <f>E106+E117+E148+E137</f>
        <v>0</v>
      </c>
      <c r="F161" s="206">
        <f>F106+F117+F148+F137</f>
        <v>0</v>
      </c>
      <c r="G161" s="206">
        <f>G106+G117+G148+G137</f>
        <v>0</v>
      </c>
      <c r="H161" s="206">
        <f>H106+H117+H148+H137</f>
        <v>0</v>
      </c>
    </row>
    <row r="162" spans="2:8" ht="15">
      <c r="B162" s="51" t="s">
        <v>556</v>
      </c>
      <c r="C162" s="23" t="s">
        <v>101</v>
      </c>
      <c r="D162" s="90"/>
      <c r="E162" s="11">
        <f>F162+H162</f>
        <v>0</v>
      </c>
      <c r="F162" s="11">
        <f aca="true" t="shared" si="3" ref="F162:H163">F107+F118+F149+F138</f>
        <v>0</v>
      </c>
      <c r="G162" s="11">
        <f t="shared" si="3"/>
        <v>0</v>
      </c>
      <c r="H162" s="11">
        <f t="shared" si="3"/>
        <v>0</v>
      </c>
    </row>
    <row r="163" spans="2:8" ht="15">
      <c r="B163" s="17" t="s">
        <v>555</v>
      </c>
      <c r="C163" s="23" t="s">
        <v>130</v>
      </c>
      <c r="D163" s="87"/>
      <c r="E163" s="11">
        <f>F163+H163</f>
        <v>0</v>
      </c>
      <c r="F163" s="11">
        <f t="shared" si="3"/>
        <v>0</v>
      </c>
      <c r="G163" s="11">
        <f t="shared" si="3"/>
        <v>0</v>
      </c>
      <c r="H163" s="11">
        <f t="shared" si="3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11">
        <f>E165</f>
        <v>0</v>
      </c>
      <c r="F164" s="11">
        <f>F165</f>
        <v>0</v>
      </c>
      <c r="G164" s="11">
        <f>G165</f>
        <v>0</v>
      </c>
      <c r="H164" s="11">
        <f>H165</f>
        <v>0</v>
      </c>
    </row>
    <row r="165" spans="2:8" ht="15">
      <c r="B165" s="104" t="s">
        <v>38</v>
      </c>
      <c r="C165" s="258" t="s">
        <v>403</v>
      </c>
      <c r="D165" s="96"/>
      <c r="E165" s="11">
        <f>F165+H165</f>
        <v>0</v>
      </c>
      <c r="F165" s="11">
        <f>F109+F120+F128+F140+F151</f>
        <v>0</v>
      </c>
      <c r="G165" s="11">
        <f>G109+G120+G128+G140+G151</f>
        <v>0</v>
      </c>
      <c r="H165" s="11">
        <f>H109+H120+H128+H140+H151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148">
        <f>E167+E168+E169+E170+E171</f>
        <v>0</v>
      </c>
      <c r="F166" s="148">
        <f>F167+F168+F169+F170+F171</f>
        <v>0</v>
      </c>
      <c r="G166" s="148">
        <f>G167+G168+G169+G170+G171</f>
        <v>0</v>
      </c>
      <c r="H166" s="148">
        <f>H167+H168+H169+H170+H171</f>
        <v>0</v>
      </c>
    </row>
    <row r="167" spans="2:8" ht="15">
      <c r="B167" s="17" t="s">
        <v>310</v>
      </c>
      <c r="C167" s="31" t="s">
        <v>99</v>
      </c>
      <c r="D167" s="72"/>
      <c r="E167" s="60">
        <f aca="true" t="shared" si="4" ref="E167:H168">E112+E123+E131+E143+E154</f>
        <v>0</v>
      </c>
      <c r="F167" s="11">
        <f t="shared" si="4"/>
        <v>0</v>
      </c>
      <c r="G167" s="11">
        <f t="shared" si="4"/>
        <v>0</v>
      </c>
      <c r="H167" s="11">
        <f t="shared" si="4"/>
        <v>0</v>
      </c>
    </row>
    <row r="168" spans="2:13" ht="15">
      <c r="B168" s="17" t="s">
        <v>557</v>
      </c>
      <c r="C168" s="25" t="s">
        <v>100</v>
      </c>
      <c r="D168" s="103"/>
      <c r="E168" s="60">
        <f t="shared" si="4"/>
        <v>0</v>
      </c>
      <c r="F168" s="11">
        <f t="shared" si="4"/>
        <v>0</v>
      </c>
      <c r="G168" s="11">
        <f t="shared" si="4"/>
        <v>0</v>
      </c>
      <c r="H168" s="11">
        <f t="shared" si="4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60">
        <f>E156</f>
        <v>0</v>
      </c>
      <c r="F169" s="11">
        <f>F156</f>
        <v>0</v>
      </c>
      <c r="G169" s="11">
        <f>G156</f>
        <v>0</v>
      </c>
      <c r="H169" s="11">
        <f>H156</f>
        <v>0</v>
      </c>
    </row>
    <row r="170" spans="2:8" ht="15">
      <c r="B170" s="17" t="s">
        <v>558</v>
      </c>
      <c r="C170" s="26" t="s">
        <v>102</v>
      </c>
      <c r="D170" s="32"/>
      <c r="E170" s="60">
        <f>E133</f>
        <v>0</v>
      </c>
      <c r="F170" s="11">
        <f>F133</f>
        <v>0</v>
      </c>
      <c r="G170" s="11">
        <f>G133</f>
        <v>0</v>
      </c>
      <c r="H170" s="11">
        <f>H133</f>
        <v>0</v>
      </c>
    </row>
    <row r="171" spans="2:8" ht="15">
      <c r="B171" s="17" t="s">
        <v>559</v>
      </c>
      <c r="C171" s="25" t="s">
        <v>304</v>
      </c>
      <c r="D171" s="32"/>
      <c r="E171" s="60">
        <f>E157</f>
        <v>0</v>
      </c>
      <c r="F171" s="60">
        <f>F157</f>
        <v>0</v>
      </c>
      <c r="G171" s="60">
        <f>G157</f>
        <v>0</v>
      </c>
      <c r="H171" s="60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148">
        <f>E173</f>
        <v>25</v>
      </c>
      <c r="F172" s="148">
        <f>F173</f>
        <v>25</v>
      </c>
      <c r="G172" s="148">
        <f>G173</f>
        <v>0</v>
      </c>
      <c r="H172" s="148">
        <f>H173</f>
        <v>0</v>
      </c>
    </row>
    <row r="173" spans="2:8" ht="15">
      <c r="B173" s="47" t="s">
        <v>560</v>
      </c>
      <c r="C173" s="18" t="s">
        <v>120</v>
      </c>
      <c r="D173" s="15"/>
      <c r="E173" s="11">
        <f>F173+H173</f>
        <v>25</v>
      </c>
      <c r="F173" s="11">
        <f>F146+F135+F159+F126+F115</f>
        <v>25</v>
      </c>
      <c r="G173" s="11">
        <f>G146+G135+G159+G126+G115</f>
        <v>0</v>
      </c>
      <c r="H173" s="11">
        <f>H146+H135+H159+H126+H115</f>
        <v>0</v>
      </c>
    </row>
    <row r="174" spans="2:8" ht="15.75">
      <c r="B174" s="111" t="s">
        <v>67</v>
      </c>
      <c r="C174" s="35" t="s">
        <v>122</v>
      </c>
      <c r="D174" s="15"/>
      <c r="E174" s="148">
        <f>E175</f>
        <v>0</v>
      </c>
      <c r="F174" s="148">
        <f>F175</f>
        <v>0</v>
      </c>
      <c r="G174" s="148">
        <f>G175</f>
        <v>0</v>
      </c>
      <c r="H174" s="148">
        <f>H175</f>
        <v>0</v>
      </c>
    </row>
    <row r="175" spans="2:8" ht="25.5">
      <c r="B175" s="51" t="s">
        <v>38</v>
      </c>
      <c r="C175" s="30" t="s">
        <v>115</v>
      </c>
      <c r="D175" s="6" t="s">
        <v>152</v>
      </c>
      <c r="E175" s="14">
        <f>F175+H175</f>
        <v>0</v>
      </c>
      <c r="F175" s="14"/>
      <c r="G175" s="14"/>
      <c r="H175" s="14"/>
    </row>
    <row r="176" spans="2:8" ht="15.75">
      <c r="B176" s="38" t="s">
        <v>71</v>
      </c>
      <c r="C176" s="256" t="s">
        <v>394</v>
      </c>
      <c r="D176" s="6"/>
      <c r="E176" s="148">
        <f>E177</f>
        <v>0</v>
      </c>
      <c r="F176" s="148">
        <f>F177</f>
        <v>0</v>
      </c>
      <c r="G176" s="148">
        <f>G177</f>
        <v>0</v>
      </c>
      <c r="H176" s="148">
        <f>H177</f>
        <v>0</v>
      </c>
    </row>
    <row r="177" spans="2:8" ht="14.25">
      <c r="B177" s="51" t="s">
        <v>72</v>
      </c>
      <c r="C177" s="29" t="s">
        <v>165</v>
      </c>
      <c r="D177" s="75" t="s">
        <v>40</v>
      </c>
      <c r="E177" s="14">
        <f>E178+E179+E180</f>
        <v>0</v>
      </c>
      <c r="F177" s="14">
        <f>F178+F179+F180</f>
        <v>0</v>
      </c>
      <c r="G177" s="14">
        <f>G178+G179+G180</f>
        <v>0</v>
      </c>
      <c r="H177" s="14">
        <f>H178+H179+H180</f>
        <v>0</v>
      </c>
    </row>
    <row r="178" spans="2:8" ht="15">
      <c r="B178" s="51" t="s">
        <v>562</v>
      </c>
      <c r="C178" s="79" t="s">
        <v>79</v>
      </c>
      <c r="D178" s="80"/>
      <c r="E178" s="60">
        <f>F178+H178</f>
        <v>0</v>
      </c>
      <c r="F178" s="11"/>
      <c r="G178" s="16"/>
      <c r="H178" s="16"/>
    </row>
    <row r="179" spans="2:8" ht="15">
      <c r="B179" s="51" t="s">
        <v>178</v>
      </c>
      <c r="C179" s="79" t="s">
        <v>80</v>
      </c>
      <c r="D179" s="80"/>
      <c r="E179" s="60">
        <f>F179+H179</f>
        <v>0</v>
      </c>
      <c r="F179" s="11"/>
      <c r="G179" s="16"/>
      <c r="H179" s="16"/>
    </row>
    <row r="180" spans="2:8" ht="15">
      <c r="B180" s="51" t="s">
        <v>411</v>
      </c>
      <c r="C180" s="79" t="s">
        <v>468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405</v>
      </c>
      <c r="D181" s="260"/>
      <c r="E181" s="37">
        <f>F181+H181</f>
        <v>0</v>
      </c>
      <c r="F181" s="148">
        <f>F182</f>
        <v>0</v>
      </c>
      <c r="G181" s="148">
        <f>G182</f>
        <v>0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14">
        <f>F182+H182</f>
        <v>0</v>
      </c>
      <c r="F182" s="14"/>
      <c r="G182" s="11"/>
      <c r="H182" s="148"/>
    </row>
    <row r="183" spans="2:8" ht="15.75">
      <c r="B183" s="262" t="s">
        <v>333</v>
      </c>
      <c r="C183" s="220" t="s">
        <v>145</v>
      </c>
      <c r="D183" s="6"/>
      <c r="E183" s="148">
        <f>E184+E185+E186+E187+E188+E190+E191+E192+E189</f>
        <v>198.10000000000002</v>
      </c>
      <c r="F183" s="148">
        <f>F184+F185+F186+F187+F188+F190+F191+F192+F189</f>
        <v>198.10000000000002</v>
      </c>
      <c r="G183" s="148">
        <f>G184+G185+G186+G187+G188+G190+G191+G192+G189</f>
        <v>45.7</v>
      </c>
      <c r="H183" s="148">
        <f>H184+H185+H186+H187+H188+H190+H191+H192+H189</f>
        <v>0</v>
      </c>
    </row>
    <row r="184" spans="2:8" ht="14.25">
      <c r="B184" s="38" t="s">
        <v>239</v>
      </c>
      <c r="C184" s="29" t="s">
        <v>114</v>
      </c>
      <c r="D184" s="6" t="s">
        <v>150</v>
      </c>
      <c r="E184" s="11">
        <f>E161+E103+E100+E97+E94+E82+E79+E14+E182</f>
        <v>0</v>
      </c>
      <c r="F184" s="11">
        <f>F161+F103+F100+F97+F94+F82+F79+F14+F182</f>
        <v>0</v>
      </c>
      <c r="G184" s="11">
        <f>G161+G103+G100+G97+G94+G82+G79+G14+G182</f>
        <v>0</v>
      </c>
      <c r="H184" s="11">
        <f>H161+H103+H100+H97+H94+H82+H79+H14+H182</f>
        <v>0</v>
      </c>
    </row>
    <row r="185" spans="2:8" ht="25.5">
      <c r="B185" s="38" t="s">
        <v>281</v>
      </c>
      <c r="C185" s="30" t="s">
        <v>115</v>
      </c>
      <c r="D185" s="6" t="s">
        <v>152</v>
      </c>
      <c r="E185" s="11">
        <f>E57+E174+E164</f>
        <v>0</v>
      </c>
      <c r="F185" s="11">
        <f>F57+F174+F164</f>
        <v>0</v>
      </c>
      <c r="G185" s="11">
        <f>G57+G174+G164</f>
        <v>0</v>
      </c>
      <c r="H185" s="11">
        <f>H57+H174+H164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1">
        <f>E23+E55+E166</f>
        <v>59.8</v>
      </c>
      <c r="F186" s="11">
        <f>F23+F55+F166</f>
        <v>59.8</v>
      </c>
      <c r="G186" s="11">
        <f>G23+G55+G166</f>
        <v>45.7</v>
      </c>
      <c r="H186" s="11">
        <f>H23+H55+H166</f>
        <v>0</v>
      </c>
    </row>
    <row r="187" spans="2:8" ht="28.5">
      <c r="B187" s="38" t="s">
        <v>283</v>
      </c>
      <c r="C187" s="112" t="s">
        <v>242</v>
      </c>
      <c r="D187" s="6" t="s">
        <v>153</v>
      </c>
      <c r="E187" s="11">
        <f>E34</f>
        <v>0</v>
      </c>
      <c r="F187" s="11">
        <f>F34</f>
        <v>0</v>
      </c>
      <c r="G187" s="11">
        <f>G34</f>
        <v>0</v>
      </c>
      <c r="H187" s="11">
        <f>H34</f>
        <v>0</v>
      </c>
    </row>
    <row r="188" spans="2:8" ht="14.25">
      <c r="B188" s="38" t="s">
        <v>284</v>
      </c>
      <c r="C188" s="7" t="s">
        <v>121</v>
      </c>
      <c r="D188" s="6" t="s">
        <v>155</v>
      </c>
      <c r="E188" s="11">
        <f>E39</f>
        <v>0</v>
      </c>
      <c r="F188" s="11">
        <f>F39</f>
        <v>0</v>
      </c>
      <c r="G188" s="11">
        <f>G39</f>
        <v>0</v>
      </c>
      <c r="H188" s="11">
        <f>H39</f>
        <v>0</v>
      </c>
    </row>
    <row r="189" spans="2:8" ht="31.5">
      <c r="B189" s="38" t="s">
        <v>285</v>
      </c>
      <c r="C189" s="149" t="s">
        <v>207</v>
      </c>
      <c r="D189" s="6" t="s">
        <v>156</v>
      </c>
      <c r="E189" s="11">
        <f>E43</f>
        <v>0</v>
      </c>
      <c r="F189" s="11">
        <f>F43</f>
        <v>0</v>
      </c>
      <c r="G189" s="11">
        <f>G43</f>
        <v>0</v>
      </c>
      <c r="H189" s="11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1">
        <f>F190+H190</f>
        <v>137.3</v>
      </c>
      <c r="F190" s="11">
        <f>F172+F46</f>
        <v>137.3</v>
      </c>
      <c r="G190" s="11">
        <f>G172+G46</f>
        <v>0</v>
      </c>
      <c r="H190" s="11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1">
        <f>F191+H191</f>
        <v>1</v>
      </c>
      <c r="F191" s="11">
        <f>F48</f>
        <v>1</v>
      </c>
      <c r="G191" s="11">
        <f>G48</f>
        <v>0</v>
      </c>
      <c r="H191" s="11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1">
        <f>F192+H192</f>
        <v>0</v>
      </c>
      <c r="F192" s="257">
        <f>F51+F177</f>
        <v>0</v>
      </c>
      <c r="G192" s="257">
        <f>G51+G177</f>
        <v>0</v>
      </c>
      <c r="H192" s="257">
        <f>H51+H177</f>
        <v>0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D15:D21"/>
    <mergeCell ref="B9:B12"/>
    <mergeCell ref="D9:D12"/>
    <mergeCell ref="E9:E12"/>
    <mergeCell ref="C10:C12"/>
    <mergeCell ref="B6:H6"/>
    <mergeCell ref="B7:H7"/>
    <mergeCell ref="F2:H2"/>
    <mergeCell ref="F9:H9"/>
    <mergeCell ref="F10:G10"/>
    <mergeCell ref="H10:H12"/>
    <mergeCell ref="F11:F12"/>
    <mergeCell ref="G11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529" t="s">
        <v>9</v>
      </c>
      <c r="G1" s="529"/>
      <c r="H1" s="529"/>
      <c r="I1"/>
    </row>
    <row r="2" spans="6:9" ht="12.75">
      <c r="F2" s="530" t="s">
        <v>658</v>
      </c>
      <c r="G2" s="530"/>
      <c r="H2" s="530"/>
      <c r="I2"/>
    </row>
    <row r="3" spans="6:9" ht="14.25" customHeight="1">
      <c r="F3" s="608" t="s">
        <v>657</v>
      </c>
      <c r="G3" s="608"/>
      <c r="H3" s="608"/>
      <c r="I3"/>
    </row>
    <row r="4" spans="6:9" ht="12.75">
      <c r="F4" s="531" t="s">
        <v>493</v>
      </c>
      <c r="G4" s="531"/>
      <c r="H4" s="531"/>
      <c r="I4"/>
    </row>
    <row r="5" ht="10.5" customHeight="1"/>
    <row r="6" spans="2:8" ht="14.25">
      <c r="B6" s="571" t="s">
        <v>666</v>
      </c>
      <c r="C6" s="571"/>
      <c r="D6" s="571"/>
      <c r="E6" s="571"/>
      <c r="F6" s="571"/>
      <c r="G6" s="571"/>
      <c r="H6" s="571"/>
    </row>
    <row r="7" spans="2:8" ht="14.25">
      <c r="B7" s="302"/>
      <c r="C7" s="571" t="s">
        <v>667</v>
      </c>
      <c r="D7" s="571"/>
      <c r="E7" s="571"/>
      <c r="F7" s="571"/>
      <c r="G7" s="571"/>
      <c r="H7" s="571"/>
    </row>
    <row r="8" spans="2:8" ht="14.25">
      <c r="B8" s="302"/>
      <c r="C8" s="302"/>
      <c r="D8" s="302"/>
      <c r="E8" s="302"/>
      <c r="F8" s="302"/>
      <c r="G8" s="302"/>
      <c r="H8" s="302"/>
    </row>
    <row r="9" spans="2:8" ht="14.25">
      <c r="B9" s="302"/>
      <c r="C9" s="302"/>
      <c r="D9" s="302"/>
      <c r="E9" s="302"/>
      <c r="F9" s="302"/>
      <c r="G9" s="302"/>
      <c r="H9" s="302"/>
    </row>
    <row r="10" spans="2:8" ht="13.5" customHeight="1">
      <c r="B10" s="303"/>
      <c r="C10" s="594"/>
      <c r="D10" s="594"/>
      <c r="E10" s="594"/>
      <c r="F10" s="594"/>
      <c r="G10" s="594"/>
      <c r="H10" s="304" t="s">
        <v>10</v>
      </c>
    </row>
    <row r="11" spans="2:8" ht="12.75" customHeight="1">
      <c r="B11" s="595" t="s">
        <v>495</v>
      </c>
      <c r="C11" s="598" t="s">
        <v>496</v>
      </c>
      <c r="D11" s="601" t="s">
        <v>497</v>
      </c>
      <c r="E11" s="305"/>
      <c r="F11" s="604" t="s">
        <v>11</v>
      </c>
      <c r="G11" s="604"/>
      <c r="H11" s="604"/>
    </row>
    <row r="12" spans="2:8" ht="12.75" customHeight="1">
      <c r="B12" s="596"/>
      <c r="C12" s="599"/>
      <c r="D12" s="602"/>
      <c r="E12" s="306"/>
      <c r="F12" s="604" t="s">
        <v>12</v>
      </c>
      <c r="G12" s="605"/>
      <c r="H12" s="595" t="s">
        <v>13</v>
      </c>
    </row>
    <row r="13" spans="2:8" ht="12.75" customHeight="1">
      <c r="B13" s="596"/>
      <c r="C13" s="599"/>
      <c r="D13" s="602"/>
      <c r="E13" s="306" t="s">
        <v>0</v>
      </c>
      <c r="F13" s="606" t="s">
        <v>14</v>
      </c>
      <c r="G13" s="305" t="s">
        <v>498</v>
      </c>
      <c r="H13" s="596"/>
    </row>
    <row r="14" spans="2:8" ht="12.75" customHeight="1">
      <c r="B14" s="597"/>
      <c r="C14" s="600"/>
      <c r="D14" s="603"/>
      <c r="E14" s="307"/>
      <c r="F14" s="607"/>
      <c r="G14" s="307" t="s">
        <v>499</v>
      </c>
      <c r="H14" s="597"/>
    </row>
    <row r="15" spans="2:9" ht="28.5" customHeight="1">
      <c r="B15" s="308" t="s">
        <v>15</v>
      </c>
      <c r="C15" s="56" t="s">
        <v>117</v>
      </c>
      <c r="D15" s="309" t="s">
        <v>154</v>
      </c>
      <c r="E15" s="1"/>
      <c r="F15" s="310"/>
      <c r="G15" s="311"/>
      <c r="H15" s="310"/>
      <c r="I15" s="312"/>
    </row>
    <row r="16" spans="2:8" ht="15.75">
      <c r="B16" s="313" t="s">
        <v>16</v>
      </c>
      <c r="C16" s="314" t="s">
        <v>1</v>
      </c>
      <c r="D16" s="315"/>
      <c r="E16" s="11">
        <f aca="true" t="shared" si="0" ref="E16:E21">F16+H16</f>
        <v>8</v>
      </c>
      <c r="F16" s="11">
        <f>'7.1 pried'!F16+'BĮP lik'!F16</f>
        <v>8</v>
      </c>
      <c r="G16" s="11">
        <f>'7.1 pried'!G16+'BĮP lik'!G16</f>
        <v>0</v>
      </c>
      <c r="H16" s="11">
        <f>'7.1 pried'!H16+'BĮP lik'!H16</f>
        <v>0</v>
      </c>
    </row>
    <row r="17" spans="2:10" ht="15.75">
      <c r="B17" s="313" t="s">
        <v>17</v>
      </c>
      <c r="C17" s="316" t="s">
        <v>55</v>
      </c>
      <c r="D17" s="309"/>
      <c r="E17" s="11">
        <f>F17+H17</f>
        <v>1</v>
      </c>
      <c r="F17" s="11">
        <f>'7.1 pried'!F17+'BĮP lik'!F17</f>
        <v>1</v>
      </c>
      <c r="G17" s="11">
        <f>'7.1 pried'!G17+'BĮP lik'!G17</f>
        <v>0</v>
      </c>
      <c r="H17" s="11">
        <f>'7.1 pried'!H17+'BĮP lik'!H17</f>
        <v>0</v>
      </c>
      <c r="J17" s="2"/>
    </row>
    <row r="18" spans="2:10" ht="15.75">
      <c r="B18" s="313" t="s">
        <v>18</v>
      </c>
      <c r="C18" s="316" t="s">
        <v>60</v>
      </c>
      <c r="D18" s="309"/>
      <c r="E18" s="11">
        <f t="shared" si="0"/>
        <v>4.5</v>
      </c>
      <c r="F18" s="11">
        <f>'7.1 pried'!F18+'BĮP lik'!F18</f>
        <v>4.5</v>
      </c>
      <c r="G18" s="11">
        <f>'7.1 pried'!G18+'BĮP lik'!G18</f>
        <v>0</v>
      </c>
      <c r="H18" s="11">
        <f>'7.1 pried'!H18+'BĮP lik'!H18</f>
        <v>0</v>
      </c>
      <c r="J18" s="2"/>
    </row>
    <row r="19" spans="2:10" ht="15.75">
      <c r="B19" s="313" t="s">
        <v>19</v>
      </c>
      <c r="C19" s="314" t="s">
        <v>64</v>
      </c>
      <c r="D19" s="309"/>
      <c r="E19" s="11">
        <f t="shared" si="0"/>
        <v>15.5</v>
      </c>
      <c r="F19" s="11">
        <f>'7.1 pried'!F19+'BĮP lik'!F19</f>
        <v>15.5</v>
      </c>
      <c r="G19" s="11">
        <f>'7.1 pried'!G19+'BĮP lik'!G19</f>
        <v>0</v>
      </c>
      <c r="H19" s="11">
        <f>'7.1 pried'!H19+'BĮP lik'!H19</f>
        <v>0</v>
      </c>
      <c r="J19" s="2"/>
    </row>
    <row r="20" spans="2:10" ht="15.75">
      <c r="B20" s="313" t="s">
        <v>78</v>
      </c>
      <c r="C20" s="314" t="s">
        <v>7</v>
      </c>
      <c r="D20" s="309"/>
      <c r="E20" s="11">
        <f t="shared" si="0"/>
        <v>13.7</v>
      </c>
      <c r="F20" s="11">
        <f>'7.1 pried'!F20+'BĮP lik'!F20</f>
        <v>13.7</v>
      </c>
      <c r="G20" s="11">
        <f>'7.1 pried'!G20+'BĮP lik'!G20</f>
        <v>0</v>
      </c>
      <c r="H20" s="11">
        <f>'7.1 pried'!H20+'BĮP lik'!H20</f>
        <v>0</v>
      </c>
      <c r="J20" s="2"/>
    </row>
    <row r="21" spans="2:10" ht="15.75">
      <c r="B21" s="313" t="s">
        <v>148</v>
      </c>
      <c r="C21" s="314" t="s">
        <v>8</v>
      </c>
      <c r="D21" s="309"/>
      <c r="E21" s="11">
        <f t="shared" si="0"/>
        <v>11</v>
      </c>
      <c r="F21" s="11">
        <f>'7.1 pried'!F21+'BĮP lik'!F21</f>
        <v>8.8</v>
      </c>
      <c r="G21" s="11">
        <f>'7.1 pried'!G21+'BĮP lik'!G21</f>
        <v>0</v>
      </c>
      <c r="H21" s="11">
        <f>'7.1 pried'!H21+'BĮP lik'!H21</f>
        <v>2.2</v>
      </c>
      <c r="J21" s="2"/>
    </row>
    <row r="22" spans="2:10" ht="15.75">
      <c r="B22" s="313" t="s">
        <v>159</v>
      </c>
      <c r="C22" s="459" t="s">
        <v>457</v>
      </c>
      <c r="D22" s="460"/>
      <c r="E22" s="461">
        <f>F22+H22</f>
        <v>45.7</v>
      </c>
      <c r="F22" s="458">
        <f>F17+F18+F19+F20+F21</f>
        <v>43.5</v>
      </c>
      <c r="G22" s="458">
        <f>G17+G18+G19+G20+G21</f>
        <v>0</v>
      </c>
      <c r="H22" s="458">
        <f>H17+H18+H19+H20+H21</f>
        <v>2.2</v>
      </c>
      <c r="J22" s="2"/>
    </row>
    <row r="23" spans="2:10" ht="26.25" customHeight="1">
      <c r="B23" s="308"/>
      <c r="C23" s="318" t="s">
        <v>500</v>
      </c>
      <c r="D23" s="5"/>
      <c r="E23" s="207">
        <f>E16+E22</f>
        <v>53.7</v>
      </c>
      <c r="F23" s="207">
        <f>F16+F22</f>
        <v>51.5</v>
      </c>
      <c r="G23" s="207">
        <f>G16+G22</f>
        <v>0</v>
      </c>
      <c r="H23" s="207">
        <f>H16+H22</f>
        <v>2.2</v>
      </c>
      <c r="J23" s="2"/>
    </row>
    <row r="24" spans="2:10" ht="15.75">
      <c r="B24" s="308" t="s">
        <v>20</v>
      </c>
      <c r="C24" s="319" t="s">
        <v>114</v>
      </c>
      <c r="D24" s="320" t="s">
        <v>150</v>
      </c>
      <c r="E24" s="207"/>
      <c r="F24" s="207"/>
      <c r="G24" s="207"/>
      <c r="H24" s="207"/>
      <c r="J24" s="2"/>
    </row>
    <row r="25" spans="2:10" ht="15.75">
      <c r="B25" s="321" t="s">
        <v>21</v>
      </c>
      <c r="C25" s="316" t="s">
        <v>75</v>
      </c>
      <c r="D25" s="309"/>
      <c r="E25" s="143">
        <f>F25+H25</f>
        <v>111.4</v>
      </c>
      <c r="F25" s="11">
        <f>'7.1 pried'!F25+'BĮP lik'!F25</f>
        <v>111.4</v>
      </c>
      <c r="G25" s="11">
        <f>'7.1 pried'!G25+'BĮP lik'!G25</f>
        <v>0</v>
      </c>
      <c r="H25" s="11">
        <f>'7.1 pried'!H25+'BĮP lik'!H25</f>
        <v>0</v>
      </c>
      <c r="J25" s="2"/>
    </row>
    <row r="26" spans="2:10" ht="15.75" customHeight="1">
      <c r="B26" s="313" t="s">
        <v>501</v>
      </c>
      <c r="C26" s="324" t="s">
        <v>306</v>
      </c>
      <c r="D26" s="5"/>
      <c r="E26" s="143">
        <f>F26+H26</f>
        <v>56.4</v>
      </c>
      <c r="F26" s="11">
        <f>'7.1 pried'!F26+'BĮP lik'!F26</f>
        <v>39.4</v>
      </c>
      <c r="G26" s="11">
        <f>'7.1 pried'!G26+'BĮP lik'!G26</f>
        <v>0</v>
      </c>
      <c r="H26" s="11">
        <f>'7.1 pried'!H26+'BĮP lik'!H26</f>
        <v>17</v>
      </c>
      <c r="J26" s="2"/>
    </row>
    <row r="27" spans="2:10" ht="15.75">
      <c r="B27" s="321" t="s">
        <v>502</v>
      </c>
      <c r="C27" s="316" t="s">
        <v>503</v>
      </c>
      <c r="D27" s="309"/>
      <c r="E27" s="143">
        <f>F27+H27</f>
        <v>86.19999999999999</v>
      </c>
      <c r="F27" s="11">
        <f>'7.1 pried'!F27+'BĮP lik'!F27</f>
        <v>86.19999999999999</v>
      </c>
      <c r="G27" s="11">
        <f>'7.1 pried'!G27+'BĮP lik'!G27</f>
        <v>0</v>
      </c>
      <c r="H27" s="11">
        <f>'7.1 pried'!H27+'BĮP lik'!H27</f>
        <v>0</v>
      </c>
      <c r="J27" s="2"/>
    </row>
    <row r="28" spans="2:10" ht="13.5" customHeight="1">
      <c r="B28" s="313" t="s">
        <v>504</v>
      </c>
      <c r="C28" s="316" t="s">
        <v>37</v>
      </c>
      <c r="D28" s="5"/>
      <c r="E28" s="143">
        <f>F28+H28</f>
        <v>15</v>
      </c>
      <c r="F28" s="11">
        <f>'7.1 pried'!F28+'BĮP lik'!F28</f>
        <v>15</v>
      </c>
      <c r="G28" s="11">
        <f>'7.1 pried'!G28+'BĮP lik'!G28</f>
        <v>0</v>
      </c>
      <c r="H28" s="11">
        <f>'7.1 pried'!H28+'BĮP lik'!H28</f>
        <v>0</v>
      </c>
      <c r="J28" s="2"/>
    </row>
    <row r="29" spans="2:8" ht="15.75">
      <c r="B29" s="321" t="s">
        <v>505</v>
      </c>
      <c r="C29" s="316" t="s">
        <v>5</v>
      </c>
      <c r="D29" s="309"/>
      <c r="E29" s="143">
        <f>F29+H29</f>
        <v>9.399999999999999</v>
      </c>
      <c r="F29" s="11">
        <f>'7.1 pried'!F29+'BĮP lik'!F29</f>
        <v>9.399999999999999</v>
      </c>
      <c r="G29" s="11">
        <f>'7.1 pried'!G29+'BĮP lik'!G29</f>
        <v>0</v>
      </c>
      <c r="H29" s="11">
        <f>'7.1 pried'!H29+'BĮP lik'!H29</f>
        <v>0</v>
      </c>
    </row>
    <row r="30" spans="2:8" ht="14.25" customHeight="1">
      <c r="B30" s="308"/>
      <c r="C30" s="326" t="s">
        <v>460</v>
      </c>
      <c r="D30" s="5"/>
      <c r="E30" s="207">
        <f>E27+E28+E29</f>
        <v>110.6</v>
      </c>
      <c r="F30" s="207">
        <f>F27+F28+F29</f>
        <v>110.6</v>
      </c>
      <c r="G30" s="207">
        <f>G27+G28+G29</f>
        <v>0</v>
      </c>
      <c r="H30" s="207">
        <f>H27+H28+H29</f>
        <v>0</v>
      </c>
    </row>
    <row r="31" spans="2:8" ht="15.75">
      <c r="B31" s="321" t="s">
        <v>506</v>
      </c>
      <c r="C31" s="316" t="s">
        <v>6</v>
      </c>
      <c r="D31" s="309"/>
      <c r="E31" s="143">
        <f>F31+H31</f>
        <v>5</v>
      </c>
      <c r="F31" s="11">
        <f>'7.1 pried'!F31+'BĮP lik'!F31</f>
        <v>5</v>
      </c>
      <c r="G31" s="11">
        <f>'7.1 pried'!G31+'BĮP lik'!G31</f>
        <v>0</v>
      </c>
      <c r="H31" s="11">
        <f>'7.1 pried'!H31+'BĮP lik'!H31</f>
        <v>0</v>
      </c>
    </row>
    <row r="32" spans="2:8" ht="15.75">
      <c r="B32" s="313" t="s">
        <v>507</v>
      </c>
      <c r="C32" s="316" t="s">
        <v>49</v>
      </c>
      <c r="D32" s="5"/>
      <c r="E32" s="343">
        <f>F32+H32</f>
        <v>4.5</v>
      </c>
      <c r="F32" s="11">
        <f>'7.1 pried'!F32+'BĮP lik'!F32</f>
        <v>4.5</v>
      </c>
      <c r="G32" s="11">
        <f>'7.1 pried'!G32+'BĮP lik'!G32</f>
        <v>0</v>
      </c>
      <c r="H32" s="11">
        <f>'7.1 pried'!H32+'BĮP lik'!H32</f>
        <v>0</v>
      </c>
    </row>
    <row r="33" spans="2:8" ht="30">
      <c r="B33" s="122" t="s">
        <v>508</v>
      </c>
      <c r="C33" s="329" t="s">
        <v>458</v>
      </c>
      <c r="D33" s="330"/>
      <c r="E33" s="143">
        <f>F33+H33</f>
        <v>3.8</v>
      </c>
      <c r="F33" s="11">
        <f>'7.1 pried'!F33+'BĮP lik'!F33</f>
        <v>3.8</v>
      </c>
      <c r="G33" s="11">
        <f>'7.1 pried'!G33+'BĮP lik'!G33</f>
        <v>0</v>
      </c>
      <c r="H33" s="11">
        <f>'7.1 pried'!H33+'BĮP lik'!H33</f>
        <v>0</v>
      </c>
    </row>
    <row r="34" spans="2:8" ht="14.25">
      <c r="B34" s="313"/>
      <c r="C34" s="331" t="s">
        <v>509</v>
      </c>
      <c r="D34" s="332"/>
      <c r="E34" s="207">
        <f>E31+E32+E33+E30+E26+E25</f>
        <v>291.7</v>
      </c>
      <c r="F34" s="207">
        <f>F31+F32+F33+F30+F26+F25</f>
        <v>274.7</v>
      </c>
      <c r="G34" s="207">
        <f>G31+G32+G33+G30+G26+G25</f>
        <v>0</v>
      </c>
      <c r="H34" s="207">
        <f>H31+H32+H33+H30+H26+H25</f>
        <v>17</v>
      </c>
    </row>
    <row r="35" spans="2:8" ht="25.5">
      <c r="B35" s="308" t="s">
        <v>22</v>
      </c>
      <c r="C35" s="318" t="s">
        <v>510</v>
      </c>
      <c r="D35" s="333" t="s">
        <v>152</v>
      </c>
      <c r="E35" s="207">
        <f>E36</f>
        <v>7</v>
      </c>
      <c r="F35" s="37">
        <f>'7.1 pried'!F35+'BĮP lik'!F35</f>
        <v>7</v>
      </c>
      <c r="G35" s="37">
        <f>'7.1 pried'!G35+'BĮP lik'!G35</f>
        <v>0</v>
      </c>
      <c r="H35" s="37">
        <f>'7.1 pried'!H35+'BĮP lik'!H35</f>
        <v>0</v>
      </c>
    </row>
    <row r="36" spans="2:8" ht="15.75">
      <c r="B36" s="321" t="s">
        <v>23</v>
      </c>
      <c r="C36" s="334" t="s">
        <v>122</v>
      </c>
      <c r="D36" s="309"/>
      <c r="E36" s="335">
        <f>F36+H36</f>
        <v>7</v>
      </c>
      <c r="F36" s="11">
        <f>'7.1 pried'!F36+'BĮP lik'!F36</f>
        <v>7</v>
      </c>
      <c r="G36" s="11">
        <f>'7.1 pried'!G36+'BĮP lik'!G36</f>
        <v>0</v>
      </c>
      <c r="H36" s="11">
        <f>'7.1 pried'!H36+'BĮP lik'!H36</f>
        <v>0</v>
      </c>
    </row>
    <row r="37" spans="2:8" ht="15.75" customHeight="1">
      <c r="B37" s="336"/>
      <c r="C37" s="294" t="s">
        <v>145</v>
      </c>
      <c r="D37" s="337"/>
      <c r="E37" s="338">
        <f>E23+E34+E36</f>
        <v>352.4</v>
      </c>
      <c r="F37" s="338">
        <f>F23+F34+F36</f>
        <v>333.2</v>
      </c>
      <c r="G37" s="338">
        <f>G23+G34+G36</f>
        <v>0</v>
      </c>
      <c r="H37" s="338">
        <f>H23+H34+H36</f>
        <v>19.2</v>
      </c>
    </row>
    <row r="38" spans="2:10" s="297" customFormat="1" ht="12.75">
      <c r="B38" s="339"/>
      <c r="C38" s="340"/>
      <c r="D38" s="340"/>
      <c r="E38" s="341"/>
      <c r="F38" s="341"/>
      <c r="G38" s="341"/>
      <c r="H38" s="341"/>
      <c r="J38" s="342"/>
    </row>
  </sheetData>
  <sheetProtection/>
  <mergeCells count="14">
    <mergeCell ref="F1:H1"/>
    <mergeCell ref="F2:H2"/>
    <mergeCell ref="F3:H3"/>
    <mergeCell ref="F4:H4"/>
    <mergeCell ref="B6:H6"/>
    <mergeCell ref="C7:H7"/>
    <mergeCell ref="C10:G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529" t="s">
        <v>9</v>
      </c>
      <c r="G1" s="529"/>
      <c r="H1" s="529"/>
      <c r="I1"/>
    </row>
    <row r="2" spans="6:9" ht="12.75">
      <c r="F2" s="530" t="s">
        <v>658</v>
      </c>
      <c r="G2" s="530"/>
      <c r="H2" s="530"/>
      <c r="I2"/>
    </row>
    <row r="3" spans="6:9" ht="14.25" customHeight="1">
      <c r="F3" s="608" t="s">
        <v>657</v>
      </c>
      <c r="G3" s="608"/>
      <c r="H3" s="608"/>
      <c r="I3"/>
    </row>
    <row r="4" spans="6:9" ht="12.75">
      <c r="F4" s="531" t="s">
        <v>678</v>
      </c>
      <c r="G4" s="531"/>
      <c r="H4" s="531"/>
      <c r="I4"/>
    </row>
    <row r="5" ht="10.5" customHeight="1"/>
    <row r="6" spans="2:8" ht="14.25">
      <c r="B6" s="571" t="s">
        <v>663</v>
      </c>
      <c r="C6" s="571"/>
      <c r="D6" s="571"/>
      <c r="E6" s="571"/>
      <c r="F6" s="571"/>
      <c r="G6" s="571"/>
      <c r="H6" s="571"/>
    </row>
    <row r="7" spans="2:8" ht="14.25">
      <c r="B7" s="302"/>
      <c r="C7" s="571" t="s">
        <v>494</v>
      </c>
      <c r="D7" s="571"/>
      <c r="E7" s="571"/>
      <c r="F7" s="571"/>
      <c r="G7" s="571"/>
      <c r="H7" s="571"/>
    </row>
    <row r="8" spans="2:8" ht="14.25">
      <c r="B8" s="302"/>
      <c r="C8" s="302"/>
      <c r="D8" s="302"/>
      <c r="E8" s="302"/>
      <c r="F8" s="302"/>
      <c r="G8" s="302"/>
      <c r="H8" s="302"/>
    </row>
    <row r="9" spans="2:8" ht="14.25">
      <c r="B9" s="302"/>
      <c r="C9" s="302"/>
      <c r="D9" s="302"/>
      <c r="E9" s="302"/>
      <c r="F9" s="302"/>
      <c r="G9" s="302"/>
      <c r="H9" s="302"/>
    </row>
    <row r="10" spans="2:8" ht="13.5" customHeight="1">
      <c r="B10" s="303"/>
      <c r="C10" s="594"/>
      <c r="D10" s="594"/>
      <c r="E10" s="594"/>
      <c r="F10" s="594"/>
      <c r="G10" s="594"/>
      <c r="H10" s="304" t="s">
        <v>10</v>
      </c>
    </row>
    <row r="11" spans="2:8" ht="12.75" customHeight="1">
      <c r="B11" s="595" t="s">
        <v>495</v>
      </c>
      <c r="C11" s="598" t="s">
        <v>496</v>
      </c>
      <c r="D11" s="601" t="s">
        <v>497</v>
      </c>
      <c r="E11" s="305"/>
      <c r="F11" s="604" t="s">
        <v>11</v>
      </c>
      <c r="G11" s="604"/>
      <c r="H11" s="604"/>
    </row>
    <row r="12" spans="2:8" ht="12.75" customHeight="1">
      <c r="B12" s="596"/>
      <c r="C12" s="599"/>
      <c r="D12" s="602"/>
      <c r="E12" s="306"/>
      <c r="F12" s="604" t="s">
        <v>12</v>
      </c>
      <c r="G12" s="605"/>
      <c r="H12" s="595" t="s">
        <v>13</v>
      </c>
    </row>
    <row r="13" spans="2:8" ht="12.75" customHeight="1">
      <c r="B13" s="596"/>
      <c r="C13" s="599"/>
      <c r="D13" s="602"/>
      <c r="E13" s="306" t="s">
        <v>0</v>
      </c>
      <c r="F13" s="606" t="s">
        <v>14</v>
      </c>
      <c r="G13" s="305" t="s">
        <v>498</v>
      </c>
      <c r="H13" s="596"/>
    </row>
    <row r="14" spans="2:8" ht="12.75" customHeight="1">
      <c r="B14" s="597"/>
      <c r="C14" s="600"/>
      <c r="D14" s="603"/>
      <c r="E14" s="307"/>
      <c r="F14" s="607"/>
      <c r="G14" s="307" t="s">
        <v>499</v>
      </c>
      <c r="H14" s="597"/>
    </row>
    <row r="15" spans="2:9" ht="28.5" customHeight="1">
      <c r="B15" s="308" t="s">
        <v>15</v>
      </c>
      <c r="C15" s="56" t="s">
        <v>117</v>
      </c>
      <c r="D15" s="309" t="s">
        <v>154</v>
      </c>
      <c r="E15" s="1"/>
      <c r="F15" s="310"/>
      <c r="G15" s="311"/>
      <c r="H15" s="310"/>
      <c r="I15" s="312"/>
    </row>
    <row r="16" spans="2:8" ht="15.75">
      <c r="B16" s="313" t="s">
        <v>16</v>
      </c>
      <c r="C16" s="314" t="s">
        <v>1</v>
      </c>
      <c r="D16" s="315"/>
      <c r="E16" s="11">
        <f aca="true" t="shared" si="0" ref="E16:E21">F16+H16</f>
        <v>7.5</v>
      </c>
      <c r="F16" s="11">
        <v>7.5</v>
      </c>
      <c r="G16" s="11"/>
      <c r="H16" s="196"/>
    </row>
    <row r="17" spans="2:10" ht="15.75">
      <c r="B17" s="313" t="s">
        <v>17</v>
      </c>
      <c r="C17" s="316" t="s">
        <v>55</v>
      </c>
      <c r="D17" s="309"/>
      <c r="E17" s="11">
        <f t="shared" si="0"/>
        <v>1</v>
      </c>
      <c r="F17" s="11">
        <v>1</v>
      </c>
      <c r="G17" s="148"/>
      <c r="H17" s="148"/>
      <c r="J17" s="2"/>
    </row>
    <row r="18" spans="2:10" ht="15.75">
      <c r="B18" s="313" t="s">
        <v>18</v>
      </c>
      <c r="C18" s="316" t="s">
        <v>60</v>
      </c>
      <c r="D18" s="309"/>
      <c r="E18" s="11">
        <f t="shared" si="0"/>
        <v>4.5</v>
      </c>
      <c r="F18" s="11">
        <v>4.5</v>
      </c>
      <c r="G18" s="148"/>
      <c r="H18" s="148"/>
      <c r="J18" s="2"/>
    </row>
    <row r="19" spans="2:10" ht="15.75">
      <c r="B19" s="313" t="s">
        <v>19</v>
      </c>
      <c r="C19" s="314" t="s">
        <v>64</v>
      </c>
      <c r="D19" s="309"/>
      <c r="E19" s="11">
        <f t="shared" si="0"/>
        <v>14</v>
      </c>
      <c r="F19" s="11">
        <v>14</v>
      </c>
      <c r="G19" s="148"/>
      <c r="H19" s="148"/>
      <c r="J19" s="2"/>
    </row>
    <row r="20" spans="2:10" ht="15.75">
      <c r="B20" s="313" t="s">
        <v>78</v>
      </c>
      <c r="C20" s="314" t="s">
        <v>7</v>
      </c>
      <c r="D20" s="309"/>
      <c r="E20" s="11">
        <f t="shared" si="0"/>
        <v>3</v>
      </c>
      <c r="F20" s="11">
        <v>3</v>
      </c>
      <c r="G20" s="148"/>
      <c r="H20" s="148"/>
      <c r="J20" s="2"/>
    </row>
    <row r="21" spans="2:10" ht="15.75">
      <c r="B21" s="313" t="s">
        <v>148</v>
      </c>
      <c r="C21" s="314" t="s">
        <v>8</v>
      </c>
      <c r="D21" s="309"/>
      <c r="E21" s="11">
        <f t="shared" si="0"/>
        <v>7</v>
      </c>
      <c r="F21" s="11">
        <v>4.8</v>
      </c>
      <c r="G21" s="148"/>
      <c r="H21" s="148">
        <v>2.2</v>
      </c>
      <c r="J21" s="2"/>
    </row>
    <row r="22" spans="2:10" ht="15.75">
      <c r="B22" s="313" t="s">
        <v>159</v>
      </c>
      <c r="C22" s="459" t="s">
        <v>457</v>
      </c>
      <c r="D22" s="460"/>
      <c r="E22" s="461">
        <f>F22+H22</f>
        <v>29.5</v>
      </c>
      <c r="F22" s="458">
        <f>F17+F18+F19+F20+F21</f>
        <v>27.3</v>
      </c>
      <c r="G22" s="458">
        <f>G17+G18+G19+G20+G21</f>
        <v>0</v>
      </c>
      <c r="H22" s="458">
        <f>H17+H18+H19+H20+H21</f>
        <v>2.2</v>
      </c>
      <c r="J22" s="2"/>
    </row>
    <row r="23" spans="2:10" ht="26.25" customHeight="1">
      <c r="B23" s="308"/>
      <c r="C23" s="318" t="s">
        <v>500</v>
      </c>
      <c r="D23" s="5"/>
      <c r="E23" s="207">
        <f>E16+E22</f>
        <v>37</v>
      </c>
      <c r="F23" s="207">
        <f>F16+F22</f>
        <v>34.8</v>
      </c>
      <c r="G23" s="207">
        <f>G16+G22</f>
        <v>0</v>
      </c>
      <c r="H23" s="207">
        <f>H16+H22</f>
        <v>2.2</v>
      </c>
      <c r="J23" s="2"/>
    </row>
    <row r="24" spans="2:10" ht="15.75">
      <c r="B24" s="308" t="s">
        <v>20</v>
      </c>
      <c r="C24" s="319" t="s">
        <v>114</v>
      </c>
      <c r="D24" s="320" t="s">
        <v>150</v>
      </c>
      <c r="E24" s="207"/>
      <c r="F24" s="207"/>
      <c r="G24" s="207"/>
      <c r="H24" s="207"/>
      <c r="J24" s="2"/>
    </row>
    <row r="25" spans="2:10" ht="15.75">
      <c r="B25" s="321" t="s">
        <v>21</v>
      </c>
      <c r="C25" s="316" t="s">
        <v>75</v>
      </c>
      <c r="D25" s="309"/>
      <c r="E25" s="143">
        <f>F25+H25</f>
        <v>90</v>
      </c>
      <c r="F25" s="143">
        <v>90</v>
      </c>
      <c r="G25" s="143"/>
      <c r="H25" s="343"/>
      <c r="J25" s="2"/>
    </row>
    <row r="26" spans="2:10" ht="15.75" customHeight="1">
      <c r="B26" s="313" t="s">
        <v>501</v>
      </c>
      <c r="C26" s="324" t="s">
        <v>306</v>
      </c>
      <c r="D26" s="5"/>
      <c r="E26" s="143">
        <f>F26+H26</f>
        <v>40</v>
      </c>
      <c r="F26" s="343">
        <v>23</v>
      </c>
      <c r="G26" s="207"/>
      <c r="H26" s="343">
        <v>17</v>
      </c>
      <c r="J26" s="2"/>
    </row>
    <row r="27" spans="2:10" ht="15.75">
      <c r="B27" s="321" t="s">
        <v>502</v>
      </c>
      <c r="C27" s="316" t="s">
        <v>503</v>
      </c>
      <c r="D27" s="309"/>
      <c r="E27" s="143">
        <f>F27+H27</f>
        <v>81.1</v>
      </c>
      <c r="F27" s="143">
        <v>81.1</v>
      </c>
      <c r="G27" s="146"/>
      <c r="H27" s="343"/>
      <c r="J27" s="2"/>
    </row>
    <row r="28" spans="2:10" ht="13.5" customHeight="1">
      <c r="B28" s="313" t="s">
        <v>504</v>
      </c>
      <c r="C28" s="316" t="s">
        <v>37</v>
      </c>
      <c r="D28" s="5"/>
      <c r="E28" s="143">
        <f>F28+H28</f>
        <v>12.2</v>
      </c>
      <c r="F28" s="343">
        <v>12.2</v>
      </c>
      <c r="G28" s="207"/>
      <c r="H28" s="343"/>
      <c r="J28" s="2"/>
    </row>
    <row r="29" spans="2:8" ht="15.75">
      <c r="B29" s="321" t="s">
        <v>505</v>
      </c>
      <c r="C29" s="316" t="s">
        <v>5</v>
      </c>
      <c r="D29" s="309"/>
      <c r="E29" s="143">
        <f>F29+H29</f>
        <v>8.7</v>
      </c>
      <c r="F29" s="343">
        <v>8.7</v>
      </c>
      <c r="G29" s="146"/>
      <c r="H29" s="146"/>
    </row>
    <row r="30" spans="2:8" ht="14.25" customHeight="1">
      <c r="B30" s="308"/>
      <c r="C30" s="326" t="s">
        <v>460</v>
      </c>
      <c r="D30" s="5"/>
      <c r="E30" s="207">
        <f>E27+E28+E29</f>
        <v>102</v>
      </c>
      <c r="F30" s="207">
        <f>F27+F28+F29</f>
        <v>102</v>
      </c>
      <c r="G30" s="207">
        <f>G27+G28+G29</f>
        <v>0</v>
      </c>
      <c r="H30" s="207">
        <f>H27+H28+H29</f>
        <v>0</v>
      </c>
    </row>
    <row r="31" spans="2:8" ht="15.75">
      <c r="B31" s="321" t="s">
        <v>506</v>
      </c>
      <c r="C31" s="316" t="s">
        <v>6</v>
      </c>
      <c r="D31" s="309"/>
      <c r="E31" s="143">
        <f>F31+H31</f>
        <v>5</v>
      </c>
      <c r="F31" s="143">
        <v>5</v>
      </c>
      <c r="G31" s="146"/>
      <c r="H31" s="146"/>
    </row>
    <row r="32" spans="2:8" ht="15.75">
      <c r="B32" s="313" t="s">
        <v>507</v>
      </c>
      <c r="C32" s="316" t="s">
        <v>49</v>
      </c>
      <c r="D32" s="5"/>
      <c r="E32" s="343">
        <f>F32+H32</f>
        <v>3</v>
      </c>
      <c r="F32" s="343">
        <v>3</v>
      </c>
      <c r="G32" s="208"/>
      <c r="H32" s="207"/>
    </row>
    <row r="33" spans="2:8" ht="30">
      <c r="B33" s="122" t="s">
        <v>508</v>
      </c>
      <c r="C33" s="329" t="s">
        <v>458</v>
      </c>
      <c r="D33" s="330"/>
      <c r="E33" s="143">
        <f>F33+H33</f>
        <v>2</v>
      </c>
      <c r="F33" s="14">
        <v>2</v>
      </c>
      <c r="G33" s="146"/>
      <c r="H33" s="146"/>
    </row>
    <row r="34" spans="2:8" ht="14.25">
      <c r="B34" s="313"/>
      <c r="C34" s="331" t="s">
        <v>509</v>
      </c>
      <c r="D34" s="332"/>
      <c r="E34" s="207">
        <f>E31+E32+E33+E30+E26+E25</f>
        <v>242</v>
      </c>
      <c r="F34" s="207">
        <f>F31+F32+F33+F30+F26+F25</f>
        <v>225</v>
      </c>
      <c r="G34" s="207">
        <f>G31+G32+G33+G30+G26+G25</f>
        <v>0</v>
      </c>
      <c r="H34" s="207">
        <f>H31+H32+H33+H30+H26+H25</f>
        <v>17</v>
      </c>
    </row>
    <row r="35" spans="2:8" ht="25.5">
      <c r="B35" s="308" t="s">
        <v>22</v>
      </c>
      <c r="C35" s="318" t="s">
        <v>510</v>
      </c>
      <c r="D35" s="333" t="s">
        <v>152</v>
      </c>
      <c r="E35" s="143">
        <f>E36</f>
        <v>7</v>
      </c>
      <c r="F35" s="143">
        <f>F36</f>
        <v>7</v>
      </c>
      <c r="G35" s="143">
        <f>G36</f>
        <v>0</v>
      </c>
      <c r="H35" s="143">
        <f>H36</f>
        <v>0</v>
      </c>
    </row>
    <row r="36" spans="2:8" ht="15.75">
      <c r="B36" s="321" t="s">
        <v>23</v>
      </c>
      <c r="C36" s="334" t="s">
        <v>122</v>
      </c>
      <c r="D36" s="309"/>
      <c r="E36" s="335">
        <f>F36+H36</f>
        <v>7</v>
      </c>
      <c r="F36" s="11">
        <v>7</v>
      </c>
      <c r="G36" s="143"/>
      <c r="H36" s="143"/>
    </row>
    <row r="37" spans="2:8" ht="15.75" customHeight="1">
      <c r="B37" s="336"/>
      <c r="C37" s="294" t="s">
        <v>145</v>
      </c>
      <c r="D37" s="337"/>
      <c r="E37" s="338">
        <f>E23+E34+E36</f>
        <v>286</v>
      </c>
      <c r="F37" s="338">
        <f>F23+F34+F36</f>
        <v>266.8</v>
      </c>
      <c r="G37" s="338">
        <f>G23+G34+G36</f>
        <v>0</v>
      </c>
      <c r="H37" s="338">
        <f>H23+H34+H36</f>
        <v>19.2</v>
      </c>
    </row>
    <row r="38" spans="2:10" s="297" customFormat="1" ht="12.75">
      <c r="B38" s="339"/>
      <c r="C38" s="340"/>
      <c r="D38" s="340"/>
      <c r="E38" s="341"/>
      <c r="F38" s="341"/>
      <c r="G38" s="341"/>
      <c r="H38" s="341"/>
      <c r="J38" s="342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4.28125" style="2" customWidth="1"/>
    <col min="4" max="4" width="7.8515625" style="2" customWidth="1"/>
    <col min="5" max="5" width="7.421875" style="2" customWidth="1"/>
    <col min="6" max="6" width="8.00390625" style="2" customWidth="1"/>
    <col min="7" max="7" width="10.8515625" style="2" customWidth="1"/>
    <col min="8" max="8" width="8.28125" style="2" customWidth="1"/>
    <col min="9" max="9" width="9.00390625" style="2" customWidth="1"/>
    <col min="10" max="10" width="9.140625" style="3" customWidth="1"/>
    <col min="11" max="16384" width="9.140625" style="2" customWidth="1"/>
  </cols>
  <sheetData>
    <row r="1" spans="6:9" ht="12.75" customHeight="1">
      <c r="F1" s="529" t="s">
        <v>9</v>
      </c>
      <c r="G1" s="529"/>
      <c r="H1" s="529"/>
      <c r="I1"/>
    </row>
    <row r="2" spans="6:9" ht="12.75">
      <c r="F2" s="530" t="s">
        <v>658</v>
      </c>
      <c r="G2" s="530"/>
      <c r="H2" s="530"/>
      <c r="I2"/>
    </row>
    <row r="3" spans="6:9" ht="14.25" customHeight="1">
      <c r="F3" s="608" t="s">
        <v>657</v>
      </c>
      <c r="G3" s="608"/>
      <c r="H3" s="608"/>
      <c r="I3"/>
    </row>
    <row r="4" spans="6:9" ht="12.75">
      <c r="F4" s="531" t="s">
        <v>679</v>
      </c>
      <c r="G4" s="531"/>
      <c r="H4" s="531"/>
      <c r="I4"/>
    </row>
    <row r="5" ht="10.5" customHeight="1"/>
    <row r="6" spans="2:8" ht="14.25" customHeight="1">
      <c r="B6" s="609" t="s">
        <v>664</v>
      </c>
      <c r="C6" s="609"/>
      <c r="D6" s="609"/>
      <c r="E6" s="609"/>
      <c r="F6" s="609"/>
      <c r="G6" s="609"/>
      <c r="H6" s="609"/>
    </row>
    <row r="7" spans="2:8" ht="14.25" customHeight="1">
      <c r="B7" s="609"/>
      <c r="C7" s="609"/>
      <c r="D7" s="609"/>
      <c r="E7" s="609"/>
      <c r="F7" s="609"/>
      <c r="G7" s="609"/>
      <c r="H7" s="609"/>
    </row>
    <row r="8" spans="2:8" ht="14.25">
      <c r="B8" s="302"/>
      <c r="C8" s="302"/>
      <c r="D8" s="302"/>
      <c r="E8" s="302"/>
      <c r="F8" s="302"/>
      <c r="G8" s="302"/>
      <c r="H8" s="302"/>
    </row>
    <row r="9" spans="2:8" ht="14.25">
      <c r="B9" s="302"/>
      <c r="C9" s="302"/>
      <c r="D9" s="302"/>
      <c r="E9" s="302"/>
      <c r="F9" s="302"/>
      <c r="G9" s="302"/>
      <c r="H9" s="302"/>
    </row>
    <row r="10" spans="2:8" ht="13.5" customHeight="1">
      <c r="B10" s="303"/>
      <c r="C10" s="594"/>
      <c r="D10" s="594"/>
      <c r="E10" s="594"/>
      <c r="F10" s="594"/>
      <c r="G10" s="594"/>
      <c r="H10" s="304" t="s">
        <v>10</v>
      </c>
    </row>
    <row r="11" spans="2:8" ht="12.75" customHeight="1">
      <c r="B11" s="595" t="s">
        <v>495</v>
      </c>
      <c r="C11" s="598" t="s">
        <v>496</v>
      </c>
      <c r="D11" s="601" t="s">
        <v>497</v>
      </c>
      <c r="E11" s="305"/>
      <c r="F11" s="604" t="s">
        <v>11</v>
      </c>
      <c r="G11" s="604"/>
      <c r="H11" s="604"/>
    </row>
    <row r="12" spans="2:8" ht="12.75" customHeight="1">
      <c r="B12" s="596"/>
      <c r="C12" s="599"/>
      <c r="D12" s="602"/>
      <c r="E12" s="306"/>
      <c r="F12" s="604" t="s">
        <v>12</v>
      </c>
      <c r="G12" s="605"/>
      <c r="H12" s="595" t="s">
        <v>13</v>
      </c>
    </row>
    <row r="13" spans="2:8" ht="12.75" customHeight="1">
      <c r="B13" s="596"/>
      <c r="C13" s="599"/>
      <c r="D13" s="602"/>
      <c r="E13" s="306" t="s">
        <v>0</v>
      </c>
      <c r="F13" s="606" t="s">
        <v>14</v>
      </c>
      <c r="G13" s="305" t="s">
        <v>498</v>
      </c>
      <c r="H13" s="596"/>
    </row>
    <row r="14" spans="2:8" ht="12.75" customHeight="1">
      <c r="B14" s="597"/>
      <c r="C14" s="600"/>
      <c r="D14" s="603"/>
      <c r="E14" s="307"/>
      <c r="F14" s="607"/>
      <c r="G14" s="307" t="s">
        <v>499</v>
      </c>
      <c r="H14" s="597"/>
    </row>
    <row r="15" spans="2:9" ht="28.5" customHeight="1">
      <c r="B15" s="308" t="s">
        <v>15</v>
      </c>
      <c r="C15" s="56" t="s">
        <v>117</v>
      </c>
      <c r="D15" s="309" t="s">
        <v>154</v>
      </c>
      <c r="E15" s="1"/>
      <c r="F15" s="310"/>
      <c r="G15" s="311"/>
      <c r="H15" s="310"/>
      <c r="I15" s="312"/>
    </row>
    <row r="16" spans="2:8" ht="15.75">
      <c r="B16" s="313" t="s">
        <v>16</v>
      </c>
      <c r="C16" s="314" t="s">
        <v>1</v>
      </c>
      <c r="D16" s="315"/>
      <c r="E16" s="11">
        <f aca="true" t="shared" si="0" ref="E16:E21">F16+H16</f>
        <v>0.5</v>
      </c>
      <c r="F16" s="11">
        <v>0.5</v>
      </c>
      <c r="G16" s="11"/>
      <c r="H16" s="196"/>
    </row>
    <row r="17" spans="2:10" ht="15.75">
      <c r="B17" s="313" t="s">
        <v>17</v>
      </c>
      <c r="C17" s="316" t="s">
        <v>55</v>
      </c>
      <c r="D17" s="309"/>
      <c r="E17" s="11">
        <f t="shared" si="0"/>
        <v>0</v>
      </c>
      <c r="F17" s="11"/>
      <c r="G17" s="148"/>
      <c r="H17" s="148"/>
      <c r="J17" s="2"/>
    </row>
    <row r="18" spans="2:10" ht="15.75">
      <c r="B18" s="313" t="s">
        <v>18</v>
      </c>
      <c r="C18" s="316" t="s">
        <v>60</v>
      </c>
      <c r="D18" s="309"/>
      <c r="E18" s="11">
        <f t="shared" si="0"/>
        <v>0</v>
      </c>
      <c r="F18" s="11"/>
      <c r="G18" s="148"/>
      <c r="H18" s="148"/>
      <c r="J18" s="2"/>
    </row>
    <row r="19" spans="2:10" ht="15.75">
      <c r="B19" s="313" t="s">
        <v>19</v>
      </c>
      <c r="C19" s="314" t="s">
        <v>64</v>
      </c>
      <c r="D19" s="309"/>
      <c r="E19" s="11">
        <f t="shared" si="0"/>
        <v>1.5</v>
      </c>
      <c r="F19" s="11">
        <v>1.5</v>
      </c>
      <c r="G19" s="148"/>
      <c r="H19" s="148"/>
      <c r="J19" s="2"/>
    </row>
    <row r="20" spans="2:10" ht="15.75">
      <c r="B20" s="313" t="s">
        <v>78</v>
      </c>
      <c r="C20" s="314" t="s">
        <v>7</v>
      </c>
      <c r="D20" s="309"/>
      <c r="E20" s="11">
        <f t="shared" si="0"/>
        <v>10.7</v>
      </c>
      <c r="F20" s="11">
        <v>10.7</v>
      </c>
      <c r="G20" s="148"/>
      <c r="H20" s="148"/>
      <c r="J20" s="2"/>
    </row>
    <row r="21" spans="2:10" ht="15.75">
      <c r="B21" s="313" t="s">
        <v>148</v>
      </c>
      <c r="C21" s="314" t="s">
        <v>8</v>
      </c>
      <c r="D21" s="309"/>
      <c r="E21" s="11">
        <f t="shared" si="0"/>
        <v>4</v>
      </c>
      <c r="F21" s="11">
        <v>4</v>
      </c>
      <c r="G21" s="148"/>
      <c r="H21" s="148"/>
      <c r="J21" s="2"/>
    </row>
    <row r="22" spans="2:10" ht="15.75">
      <c r="B22" s="313" t="s">
        <v>159</v>
      </c>
      <c r="C22" s="317" t="s">
        <v>457</v>
      </c>
      <c r="D22" s="309"/>
      <c r="E22" s="257">
        <f>F22+H22</f>
        <v>16.2</v>
      </c>
      <c r="F22" s="257">
        <f>F17+F18+F19+F20+F21</f>
        <v>16.2</v>
      </c>
      <c r="G22" s="257">
        <f>G16+G17+G18+G19+G20+G21</f>
        <v>0</v>
      </c>
      <c r="H22" s="257">
        <f>H16+H17+H18+H19+H20+H21</f>
        <v>0</v>
      </c>
      <c r="J22" s="2"/>
    </row>
    <row r="23" spans="2:10" ht="26.25" customHeight="1">
      <c r="B23" s="308"/>
      <c r="C23" s="318" t="s">
        <v>500</v>
      </c>
      <c r="D23" s="5"/>
      <c r="E23" s="310">
        <f>E16+E22</f>
        <v>16.7</v>
      </c>
      <c r="F23" s="310">
        <f>F16+F22</f>
        <v>16.7</v>
      </c>
      <c r="G23" s="310">
        <f>G16+G17+G18+G19+G20+G21+G22</f>
        <v>0</v>
      </c>
      <c r="H23" s="310">
        <f>H16+H17+H18+H19+H20+H21+H22</f>
        <v>0</v>
      </c>
      <c r="J23" s="2"/>
    </row>
    <row r="24" spans="2:10" ht="15.75">
      <c r="B24" s="308" t="s">
        <v>20</v>
      </c>
      <c r="C24" s="319" t="s">
        <v>114</v>
      </c>
      <c r="D24" s="320" t="s">
        <v>150</v>
      </c>
      <c r="E24" s="207"/>
      <c r="F24" s="207"/>
      <c r="G24" s="310"/>
      <c r="H24" s="310"/>
      <c r="J24" s="2"/>
    </row>
    <row r="25" spans="2:10" ht="15.75">
      <c r="B25" s="321" t="s">
        <v>21</v>
      </c>
      <c r="C25" s="316" t="s">
        <v>75</v>
      </c>
      <c r="D25" s="309"/>
      <c r="E25" s="143">
        <f>F25+H25</f>
        <v>21.4</v>
      </c>
      <c r="F25" s="143">
        <v>21.4</v>
      </c>
      <c r="G25" s="322"/>
      <c r="H25" s="323"/>
      <c r="J25" s="2"/>
    </row>
    <row r="26" spans="2:10" ht="15.75" customHeight="1">
      <c r="B26" s="313" t="s">
        <v>501</v>
      </c>
      <c r="C26" s="324" t="s">
        <v>306</v>
      </c>
      <c r="D26" s="5"/>
      <c r="E26" s="143">
        <f>F26+H26</f>
        <v>16.4</v>
      </c>
      <c r="F26" s="343">
        <v>16.4</v>
      </c>
      <c r="G26" s="310"/>
      <c r="H26" s="323"/>
      <c r="J26" s="2"/>
    </row>
    <row r="27" spans="2:10" ht="15.75">
      <c r="B27" s="321" t="s">
        <v>502</v>
      </c>
      <c r="C27" s="316" t="s">
        <v>503</v>
      </c>
      <c r="D27" s="309"/>
      <c r="E27" s="143">
        <f>F27+H27</f>
        <v>5.1</v>
      </c>
      <c r="F27" s="143">
        <v>5.1</v>
      </c>
      <c r="G27" s="146"/>
      <c r="H27" s="343"/>
      <c r="J27" s="2"/>
    </row>
    <row r="28" spans="2:10" ht="13.5" customHeight="1">
      <c r="B28" s="313" t="s">
        <v>504</v>
      </c>
      <c r="C28" s="316" t="s">
        <v>37</v>
      </c>
      <c r="D28" s="5"/>
      <c r="E28" s="143">
        <f>F28+H28</f>
        <v>2.8</v>
      </c>
      <c r="F28" s="343">
        <v>2.8</v>
      </c>
      <c r="G28" s="310"/>
      <c r="H28" s="323"/>
      <c r="J28" s="2"/>
    </row>
    <row r="29" spans="2:8" ht="15.75">
      <c r="B29" s="321" t="s">
        <v>505</v>
      </c>
      <c r="C29" s="316" t="s">
        <v>5</v>
      </c>
      <c r="D29" s="309"/>
      <c r="E29" s="143">
        <f>F29+H29</f>
        <v>0.7</v>
      </c>
      <c r="F29" s="343">
        <v>0.7</v>
      </c>
      <c r="G29" s="325"/>
      <c r="H29" s="325"/>
    </row>
    <row r="30" spans="2:8" ht="14.25" customHeight="1">
      <c r="B30" s="308"/>
      <c r="C30" s="326" t="s">
        <v>460</v>
      </c>
      <c r="D30" s="5"/>
      <c r="E30" s="207">
        <f>E27+E28+E29</f>
        <v>8.6</v>
      </c>
      <c r="F30" s="207">
        <f>F27+F28+F29</f>
        <v>8.6</v>
      </c>
      <c r="G30" s="207">
        <f>G27+G28+G29</f>
        <v>0</v>
      </c>
      <c r="H30" s="207">
        <f>H27+H28+H29</f>
        <v>0</v>
      </c>
    </row>
    <row r="31" spans="2:8" ht="15.75">
      <c r="B31" s="321" t="s">
        <v>506</v>
      </c>
      <c r="C31" s="316" t="s">
        <v>6</v>
      </c>
      <c r="D31" s="309"/>
      <c r="E31" s="143">
        <f>F31+H31</f>
        <v>0</v>
      </c>
      <c r="F31" s="143"/>
      <c r="G31" s="325"/>
      <c r="H31" s="325"/>
    </row>
    <row r="32" spans="2:8" ht="15.75">
      <c r="B32" s="313" t="s">
        <v>507</v>
      </c>
      <c r="C32" s="316" t="s">
        <v>49</v>
      </c>
      <c r="D32" s="5"/>
      <c r="E32" s="327">
        <f>F32+H32</f>
        <v>1.5</v>
      </c>
      <c r="F32" s="327">
        <v>1.5</v>
      </c>
      <c r="G32" s="328"/>
      <c r="H32" s="310"/>
    </row>
    <row r="33" spans="2:8" ht="30">
      <c r="B33" s="122" t="s">
        <v>508</v>
      </c>
      <c r="C33" s="329" t="s">
        <v>458</v>
      </c>
      <c r="D33" s="330"/>
      <c r="E33" s="322">
        <f>F33+H33</f>
        <v>1.8</v>
      </c>
      <c r="F33" s="14">
        <v>1.8</v>
      </c>
      <c r="G33" s="325"/>
      <c r="H33" s="325"/>
    </row>
    <row r="34" spans="2:8" ht="14.25">
      <c r="B34" s="313"/>
      <c r="C34" s="331" t="s">
        <v>509</v>
      </c>
      <c r="D34" s="332"/>
      <c r="E34" s="310">
        <f>E31+E32+E33+E30+E26+E25</f>
        <v>49.699999999999996</v>
      </c>
      <c r="F34" s="207">
        <f>F31+F32+F33+F30+F26+F25</f>
        <v>49.699999999999996</v>
      </c>
      <c r="G34" s="310">
        <f>G31+G32+G33+G30+G26+G25</f>
        <v>0</v>
      </c>
      <c r="H34" s="310">
        <f>H31+H32+H33+H30+H26+H25</f>
        <v>0</v>
      </c>
    </row>
    <row r="35" spans="2:8" ht="25.5">
      <c r="B35" s="308" t="s">
        <v>22</v>
      </c>
      <c r="C35" s="318" t="s">
        <v>510</v>
      </c>
      <c r="D35" s="333" t="s">
        <v>152</v>
      </c>
      <c r="E35" s="322">
        <f>E36</f>
        <v>0</v>
      </c>
      <c r="F35" s="143">
        <f>F36</f>
        <v>0</v>
      </c>
      <c r="G35" s="322">
        <f>G36</f>
        <v>0</v>
      </c>
      <c r="H35" s="322">
        <f>H36</f>
        <v>0</v>
      </c>
    </row>
    <row r="36" spans="2:8" ht="15.75">
      <c r="B36" s="321" t="s">
        <v>23</v>
      </c>
      <c r="C36" s="334" t="s">
        <v>122</v>
      </c>
      <c r="D36" s="309"/>
      <c r="E36" s="335">
        <f>F36+H36</f>
        <v>0</v>
      </c>
      <c r="F36" s="11"/>
      <c r="G36" s="322"/>
      <c r="H36" s="322"/>
    </row>
    <row r="37" spans="2:8" ht="15.75" customHeight="1">
      <c r="B37" s="336"/>
      <c r="C37" s="294" t="s">
        <v>145</v>
      </c>
      <c r="D37" s="337"/>
      <c r="E37" s="338">
        <f>E23+E34+E36</f>
        <v>66.39999999999999</v>
      </c>
      <c r="F37" s="338">
        <f>F23+F34+F36</f>
        <v>66.39999999999999</v>
      </c>
      <c r="G37" s="338">
        <f>G23+G34+G36</f>
        <v>0</v>
      </c>
      <c r="H37" s="338">
        <f>H23+H34+H36</f>
        <v>0</v>
      </c>
    </row>
    <row r="38" spans="2:10" s="297" customFormat="1" ht="12.75">
      <c r="B38" s="339"/>
      <c r="C38" s="340"/>
      <c r="D38" s="340"/>
      <c r="E38" s="341"/>
      <c r="F38" s="341"/>
      <c r="G38" s="341"/>
      <c r="H38" s="341"/>
      <c r="J38" s="342"/>
    </row>
  </sheetData>
  <sheetProtection/>
  <mergeCells count="13"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7"/>
    <mergeCell ref="C10:G10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33.710937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0.28125" style="0" customWidth="1"/>
  </cols>
  <sheetData>
    <row r="2" spans="6:8" ht="12.75">
      <c r="F2" s="2" t="s">
        <v>9</v>
      </c>
      <c r="G2" s="2"/>
      <c r="H2" s="2"/>
    </row>
    <row r="3" spans="6:8" ht="12.75">
      <c r="F3" s="530" t="s">
        <v>658</v>
      </c>
      <c r="G3" s="530"/>
      <c r="H3" s="530"/>
    </row>
    <row r="4" spans="6:8" ht="12.75">
      <c r="F4" s="2" t="s">
        <v>657</v>
      </c>
      <c r="G4" s="2"/>
      <c r="H4" s="2"/>
    </row>
    <row r="5" spans="6:8" ht="12.75">
      <c r="F5" s="2" t="s">
        <v>639</v>
      </c>
      <c r="G5" s="2"/>
      <c r="H5" s="2"/>
    </row>
    <row r="7" ht="16.5" customHeight="1"/>
    <row r="8" spans="2:9" ht="31.5" customHeight="1">
      <c r="B8" s="609" t="s">
        <v>669</v>
      </c>
      <c r="C8" s="609"/>
      <c r="D8" s="609"/>
      <c r="E8" s="609"/>
      <c r="F8" s="609"/>
      <c r="G8" s="609"/>
      <c r="H8" s="609"/>
      <c r="I8" s="393"/>
    </row>
    <row r="9" spans="2:9" ht="18" customHeight="1">
      <c r="B9" s="571" t="s">
        <v>572</v>
      </c>
      <c r="C9" s="571"/>
      <c r="D9" s="571"/>
      <c r="E9" s="571"/>
      <c r="F9" s="571"/>
      <c r="G9" s="571"/>
      <c r="H9" s="571"/>
      <c r="I9" s="393"/>
    </row>
    <row r="10" spans="2:9" ht="18" customHeight="1">
      <c r="B10" s="302"/>
      <c r="C10" s="302"/>
      <c r="D10" s="302"/>
      <c r="E10" s="302"/>
      <c r="F10" s="302"/>
      <c r="G10" s="302"/>
      <c r="H10" s="302"/>
      <c r="I10" s="393"/>
    </row>
    <row r="11" spans="2:9" ht="18" customHeight="1">
      <c r="B11" s="302"/>
      <c r="C11" s="302"/>
      <c r="D11" s="302"/>
      <c r="E11" s="302"/>
      <c r="F11" s="302"/>
      <c r="G11" s="302"/>
      <c r="H11" s="302"/>
      <c r="I11" s="393"/>
    </row>
    <row r="12" ht="12.75">
      <c r="H12" t="s">
        <v>10</v>
      </c>
    </row>
    <row r="13" spans="2:8" ht="12.75">
      <c r="B13" s="592" t="s">
        <v>309</v>
      </c>
      <c r="C13" s="612" t="s">
        <v>125</v>
      </c>
      <c r="D13" s="595" t="s">
        <v>573</v>
      </c>
      <c r="E13" s="605" t="s">
        <v>0</v>
      </c>
      <c r="F13" s="604" t="s">
        <v>11</v>
      </c>
      <c r="G13" s="604"/>
      <c r="H13" s="604"/>
    </row>
    <row r="14" spans="2:8" ht="12.75" customHeight="1">
      <c r="B14" s="592"/>
      <c r="C14" s="613"/>
      <c r="D14" s="596"/>
      <c r="E14" s="615"/>
      <c r="F14" s="604" t="s">
        <v>12</v>
      </c>
      <c r="G14" s="604"/>
      <c r="H14" s="610" t="s">
        <v>13</v>
      </c>
    </row>
    <row r="15" spans="2:8" ht="12.75" customHeight="1">
      <c r="B15" s="592"/>
      <c r="C15" s="613"/>
      <c r="D15" s="596"/>
      <c r="E15" s="615"/>
      <c r="F15" s="605" t="s">
        <v>14</v>
      </c>
      <c r="G15" s="315" t="s">
        <v>498</v>
      </c>
      <c r="H15" s="610"/>
    </row>
    <row r="16" spans="2:8" ht="33" customHeight="1">
      <c r="B16" s="592"/>
      <c r="C16" s="614"/>
      <c r="D16" s="597"/>
      <c r="E16" s="611"/>
      <c r="F16" s="611"/>
      <c r="G16" s="315" t="s">
        <v>499</v>
      </c>
      <c r="H16" s="610"/>
    </row>
    <row r="17" spans="2:8" ht="15.75">
      <c r="B17" s="394" t="s">
        <v>15</v>
      </c>
      <c r="C17" s="395" t="s">
        <v>516</v>
      </c>
      <c r="D17" s="392"/>
      <c r="E17" s="396">
        <f>E18</f>
        <v>1028</v>
      </c>
      <c r="F17" s="396">
        <f>F18</f>
        <v>0</v>
      </c>
      <c r="G17" s="396">
        <f>G18</f>
        <v>0</v>
      </c>
      <c r="H17" s="396">
        <f>H18</f>
        <v>1028</v>
      </c>
    </row>
    <row r="18" spans="2:8" ht="14.25">
      <c r="B18" s="394" t="s">
        <v>16</v>
      </c>
      <c r="C18" s="397" t="s">
        <v>121</v>
      </c>
      <c r="D18" s="398" t="s">
        <v>155</v>
      </c>
      <c r="E18" s="396">
        <f aca="true" t="shared" si="0" ref="E18:E24">F18+H18</f>
        <v>1028</v>
      </c>
      <c r="F18" s="399"/>
      <c r="G18" s="308"/>
      <c r="H18" s="400">
        <f>H19+H20</f>
        <v>1028</v>
      </c>
    </row>
    <row r="19" spans="2:8" ht="45">
      <c r="B19" s="394" t="s">
        <v>173</v>
      </c>
      <c r="C19" s="379" t="s">
        <v>574</v>
      </c>
      <c r="D19" s="392"/>
      <c r="E19" s="401">
        <f t="shared" si="0"/>
        <v>967</v>
      </c>
      <c r="F19" s="394"/>
      <c r="G19" s="321"/>
      <c r="H19" s="402">
        <v>967</v>
      </c>
    </row>
    <row r="20" spans="2:8" ht="25.5">
      <c r="B20" s="394" t="s">
        <v>634</v>
      </c>
      <c r="C20" s="411" t="s">
        <v>633</v>
      </c>
      <c r="D20" s="392"/>
      <c r="E20" s="401">
        <f t="shared" si="0"/>
        <v>61</v>
      </c>
      <c r="F20" s="394"/>
      <c r="G20" s="321"/>
      <c r="H20" s="402">
        <v>61</v>
      </c>
    </row>
    <row r="21" spans="2:8" ht="16.5" customHeight="1">
      <c r="B21" s="229" t="s">
        <v>20</v>
      </c>
      <c r="C21" s="403" t="s">
        <v>25</v>
      </c>
      <c r="D21" s="208"/>
      <c r="E21" s="404">
        <f t="shared" si="0"/>
        <v>0</v>
      </c>
      <c r="F21" s="404">
        <f>F22</f>
        <v>0</v>
      </c>
      <c r="G21" s="404">
        <f>G22</f>
        <v>0</v>
      </c>
      <c r="H21" s="404">
        <f>H22</f>
        <v>0</v>
      </c>
    </row>
    <row r="22" spans="2:8" ht="28.5" customHeight="1">
      <c r="B22" s="229" t="s">
        <v>21</v>
      </c>
      <c r="C22" s="8" t="s">
        <v>207</v>
      </c>
      <c r="D22" s="208" t="s">
        <v>156</v>
      </c>
      <c r="E22" s="404">
        <f t="shared" si="0"/>
        <v>0</v>
      </c>
      <c r="F22" s="404"/>
      <c r="G22" s="404"/>
      <c r="H22" s="404">
        <f>SUM(H23)</f>
        <v>0</v>
      </c>
    </row>
    <row r="23" spans="2:8" ht="12.75" customHeight="1">
      <c r="B23" s="4" t="s">
        <v>552</v>
      </c>
      <c r="C23" s="370" t="s">
        <v>575</v>
      </c>
      <c r="D23" s="370"/>
      <c r="E23" s="405">
        <f t="shared" si="0"/>
        <v>0</v>
      </c>
      <c r="F23" s="313"/>
      <c r="G23" s="313"/>
      <c r="H23" s="406"/>
    </row>
    <row r="24" spans="2:8" ht="30" customHeight="1">
      <c r="B24" s="370"/>
      <c r="C24" s="407" t="s">
        <v>145</v>
      </c>
      <c r="D24" s="370"/>
      <c r="E24" s="404">
        <f t="shared" si="0"/>
        <v>1028</v>
      </c>
      <c r="F24" s="308"/>
      <c r="G24" s="308"/>
      <c r="H24" s="400">
        <f>H18+H21</f>
        <v>1028</v>
      </c>
    </row>
    <row r="25" spans="2:8" ht="12.75">
      <c r="B25" s="408"/>
      <c r="C25" s="10"/>
      <c r="D25" s="409"/>
      <c r="E25" s="410"/>
      <c r="F25" s="341"/>
      <c r="G25" s="297"/>
      <c r="H25" s="341"/>
    </row>
  </sheetData>
  <sheetProtection/>
  <mergeCells count="11">
    <mergeCell ref="F14:G14"/>
    <mergeCell ref="H14:H16"/>
    <mergeCell ref="F15:F16"/>
    <mergeCell ref="F3:H3"/>
    <mergeCell ref="C13:C16"/>
    <mergeCell ref="B8:H8"/>
    <mergeCell ref="B9:H9"/>
    <mergeCell ref="B13:B16"/>
    <mergeCell ref="D13:D16"/>
    <mergeCell ref="E13:E16"/>
    <mergeCell ref="F13:H1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41.85156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29" t="s">
        <v>9</v>
      </c>
      <c r="F1" s="529"/>
      <c r="G1" s="529"/>
    </row>
    <row r="2" spans="5:7" ht="12.75">
      <c r="E2" s="530" t="s">
        <v>658</v>
      </c>
      <c r="F2" s="530"/>
      <c r="G2" s="530"/>
    </row>
    <row r="3" spans="2:7" ht="15.75">
      <c r="B3" s="275"/>
      <c r="C3" s="276"/>
      <c r="D3" s="276"/>
      <c r="E3" s="530" t="s">
        <v>657</v>
      </c>
      <c r="F3" s="530"/>
      <c r="G3" s="530"/>
    </row>
    <row r="4" spans="2:6" ht="15.75">
      <c r="B4" s="275"/>
      <c r="E4" s="531" t="s">
        <v>473</v>
      </c>
      <c r="F4" s="531"/>
    </row>
    <row r="5" ht="15.75">
      <c r="B5" s="275"/>
    </row>
    <row r="6" spans="1:7" ht="15.75">
      <c r="A6" s="277"/>
      <c r="C6" s="528" t="s">
        <v>474</v>
      </c>
      <c r="D6" s="528"/>
      <c r="E6" s="528"/>
      <c r="F6" s="528"/>
      <c r="G6" s="528"/>
    </row>
    <row r="7" spans="1:7" ht="15.75">
      <c r="A7" s="275"/>
      <c r="B7" s="528" t="s">
        <v>475</v>
      </c>
      <c r="C7" s="528"/>
      <c r="D7" s="528"/>
      <c r="E7" s="528"/>
      <c r="F7" s="528"/>
      <c r="G7" s="528"/>
    </row>
    <row r="8" spans="1:11" ht="15.75">
      <c r="A8" s="278"/>
      <c r="C8" s="522" t="s">
        <v>659</v>
      </c>
      <c r="D8" s="522"/>
      <c r="E8" s="522"/>
      <c r="F8" s="522"/>
      <c r="G8" s="522"/>
      <c r="H8" s="522"/>
      <c r="I8" s="522"/>
      <c r="J8" s="522"/>
      <c r="K8" s="522"/>
    </row>
    <row r="9" spans="2:7" ht="15.75">
      <c r="B9" s="145"/>
      <c r="G9" t="s">
        <v>476</v>
      </c>
    </row>
    <row r="10" spans="2:7" ht="30.75" customHeight="1">
      <c r="B10" s="523" t="s">
        <v>477</v>
      </c>
      <c r="C10" s="524" t="s">
        <v>478</v>
      </c>
      <c r="D10" s="525" t="s">
        <v>0</v>
      </c>
      <c r="E10" s="524" t="s">
        <v>479</v>
      </c>
      <c r="F10" s="524" t="s">
        <v>480</v>
      </c>
      <c r="G10" s="524" t="s">
        <v>169</v>
      </c>
    </row>
    <row r="11" spans="2:7" ht="17.25" customHeight="1">
      <c r="B11" s="523"/>
      <c r="C11" s="524"/>
      <c r="D11" s="526"/>
      <c r="E11" s="524"/>
      <c r="F11" s="524"/>
      <c r="G11" s="524"/>
    </row>
    <row r="12" spans="2:7" ht="18.75" customHeight="1">
      <c r="B12" s="523"/>
      <c r="C12" s="524"/>
      <c r="D12" s="526"/>
      <c r="E12" s="524"/>
      <c r="F12" s="524"/>
      <c r="G12" s="524"/>
    </row>
    <row r="13" spans="2:7" ht="21" customHeight="1">
      <c r="B13" s="523"/>
      <c r="C13" s="524"/>
      <c r="D13" s="527"/>
      <c r="E13" s="524"/>
      <c r="F13" s="524"/>
      <c r="G13" s="524"/>
    </row>
    <row r="14" spans="2:7" ht="21" customHeight="1">
      <c r="B14" s="279" t="s">
        <v>15</v>
      </c>
      <c r="C14" s="280" t="s">
        <v>481</v>
      </c>
      <c r="D14" s="450">
        <f>E14+F14+G14</f>
        <v>102</v>
      </c>
      <c r="E14" s="281">
        <f>E15+E16+E17</f>
        <v>102</v>
      </c>
      <c r="F14" s="281">
        <f>F15+F16+F17</f>
        <v>0</v>
      </c>
      <c r="G14" s="281">
        <f>G15+G16+G17</f>
        <v>0</v>
      </c>
    </row>
    <row r="15" spans="2:7" ht="21" customHeight="1">
      <c r="B15" s="282" t="s">
        <v>16</v>
      </c>
      <c r="C15" s="283" t="s">
        <v>32</v>
      </c>
      <c r="D15" s="284">
        <f>E15+F15+G15</f>
        <v>81.1</v>
      </c>
      <c r="E15" s="284">
        <v>81.1</v>
      </c>
      <c r="F15" s="284"/>
      <c r="G15" s="284"/>
    </row>
    <row r="16" spans="2:7" ht="21" customHeight="1">
      <c r="B16" s="282" t="s">
        <v>17</v>
      </c>
      <c r="C16" s="283" t="s">
        <v>482</v>
      </c>
      <c r="D16" s="284">
        <f aca="true" t="shared" si="0" ref="D16:D31">E16+F16+G16</f>
        <v>12.2</v>
      </c>
      <c r="E16" s="285">
        <v>12.2</v>
      </c>
      <c r="F16" s="286"/>
      <c r="G16" s="286"/>
    </row>
    <row r="17" spans="2:7" ht="20.25" customHeight="1">
      <c r="B17" s="287" t="s">
        <v>18</v>
      </c>
      <c r="C17" s="283" t="s">
        <v>5</v>
      </c>
      <c r="D17" s="284">
        <f t="shared" si="0"/>
        <v>8.7</v>
      </c>
      <c r="E17" s="286">
        <v>8.7</v>
      </c>
      <c r="F17" s="15"/>
      <c r="G17" s="15"/>
    </row>
    <row r="18" spans="2:7" ht="29.25" customHeight="1">
      <c r="B18" s="287" t="s">
        <v>20</v>
      </c>
      <c r="C18" s="8" t="s">
        <v>306</v>
      </c>
      <c r="D18" s="281">
        <f t="shared" si="0"/>
        <v>40</v>
      </c>
      <c r="E18" s="285"/>
      <c r="F18" s="284">
        <v>40</v>
      </c>
      <c r="G18" s="15"/>
    </row>
    <row r="19" spans="2:7" ht="20.25" customHeight="1">
      <c r="B19" s="287" t="s">
        <v>22</v>
      </c>
      <c r="C19" s="288" t="s">
        <v>75</v>
      </c>
      <c r="D19" s="281">
        <f t="shared" si="0"/>
        <v>90</v>
      </c>
      <c r="E19" s="284"/>
      <c r="F19" s="284">
        <v>90</v>
      </c>
      <c r="G19" s="284"/>
    </row>
    <row r="20" spans="2:7" ht="20.25" customHeight="1">
      <c r="B20" s="287" t="s">
        <v>24</v>
      </c>
      <c r="C20" s="288" t="s">
        <v>1</v>
      </c>
      <c r="D20" s="281">
        <f t="shared" si="0"/>
        <v>7.5</v>
      </c>
      <c r="E20" s="284"/>
      <c r="F20" s="284"/>
      <c r="G20" s="284">
        <v>7.5</v>
      </c>
    </row>
    <row r="21" spans="2:7" ht="20.25" customHeight="1">
      <c r="B21" s="289" t="s">
        <v>27</v>
      </c>
      <c r="C21" s="290" t="s">
        <v>483</v>
      </c>
      <c r="D21" s="281">
        <f>D22+D23+D24+D25+D26</f>
        <v>29.5</v>
      </c>
      <c r="E21" s="281">
        <f>E22+E23+E24+E25+E26</f>
        <v>0</v>
      </c>
      <c r="F21" s="281">
        <f>F22+F23+F24+F25+F26</f>
        <v>0</v>
      </c>
      <c r="G21" s="281">
        <f>G22+G23+G24+G25+G26</f>
        <v>29.5</v>
      </c>
    </row>
    <row r="22" spans="2:7" ht="17.25" customHeight="1">
      <c r="B22" s="291" t="s">
        <v>28</v>
      </c>
      <c r="C22" s="292" t="s">
        <v>55</v>
      </c>
      <c r="D22" s="284">
        <f t="shared" si="0"/>
        <v>1</v>
      </c>
      <c r="E22" s="284"/>
      <c r="F22" s="284"/>
      <c r="G22" s="284">
        <v>1</v>
      </c>
    </row>
    <row r="23" spans="2:7" ht="18" customHeight="1">
      <c r="B23" s="291" t="s">
        <v>484</v>
      </c>
      <c r="C23" s="292" t="s">
        <v>60</v>
      </c>
      <c r="D23" s="284">
        <f t="shared" si="0"/>
        <v>4.5</v>
      </c>
      <c r="E23" s="284"/>
      <c r="F23" s="284"/>
      <c r="G23" s="284">
        <v>4.5</v>
      </c>
    </row>
    <row r="24" spans="2:7" ht="18" customHeight="1">
      <c r="B24" s="291" t="s">
        <v>485</v>
      </c>
      <c r="C24" s="283" t="s">
        <v>64</v>
      </c>
      <c r="D24" s="284">
        <f t="shared" si="0"/>
        <v>14</v>
      </c>
      <c r="E24" s="284"/>
      <c r="F24" s="284"/>
      <c r="G24" s="284">
        <v>14</v>
      </c>
    </row>
    <row r="25" spans="2:7" ht="17.25" customHeight="1">
      <c r="B25" s="279" t="s">
        <v>486</v>
      </c>
      <c r="C25" s="293" t="s">
        <v>7</v>
      </c>
      <c r="D25" s="284">
        <f t="shared" si="0"/>
        <v>3</v>
      </c>
      <c r="E25" s="284"/>
      <c r="F25" s="284"/>
      <c r="G25" s="284">
        <v>3</v>
      </c>
    </row>
    <row r="26" spans="2:7" ht="17.25" customHeight="1">
      <c r="B26" s="282" t="s">
        <v>487</v>
      </c>
      <c r="C26" s="292" t="s">
        <v>8</v>
      </c>
      <c r="D26" s="284">
        <f t="shared" si="0"/>
        <v>7</v>
      </c>
      <c r="E26" s="284"/>
      <c r="F26" s="284"/>
      <c r="G26" s="284">
        <v>7</v>
      </c>
    </row>
    <row r="27" spans="2:7" ht="17.25" customHeight="1">
      <c r="B27" s="282" t="s">
        <v>29</v>
      </c>
      <c r="C27" s="288" t="s">
        <v>488</v>
      </c>
      <c r="D27" s="450">
        <f>D28+D29+D30+D31</f>
        <v>17</v>
      </c>
      <c r="E27" s="281">
        <f>E28+E29+E30+E31</f>
        <v>17</v>
      </c>
      <c r="F27" s="281">
        <f>F28+F29+F30+F31</f>
        <v>0</v>
      </c>
      <c r="G27" s="281">
        <f>G28+G29+G30+G31</f>
        <v>0</v>
      </c>
    </row>
    <row r="28" spans="2:7" ht="28.5" customHeight="1">
      <c r="B28" s="287" t="s">
        <v>30</v>
      </c>
      <c r="C28" s="292" t="s">
        <v>458</v>
      </c>
      <c r="D28" s="284">
        <f t="shared" si="0"/>
        <v>2</v>
      </c>
      <c r="E28" s="286">
        <v>2</v>
      </c>
      <c r="F28" s="15"/>
      <c r="G28" s="15"/>
    </row>
    <row r="29" spans="2:7" ht="21.75" customHeight="1">
      <c r="B29" s="287" t="s">
        <v>489</v>
      </c>
      <c r="C29" s="283" t="s">
        <v>6</v>
      </c>
      <c r="D29" s="284">
        <f t="shared" si="0"/>
        <v>5</v>
      </c>
      <c r="E29" s="284">
        <v>5</v>
      </c>
      <c r="F29" s="146"/>
      <c r="G29" s="146"/>
    </row>
    <row r="30" spans="2:7" ht="18" customHeight="1">
      <c r="B30" s="287" t="s">
        <v>490</v>
      </c>
      <c r="C30" s="292" t="s">
        <v>161</v>
      </c>
      <c r="D30" s="284">
        <f t="shared" si="0"/>
        <v>3</v>
      </c>
      <c r="E30" s="455">
        <v>3</v>
      </c>
      <c r="F30" s="146"/>
      <c r="G30" s="146"/>
    </row>
    <row r="31" spans="2:7" ht="18" customHeight="1">
      <c r="B31" s="287" t="s">
        <v>491</v>
      </c>
      <c r="C31" s="293" t="s">
        <v>122</v>
      </c>
      <c r="D31" s="284">
        <f t="shared" si="0"/>
        <v>7</v>
      </c>
      <c r="E31" s="285">
        <v>7</v>
      </c>
      <c r="F31" s="146"/>
      <c r="G31" s="146"/>
    </row>
    <row r="32" spans="2:7" ht="18.75" customHeight="1">
      <c r="B32" s="287" t="s">
        <v>31</v>
      </c>
      <c r="C32" s="294" t="s">
        <v>492</v>
      </c>
      <c r="D32" s="295">
        <f>D14+D18+D19+D21+D27+D20</f>
        <v>286</v>
      </c>
      <c r="E32" s="295">
        <f>E14+E18+E19+E21+E27+E20</f>
        <v>119</v>
      </c>
      <c r="F32" s="295">
        <f>F14+F18+F19+F21+F27+F20</f>
        <v>130</v>
      </c>
      <c r="G32" s="295">
        <f>G14+G18+G19+G21+G27+G20</f>
        <v>37</v>
      </c>
    </row>
    <row r="33" spans="2:7" ht="20.25" customHeight="1">
      <c r="B33" s="296"/>
      <c r="C33" s="10"/>
      <c r="D33" s="10"/>
      <c r="E33" s="10"/>
      <c r="F33" s="297"/>
      <c r="G33" s="297"/>
    </row>
    <row r="34" spans="2:7" ht="20.25" customHeight="1">
      <c r="B34" s="296"/>
      <c r="C34" s="298"/>
      <c r="D34" s="298"/>
      <c r="E34" s="299"/>
      <c r="F34" s="297"/>
      <c r="G34" s="297"/>
    </row>
    <row r="35" spans="2:7" ht="20.25" customHeight="1">
      <c r="B35" s="296"/>
      <c r="C35" s="298"/>
      <c r="D35" s="298"/>
      <c r="E35" s="300"/>
      <c r="F35" s="297"/>
      <c r="G35" s="297"/>
    </row>
    <row r="36" spans="2:7" ht="19.5" customHeight="1">
      <c r="B36" s="301"/>
      <c r="C36" s="298"/>
      <c r="D36" s="298"/>
      <c r="E36" s="299"/>
      <c r="F36" s="297"/>
      <c r="G36" s="297"/>
    </row>
  </sheetData>
  <sheetProtection/>
  <mergeCells count="14">
    <mergeCell ref="C6:G6"/>
    <mergeCell ref="B7:G7"/>
    <mergeCell ref="C8:G8"/>
    <mergeCell ref="E1:G1"/>
    <mergeCell ref="E2:G2"/>
    <mergeCell ref="E3:G3"/>
    <mergeCell ref="E4:F4"/>
    <mergeCell ref="H8:K8"/>
    <mergeCell ref="B10:B13"/>
    <mergeCell ref="C10:C13"/>
    <mergeCell ref="E10:E13"/>
    <mergeCell ref="F10:F13"/>
    <mergeCell ref="G10:G13"/>
    <mergeCell ref="D10:D1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204">
      <selection activeCell="L221" sqref="L221"/>
    </sheetView>
  </sheetViews>
  <sheetFormatPr defaultColWidth="9.140625" defaultRowHeight="12.75"/>
  <cols>
    <col min="1" max="1" width="6.57421875" style="2" customWidth="1"/>
    <col min="2" max="2" width="42.8515625" style="158" customWidth="1"/>
    <col min="3" max="3" width="8.140625" style="158" customWidth="1"/>
    <col min="4" max="4" width="9.421875" style="158" customWidth="1"/>
    <col min="5" max="5" width="10.28125" style="158" customWidth="1"/>
    <col min="6" max="6" width="11.421875" style="158" customWidth="1"/>
    <col min="7" max="7" width="11.57421875" style="36" customWidth="1"/>
    <col min="8" max="8" width="9.00390625" style="2" customWidth="1"/>
    <col min="9" max="9" width="9.140625" style="3" customWidth="1"/>
    <col min="10" max="16384" width="9.140625" style="2" customWidth="1"/>
  </cols>
  <sheetData>
    <row r="1" ht="15.75">
      <c r="F1" s="145" t="s">
        <v>312</v>
      </c>
    </row>
    <row r="2" spans="6:8" ht="12.75">
      <c r="F2" s="530" t="s">
        <v>658</v>
      </c>
      <c r="G2" s="530"/>
      <c r="H2" s="530"/>
    </row>
    <row r="3" spans="1:6" ht="12.75">
      <c r="A3" s="158"/>
      <c r="B3" s="181"/>
      <c r="F3" s="2" t="s">
        <v>657</v>
      </c>
    </row>
    <row r="4" ht="12.75">
      <c r="F4" t="s">
        <v>254</v>
      </c>
    </row>
    <row r="5" spans="1:7" ht="12.75">
      <c r="A5" s="532" t="s">
        <v>672</v>
      </c>
      <c r="B5" s="532"/>
      <c r="C5" s="532"/>
      <c r="D5" s="532"/>
      <c r="E5" s="532"/>
      <c r="F5" s="532"/>
      <c r="G5" s="532"/>
    </row>
    <row r="6" spans="1:7" ht="12.75">
      <c r="A6" s="532" t="s">
        <v>188</v>
      </c>
      <c r="B6" s="532"/>
      <c r="C6" s="532"/>
      <c r="D6" s="532"/>
      <c r="E6" s="532"/>
      <c r="F6" s="532"/>
      <c r="G6" s="532"/>
    </row>
    <row r="7" spans="1:7" ht="12.75">
      <c r="A7" s="158"/>
      <c r="G7" s="36" t="s">
        <v>10</v>
      </c>
    </row>
    <row r="8" spans="1:7" ht="12.75" customHeight="1">
      <c r="A8" s="533" t="s">
        <v>189</v>
      </c>
      <c r="B8" s="536" t="s">
        <v>190</v>
      </c>
      <c r="C8" s="539" t="s">
        <v>311</v>
      </c>
      <c r="D8" s="533" t="s">
        <v>0</v>
      </c>
      <c r="E8" s="540" t="s">
        <v>11</v>
      </c>
      <c r="F8" s="540"/>
      <c r="G8" s="540"/>
    </row>
    <row r="9" spans="1:7" ht="12.75" customHeight="1">
      <c r="A9" s="534"/>
      <c r="B9" s="537"/>
      <c r="C9" s="539"/>
      <c r="D9" s="534"/>
      <c r="E9" s="540" t="s">
        <v>12</v>
      </c>
      <c r="F9" s="540"/>
      <c r="G9" s="541" t="s">
        <v>13</v>
      </c>
    </row>
    <row r="10" spans="1:7" ht="12.75" customHeight="1">
      <c r="A10" s="535"/>
      <c r="B10" s="537"/>
      <c r="C10" s="539"/>
      <c r="D10" s="534"/>
      <c r="E10" s="533" t="s">
        <v>14</v>
      </c>
      <c r="F10" s="542" t="s">
        <v>255</v>
      </c>
      <c r="G10" s="541"/>
    </row>
    <row r="11" spans="1:7" ht="13.5" customHeight="1">
      <c r="A11" s="147" t="s">
        <v>191</v>
      </c>
      <c r="B11" s="538"/>
      <c r="C11" s="539"/>
      <c r="D11" s="535"/>
      <c r="E11" s="535"/>
      <c r="F11" s="543"/>
      <c r="G11" s="541"/>
    </row>
    <row r="12" spans="1:7" ht="14.25" customHeight="1">
      <c r="A12" s="209">
        <v>1</v>
      </c>
      <c r="B12" s="161">
        <v>2</v>
      </c>
      <c r="C12" s="162">
        <v>3</v>
      </c>
      <c r="D12" s="163">
        <v>4</v>
      </c>
      <c r="E12" s="163">
        <v>5</v>
      </c>
      <c r="F12" s="164">
        <v>6</v>
      </c>
      <c r="G12" s="187">
        <v>7</v>
      </c>
    </row>
    <row r="13" spans="1:7" ht="15.75">
      <c r="A13" s="210" t="s">
        <v>15</v>
      </c>
      <c r="B13" s="502" t="s">
        <v>1</v>
      </c>
      <c r="C13" s="119"/>
      <c r="D13" s="151">
        <f>D14+D18+D22+D24+D27+D31+D33+D35+D29</f>
        <v>5157.829</v>
      </c>
      <c r="E13" s="151">
        <f>E14+E18+E22+E24+E27+E31+E33+E35+E29</f>
        <v>3517.629000000001</v>
      </c>
      <c r="F13" s="151">
        <f>F14+F18+F22+F24+F27+F31+F33+F35+F29</f>
        <v>1387</v>
      </c>
      <c r="G13" s="151">
        <f>G14+G18+G22+G24+G27+G31+G33+G35+G29</f>
        <v>1640.1999999999998</v>
      </c>
    </row>
    <row r="14" spans="1:7" ht="14.25">
      <c r="A14" s="120" t="s">
        <v>16</v>
      </c>
      <c r="B14" s="165" t="s">
        <v>192</v>
      </c>
      <c r="C14" s="166" t="s">
        <v>150</v>
      </c>
      <c r="D14" s="157">
        <f>D15+D16+D17</f>
        <v>499.90000000000003</v>
      </c>
      <c r="E14" s="157">
        <f>E15+E16+E17</f>
        <v>499.90000000000003</v>
      </c>
      <c r="F14" s="157">
        <f>F15+F16+F17</f>
        <v>211.1</v>
      </c>
      <c r="G14" s="123">
        <f>G15+G16+G17</f>
        <v>0</v>
      </c>
    </row>
    <row r="15" spans="1:7" ht="15">
      <c r="A15" s="4" t="s">
        <v>193</v>
      </c>
      <c r="B15" s="258" t="s">
        <v>396</v>
      </c>
      <c r="C15" s="156"/>
      <c r="D15" s="130">
        <f aca="true" t="shared" si="0" ref="D15:D32">E15+G15</f>
        <v>394</v>
      </c>
      <c r="E15" s="124">
        <v>394</v>
      </c>
      <c r="F15" s="124">
        <v>188.1</v>
      </c>
      <c r="G15" s="124"/>
    </row>
    <row r="16" spans="1:7" ht="30">
      <c r="A16" s="4" t="s">
        <v>194</v>
      </c>
      <c r="B16" s="269" t="s">
        <v>471</v>
      </c>
      <c r="C16" s="159"/>
      <c r="D16" s="130">
        <f t="shared" si="0"/>
        <v>41.6</v>
      </c>
      <c r="E16" s="124">
        <v>41.6</v>
      </c>
      <c r="F16" s="124">
        <v>23</v>
      </c>
      <c r="G16" s="124"/>
    </row>
    <row r="17" spans="1:7" ht="15">
      <c r="A17" s="4" t="s">
        <v>196</v>
      </c>
      <c r="B17" s="167" t="s">
        <v>470</v>
      </c>
      <c r="C17" s="160"/>
      <c r="D17" s="130">
        <f t="shared" si="0"/>
        <v>64.3</v>
      </c>
      <c r="E17" s="124">
        <v>64.3</v>
      </c>
      <c r="F17" s="124"/>
      <c r="G17" s="124"/>
    </row>
    <row r="18" spans="1:7" ht="26.25" customHeight="1">
      <c r="A18" s="120" t="s">
        <v>17</v>
      </c>
      <c r="B18" s="154" t="s">
        <v>197</v>
      </c>
      <c r="C18" s="138" t="s">
        <v>154</v>
      </c>
      <c r="D18" s="490">
        <f>D19+D20+D21</f>
        <v>2193.629</v>
      </c>
      <c r="E18" s="490">
        <f>E19+E20+E21</f>
        <v>2190.629</v>
      </c>
      <c r="F18" s="123">
        <f>F19+F20+F21</f>
        <v>1142.1000000000001</v>
      </c>
      <c r="G18" s="123">
        <f>G19+G20+G21</f>
        <v>3</v>
      </c>
    </row>
    <row r="19" spans="1:7" ht="15">
      <c r="A19" s="4" t="s">
        <v>198</v>
      </c>
      <c r="B19" s="258" t="s">
        <v>396</v>
      </c>
      <c r="C19" s="156"/>
      <c r="D19" s="130">
        <f t="shared" si="0"/>
        <v>1856</v>
      </c>
      <c r="E19" s="124">
        <v>1853</v>
      </c>
      <c r="F19" s="124">
        <v>929.2</v>
      </c>
      <c r="G19" s="124">
        <v>3</v>
      </c>
    </row>
    <row r="20" spans="1:7" ht="30">
      <c r="A20" s="4" t="s">
        <v>199</v>
      </c>
      <c r="B20" s="269" t="s">
        <v>471</v>
      </c>
      <c r="C20" s="159"/>
      <c r="D20" s="130">
        <f>E20+G20</f>
        <v>329.629</v>
      </c>
      <c r="E20" s="488">
        <v>329.629</v>
      </c>
      <c r="F20" s="124">
        <v>212.9</v>
      </c>
      <c r="G20" s="124"/>
    </row>
    <row r="21" spans="1:7" ht="15">
      <c r="A21" s="4" t="s">
        <v>200</v>
      </c>
      <c r="B21" s="26" t="s">
        <v>402</v>
      </c>
      <c r="C21" s="160"/>
      <c r="D21" s="130">
        <f t="shared" si="0"/>
        <v>8</v>
      </c>
      <c r="E21" s="124">
        <v>8</v>
      </c>
      <c r="F21" s="124"/>
      <c r="G21" s="124"/>
    </row>
    <row r="22" spans="1:7" ht="12.75">
      <c r="A22" s="120" t="s">
        <v>18</v>
      </c>
      <c r="B22" s="168" t="s">
        <v>201</v>
      </c>
      <c r="C22" s="169" t="s">
        <v>153</v>
      </c>
      <c r="D22" s="123">
        <f>D23</f>
        <v>188.89999999999998</v>
      </c>
      <c r="E22" s="123">
        <f>E23</f>
        <v>54.3</v>
      </c>
      <c r="F22" s="123">
        <f>F23</f>
        <v>33.8</v>
      </c>
      <c r="G22" s="123">
        <f>G23</f>
        <v>134.6</v>
      </c>
    </row>
    <row r="23" spans="1:7" ht="15">
      <c r="A23" s="4" t="s">
        <v>119</v>
      </c>
      <c r="B23" s="258" t="s">
        <v>396</v>
      </c>
      <c r="C23" s="147"/>
      <c r="D23" s="124">
        <f t="shared" si="0"/>
        <v>188.89999999999998</v>
      </c>
      <c r="E23" s="124">
        <v>54.3</v>
      </c>
      <c r="F23" s="124">
        <v>33.8</v>
      </c>
      <c r="G23" s="124">
        <v>134.6</v>
      </c>
    </row>
    <row r="24" spans="1:7" ht="14.25">
      <c r="A24" s="120" t="s">
        <v>19</v>
      </c>
      <c r="B24" s="7" t="s">
        <v>121</v>
      </c>
      <c r="C24" s="166" t="s">
        <v>155</v>
      </c>
      <c r="D24" s="123">
        <f>D25+D26</f>
        <v>1546.4</v>
      </c>
      <c r="E24" s="123">
        <f>E25+E26</f>
        <v>43.8</v>
      </c>
      <c r="F24" s="123">
        <f>F25+F26</f>
        <v>0</v>
      </c>
      <c r="G24" s="123">
        <f>G25+G26</f>
        <v>1502.6</v>
      </c>
    </row>
    <row r="25" spans="1:7" ht="15">
      <c r="A25" s="4" t="s">
        <v>202</v>
      </c>
      <c r="B25" s="359" t="s">
        <v>396</v>
      </c>
      <c r="C25" s="166"/>
      <c r="D25" s="130">
        <f t="shared" si="0"/>
        <v>518.4</v>
      </c>
      <c r="E25" s="124">
        <v>43.8</v>
      </c>
      <c r="F25" s="124"/>
      <c r="G25" s="124">
        <v>474.6</v>
      </c>
    </row>
    <row r="26" spans="1:7" ht="27.75" customHeight="1">
      <c r="A26" s="4" t="s">
        <v>580</v>
      </c>
      <c r="B26" s="355" t="s">
        <v>579</v>
      </c>
      <c r="C26" s="169"/>
      <c r="D26" s="130">
        <f t="shared" si="0"/>
        <v>1028</v>
      </c>
      <c r="E26" s="124"/>
      <c r="F26" s="124"/>
      <c r="G26" s="124">
        <v>1028</v>
      </c>
    </row>
    <row r="27" spans="1:7" ht="25.5">
      <c r="A27" s="120" t="s">
        <v>78</v>
      </c>
      <c r="B27" s="127" t="s">
        <v>207</v>
      </c>
      <c r="C27" s="169" t="s">
        <v>156</v>
      </c>
      <c r="D27" s="123">
        <f>E27+G27</f>
        <v>10</v>
      </c>
      <c r="E27" s="123">
        <f>E28</f>
        <v>10</v>
      </c>
      <c r="F27" s="123">
        <f>F28</f>
        <v>0</v>
      </c>
      <c r="G27" s="123">
        <f>G28</f>
        <v>0</v>
      </c>
    </row>
    <row r="28" spans="1:7" ht="15">
      <c r="A28" s="4" t="s">
        <v>124</v>
      </c>
      <c r="B28" s="258" t="s">
        <v>396</v>
      </c>
      <c r="C28" s="139"/>
      <c r="D28" s="124">
        <f t="shared" si="0"/>
        <v>10</v>
      </c>
      <c r="E28" s="124">
        <v>10</v>
      </c>
      <c r="F28" s="124"/>
      <c r="G28" s="124"/>
    </row>
    <row r="29" spans="1:7" ht="25.5">
      <c r="A29" s="120" t="s">
        <v>148</v>
      </c>
      <c r="B29" s="127" t="s">
        <v>225</v>
      </c>
      <c r="C29" s="128" t="s">
        <v>203</v>
      </c>
      <c r="D29" s="129">
        <f t="shared" si="0"/>
        <v>2.3</v>
      </c>
      <c r="E29" s="123">
        <f>E30</f>
        <v>2.3</v>
      </c>
      <c r="F29" s="123">
        <f>F30</f>
        <v>0</v>
      </c>
      <c r="G29" s="123">
        <f>G30</f>
        <v>0</v>
      </c>
    </row>
    <row r="30" spans="1:7" ht="15">
      <c r="A30" s="4" t="s">
        <v>149</v>
      </c>
      <c r="B30" s="25" t="s">
        <v>195</v>
      </c>
      <c r="C30" s="28"/>
      <c r="D30" s="130">
        <f t="shared" si="0"/>
        <v>2.3</v>
      </c>
      <c r="E30" s="124">
        <v>2.3</v>
      </c>
      <c r="F30" s="125"/>
      <c r="G30" s="126"/>
    </row>
    <row r="31" spans="1:7" ht="14.25">
      <c r="A31" s="120" t="s">
        <v>159</v>
      </c>
      <c r="B31" s="170" t="s">
        <v>82</v>
      </c>
      <c r="C31" s="139" t="s">
        <v>151</v>
      </c>
      <c r="D31" s="123">
        <f t="shared" si="0"/>
        <v>148.3</v>
      </c>
      <c r="E31" s="123">
        <f>E32</f>
        <v>148.3</v>
      </c>
      <c r="F31" s="123">
        <f>F32</f>
        <v>0</v>
      </c>
      <c r="G31" s="123">
        <f>G32</f>
        <v>0</v>
      </c>
    </row>
    <row r="32" spans="1:7" ht="15">
      <c r="A32" s="120" t="s">
        <v>160</v>
      </c>
      <c r="B32" s="258" t="s">
        <v>396</v>
      </c>
      <c r="C32" s="139"/>
      <c r="D32" s="124">
        <f t="shared" si="0"/>
        <v>148.3</v>
      </c>
      <c r="E32" s="124">
        <v>148.3</v>
      </c>
      <c r="F32" s="124"/>
      <c r="G32" s="124"/>
    </row>
    <row r="33" spans="1:7" ht="28.5">
      <c r="A33" s="120" t="s">
        <v>166</v>
      </c>
      <c r="B33" s="171" t="s">
        <v>164</v>
      </c>
      <c r="C33" s="139" t="s">
        <v>38</v>
      </c>
      <c r="D33" s="123">
        <f>E33+G33</f>
        <v>564</v>
      </c>
      <c r="E33" s="123">
        <f>E34</f>
        <v>564</v>
      </c>
      <c r="F33" s="124"/>
      <c r="G33" s="124"/>
    </row>
    <row r="34" spans="1:7" ht="15">
      <c r="A34" s="120" t="s">
        <v>204</v>
      </c>
      <c r="B34" s="258" t="s">
        <v>396</v>
      </c>
      <c r="C34" s="146"/>
      <c r="D34" s="124">
        <f>E34+G34</f>
        <v>564</v>
      </c>
      <c r="E34" s="11">
        <v>564</v>
      </c>
      <c r="F34" s="15"/>
      <c r="G34" s="15"/>
    </row>
    <row r="35" spans="1:7" ht="14.25">
      <c r="A35" s="120" t="s">
        <v>205</v>
      </c>
      <c r="B35" s="172" t="s">
        <v>165</v>
      </c>
      <c r="C35" s="139" t="s">
        <v>40</v>
      </c>
      <c r="D35" s="123">
        <f>E35+G35</f>
        <v>4.4</v>
      </c>
      <c r="E35" s="123">
        <f>E36</f>
        <v>4.4</v>
      </c>
      <c r="F35" s="123">
        <f>F36+H35</f>
        <v>0</v>
      </c>
      <c r="G35" s="123">
        <f>G36+I35</f>
        <v>0</v>
      </c>
    </row>
    <row r="36" spans="1:7" ht="15">
      <c r="A36" s="120" t="s">
        <v>206</v>
      </c>
      <c r="B36" s="258" t="s">
        <v>396</v>
      </c>
      <c r="C36" s="146"/>
      <c r="D36" s="124">
        <f>E36+G36</f>
        <v>4.4</v>
      </c>
      <c r="E36" s="11">
        <v>4.4</v>
      </c>
      <c r="F36" s="15"/>
      <c r="G36" s="11"/>
    </row>
    <row r="37" spans="1:7" ht="15.75">
      <c r="A37" s="121" t="s">
        <v>20</v>
      </c>
      <c r="B37" s="501" t="s">
        <v>252</v>
      </c>
      <c r="C37" s="119"/>
      <c r="D37" s="151">
        <f>D39</f>
        <v>74.4</v>
      </c>
      <c r="E37" s="151">
        <f>E39</f>
        <v>74.4</v>
      </c>
      <c r="F37" s="151">
        <f>F39</f>
        <v>53.5</v>
      </c>
      <c r="G37" s="29">
        <f>G39</f>
        <v>0</v>
      </c>
    </row>
    <row r="38" spans="1:7" ht="25.5">
      <c r="A38" s="120" t="s">
        <v>21</v>
      </c>
      <c r="B38" s="173" t="s">
        <v>197</v>
      </c>
      <c r="C38" s="139" t="s">
        <v>154</v>
      </c>
      <c r="D38" s="123">
        <f>D39</f>
        <v>74.4</v>
      </c>
      <c r="E38" s="123">
        <f>E39</f>
        <v>74.4</v>
      </c>
      <c r="F38" s="123">
        <f>F39</f>
        <v>53.5</v>
      </c>
      <c r="G38" s="188">
        <f>G39</f>
        <v>0</v>
      </c>
    </row>
    <row r="39" spans="1:7" ht="15">
      <c r="A39" s="4" t="s">
        <v>104</v>
      </c>
      <c r="B39" s="258" t="s">
        <v>396</v>
      </c>
      <c r="C39" s="147"/>
      <c r="D39" s="124">
        <f>E39+G39</f>
        <v>74.4</v>
      </c>
      <c r="E39" s="124">
        <v>74.4</v>
      </c>
      <c r="F39" s="124">
        <v>53.5</v>
      </c>
      <c r="G39" s="131"/>
    </row>
    <row r="40" spans="1:7" ht="30.75" customHeight="1">
      <c r="A40" s="121" t="s">
        <v>22</v>
      </c>
      <c r="B40" s="500" t="s">
        <v>87</v>
      </c>
      <c r="C40" s="421"/>
      <c r="D40" s="422">
        <f>E40+G40</f>
        <v>3097.6</v>
      </c>
      <c r="E40" s="189">
        <f>E42+E43</f>
        <v>3097.6</v>
      </c>
      <c r="F40" s="189">
        <f>F42+F43</f>
        <v>61.9</v>
      </c>
      <c r="G40" s="189">
        <f>G42+G43</f>
        <v>0</v>
      </c>
    </row>
    <row r="41" spans="1:7" ht="25.5">
      <c r="A41" s="120" t="s">
        <v>23</v>
      </c>
      <c r="B41" s="174" t="s">
        <v>115</v>
      </c>
      <c r="C41" s="166" t="s">
        <v>152</v>
      </c>
      <c r="D41" s="123">
        <f>D42+D43</f>
        <v>3097.6</v>
      </c>
      <c r="E41" s="123">
        <f>E42+E43</f>
        <v>3097.6</v>
      </c>
      <c r="F41" s="123">
        <f>F42+F43</f>
        <v>61.9</v>
      </c>
      <c r="G41" s="123">
        <f>G42+G43</f>
        <v>0</v>
      </c>
    </row>
    <row r="42" spans="1:7" ht="15">
      <c r="A42" s="4" t="s">
        <v>105</v>
      </c>
      <c r="B42" s="258" t="s">
        <v>396</v>
      </c>
      <c r="C42" s="156"/>
      <c r="D42" s="130">
        <f>E42+G42</f>
        <v>1890.1</v>
      </c>
      <c r="E42" s="124">
        <v>1890.1</v>
      </c>
      <c r="F42" s="124"/>
      <c r="G42" s="124"/>
    </row>
    <row r="43" spans="1:7" ht="15">
      <c r="A43" s="4" t="s">
        <v>106</v>
      </c>
      <c r="B43" s="155" t="s">
        <v>195</v>
      </c>
      <c r="C43" s="160"/>
      <c r="D43" s="130">
        <f>E43+G43</f>
        <v>1207.5</v>
      </c>
      <c r="E43" s="124">
        <v>1207.5</v>
      </c>
      <c r="F43" s="124">
        <v>61.9</v>
      </c>
      <c r="G43" s="124"/>
    </row>
    <row r="44" spans="1:7" ht="15.75">
      <c r="A44" s="121" t="s">
        <v>24</v>
      </c>
      <c r="B44" s="499" t="s">
        <v>25</v>
      </c>
      <c r="C44" s="153"/>
      <c r="D44" s="151">
        <f>D45</f>
        <v>456</v>
      </c>
      <c r="E44" s="151">
        <f>E45</f>
        <v>456</v>
      </c>
      <c r="F44" s="151">
        <f>F45</f>
        <v>126.5</v>
      </c>
      <c r="G44" s="151">
        <f>G45</f>
        <v>0</v>
      </c>
    </row>
    <row r="45" spans="1:7" ht="25.5">
      <c r="A45" s="120" t="s">
        <v>26</v>
      </c>
      <c r="B45" s="127" t="s">
        <v>207</v>
      </c>
      <c r="C45" s="116" t="s">
        <v>156</v>
      </c>
      <c r="D45" s="123">
        <f>D46+D47</f>
        <v>456</v>
      </c>
      <c r="E45" s="123">
        <f>E46+E47</f>
        <v>456</v>
      </c>
      <c r="F45" s="123">
        <f>F46+F47</f>
        <v>126.5</v>
      </c>
      <c r="G45" s="123">
        <f>G46+G47</f>
        <v>0</v>
      </c>
    </row>
    <row r="46" spans="1:7" ht="15">
      <c r="A46" s="4" t="s">
        <v>108</v>
      </c>
      <c r="B46" s="9" t="s">
        <v>195</v>
      </c>
      <c r="C46" s="19"/>
      <c r="D46" s="130">
        <f>E46+G46</f>
        <v>456</v>
      </c>
      <c r="E46" s="124">
        <v>456</v>
      </c>
      <c r="F46" s="124">
        <v>126.5</v>
      </c>
      <c r="G46" s="124"/>
    </row>
    <row r="47" spans="1:7" ht="30">
      <c r="A47" s="4" t="s">
        <v>578</v>
      </c>
      <c r="B47" s="355" t="s">
        <v>579</v>
      </c>
      <c r="C47" s="19"/>
      <c r="D47" s="130">
        <f>E47+G47</f>
        <v>0</v>
      </c>
      <c r="E47" s="124"/>
      <c r="F47" s="124"/>
      <c r="G47" s="124"/>
    </row>
    <row r="48" spans="1:7" ht="15.75">
      <c r="A48" s="121" t="s">
        <v>27</v>
      </c>
      <c r="B48" s="496" t="s">
        <v>75</v>
      </c>
      <c r="C48" s="153"/>
      <c r="D48" s="151">
        <f>D50+D51+D52</f>
        <v>1404.3000000000002</v>
      </c>
      <c r="E48" s="151">
        <f>E50+E51+E52</f>
        <v>1404.3000000000002</v>
      </c>
      <c r="F48" s="151">
        <f>F50+F51+F52</f>
        <v>844.2</v>
      </c>
      <c r="G48" s="151">
        <f>G50+G51+G52</f>
        <v>0</v>
      </c>
    </row>
    <row r="49" spans="1:7" ht="14.25">
      <c r="A49" s="4" t="s">
        <v>28</v>
      </c>
      <c r="B49" s="7" t="s">
        <v>192</v>
      </c>
      <c r="C49" s="116" t="s">
        <v>150</v>
      </c>
      <c r="D49" s="123">
        <f>E49+G49</f>
        <v>1404.3000000000002</v>
      </c>
      <c r="E49" s="123">
        <f>E50+E51+E52</f>
        <v>1404.3000000000002</v>
      </c>
      <c r="F49" s="123">
        <f>F50+F51+F52</f>
        <v>844.2</v>
      </c>
      <c r="G49" s="123">
        <f>G50+G51+G52</f>
        <v>0</v>
      </c>
    </row>
    <row r="50" spans="1:7" ht="15">
      <c r="A50" s="122" t="s">
        <v>109</v>
      </c>
      <c r="B50" s="258" t="s">
        <v>396</v>
      </c>
      <c r="C50" s="115"/>
      <c r="D50" s="130">
        <f>E50+G50</f>
        <v>875.2</v>
      </c>
      <c r="E50" s="124">
        <v>875.2</v>
      </c>
      <c r="F50" s="124">
        <v>540.7</v>
      </c>
      <c r="G50" s="124"/>
    </row>
    <row r="51" spans="1:7" ht="15">
      <c r="A51" s="4" t="s">
        <v>208</v>
      </c>
      <c r="B51" s="167" t="s">
        <v>470</v>
      </c>
      <c r="C51" s="117"/>
      <c r="D51" s="130">
        <f>E51+G51</f>
        <v>417.7</v>
      </c>
      <c r="E51" s="124">
        <v>417.7</v>
      </c>
      <c r="F51" s="124">
        <v>303.5</v>
      </c>
      <c r="G51" s="124"/>
    </row>
    <row r="52" spans="1:7" ht="15">
      <c r="A52" s="4" t="s">
        <v>209</v>
      </c>
      <c r="B52" s="26" t="s">
        <v>628</v>
      </c>
      <c r="C52" s="19"/>
      <c r="D52" s="130">
        <f>E52+G52</f>
        <v>111.4</v>
      </c>
      <c r="E52" s="124">
        <v>111.4</v>
      </c>
      <c r="F52" s="131"/>
      <c r="G52" s="131"/>
    </row>
    <row r="53" spans="1:7" ht="31.5">
      <c r="A53" s="121" t="s">
        <v>29</v>
      </c>
      <c r="B53" s="498" t="s">
        <v>306</v>
      </c>
      <c r="C53" s="175"/>
      <c r="D53" s="151">
        <f>D55+D56+D57</f>
        <v>824.6</v>
      </c>
      <c r="E53" s="151">
        <f>E55+E56+E57</f>
        <v>807.6</v>
      </c>
      <c r="F53" s="151">
        <f>F55+F56+F57</f>
        <v>562.6</v>
      </c>
      <c r="G53" s="151">
        <f>G55+G56+G57</f>
        <v>17</v>
      </c>
    </row>
    <row r="54" spans="1:7" ht="14.25">
      <c r="A54" s="4" t="s">
        <v>30</v>
      </c>
      <c r="B54" s="7" t="s">
        <v>192</v>
      </c>
      <c r="C54" s="116" t="s">
        <v>150</v>
      </c>
      <c r="D54" s="123">
        <f>E54+G54</f>
        <v>824.6</v>
      </c>
      <c r="E54" s="123">
        <f>E55+E56+E57</f>
        <v>807.6</v>
      </c>
      <c r="F54" s="123">
        <f>F55+F56+F57</f>
        <v>562.6</v>
      </c>
      <c r="G54" s="123">
        <f>G55+G56+G57</f>
        <v>17</v>
      </c>
    </row>
    <row r="55" spans="1:7" ht="15">
      <c r="A55" s="4" t="s">
        <v>110</v>
      </c>
      <c r="B55" s="258" t="s">
        <v>396</v>
      </c>
      <c r="C55" s="115"/>
      <c r="D55" s="130">
        <f>E55+G55</f>
        <v>696.6</v>
      </c>
      <c r="E55" s="124">
        <v>696.6</v>
      </c>
      <c r="F55" s="124">
        <v>507.9</v>
      </c>
      <c r="G55" s="124"/>
    </row>
    <row r="56" spans="1:7" ht="15">
      <c r="A56" s="4" t="s">
        <v>210</v>
      </c>
      <c r="B56" s="167" t="s">
        <v>470</v>
      </c>
      <c r="C56" s="19"/>
      <c r="D56" s="130">
        <f>E56+G56</f>
        <v>71.6</v>
      </c>
      <c r="E56" s="124">
        <v>71.6</v>
      </c>
      <c r="F56" s="124">
        <v>54.7</v>
      </c>
      <c r="G56" s="124"/>
    </row>
    <row r="57" spans="1:7" ht="15">
      <c r="A57" s="4" t="s">
        <v>410</v>
      </c>
      <c r="B57" s="26" t="s">
        <v>628</v>
      </c>
      <c r="C57" s="19"/>
      <c r="D57" s="130">
        <f>E57+G57</f>
        <v>56.4</v>
      </c>
      <c r="E57" s="124">
        <v>39.4</v>
      </c>
      <c r="F57" s="131"/>
      <c r="G57" s="124">
        <v>17</v>
      </c>
    </row>
    <row r="58" spans="1:7" ht="15.75">
      <c r="A58" s="121" t="s">
        <v>31</v>
      </c>
      <c r="B58" s="496" t="s">
        <v>32</v>
      </c>
      <c r="C58" s="153"/>
      <c r="D58" s="151">
        <f>D60+D61+D62</f>
        <v>4183.099999999999</v>
      </c>
      <c r="E58" s="151">
        <f>E60+E61+E62</f>
        <v>4183.099999999999</v>
      </c>
      <c r="F58" s="151">
        <f>F60+F61+F62</f>
        <v>2816.8999999999996</v>
      </c>
      <c r="G58" s="151">
        <f>G60+G61+G62</f>
        <v>0</v>
      </c>
    </row>
    <row r="59" spans="1:7" ht="14.25">
      <c r="A59" s="120" t="s">
        <v>33</v>
      </c>
      <c r="B59" s="7" t="s">
        <v>192</v>
      </c>
      <c r="C59" s="116" t="s">
        <v>150</v>
      </c>
      <c r="D59" s="123">
        <f>D60+D61+D62</f>
        <v>4183.099999999999</v>
      </c>
      <c r="E59" s="123">
        <f>E60+E61+E62</f>
        <v>4183.099999999999</v>
      </c>
      <c r="F59" s="123">
        <f>F60+F61+F62</f>
        <v>2816.8999999999996</v>
      </c>
      <c r="G59" s="123">
        <f>G60+G61+G62</f>
        <v>0</v>
      </c>
    </row>
    <row r="60" spans="1:7" ht="15">
      <c r="A60" s="4" t="s">
        <v>111</v>
      </c>
      <c r="B60" s="258" t="s">
        <v>396</v>
      </c>
      <c r="C60" s="115"/>
      <c r="D60" s="130">
        <f>E60+G60</f>
        <v>1031.9</v>
      </c>
      <c r="E60" s="124">
        <v>1031.9</v>
      </c>
      <c r="F60" s="124">
        <v>529.8</v>
      </c>
      <c r="G60" s="124"/>
    </row>
    <row r="61" spans="1:7" ht="15">
      <c r="A61" s="4" t="s">
        <v>211</v>
      </c>
      <c r="B61" s="167" t="s">
        <v>470</v>
      </c>
      <c r="C61" s="117"/>
      <c r="D61" s="130">
        <f>E61+G61</f>
        <v>3065</v>
      </c>
      <c r="E61" s="124">
        <v>3065</v>
      </c>
      <c r="F61" s="124">
        <v>2287.1</v>
      </c>
      <c r="G61" s="124"/>
    </row>
    <row r="62" spans="1:7" ht="15">
      <c r="A62" s="122" t="s">
        <v>212</v>
      </c>
      <c r="B62" s="26" t="s">
        <v>628</v>
      </c>
      <c r="C62" s="19"/>
      <c r="D62" s="130">
        <f>E62+G62</f>
        <v>86.2</v>
      </c>
      <c r="E62" s="124">
        <v>86.2</v>
      </c>
      <c r="F62" s="131"/>
      <c r="G62" s="124"/>
    </row>
    <row r="63" spans="1:7" ht="15.75">
      <c r="A63" s="121" t="s">
        <v>34</v>
      </c>
      <c r="B63" s="496" t="s">
        <v>37</v>
      </c>
      <c r="C63" s="153"/>
      <c r="D63" s="151">
        <f>D64</f>
        <v>2136.7</v>
      </c>
      <c r="E63" s="151">
        <f>E64</f>
        <v>2136.7</v>
      </c>
      <c r="F63" s="151">
        <f>F64</f>
        <v>1443.6</v>
      </c>
      <c r="G63" s="151">
        <f>G64</f>
        <v>0</v>
      </c>
    </row>
    <row r="64" spans="1:7" ht="14.25">
      <c r="A64" s="120" t="s">
        <v>35</v>
      </c>
      <c r="B64" s="7" t="s">
        <v>192</v>
      </c>
      <c r="C64" s="116" t="s">
        <v>150</v>
      </c>
      <c r="D64" s="123">
        <f>D65+D66+D67</f>
        <v>2136.7</v>
      </c>
      <c r="E64" s="123">
        <f>E65+E66+E67</f>
        <v>2136.7</v>
      </c>
      <c r="F64" s="123">
        <f>F65+F66+F67</f>
        <v>1443.6</v>
      </c>
      <c r="G64" s="123">
        <f>G65+G66+G67</f>
        <v>0</v>
      </c>
    </row>
    <row r="65" spans="1:7" ht="15">
      <c r="A65" s="4" t="s">
        <v>112</v>
      </c>
      <c r="B65" s="258" t="s">
        <v>396</v>
      </c>
      <c r="C65" s="115"/>
      <c r="D65" s="130">
        <f>E65+G65</f>
        <v>717.8</v>
      </c>
      <c r="E65" s="124">
        <v>717.8</v>
      </c>
      <c r="F65" s="124">
        <v>398.5</v>
      </c>
      <c r="G65" s="124"/>
    </row>
    <row r="66" spans="1:7" ht="15">
      <c r="A66" s="4" t="s">
        <v>213</v>
      </c>
      <c r="B66" s="167" t="s">
        <v>470</v>
      </c>
      <c r="C66" s="117"/>
      <c r="D66" s="130">
        <f>E66+G66</f>
        <v>1403.9</v>
      </c>
      <c r="E66" s="124">
        <v>1403.9</v>
      </c>
      <c r="F66" s="124">
        <v>1045.1</v>
      </c>
      <c r="G66" s="124"/>
    </row>
    <row r="67" spans="1:7" ht="15">
      <c r="A67" s="4" t="s">
        <v>265</v>
      </c>
      <c r="B67" s="26" t="s">
        <v>628</v>
      </c>
      <c r="C67" s="117"/>
      <c r="D67" s="130">
        <f>E67+G67</f>
        <v>15</v>
      </c>
      <c r="E67" s="124">
        <v>15</v>
      </c>
      <c r="F67" s="124"/>
      <c r="G67" s="124"/>
    </row>
    <row r="68" spans="1:7" ht="15.75">
      <c r="A68" s="121" t="s">
        <v>36</v>
      </c>
      <c r="B68" s="496" t="s">
        <v>5</v>
      </c>
      <c r="C68" s="118"/>
      <c r="D68" s="151">
        <f>D69</f>
        <v>918.3</v>
      </c>
      <c r="E68" s="151">
        <f>E69</f>
        <v>918.3</v>
      </c>
      <c r="F68" s="151">
        <f>F69</f>
        <v>623.5</v>
      </c>
      <c r="G68" s="151">
        <f>G69</f>
        <v>0</v>
      </c>
    </row>
    <row r="69" spans="1:7" ht="14.25">
      <c r="A69" s="120" t="s">
        <v>214</v>
      </c>
      <c r="B69" s="27" t="s">
        <v>192</v>
      </c>
      <c r="C69" s="20" t="s">
        <v>150</v>
      </c>
      <c r="D69" s="190">
        <f>D70+D71+D72</f>
        <v>918.3</v>
      </c>
      <c r="E69" s="190">
        <f>E70+E71+E72</f>
        <v>918.3</v>
      </c>
      <c r="F69" s="190">
        <f>F70+F71+F72</f>
        <v>623.5</v>
      </c>
      <c r="G69" s="190">
        <f>G70+G71+G72</f>
        <v>0</v>
      </c>
    </row>
    <row r="70" spans="1:7" ht="15">
      <c r="A70" s="4" t="s">
        <v>215</v>
      </c>
      <c r="B70" s="258" t="s">
        <v>396</v>
      </c>
      <c r="C70" s="191"/>
      <c r="D70" s="130">
        <f>E70+G70</f>
        <v>270.4</v>
      </c>
      <c r="E70" s="124">
        <v>270.4</v>
      </c>
      <c r="F70" s="124">
        <v>142.3</v>
      </c>
      <c r="G70" s="124"/>
    </row>
    <row r="71" spans="1:7" ht="15">
      <c r="A71" s="4" t="s">
        <v>216</v>
      </c>
      <c r="B71" s="167" t="s">
        <v>470</v>
      </c>
      <c r="C71" s="191"/>
      <c r="D71" s="130">
        <f>E71+G71</f>
        <v>638.5</v>
      </c>
      <c r="E71" s="124">
        <v>638.5</v>
      </c>
      <c r="F71" s="124">
        <v>481.2</v>
      </c>
      <c r="G71" s="124"/>
    </row>
    <row r="72" spans="1:7" ht="15">
      <c r="A72" s="122" t="s">
        <v>217</v>
      </c>
      <c r="B72" s="26" t="s">
        <v>628</v>
      </c>
      <c r="C72" s="191"/>
      <c r="D72" s="130">
        <f>E72+G72</f>
        <v>9.4</v>
      </c>
      <c r="E72" s="124">
        <v>9.4</v>
      </c>
      <c r="F72" s="124"/>
      <c r="G72" s="124"/>
    </row>
    <row r="73" spans="1:7" ht="15">
      <c r="A73" s="121" t="s">
        <v>40</v>
      </c>
      <c r="B73" s="27" t="s">
        <v>461</v>
      </c>
      <c r="C73" s="153"/>
      <c r="D73" s="129">
        <f>E73+G73</f>
        <v>7238.1</v>
      </c>
      <c r="E73" s="123">
        <f>E74</f>
        <v>7238.1</v>
      </c>
      <c r="F73" s="123">
        <f>F74</f>
        <v>4884</v>
      </c>
      <c r="G73" s="123">
        <f>G74</f>
        <v>0</v>
      </c>
    </row>
    <row r="74" spans="1:7" ht="14.25">
      <c r="A74" s="120" t="s">
        <v>41</v>
      </c>
      <c r="B74" s="7" t="s">
        <v>192</v>
      </c>
      <c r="C74" s="116" t="s">
        <v>150</v>
      </c>
      <c r="D74" s="129">
        <f>D75+D76+D77</f>
        <v>7238.1</v>
      </c>
      <c r="E74" s="123">
        <f>E75+E76+E77</f>
        <v>7238.1</v>
      </c>
      <c r="F74" s="123">
        <f>F75+F76+F77</f>
        <v>4884</v>
      </c>
      <c r="G74" s="123">
        <f>G75+G76+G77</f>
        <v>0</v>
      </c>
    </row>
    <row r="75" spans="1:7" ht="15">
      <c r="A75" s="4" t="s">
        <v>116</v>
      </c>
      <c r="B75" s="258" t="s">
        <v>396</v>
      </c>
      <c r="C75" s="115"/>
      <c r="D75" s="130">
        <f>E75+G75</f>
        <v>2020.1</v>
      </c>
      <c r="E75" s="130">
        <f aca="true" t="shared" si="1" ref="E75:G77">E60+E65+E70</f>
        <v>2020.1</v>
      </c>
      <c r="F75" s="130">
        <f t="shared" si="1"/>
        <v>1070.6</v>
      </c>
      <c r="G75" s="130">
        <f t="shared" si="1"/>
        <v>0</v>
      </c>
    </row>
    <row r="76" spans="1:7" ht="15">
      <c r="A76" s="4" t="s">
        <v>218</v>
      </c>
      <c r="B76" s="167" t="s">
        <v>470</v>
      </c>
      <c r="C76" s="117"/>
      <c r="D76" s="130">
        <f>E76+G76</f>
        <v>5107.4</v>
      </c>
      <c r="E76" s="130">
        <f t="shared" si="1"/>
        <v>5107.4</v>
      </c>
      <c r="F76" s="130">
        <f t="shared" si="1"/>
        <v>3813.3999999999996</v>
      </c>
      <c r="G76" s="130">
        <f t="shared" si="1"/>
        <v>0</v>
      </c>
    </row>
    <row r="77" spans="1:7" ht="15">
      <c r="A77" s="4" t="s">
        <v>219</v>
      </c>
      <c r="B77" s="26" t="s">
        <v>402</v>
      </c>
      <c r="C77" s="19"/>
      <c r="D77" s="130">
        <f>E77+G77</f>
        <v>110.60000000000001</v>
      </c>
      <c r="E77" s="130">
        <f t="shared" si="1"/>
        <v>110.60000000000001</v>
      </c>
      <c r="F77" s="130">
        <f t="shared" si="1"/>
        <v>0</v>
      </c>
      <c r="G77" s="130">
        <f t="shared" si="1"/>
        <v>0</v>
      </c>
    </row>
    <row r="78" spans="1:7" ht="15.75">
      <c r="A78" s="121" t="s">
        <v>42</v>
      </c>
      <c r="B78" s="496" t="s">
        <v>6</v>
      </c>
      <c r="C78" s="153"/>
      <c r="D78" s="151">
        <f>D80+D81+D82</f>
        <v>272.40000000000003</v>
      </c>
      <c r="E78" s="151">
        <f>E80+E81+E82</f>
        <v>270</v>
      </c>
      <c r="F78" s="151">
        <f>F80+F81+F82</f>
        <v>148.9</v>
      </c>
      <c r="G78" s="151">
        <f>G80+G81+G82</f>
        <v>2.4</v>
      </c>
    </row>
    <row r="79" spans="1:7" ht="14.25">
      <c r="A79" s="120" t="s">
        <v>43</v>
      </c>
      <c r="B79" s="176" t="s">
        <v>192</v>
      </c>
      <c r="C79" s="116" t="s">
        <v>150</v>
      </c>
      <c r="D79" s="123">
        <f>D80+D81+D82</f>
        <v>272.40000000000003</v>
      </c>
      <c r="E79" s="123">
        <f>E80+E81+E82</f>
        <v>270</v>
      </c>
      <c r="F79" s="123">
        <f>F80+F81+F82</f>
        <v>148.9</v>
      </c>
      <c r="G79" s="123">
        <f>G80+G81+G82</f>
        <v>2.4</v>
      </c>
    </row>
    <row r="80" spans="1:7" ht="15">
      <c r="A80" s="4" t="s">
        <v>126</v>
      </c>
      <c r="B80" s="258" t="s">
        <v>396</v>
      </c>
      <c r="C80" s="115"/>
      <c r="D80" s="124">
        <f>E80+G80</f>
        <v>254.3</v>
      </c>
      <c r="E80" s="15">
        <v>251.9</v>
      </c>
      <c r="F80" s="15">
        <v>148.3</v>
      </c>
      <c r="G80" s="11">
        <v>2.4</v>
      </c>
    </row>
    <row r="81" spans="1:7" ht="15">
      <c r="A81" s="4" t="s">
        <v>220</v>
      </c>
      <c r="B81" s="26" t="s">
        <v>628</v>
      </c>
      <c r="C81" s="117"/>
      <c r="D81" s="124">
        <f>E81+G81</f>
        <v>5</v>
      </c>
      <c r="E81" s="11">
        <v>5</v>
      </c>
      <c r="F81" s="15"/>
      <c r="G81" s="15"/>
    </row>
    <row r="82" spans="1:7" ht="25.5">
      <c r="A82" s="4" t="s">
        <v>584</v>
      </c>
      <c r="B82" s="268" t="s">
        <v>471</v>
      </c>
      <c r="C82" s="116" t="s">
        <v>203</v>
      </c>
      <c r="D82" s="124">
        <f>E82+G82</f>
        <v>13.1</v>
      </c>
      <c r="E82" s="124">
        <v>13.1</v>
      </c>
      <c r="F82" s="15">
        <v>0.6</v>
      </c>
      <c r="G82" s="15"/>
    </row>
    <row r="83" spans="1:7" ht="15.75">
      <c r="A83" s="121" t="s">
        <v>44</v>
      </c>
      <c r="B83" s="496" t="s">
        <v>49</v>
      </c>
      <c r="C83" s="175"/>
      <c r="D83" s="151">
        <f>D85+D86</f>
        <v>425.7</v>
      </c>
      <c r="E83" s="151">
        <f>E85+E86</f>
        <v>425.7</v>
      </c>
      <c r="F83" s="151">
        <f>F85+F86</f>
        <v>231.8</v>
      </c>
      <c r="G83" s="151">
        <f>G85+G86</f>
        <v>0</v>
      </c>
    </row>
    <row r="84" spans="1:7" ht="14.25">
      <c r="A84" s="120" t="s">
        <v>45</v>
      </c>
      <c r="B84" s="7" t="s">
        <v>192</v>
      </c>
      <c r="C84" s="116" t="s">
        <v>150</v>
      </c>
      <c r="D84" s="123">
        <f>D85+D86</f>
        <v>425.7</v>
      </c>
      <c r="E84" s="123">
        <f>E85+E86</f>
        <v>425.7</v>
      </c>
      <c r="F84" s="123">
        <f>F85+F86</f>
        <v>231.8</v>
      </c>
      <c r="G84" s="123">
        <f>G85+G86</f>
        <v>0</v>
      </c>
    </row>
    <row r="85" spans="1:7" ht="15">
      <c r="A85" s="4" t="s">
        <v>127</v>
      </c>
      <c r="B85" s="258" t="s">
        <v>396</v>
      </c>
      <c r="C85" s="118"/>
      <c r="D85" s="124">
        <f>E85+G85</f>
        <v>421.2</v>
      </c>
      <c r="E85" s="124">
        <v>421.2</v>
      </c>
      <c r="F85" s="131">
        <v>231.8</v>
      </c>
      <c r="G85" s="124"/>
    </row>
    <row r="86" spans="1:7" ht="15">
      <c r="A86" s="4" t="s">
        <v>221</v>
      </c>
      <c r="B86" s="26" t="s">
        <v>628</v>
      </c>
      <c r="C86" s="118"/>
      <c r="D86" s="124">
        <f>E86+G86</f>
        <v>4.5</v>
      </c>
      <c r="E86" s="124">
        <v>4.5</v>
      </c>
      <c r="F86" s="131"/>
      <c r="G86" s="124"/>
    </row>
    <row r="87" spans="1:7" ht="28.5">
      <c r="A87" s="212" t="s">
        <v>46</v>
      </c>
      <c r="B87" s="497" t="s">
        <v>458</v>
      </c>
      <c r="C87" s="177"/>
      <c r="D87" s="151">
        <f>D89+D90</f>
        <v>289.7</v>
      </c>
      <c r="E87" s="151">
        <f>E89+E90</f>
        <v>289.7</v>
      </c>
      <c r="F87" s="151">
        <f>F89+F90</f>
        <v>175.4</v>
      </c>
      <c r="G87" s="151">
        <f>G89+G90</f>
        <v>0</v>
      </c>
    </row>
    <row r="88" spans="1:7" ht="14.25">
      <c r="A88" s="120" t="s">
        <v>47</v>
      </c>
      <c r="B88" s="7" t="s">
        <v>192</v>
      </c>
      <c r="C88" s="116" t="s">
        <v>150</v>
      </c>
      <c r="D88" s="123">
        <f>D89+D90</f>
        <v>289.7</v>
      </c>
      <c r="E88" s="123">
        <f>E89+E90</f>
        <v>289.7</v>
      </c>
      <c r="F88" s="123">
        <f>F89+F90</f>
        <v>175.4</v>
      </c>
      <c r="G88" s="123">
        <f>G89+G90</f>
        <v>0</v>
      </c>
    </row>
    <row r="89" spans="1:7" ht="15">
      <c r="A89" s="4" t="s">
        <v>128</v>
      </c>
      <c r="B89" s="258" t="s">
        <v>396</v>
      </c>
      <c r="C89" s="115"/>
      <c r="D89" s="130">
        <f>E89+G89</f>
        <v>285.9</v>
      </c>
      <c r="E89" s="124">
        <v>285.9</v>
      </c>
      <c r="F89" s="131">
        <v>175.4</v>
      </c>
      <c r="G89" s="124"/>
    </row>
    <row r="90" spans="1:7" ht="15">
      <c r="A90" s="4" t="s">
        <v>222</v>
      </c>
      <c r="B90" s="26" t="s">
        <v>628</v>
      </c>
      <c r="C90" s="19"/>
      <c r="D90" s="130">
        <f>E90+G90</f>
        <v>3.8</v>
      </c>
      <c r="E90" s="124">
        <v>3.8</v>
      </c>
      <c r="F90" s="131"/>
      <c r="G90" s="131"/>
    </row>
    <row r="91" spans="1:7" ht="15.75">
      <c r="A91" s="120" t="s">
        <v>48</v>
      </c>
      <c r="B91" s="496" t="s">
        <v>55</v>
      </c>
      <c r="C91" s="128"/>
      <c r="D91" s="123">
        <f>D92+D94+D97+D101+D103+D105</f>
        <v>153.99999999999997</v>
      </c>
      <c r="E91" s="123">
        <f>E92+E94+E97+E101+E103+E105</f>
        <v>150.99999999999997</v>
      </c>
      <c r="F91" s="123">
        <f>F92+F94+F97+F101+F103+F105</f>
        <v>81.30000000000001</v>
      </c>
      <c r="G91" s="123">
        <f>G92+G94+G97+G101+G103+G105</f>
        <v>3</v>
      </c>
    </row>
    <row r="92" spans="1:7" ht="14.25">
      <c r="A92" s="120" t="s">
        <v>50</v>
      </c>
      <c r="B92" s="29" t="s">
        <v>114</v>
      </c>
      <c r="C92" s="20" t="s">
        <v>150</v>
      </c>
      <c r="D92" s="123">
        <f>D93</f>
        <v>3.6</v>
      </c>
      <c r="E92" s="123">
        <f>E93</f>
        <v>3.6</v>
      </c>
      <c r="F92" s="123">
        <f>F93</f>
        <v>0</v>
      </c>
      <c r="G92" s="123">
        <f>G93</f>
        <v>0</v>
      </c>
    </row>
    <row r="93" spans="1:7" ht="15">
      <c r="A93" s="146" t="s">
        <v>129</v>
      </c>
      <c r="B93" s="258" t="s">
        <v>396</v>
      </c>
      <c r="C93" s="118"/>
      <c r="D93" s="124">
        <f>E93+G93</f>
        <v>3.6</v>
      </c>
      <c r="E93" s="412">
        <v>3.6</v>
      </c>
      <c r="F93" s="413"/>
      <c r="G93" s="412"/>
    </row>
    <row r="94" spans="1:7" ht="25.5">
      <c r="A94" s="120" t="s">
        <v>262</v>
      </c>
      <c r="B94" s="178" t="s">
        <v>115</v>
      </c>
      <c r="C94" s="116" t="s">
        <v>152</v>
      </c>
      <c r="D94" s="123">
        <f>D95+D96</f>
        <v>0</v>
      </c>
      <c r="E94" s="123">
        <f>E95+E96</f>
        <v>0</v>
      </c>
      <c r="F94" s="123">
        <f>F95+F96</f>
        <v>0</v>
      </c>
      <c r="G94" s="123">
        <f>G95+G96</f>
        <v>0</v>
      </c>
    </row>
    <row r="95" spans="1:7" ht="25.5">
      <c r="A95" s="4" t="s">
        <v>263</v>
      </c>
      <c r="B95" s="268" t="s">
        <v>471</v>
      </c>
      <c r="C95" s="115"/>
      <c r="D95" s="130">
        <f>E95+G95</f>
        <v>0</v>
      </c>
      <c r="E95" s="412"/>
      <c r="F95" s="412"/>
      <c r="G95" s="413"/>
    </row>
    <row r="96" spans="1:7" ht="15">
      <c r="A96" s="4" t="s">
        <v>611</v>
      </c>
      <c r="B96" s="359" t="s">
        <v>396</v>
      </c>
      <c r="C96" s="19"/>
      <c r="D96" s="130">
        <f>E96+G96</f>
        <v>0</v>
      </c>
      <c r="E96" s="412"/>
      <c r="F96" s="412"/>
      <c r="G96" s="413"/>
    </row>
    <row r="97" spans="1:7" ht="25.5">
      <c r="A97" s="120" t="s">
        <v>400</v>
      </c>
      <c r="B97" s="30" t="s">
        <v>117</v>
      </c>
      <c r="C97" s="28" t="s">
        <v>154</v>
      </c>
      <c r="D97" s="123">
        <f>D98+D99+D100</f>
        <v>128.6</v>
      </c>
      <c r="E97" s="157">
        <f>E98+E99+E100</f>
        <v>125.6</v>
      </c>
      <c r="F97" s="157">
        <f>F98+F99+F100</f>
        <v>71.4</v>
      </c>
      <c r="G97" s="157">
        <f>G98+G99+G100</f>
        <v>3</v>
      </c>
    </row>
    <row r="98" spans="1:7" ht="15">
      <c r="A98" s="4" t="s">
        <v>401</v>
      </c>
      <c r="B98" s="359" t="s">
        <v>396</v>
      </c>
      <c r="C98" s="115"/>
      <c r="D98" s="130">
        <f aca="true" t="shared" si="2" ref="D98:D106">E98+G98</f>
        <v>127.6</v>
      </c>
      <c r="E98" s="412">
        <v>124.6</v>
      </c>
      <c r="F98" s="412">
        <v>71.4</v>
      </c>
      <c r="G98" s="412">
        <v>3</v>
      </c>
    </row>
    <row r="99" spans="1:7" ht="15">
      <c r="A99" s="4" t="s">
        <v>413</v>
      </c>
      <c r="B99" s="26" t="s">
        <v>628</v>
      </c>
      <c r="C99" s="109"/>
      <c r="D99" s="130">
        <f t="shared" si="2"/>
        <v>1</v>
      </c>
      <c r="E99" s="412">
        <v>1</v>
      </c>
      <c r="F99" s="157"/>
      <c r="G99" s="157"/>
    </row>
    <row r="100" spans="1:7" ht="25.5">
      <c r="A100" s="4" t="s">
        <v>581</v>
      </c>
      <c r="B100" s="268" t="s">
        <v>471</v>
      </c>
      <c r="C100" s="32"/>
      <c r="D100" s="130">
        <f t="shared" si="2"/>
        <v>0</v>
      </c>
      <c r="E100" s="412"/>
      <c r="F100" s="157"/>
      <c r="G100" s="157"/>
    </row>
    <row r="101" spans="1:7" ht="25.5">
      <c r="A101" s="120" t="s">
        <v>414</v>
      </c>
      <c r="B101" s="127" t="s">
        <v>207</v>
      </c>
      <c r="C101" s="128" t="s">
        <v>156</v>
      </c>
      <c r="D101" s="129">
        <f t="shared" si="2"/>
        <v>12.7</v>
      </c>
      <c r="E101" s="157">
        <f>E102</f>
        <v>12.7</v>
      </c>
      <c r="F101" s="157">
        <f>F102</f>
        <v>9.7</v>
      </c>
      <c r="G101" s="157">
        <f>G102</f>
        <v>0</v>
      </c>
    </row>
    <row r="102" spans="1:7" ht="25.5">
      <c r="A102" s="4" t="s">
        <v>415</v>
      </c>
      <c r="B102" s="268" t="s">
        <v>471</v>
      </c>
      <c r="C102" s="28"/>
      <c r="D102" s="130">
        <f t="shared" si="2"/>
        <v>12.7</v>
      </c>
      <c r="E102" s="412">
        <v>12.7</v>
      </c>
      <c r="F102" s="414">
        <v>9.7</v>
      </c>
      <c r="G102" s="414"/>
    </row>
    <row r="103" spans="1:7" ht="25.5">
      <c r="A103" s="120" t="s">
        <v>416</v>
      </c>
      <c r="B103" s="127" t="s">
        <v>225</v>
      </c>
      <c r="C103" s="20" t="s">
        <v>203</v>
      </c>
      <c r="D103" s="129">
        <f t="shared" si="2"/>
        <v>4.1</v>
      </c>
      <c r="E103" s="157">
        <f>E104</f>
        <v>4.1</v>
      </c>
      <c r="F103" s="157">
        <f>F104</f>
        <v>0.2</v>
      </c>
      <c r="G103" s="157">
        <f>G104</f>
        <v>0</v>
      </c>
    </row>
    <row r="104" spans="1:7" ht="25.5">
      <c r="A104" s="4" t="s">
        <v>417</v>
      </c>
      <c r="B104" s="268" t="s">
        <v>471</v>
      </c>
      <c r="C104" s="28"/>
      <c r="D104" s="130">
        <f t="shared" si="2"/>
        <v>4.1</v>
      </c>
      <c r="E104" s="412">
        <v>4.1</v>
      </c>
      <c r="F104" s="415">
        <v>0.2</v>
      </c>
      <c r="G104" s="414"/>
    </row>
    <row r="105" spans="1:7" ht="14.25">
      <c r="A105" s="120" t="s">
        <v>418</v>
      </c>
      <c r="B105" s="7" t="s">
        <v>82</v>
      </c>
      <c r="C105" s="116" t="s">
        <v>151</v>
      </c>
      <c r="D105" s="123">
        <f t="shared" si="2"/>
        <v>5</v>
      </c>
      <c r="E105" s="157">
        <f>E106</f>
        <v>5</v>
      </c>
      <c r="F105" s="157">
        <f>F106</f>
        <v>0</v>
      </c>
      <c r="G105" s="157">
        <f>G106</f>
        <v>0</v>
      </c>
    </row>
    <row r="106" spans="1:7" ht="15">
      <c r="A106" s="214" t="s">
        <v>274</v>
      </c>
      <c r="B106" s="258" t="s">
        <v>396</v>
      </c>
      <c r="C106" s="33"/>
      <c r="D106" s="130">
        <f t="shared" si="2"/>
        <v>5</v>
      </c>
      <c r="E106" s="412">
        <v>5</v>
      </c>
      <c r="F106" s="415"/>
      <c r="G106" s="415"/>
    </row>
    <row r="107" spans="1:7" ht="15.75">
      <c r="A107" s="215" t="s">
        <v>51</v>
      </c>
      <c r="B107" s="495" t="s">
        <v>60</v>
      </c>
      <c r="C107" s="32"/>
      <c r="D107" s="129">
        <f>D108+D110+D113+D117+D119+D121</f>
        <v>217.8</v>
      </c>
      <c r="E107" s="157">
        <f>E108+E110+E113+E117+E119+E121</f>
        <v>217.8</v>
      </c>
      <c r="F107" s="157">
        <f>F108+F110+F113+F117+F119+F121</f>
        <v>112.99999999999999</v>
      </c>
      <c r="G107" s="157">
        <f>G108+G110+G113+G117+G119+G121</f>
        <v>0</v>
      </c>
    </row>
    <row r="108" spans="1:7" ht="14.25">
      <c r="A108" s="120" t="s">
        <v>52</v>
      </c>
      <c r="B108" s="29" t="s">
        <v>114</v>
      </c>
      <c r="C108" s="128" t="s">
        <v>150</v>
      </c>
      <c r="D108" s="123">
        <f>D109</f>
        <v>3</v>
      </c>
      <c r="E108" s="157">
        <f>E109</f>
        <v>3</v>
      </c>
      <c r="F108" s="157">
        <f>F109</f>
        <v>0</v>
      </c>
      <c r="G108" s="157">
        <f>G109</f>
        <v>0</v>
      </c>
    </row>
    <row r="109" spans="1:7" ht="15">
      <c r="A109" s="4" t="s">
        <v>131</v>
      </c>
      <c r="B109" s="258" t="s">
        <v>396</v>
      </c>
      <c r="C109" s="118"/>
      <c r="D109" s="124">
        <f>E109+G109</f>
        <v>3</v>
      </c>
      <c r="E109" s="412">
        <v>3</v>
      </c>
      <c r="F109" s="413"/>
      <c r="G109" s="412"/>
    </row>
    <row r="110" spans="1:7" ht="25.5">
      <c r="A110" s="120" t="s">
        <v>53</v>
      </c>
      <c r="B110" s="178" t="s">
        <v>115</v>
      </c>
      <c r="C110" s="116" t="s">
        <v>152</v>
      </c>
      <c r="D110" s="123">
        <f>D111+D112</f>
        <v>0</v>
      </c>
      <c r="E110" s="123">
        <f>E111+E112</f>
        <v>0</v>
      </c>
      <c r="F110" s="123">
        <f>F111+F112</f>
        <v>0</v>
      </c>
      <c r="G110" s="123">
        <f>G111+G112</f>
        <v>0</v>
      </c>
    </row>
    <row r="111" spans="1:7" ht="25.5">
      <c r="A111" s="213" t="s">
        <v>132</v>
      </c>
      <c r="B111" s="268" t="s">
        <v>471</v>
      </c>
      <c r="C111" s="115"/>
      <c r="D111" s="130">
        <f>E111+G111</f>
        <v>0</v>
      </c>
      <c r="E111" s="412"/>
      <c r="F111" s="412"/>
      <c r="G111" s="413"/>
    </row>
    <row r="112" spans="1:7" ht="15">
      <c r="A112" s="213" t="s">
        <v>620</v>
      </c>
      <c r="B112" s="359" t="s">
        <v>396</v>
      </c>
      <c r="C112" s="19"/>
      <c r="D112" s="130">
        <f>E112+G112</f>
        <v>0</v>
      </c>
      <c r="E112" s="412"/>
      <c r="F112" s="413"/>
      <c r="G112" s="413"/>
    </row>
    <row r="113" spans="1:7" ht="25.5">
      <c r="A113" s="120" t="s">
        <v>266</v>
      </c>
      <c r="B113" s="30" t="s">
        <v>117</v>
      </c>
      <c r="C113" s="28" t="s">
        <v>154</v>
      </c>
      <c r="D113" s="123">
        <f>D114+D115+D116</f>
        <v>169.4</v>
      </c>
      <c r="E113" s="157">
        <f>E114+E115+E116</f>
        <v>169.4</v>
      </c>
      <c r="F113" s="157">
        <f>F114+F115+F116</f>
        <v>102.1</v>
      </c>
      <c r="G113" s="157">
        <f>G114+G115+G116</f>
        <v>0</v>
      </c>
    </row>
    <row r="114" spans="1:7" ht="15">
      <c r="A114" s="4" t="s">
        <v>267</v>
      </c>
      <c r="B114" s="258" t="s">
        <v>396</v>
      </c>
      <c r="C114" s="115"/>
      <c r="D114" s="130">
        <f aca="true" t="shared" si="3" ref="D114:D122">E114+G114</f>
        <v>164.9</v>
      </c>
      <c r="E114" s="124">
        <v>164.9</v>
      </c>
      <c r="F114" s="124">
        <v>102.1</v>
      </c>
      <c r="G114" s="124"/>
    </row>
    <row r="115" spans="1:7" ht="15">
      <c r="A115" s="214" t="s">
        <v>268</v>
      </c>
      <c r="B115" s="26" t="s">
        <v>628</v>
      </c>
      <c r="C115" s="32"/>
      <c r="D115" s="130">
        <f t="shared" si="3"/>
        <v>4.5</v>
      </c>
      <c r="E115" s="124">
        <v>4.5</v>
      </c>
      <c r="F115" s="123"/>
      <c r="G115" s="123"/>
    </row>
    <row r="116" spans="1:7" ht="25.5">
      <c r="A116" s="214" t="s">
        <v>582</v>
      </c>
      <c r="B116" s="268" t="s">
        <v>471</v>
      </c>
      <c r="C116" s="32"/>
      <c r="D116" s="130">
        <f t="shared" si="3"/>
        <v>0</v>
      </c>
      <c r="E116" s="124"/>
      <c r="F116" s="123"/>
      <c r="G116" s="123"/>
    </row>
    <row r="117" spans="1:7" ht="25.5">
      <c r="A117" s="120" t="s">
        <v>269</v>
      </c>
      <c r="B117" s="127" t="s">
        <v>207</v>
      </c>
      <c r="C117" s="20" t="s">
        <v>156</v>
      </c>
      <c r="D117" s="129">
        <f t="shared" si="3"/>
        <v>13.9</v>
      </c>
      <c r="E117" s="123">
        <f>E118</f>
        <v>13.9</v>
      </c>
      <c r="F117" s="123">
        <f>F118</f>
        <v>10.6</v>
      </c>
      <c r="G117" s="123">
        <f>G118</f>
        <v>0</v>
      </c>
    </row>
    <row r="118" spans="1:7" ht="25.5">
      <c r="A118" s="4" t="s">
        <v>270</v>
      </c>
      <c r="B118" s="268" t="s">
        <v>471</v>
      </c>
      <c r="C118" s="28"/>
      <c r="D118" s="130">
        <f t="shared" si="3"/>
        <v>13.9</v>
      </c>
      <c r="E118" s="124">
        <v>13.9</v>
      </c>
      <c r="F118" s="125">
        <v>10.6</v>
      </c>
      <c r="G118" s="126"/>
    </row>
    <row r="119" spans="1:7" ht="25.5">
      <c r="A119" s="120" t="s">
        <v>271</v>
      </c>
      <c r="B119" s="127" t="s">
        <v>225</v>
      </c>
      <c r="C119" s="20" t="s">
        <v>203</v>
      </c>
      <c r="D119" s="129">
        <f t="shared" si="3"/>
        <v>6.5</v>
      </c>
      <c r="E119" s="123">
        <f>E120</f>
        <v>6.5</v>
      </c>
      <c r="F119" s="123">
        <f>F120</f>
        <v>0.3</v>
      </c>
      <c r="G119" s="123">
        <f>G120</f>
        <v>0</v>
      </c>
    </row>
    <row r="120" spans="1:7" ht="25.5">
      <c r="A120" s="214" t="s">
        <v>272</v>
      </c>
      <c r="B120" s="268" t="s">
        <v>471</v>
      </c>
      <c r="C120" s="28"/>
      <c r="D120" s="130">
        <f t="shared" si="3"/>
        <v>6.5</v>
      </c>
      <c r="E120" s="124">
        <v>6.5</v>
      </c>
      <c r="F120" s="125">
        <v>0.3</v>
      </c>
      <c r="G120" s="126"/>
    </row>
    <row r="121" spans="1:7" ht="14.25">
      <c r="A121" s="216" t="s">
        <v>273</v>
      </c>
      <c r="B121" s="7" t="s">
        <v>82</v>
      </c>
      <c r="C121" s="116" t="s">
        <v>151</v>
      </c>
      <c r="D121" s="129">
        <f t="shared" si="3"/>
        <v>25</v>
      </c>
      <c r="E121" s="123">
        <f>E122</f>
        <v>25</v>
      </c>
      <c r="F121" s="123">
        <f>F122</f>
        <v>0</v>
      </c>
      <c r="G121" s="123">
        <f>G122</f>
        <v>0</v>
      </c>
    </row>
    <row r="122" spans="1:7" ht="15">
      <c r="A122" s="217" t="s">
        <v>274</v>
      </c>
      <c r="B122" s="258" t="s">
        <v>396</v>
      </c>
      <c r="C122" s="34"/>
      <c r="D122" s="124">
        <f t="shared" si="3"/>
        <v>25</v>
      </c>
      <c r="E122" s="124">
        <v>25</v>
      </c>
      <c r="F122" s="125"/>
      <c r="G122" s="125"/>
    </row>
    <row r="123" spans="1:7" ht="15.75">
      <c r="A123" s="215" t="s">
        <v>54</v>
      </c>
      <c r="B123" s="492" t="s">
        <v>64</v>
      </c>
      <c r="C123" s="15"/>
      <c r="D123" s="123">
        <f>D124+D127+D131+D133</f>
        <v>464.5</v>
      </c>
      <c r="E123" s="123">
        <f>E124+E127+E131+E133</f>
        <v>462.7</v>
      </c>
      <c r="F123" s="123">
        <f>F124+F127+F131+F133</f>
        <v>190.7</v>
      </c>
      <c r="G123" s="123">
        <f>G124+G127+G131+G133</f>
        <v>1.8</v>
      </c>
    </row>
    <row r="124" spans="1:7" ht="28.5" customHeight="1">
      <c r="A124" s="120" t="s">
        <v>56</v>
      </c>
      <c r="B124" s="179" t="s">
        <v>115</v>
      </c>
      <c r="C124" s="28" t="s">
        <v>152</v>
      </c>
      <c r="D124" s="123">
        <f>D125+D126</f>
        <v>0</v>
      </c>
      <c r="E124" s="123">
        <f>E125+E126</f>
        <v>0</v>
      </c>
      <c r="F124" s="123">
        <f>F125+F126</f>
        <v>0</v>
      </c>
      <c r="G124" s="123">
        <f>G125+G126</f>
        <v>0</v>
      </c>
    </row>
    <row r="125" spans="1:7" ht="25.5">
      <c r="A125" s="4" t="s">
        <v>133</v>
      </c>
      <c r="B125" s="268" t="s">
        <v>471</v>
      </c>
      <c r="C125" s="115"/>
      <c r="D125" s="130">
        <f>E125+G125</f>
        <v>0</v>
      </c>
      <c r="E125" s="124"/>
      <c r="F125" s="124"/>
      <c r="G125" s="124"/>
    </row>
    <row r="126" spans="1:7" ht="15">
      <c r="A126" s="4" t="s">
        <v>621</v>
      </c>
      <c r="B126" s="359" t="s">
        <v>396</v>
      </c>
      <c r="C126" s="19"/>
      <c r="D126" s="130">
        <f>E126+G126</f>
        <v>0</v>
      </c>
      <c r="E126" s="124"/>
      <c r="F126" s="124"/>
      <c r="G126" s="124"/>
    </row>
    <row r="127" spans="1:7" ht="25.5">
      <c r="A127" s="120" t="s">
        <v>57</v>
      </c>
      <c r="B127" s="140" t="s">
        <v>117</v>
      </c>
      <c r="C127" s="28" t="s">
        <v>154</v>
      </c>
      <c r="D127" s="123">
        <f>D128+D130+D129</f>
        <v>404.5</v>
      </c>
      <c r="E127" s="123">
        <f>E128+E130+E129</f>
        <v>402.7</v>
      </c>
      <c r="F127" s="123">
        <f>F128+F130+F129</f>
        <v>189.5</v>
      </c>
      <c r="G127" s="123">
        <f>G128+G130+G129</f>
        <v>1.8</v>
      </c>
    </row>
    <row r="128" spans="1:7" ht="15">
      <c r="A128" s="218" t="s">
        <v>134</v>
      </c>
      <c r="B128" s="258" t="s">
        <v>396</v>
      </c>
      <c r="C128" s="115"/>
      <c r="D128" s="130">
        <f aca="true" t="shared" si="4" ref="D128:D134">E128+G128</f>
        <v>387.8</v>
      </c>
      <c r="E128" s="124">
        <v>386</v>
      </c>
      <c r="F128" s="124">
        <v>188.6</v>
      </c>
      <c r="G128" s="124">
        <v>1.8</v>
      </c>
    </row>
    <row r="129" spans="1:7" ht="15">
      <c r="A129" s="218" t="s">
        <v>622</v>
      </c>
      <c r="B129" s="18" t="s">
        <v>195</v>
      </c>
      <c r="C129" s="117"/>
      <c r="D129" s="130">
        <f t="shared" si="4"/>
        <v>1.2</v>
      </c>
      <c r="E129" s="124">
        <v>1.2</v>
      </c>
      <c r="F129" s="124">
        <v>0.9</v>
      </c>
      <c r="G129" s="124"/>
    </row>
    <row r="130" spans="1:7" ht="15">
      <c r="A130" s="217" t="s">
        <v>419</v>
      </c>
      <c r="B130" s="26" t="s">
        <v>628</v>
      </c>
      <c r="C130" s="19"/>
      <c r="D130" s="130">
        <f t="shared" si="4"/>
        <v>15.5</v>
      </c>
      <c r="E130" s="124">
        <v>15.5</v>
      </c>
      <c r="F130" s="131"/>
      <c r="G130" s="131"/>
    </row>
    <row r="131" spans="1:7" ht="26.25" customHeight="1">
      <c r="A131" s="120" t="s">
        <v>58</v>
      </c>
      <c r="B131" s="127" t="s">
        <v>225</v>
      </c>
      <c r="C131" s="128" t="s">
        <v>203</v>
      </c>
      <c r="D131" s="129">
        <f t="shared" si="4"/>
        <v>25</v>
      </c>
      <c r="E131" s="123">
        <f>E132</f>
        <v>25</v>
      </c>
      <c r="F131" s="123">
        <f>F132</f>
        <v>1.2</v>
      </c>
      <c r="G131" s="123">
        <f>G132</f>
        <v>0</v>
      </c>
    </row>
    <row r="132" spans="1:7" ht="25.5">
      <c r="A132" s="214" t="s">
        <v>135</v>
      </c>
      <c r="B132" s="268" t="s">
        <v>471</v>
      </c>
      <c r="C132" s="28"/>
      <c r="D132" s="130">
        <f t="shared" si="4"/>
        <v>25</v>
      </c>
      <c r="E132" s="124">
        <v>25</v>
      </c>
      <c r="F132" s="126">
        <v>1.2</v>
      </c>
      <c r="G132" s="126"/>
    </row>
    <row r="133" spans="1:7" ht="14.25">
      <c r="A133" s="216" t="s">
        <v>223</v>
      </c>
      <c r="B133" s="7" t="s">
        <v>82</v>
      </c>
      <c r="C133" s="20" t="s">
        <v>151</v>
      </c>
      <c r="D133" s="129">
        <f t="shared" si="4"/>
        <v>35</v>
      </c>
      <c r="E133" s="123">
        <f>E134</f>
        <v>35</v>
      </c>
      <c r="F133" s="123">
        <f>F134</f>
        <v>0</v>
      </c>
      <c r="G133" s="123">
        <f>G134</f>
        <v>0</v>
      </c>
    </row>
    <row r="134" spans="1:7" ht="15">
      <c r="A134" s="4" t="s">
        <v>224</v>
      </c>
      <c r="B134" s="258" t="s">
        <v>396</v>
      </c>
      <c r="C134" s="34"/>
      <c r="D134" s="124">
        <f t="shared" si="4"/>
        <v>35</v>
      </c>
      <c r="E134" s="124">
        <v>35</v>
      </c>
      <c r="F134" s="125"/>
      <c r="G134" s="126"/>
    </row>
    <row r="135" spans="1:7" ht="15.75">
      <c r="A135" s="215" t="s">
        <v>59</v>
      </c>
      <c r="B135" s="492" t="s">
        <v>157</v>
      </c>
      <c r="C135" s="36"/>
      <c r="D135" s="123">
        <f>D138+D141+D145+D147+D149+D136</f>
        <v>320.24</v>
      </c>
      <c r="E135" s="123">
        <f>E138+E141+E145+E147+E149+E136</f>
        <v>320.24</v>
      </c>
      <c r="F135" s="123">
        <f>F138+F141+F145+F147+F149+F136</f>
        <v>152.70000000000002</v>
      </c>
      <c r="G135" s="123">
        <f>G138+G141+G145+G147+G149+G136</f>
        <v>0</v>
      </c>
    </row>
    <row r="136" spans="1:7" ht="14.25">
      <c r="A136" s="120" t="s">
        <v>420</v>
      </c>
      <c r="B136" s="29" t="s">
        <v>114</v>
      </c>
      <c r="C136" s="128" t="s">
        <v>150</v>
      </c>
      <c r="D136" s="123">
        <f>D137</f>
        <v>5.1</v>
      </c>
      <c r="E136" s="157">
        <f>E137</f>
        <v>5.1</v>
      </c>
      <c r="F136" s="157">
        <f>F137</f>
        <v>0</v>
      </c>
      <c r="G136" s="157">
        <f>G137</f>
        <v>0</v>
      </c>
    </row>
    <row r="137" spans="1:7" ht="15">
      <c r="A137" s="215" t="s">
        <v>136</v>
      </c>
      <c r="B137" s="258" t="s">
        <v>396</v>
      </c>
      <c r="C137" s="118"/>
      <c r="D137" s="124">
        <f>E137+G137</f>
        <v>5.1</v>
      </c>
      <c r="E137" s="412">
        <v>5.1</v>
      </c>
      <c r="F137" s="413"/>
      <c r="G137" s="412"/>
    </row>
    <row r="138" spans="1:7" ht="25.5">
      <c r="A138" s="423" t="s">
        <v>62</v>
      </c>
      <c r="B138" s="178" t="s">
        <v>115</v>
      </c>
      <c r="C138" s="116" t="s">
        <v>152</v>
      </c>
      <c r="D138" s="489">
        <f>D139+D140</f>
        <v>0</v>
      </c>
      <c r="E138" s="489">
        <f>E139+E140</f>
        <v>0</v>
      </c>
      <c r="F138" s="123">
        <f>F139+F140</f>
        <v>0</v>
      </c>
      <c r="G138" s="123">
        <f>G139+G140</f>
        <v>0</v>
      </c>
    </row>
    <row r="139" spans="1:7" ht="25.5">
      <c r="A139" s="4" t="s">
        <v>137</v>
      </c>
      <c r="B139" s="268" t="s">
        <v>471</v>
      </c>
      <c r="C139" s="115"/>
      <c r="D139" s="491">
        <f>E139+G139</f>
        <v>0</v>
      </c>
      <c r="E139" s="487"/>
      <c r="F139" s="124"/>
      <c r="G139" s="124"/>
    </row>
    <row r="140" spans="1:7" ht="15">
      <c r="A140" s="4" t="s">
        <v>583</v>
      </c>
      <c r="B140" s="359" t="s">
        <v>396</v>
      </c>
      <c r="C140" s="19"/>
      <c r="D140" s="130">
        <f>E140+G140</f>
        <v>0</v>
      </c>
      <c r="E140" s="124"/>
      <c r="F140" s="124"/>
      <c r="G140" s="124"/>
    </row>
    <row r="141" spans="1:7" ht="25.5">
      <c r="A141" s="120" t="s">
        <v>226</v>
      </c>
      <c r="B141" s="140" t="s">
        <v>117</v>
      </c>
      <c r="C141" s="28" t="s">
        <v>154</v>
      </c>
      <c r="D141" s="489">
        <f>D142+D143+D144</f>
        <v>245.53999999999996</v>
      </c>
      <c r="E141" s="489">
        <f>E142+E143+E144</f>
        <v>245.53999999999996</v>
      </c>
      <c r="F141" s="123">
        <f>F142+F143+F144</f>
        <v>129.9</v>
      </c>
      <c r="G141" s="123">
        <f>G142+G143+G144</f>
        <v>0</v>
      </c>
    </row>
    <row r="142" spans="1:7" ht="15">
      <c r="A142" s="218" t="s">
        <v>227</v>
      </c>
      <c r="B142" s="258" t="s">
        <v>396</v>
      </c>
      <c r="C142" s="115"/>
      <c r="D142" s="130">
        <f>E142+G142</f>
        <v>230.7</v>
      </c>
      <c r="E142" s="124">
        <v>230.7</v>
      </c>
      <c r="F142" s="124">
        <v>129</v>
      </c>
      <c r="G142" s="124"/>
    </row>
    <row r="143" spans="1:7" ht="15">
      <c r="A143" s="4" t="s">
        <v>614</v>
      </c>
      <c r="B143" s="26" t="s">
        <v>628</v>
      </c>
      <c r="C143" s="19"/>
      <c r="D143" s="130">
        <f aca="true" t="shared" si="5" ref="D143:D150">E143+G143</f>
        <v>13.7</v>
      </c>
      <c r="E143" s="124">
        <v>13.7</v>
      </c>
      <c r="F143" s="131"/>
      <c r="G143" s="131"/>
    </row>
    <row r="144" spans="1:7" ht="25.5">
      <c r="A144" s="4" t="s">
        <v>615</v>
      </c>
      <c r="B144" s="268" t="s">
        <v>471</v>
      </c>
      <c r="C144" s="19"/>
      <c r="D144" s="130">
        <f t="shared" si="5"/>
        <v>1.14</v>
      </c>
      <c r="E144" s="487">
        <v>1.14</v>
      </c>
      <c r="F144" s="124">
        <v>0.9</v>
      </c>
      <c r="G144" s="131"/>
    </row>
    <row r="145" spans="1:7" ht="25.5">
      <c r="A145" s="120" t="s">
        <v>228</v>
      </c>
      <c r="B145" s="127" t="s">
        <v>225</v>
      </c>
      <c r="C145" s="128" t="s">
        <v>203</v>
      </c>
      <c r="D145" s="129">
        <f t="shared" si="5"/>
        <v>21</v>
      </c>
      <c r="E145" s="123">
        <f>E146</f>
        <v>21</v>
      </c>
      <c r="F145" s="123">
        <f>F146</f>
        <v>1</v>
      </c>
      <c r="G145" s="123">
        <f>G146</f>
        <v>0</v>
      </c>
    </row>
    <row r="146" spans="1:7" ht="15">
      <c r="A146" s="214" t="s">
        <v>229</v>
      </c>
      <c r="B146" s="25" t="s">
        <v>195</v>
      </c>
      <c r="C146" s="28"/>
      <c r="D146" s="130">
        <f t="shared" si="5"/>
        <v>21</v>
      </c>
      <c r="E146" s="124">
        <v>21</v>
      </c>
      <c r="F146" s="125">
        <v>1</v>
      </c>
      <c r="G146" s="126"/>
    </row>
    <row r="147" spans="1:7" ht="14.25">
      <c r="A147" s="216" t="s">
        <v>616</v>
      </c>
      <c r="B147" s="7" t="s">
        <v>82</v>
      </c>
      <c r="C147" s="20" t="s">
        <v>151</v>
      </c>
      <c r="D147" s="129">
        <f t="shared" si="5"/>
        <v>20</v>
      </c>
      <c r="E147" s="123">
        <f>E148</f>
        <v>20</v>
      </c>
      <c r="F147" s="123">
        <f>F148</f>
        <v>0</v>
      </c>
      <c r="G147" s="123">
        <f>G148</f>
        <v>0</v>
      </c>
    </row>
    <row r="148" spans="1:7" ht="15">
      <c r="A148" s="4" t="s">
        <v>617</v>
      </c>
      <c r="B148" s="258" t="s">
        <v>396</v>
      </c>
      <c r="C148" s="34"/>
      <c r="D148" s="124">
        <f t="shared" si="5"/>
        <v>20</v>
      </c>
      <c r="E148" s="124">
        <v>20</v>
      </c>
      <c r="F148" s="125"/>
      <c r="G148" s="125"/>
    </row>
    <row r="149" spans="1:7" ht="25.5">
      <c r="A149" s="120" t="s">
        <v>618</v>
      </c>
      <c r="B149" s="127" t="s">
        <v>207</v>
      </c>
      <c r="C149" s="20" t="s">
        <v>156</v>
      </c>
      <c r="D149" s="129">
        <f t="shared" si="5"/>
        <v>28.6</v>
      </c>
      <c r="E149" s="123">
        <f>E150</f>
        <v>28.6</v>
      </c>
      <c r="F149" s="123">
        <f>F150</f>
        <v>21.8</v>
      </c>
      <c r="G149" s="123">
        <f>G150</f>
        <v>0</v>
      </c>
    </row>
    <row r="150" spans="1:7" ht="25.5">
      <c r="A150" s="4" t="s">
        <v>619</v>
      </c>
      <c r="B150" s="268" t="s">
        <v>471</v>
      </c>
      <c r="C150" s="20"/>
      <c r="D150" s="124">
        <f t="shared" si="5"/>
        <v>28.6</v>
      </c>
      <c r="E150" s="124">
        <v>28.6</v>
      </c>
      <c r="F150" s="125">
        <v>21.8</v>
      </c>
      <c r="G150" s="126"/>
    </row>
    <row r="151" spans="1:7" ht="15.75">
      <c r="A151" s="120" t="s">
        <v>63</v>
      </c>
      <c r="B151" s="496" t="s">
        <v>236</v>
      </c>
      <c r="C151" s="20"/>
      <c r="D151" s="123">
        <f>D152+D154+D157+D161+D163+D165</f>
        <v>526.143</v>
      </c>
      <c r="E151" s="123">
        <f>E152+E154+E157+E161+E163+E165</f>
        <v>519.9430000000001</v>
      </c>
      <c r="F151" s="123">
        <f>F152+F154+F157+F161+F163+F165</f>
        <v>291.8</v>
      </c>
      <c r="G151" s="123">
        <f>G152+G154+G157+G161+G163+G165</f>
        <v>6.2</v>
      </c>
    </row>
    <row r="152" spans="1:7" ht="14.25">
      <c r="A152" s="4" t="s">
        <v>65</v>
      </c>
      <c r="B152" s="29" t="s">
        <v>114</v>
      </c>
      <c r="C152" s="20" t="s">
        <v>150</v>
      </c>
      <c r="D152" s="123">
        <f>D153</f>
        <v>6.1</v>
      </c>
      <c r="E152" s="123">
        <f>E153</f>
        <v>6.1</v>
      </c>
      <c r="F152" s="123">
        <f>F153</f>
        <v>0</v>
      </c>
      <c r="G152" s="123">
        <f>G153</f>
        <v>0</v>
      </c>
    </row>
    <row r="153" spans="1:7" ht="15">
      <c r="A153" s="146" t="s">
        <v>138</v>
      </c>
      <c r="B153" s="258" t="s">
        <v>396</v>
      </c>
      <c r="C153" s="118"/>
      <c r="D153" s="124">
        <f>E153+G153</f>
        <v>6.1</v>
      </c>
      <c r="E153" s="124">
        <v>6.1</v>
      </c>
      <c r="F153" s="131"/>
      <c r="G153" s="124"/>
    </row>
    <row r="154" spans="1:7" ht="25.5">
      <c r="A154" s="120" t="s">
        <v>66</v>
      </c>
      <c r="B154" s="178" t="s">
        <v>115</v>
      </c>
      <c r="C154" s="116" t="s">
        <v>152</v>
      </c>
      <c r="D154" s="123">
        <f>D155+D156</f>
        <v>0</v>
      </c>
      <c r="E154" s="123">
        <f>E155+E156</f>
        <v>0</v>
      </c>
      <c r="F154" s="123">
        <f>F155+F156</f>
        <v>0</v>
      </c>
      <c r="G154" s="123">
        <f>G155+G156</f>
        <v>0</v>
      </c>
    </row>
    <row r="155" spans="1:7" ht="25.5">
      <c r="A155" s="4" t="s">
        <v>139</v>
      </c>
      <c r="B155" s="268" t="s">
        <v>471</v>
      </c>
      <c r="C155" s="115"/>
      <c r="D155" s="130">
        <f>E155+G155</f>
        <v>0</v>
      </c>
      <c r="E155" s="124"/>
      <c r="F155" s="124"/>
      <c r="G155" s="131"/>
    </row>
    <row r="156" spans="1:7" ht="15">
      <c r="A156" s="4" t="s">
        <v>613</v>
      </c>
      <c r="B156" s="359" t="s">
        <v>396</v>
      </c>
      <c r="C156" s="19"/>
      <c r="D156" s="130">
        <f>E156+G156</f>
        <v>0</v>
      </c>
      <c r="E156" s="124"/>
      <c r="F156" s="124"/>
      <c r="G156" s="131"/>
    </row>
    <row r="157" spans="1:7" ht="25.5">
      <c r="A157" s="120" t="s">
        <v>230</v>
      </c>
      <c r="B157" s="30" t="s">
        <v>117</v>
      </c>
      <c r="C157" s="28" t="s">
        <v>154</v>
      </c>
      <c r="D157" s="490">
        <f>D158+D160+D159</f>
        <v>469.443</v>
      </c>
      <c r="E157" s="490">
        <f>E158+E160+E159</f>
        <v>463.24300000000005</v>
      </c>
      <c r="F157" s="123">
        <f>F158+F160+F159</f>
        <v>275.1</v>
      </c>
      <c r="G157" s="123">
        <f>G158+G160+G159</f>
        <v>6.2</v>
      </c>
    </row>
    <row r="158" spans="1:7" ht="15">
      <c r="A158" s="4" t="s">
        <v>231</v>
      </c>
      <c r="B158" s="258" t="s">
        <v>396</v>
      </c>
      <c r="C158" s="115"/>
      <c r="D158" s="491">
        <f aca="true" t="shared" si="6" ref="D158:D166">E158+G158</f>
        <v>273.6</v>
      </c>
      <c r="E158" s="487">
        <v>273.6</v>
      </c>
      <c r="F158" s="124">
        <v>157.1</v>
      </c>
      <c r="G158" s="124"/>
    </row>
    <row r="159" spans="1:7" ht="25.5">
      <c r="A159" s="213" t="s">
        <v>421</v>
      </c>
      <c r="B159" s="268" t="s">
        <v>471</v>
      </c>
      <c r="C159" s="117"/>
      <c r="D159" s="493">
        <f t="shared" si="6"/>
        <v>184.843</v>
      </c>
      <c r="E159" s="488">
        <v>180.843</v>
      </c>
      <c r="F159" s="124">
        <v>118</v>
      </c>
      <c r="G159" s="124">
        <v>4</v>
      </c>
    </row>
    <row r="160" spans="1:7" ht="15">
      <c r="A160" s="122" t="s">
        <v>422</v>
      </c>
      <c r="B160" s="26" t="s">
        <v>628</v>
      </c>
      <c r="C160" s="32"/>
      <c r="D160" s="130">
        <f t="shared" si="6"/>
        <v>11</v>
      </c>
      <c r="E160" s="124">
        <v>8.8</v>
      </c>
      <c r="F160" s="123"/>
      <c r="G160" s="123">
        <v>2.2</v>
      </c>
    </row>
    <row r="161" spans="1:7" ht="25.5">
      <c r="A161" s="120" t="s">
        <v>232</v>
      </c>
      <c r="B161" s="127" t="s">
        <v>207</v>
      </c>
      <c r="C161" s="20" t="s">
        <v>156</v>
      </c>
      <c r="D161" s="129">
        <f t="shared" si="6"/>
        <v>21.3</v>
      </c>
      <c r="E161" s="123">
        <f>E162</f>
        <v>21.3</v>
      </c>
      <c r="F161" s="123">
        <f>F162</f>
        <v>16.3</v>
      </c>
      <c r="G161" s="123">
        <f>G162</f>
        <v>0</v>
      </c>
    </row>
    <row r="162" spans="1:7" ht="25.5">
      <c r="A162" s="4" t="s">
        <v>233</v>
      </c>
      <c r="B162" s="268" t="s">
        <v>471</v>
      </c>
      <c r="C162" s="28"/>
      <c r="D162" s="130">
        <f t="shared" si="6"/>
        <v>21.3</v>
      </c>
      <c r="E162" s="124">
        <v>21.3</v>
      </c>
      <c r="F162" s="126">
        <v>16.3</v>
      </c>
      <c r="G162" s="126"/>
    </row>
    <row r="163" spans="1:7" ht="25.5">
      <c r="A163" s="120" t="s">
        <v>423</v>
      </c>
      <c r="B163" s="127" t="s">
        <v>225</v>
      </c>
      <c r="C163" s="20" t="s">
        <v>203</v>
      </c>
      <c r="D163" s="129">
        <f t="shared" si="6"/>
        <v>9.3</v>
      </c>
      <c r="E163" s="123">
        <f>E164</f>
        <v>9.3</v>
      </c>
      <c r="F163" s="123">
        <f>F164</f>
        <v>0.4</v>
      </c>
      <c r="G163" s="123">
        <f>G164</f>
        <v>0</v>
      </c>
    </row>
    <row r="164" spans="1:7" ht="25.5">
      <c r="A164" s="4" t="s">
        <v>424</v>
      </c>
      <c r="B164" s="268" t="s">
        <v>471</v>
      </c>
      <c r="C164" s="28"/>
      <c r="D164" s="130">
        <f t="shared" si="6"/>
        <v>9.3</v>
      </c>
      <c r="E164" s="124">
        <v>9.3</v>
      </c>
      <c r="F164" s="125">
        <v>0.4</v>
      </c>
      <c r="G164" s="126"/>
    </row>
    <row r="165" spans="1:7" ht="14.25">
      <c r="A165" s="4" t="s">
        <v>425</v>
      </c>
      <c r="B165" s="7" t="s">
        <v>82</v>
      </c>
      <c r="C165" s="20" t="s">
        <v>151</v>
      </c>
      <c r="D165" s="123">
        <f t="shared" si="6"/>
        <v>20</v>
      </c>
      <c r="E165" s="123">
        <f>E166</f>
        <v>20</v>
      </c>
      <c r="F165" s="123">
        <f>F166</f>
        <v>0</v>
      </c>
      <c r="G165" s="123">
        <f>G166</f>
        <v>0</v>
      </c>
    </row>
    <row r="166" spans="1:7" ht="15">
      <c r="A166" s="214" t="s">
        <v>426</v>
      </c>
      <c r="B166" s="258" t="s">
        <v>396</v>
      </c>
      <c r="C166" s="34"/>
      <c r="D166" s="124">
        <f t="shared" si="6"/>
        <v>20</v>
      </c>
      <c r="E166" s="124">
        <v>20</v>
      </c>
      <c r="F166" s="125"/>
      <c r="G166" s="125"/>
    </row>
    <row r="167" spans="1:7" ht="15">
      <c r="A167" s="119" t="s">
        <v>67</v>
      </c>
      <c r="B167" s="514" t="s">
        <v>237</v>
      </c>
      <c r="C167" s="515"/>
      <c r="D167" s="517">
        <f>D168+D170+D173+D177+D179+D181</f>
        <v>1682.683</v>
      </c>
      <c r="E167" s="517">
        <f>E168+E170+E173+E177+E179+E181</f>
        <v>1671.683</v>
      </c>
      <c r="F167" s="516">
        <f>F168+F170+F173+F177+F179+F181</f>
        <v>829.5</v>
      </c>
      <c r="G167" s="516">
        <f>G168+G170+G173+G177+G179+G181</f>
        <v>11</v>
      </c>
    </row>
    <row r="168" spans="1:7" ht="14.25">
      <c r="A168" s="139" t="s">
        <v>68</v>
      </c>
      <c r="B168" s="132" t="s">
        <v>114</v>
      </c>
      <c r="C168" s="20" t="s">
        <v>150</v>
      </c>
      <c r="D168" s="123">
        <f>D169</f>
        <v>17.799999999999997</v>
      </c>
      <c r="E168" s="123">
        <f>E169</f>
        <v>17.799999999999997</v>
      </c>
      <c r="F168" s="123">
        <f>F169</f>
        <v>0</v>
      </c>
      <c r="G168" s="123">
        <f>G169</f>
        <v>0</v>
      </c>
    </row>
    <row r="169" spans="1:7" ht="15">
      <c r="A169" s="147" t="s">
        <v>141</v>
      </c>
      <c r="B169" s="258" t="s">
        <v>396</v>
      </c>
      <c r="C169" s="118"/>
      <c r="D169" s="124">
        <f>E169+G169</f>
        <v>17.799999999999997</v>
      </c>
      <c r="E169" s="124">
        <f>E153+E109+E93+E137</f>
        <v>17.799999999999997</v>
      </c>
      <c r="F169" s="124">
        <f>F153+F109+F93</f>
        <v>0</v>
      </c>
      <c r="G169" s="124">
        <f>G153+G109+G93</f>
        <v>0</v>
      </c>
    </row>
    <row r="170" spans="1:7" ht="28.5">
      <c r="A170" s="139" t="s">
        <v>69</v>
      </c>
      <c r="B170" s="133" t="s">
        <v>115</v>
      </c>
      <c r="C170" s="116" t="s">
        <v>152</v>
      </c>
      <c r="D170" s="123">
        <f>D171+D172</f>
        <v>0</v>
      </c>
      <c r="E170" s="123">
        <f>E171+E172</f>
        <v>0</v>
      </c>
      <c r="F170" s="123">
        <f>F171+F172</f>
        <v>0</v>
      </c>
      <c r="G170" s="123">
        <f>G171+G172</f>
        <v>0</v>
      </c>
    </row>
    <row r="171" spans="1:7" ht="15">
      <c r="A171" s="147" t="s">
        <v>142</v>
      </c>
      <c r="B171" s="9" t="s">
        <v>195</v>
      </c>
      <c r="C171" s="115"/>
      <c r="D171" s="130">
        <f>E171+G171</f>
        <v>0</v>
      </c>
      <c r="E171" s="124">
        <f>E95+E111+E125+E139+E155</f>
        <v>0</v>
      </c>
      <c r="F171" s="124">
        <f>F95+F111+F125+F139+F155</f>
        <v>0</v>
      </c>
      <c r="G171" s="124">
        <f>G95+G111+G125+G139+G155</f>
        <v>0</v>
      </c>
    </row>
    <row r="172" spans="1:7" ht="15">
      <c r="A172" s="147" t="s">
        <v>612</v>
      </c>
      <c r="B172" s="359" t="s">
        <v>396</v>
      </c>
      <c r="C172" s="19"/>
      <c r="D172" s="130">
        <f>E172+G172</f>
        <v>0</v>
      </c>
      <c r="E172" s="124">
        <f>E156+E140+E126+E112+E96</f>
        <v>0</v>
      </c>
      <c r="F172" s="124">
        <f>F156+F140+F126+F112+F96</f>
        <v>0</v>
      </c>
      <c r="G172" s="124">
        <f>G156+G140+G126+G112+G96</f>
        <v>0</v>
      </c>
    </row>
    <row r="173" spans="1:7" ht="25.5">
      <c r="A173" s="139" t="s">
        <v>70</v>
      </c>
      <c r="B173" s="134" t="s">
        <v>117</v>
      </c>
      <c r="C173" s="28" t="s">
        <v>154</v>
      </c>
      <c r="D173" s="123">
        <f>D174+D176+D175</f>
        <v>1417.483</v>
      </c>
      <c r="E173" s="123">
        <f>E174+E176+E175</f>
        <v>1406.483</v>
      </c>
      <c r="F173" s="123">
        <f>F174+F176+F175</f>
        <v>768</v>
      </c>
      <c r="G173" s="123">
        <f>G174+G176+G175</f>
        <v>11</v>
      </c>
    </row>
    <row r="174" spans="1:7" ht="15">
      <c r="A174" s="147" t="s">
        <v>143</v>
      </c>
      <c r="B174" s="258" t="s">
        <v>396</v>
      </c>
      <c r="C174" s="115"/>
      <c r="D174" s="130">
        <f aca="true" t="shared" si="7" ref="D174:D182">E174+G174</f>
        <v>1184.6</v>
      </c>
      <c r="E174" s="124">
        <f>E158+E142+E128+E114+E98</f>
        <v>1179.8</v>
      </c>
      <c r="F174" s="124">
        <f>F158+F142+F128+F114+F98</f>
        <v>648.2</v>
      </c>
      <c r="G174" s="124">
        <f>G158+G142+G128+G114+G98</f>
        <v>4.8</v>
      </c>
    </row>
    <row r="175" spans="1:7" ht="25.5">
      <c r="A175" s="147" t="s">
        <v>275</v>
      </c>
      <c r="B175" s="268" t="s">
        <v>471</v>
      </c>
      <c r="C175" s="117"/>
      <c r="D175" s="493">
        <f t="shared" si="7"/>
        <v>187.183</v>
      </c>
      <c r="E175" s="488">
        <f>E100+E116+E129+E144+E159</f>
        <v>183.183</v>
      </c>
      <c r="F175" s="124">
        <f>F100+F116+F129+F144+F159</f>
        <v>119.8</v>
      </c>
      <c r="G175" s="124">
        <f>G100+G116+G129+G144+G159</f>
        <v>4</v>
      </c>
    </row>
    <row r="176" spans="1:7" ht="15">
      <c r="A176" s="147" t="s">
        <v>276</v>
      </c>
      <c r="B176" s="26" t="s">
        <v>402</v>
      </c>
      <c r="C176" s="32"/>
      <c r="D176" s="130">
        <f t="shared" si="7"/>
        <v>45.7</v>
      </c>
      <c r="E176" s="124">
        <f>E160+E143+E130+E99+E115</f>
        <v>43.5</v>
      </c>
      <c r="F176" s="124">
        <f>F160+F143+F130+F99+F115</f>
        <v>0</v>
      </c>
      <c r="G176" s="124">
        <f>G160+G143+G130+G99+G115</f>
        <v>2.2</v>
      </c>
    </row>
    <row r="177" spans="1:7" ht="25.5">
      <c r="A177" s="139" t="s">
        <v>234</v>
      </c>
      <c r="B177" s="127" t="s">
        <v>207</v>
      </c>
      <c r="C177" s="20" t="s">
        <v>156</v>
      </c>
      <c r="D177" s="129">
        <f>E177+G177</f>
        <v>76.5</v>
      </c>
      <c r="E177" s="123">
        <f>E178</f>
        <v>76.5</v>
      </c>
      <c r="F177" s="123">
        <f>F178</f>
        <v>58.400000000000006</v>
      </c>
      <c r="G177" s="123">
        <f>G178</f>
        <v>0</v>
      </c>
    </row>
    <row r="178" spans="1:7" ht="15">
      <c r="A178" s="147" t="s">
        <v>235</v>
      </c>
      <c r="B178" s="135" t="s">
        <v>195</v>
      </c>
      <c r="C178" s="28"/>
      <c r="D178" s="130">
        <f t="shared" si="7"/>
        <v>76.5</v>
      </c>
      <c r="E178" s="124">
        <f>E162+E150+E118+E102</f>
        <v>76.5</v>
      </c>
      <c r="F178" s="124">
        <f>F162+F150+F118+F102</f>
        <v>58.400000000000006</v>
      </c>
      <c r="G178" s="124">
        <f>G162+G150+G118+G102</f>
        <v>0</v>
      </c>
    </row>
    <row r="179" spans="1:7" ht="25.5">
      <c r="A179" s="139" t="s">
        <v>277</v>
      </c>
      <c r="B179" s="136" t="s">
        <v>225</v>
      </c>
      <c r="C179" s="20" t="s">
        <v>203</v>
      </c>
      <c r="D179" s="129">
        <f t="shared" si="7"/>
        <v>65.89999999999999</v>
      </c>
      <c r="E179" s="123">
        <f>E180</f>
        <v>65.89999999999999</v>
      </c>
      <c r="F179" s="123">
        <f>F180</f>
        <v>3.0999999999999996</v>
      </c>
      <c r="G179" s="123">
        <f>G180</f>
        <v>0</v>
      </c>
    </row>
    <row r="180" spans="1:7" ht="25.5">
      <c r="A180" s="147" t="s">
        <v>278</v>
      </c>
      <c r="B180" s="268" t="s">
        <v>471</v>
      </c>
      <c r="C180" s="28"/>
      <c r="D180" s="130">
        <f t="shared" si="7"/>
        <v>65.89999999999999</v>
      </c>
      <c r="E180" s="124">
        <f>E164+E146+E132+E120+E104</f>
        <v>65.89999999999999</v>
      </c>
      <c r="F180" s="124">
        <f>F164+F146+F132+F120+F104</f>
        <v>3.0999999999999996</v>
      </c>
      <c r="G180" s="124">
        <f>G164+G146+G132+G120+G104</f>
        <v>0</v>
      </c>
    </row>
    <row r="181" spans="1:7" ht="14.25">
      <c r="A181" s="147" t="s">
        <v>279</v>
      </c>
      <c r="B181" s="137" t="s">
        <v>82</v>
      </c>
      <c r="C181" s="116" t="s">
        <v>151</v>
      </c>
      <c r="D181" s="123">
        <f t="shared" si="7"/>
        <v>105</v>
      </c>
      <c r="E181" s="123">
        <f>E182</f>
        <v>105</v>
      </c>
      <c r="F181" s="123">
        <f>F182</f>
        <v>0</v>
      </c>
      <c r="G181" s="123">
        <f>G182</f>
        <v>0</v>
      </c>
    </row>
    <row r="182" spans="1:7" ht="15">
      <c r="A182" s="147" t="s">
        <v>280</v>
      </c>
      <c r="B182" s="258" t="s">
        <v>396</v>
      </c>
      <c r="C182" s="33"/>
      <c r="D182" s="130">
        <f t="shared" si="7"/>
        <v>105</v>
      </c>
      <c r="E182" s="124">
        <f>E166+E148+E134+E122+E106</f>
        <v>105</v>
      </c>
      <c r="F182" s="124">
        <f>F166+F148+F134+F122+F106</f>
        <v>0</v>
      </c>
      <c r="G182" s="124">
        <f>G166+G148+G134+G122+G106</f>
        <v>0</v>
      </c>
    </row>
    <row r="183" spans="1:7" ht="15.75">
      <c r="A183" s="138" t="s">
        <v>71</v>
      </c>
      <c r="B183" s="503" t="s">
        <v>122</v>
      </c>
      <c r="C183" s="32"/>
      <c r="D183" s="510">
        <f>D184</f>
        <v>311.4</v>
      </c>
      <c r="E183" s="510">
        <f>E184</f>
        <v>311.4</v>
      </c>
      <c r="F183" s="510">
        <f>F184</f>
        <v>196.7</v>
      </c>
      <c r="G183" s="510">
        <f>G184</f>
        <v>0</v>
      </c>
    </row>
    <row r="184" spans="1:7" ht="25.5">
      <c r="A184" s="356" t="s">
        <v>72</v>
      </c>
      <c r="B184" s="140" t="s">
        <v>115</v>
      </c>
      <c r="C184" s="358" t="s">
        <v>152</v>
      </c>
      <c r="D184" s="123">
        <f>D185+D186+D187</f>
        <v>311.4</v>
      </c>
      <c r="E184" s="123">
        <f>E185+E186+E187</f>
        <v>311.4</v>
      </c>
      <c r="F184" s="123">
        <f>F185+F186+F187</f>
        <v>196.7</v>
      </c>
      <c r="G184" s="123">
        <f>G185+G186+G187</f>
        <v>0</v>
      </c>
    </row>
    <row r="185" spans="1:7" ht="15">
      <c r="A185" s="357" t="s">
        <v>144</v>
      </c>
      <c r="B185" s="359" t="s">
        <v>396</v>
      </c>
      <c r="C185" s="46"/>
      <c r="D185" s="130">
        <f>E185+G185</f>
        <v>179.7</v>
      </c>
      <c r="E185" s="131">
        <v>179.7</v>
      </c>
      <c r="F185" s="124">
        <v>101.5</v>
      </c>
      <c r="G185" s="131"/>
    </row>
    <row r="186" spans="1:7" ht="15">
      <c r="A186" s="357" t="s">
        <v>411</v>
      </c>
      <c r="B186" s="26" t="s">
        <v>628</v>
      </c>
      <c r="C186" s="109"/>
      <c r="D186" s="130">
        <f>E186+G186</f>
        <v>7</v>
      </c>
      <c r="E186" s="124">
        <v>7</v>
      </c>
      <c r="F186" s="131"/>
      <c r="G186" s="131"/>
    </row>
    <row r="187" spans="1:7" ht="25.5">
      <c r="A187" s="357" t="s">
        <v>563</v>
      </c>
      <c r="B187" s="360" t="s">
        <v>471</v>
      </c>
      <c r="C187" s="32"/>
      <c r="D187" s="130">
        <f>E187+G187</f>
        <v>124.7</v>
      </c>
      <c r="E187" s="124">
        <v>124.7</v>
      </c>
      <c r="F187" s="131">
        <v>95.2</v>
      </c>
      <c r="G187" s="131"/>
    </row>
    <row r="188" spans="1:7" ht="15.75">
      <c r="A188" s="38" t="s">
        <v>73</v>
      </c>
      <c r="B188" s="495" t="s">
        <v>394</v>
      </c>
      <c r="C188" s="265"/>
      <c r="D188" s="130"/>
      <c r="E188" s="371"/>
      <c r="F188" s="372"/>
      <c r="G188" s="371"/>
    </row>
    <row r="189" spans="1:7" ht="14.25">
      <c r="A189" s="120" t="s">
        <v>74</v>
      </c>
      <c r="B189" s="29" t="s">
        <v>165</v>
      </c>
      <c r="C189" s="75" t="s">
        <v>40</v>
      </c>
      <c r="D189" s="148">
        <f>D190</f>
        <v>452.79999999999995</v>
      </c>
      <c r="E189" s="148">
        <f>E190</f>
        <v>100.9</v>
      </c>
      <c r="F189" s="148">
        <f>F190</f>
        <v>0</v>
      </c>
      <c r="G189" s="148">
        <f>G190</f>
        <v>351.9</v>
      </c>
    </row>
    <row r="190" spans="1:7" ht="15">
      <c r="A190" s="120" t="s">
        <v>238</v>
      </c>
      <c r="B190" s="258" t="s">
        <v>396</v>
      </c>
      <c r="C190" s="80"/>
      <c r="D190" s="60">
        <f>E190+G190</f>
        <v>452.79999999999995</v>
      </c>
      <c r="E190" s="11">
        <v>100.9</v>
      </c>
      <c r="F190" s="16"/>
      <c r="G190" s="16">
        <v>351.9</v>
      </c>
    </row>
    <row r="191" spans="1:7" ht="15.75">
      <c r="A191" s="120" t="s">
        <v>333</v>
      </c>
      <c r="B191" s="504" t="s">
        <v>405</v>
      </c>
      <c r="C191" s="261" t="s">
        <v>150</v>
      </c>
      <c r="D191" s="50">
        <f aca="true" t="shared" si="8" ref="D191:G192">D192</f>
        <v>60.6</v>
      </c>
      <c r="E191" s="50">
        <f t="shared" si="8"/>
        <v>60.6</v>
      </c>
      <c r="F191" s="50">
        <f t="shared" si="8"/>
        <v>35.2</v>
      </c>
      <c r="G191" s="50">
        <f t="shared" si="8"/>
        <v>0</v>
      </c>
    </row>
    <row r="192" spans="1:7" ht="14.25">
      <c r="A192" s="120" t="s">
        <v>239</v>
      </c>
      <c r="B192" s="29" t="s">
        <v>114</v>
      </c>
      <c r="C192" s="80"/>
      <c r="D192" s="197">
        <f t="shared" si="8"/>
        <v>60.6</v>
      </c>
      <c r="E192" s="197">
        <f t="shared" si="8"/>
        <v>60.6</v>
      </c>
      <c r="F192" s="197">
        <f t="shared" si="8"/>
        <v>35.2</v>
      </c>
      <c r="G192" s="197">
        <f t="shared" si="8"/>
        <v>0</v>
      </c>
    </row>
    <row r="193" spans="1:7" ht="15.75" thickBot="1">
      <c r="A193" s="120" t="s">
        <v>240</v>
      </c>
      <c r="B193" s="258" t="s">
        <v>396</v>
      </c>
      <c r="C193" s="80"/>
      <c r="D193" s="197">
        <f>E193+G193</f>
        <v>60.6</v>
      </c>
      <c r="E193" s="263">
        <v>60.6</v>
      </c>
      <c r="F193" s="263">
        <v>35.2</v>
      </c>
      <c r="G193" s="263"/>
    </row>
    <row r="194" spans="1:7" ht="32.25" thickBot="1">
      <c r="A194" s="264" t="s">
        <v>427</v>
      </c>
      <c r="B194" s="424" t="s">
        <v>241</v>
      </c>
      <c r="C194" s="259"/>
      <c r="D194" s="518">
        <f>E194+G194</f>
        <v>21748.111999999997</v>
      </c>
      <c r="E194" s="518">
        <f>E195+E200+E204+E208+E210+E213+E217+E219+E221+E223</f>
        <v>19725.611999999997</v>
      </c>
      <c r="F194" s="368">
        <f>F195+F200+F204+F208+F210+F213+F217+F219+F221+F223</f>
        <v>9537.2</v>
      </c>
      <c r="G194" s="368">
        <f>G195+G200+G204+G208+G210+G213+G217+G219+G221+G223</f>
        <v>2022.5</v>
      </c>
    </row>
    <row r="195" spans="1:7" ht="14.25">
      <c r="A195" s="139" t="s">
        <v>406</v>
      </c>
      <c r="B195" s="29" t="s">
        <v>114</v>
      </c>
      <c r="C195" s="20" t="s">
        <v>150</v>
      </c>
      <c r="D195" s="141">
        <f>D196+D197+D198+D199</f>
        <v>11020.000000000002</v>
      </c>
      <c r="E195" s="141">
        <f>E196+E197+E198+E199</f>
        <v>11000.600000000002</v>
      </c>
      <c r="F195" s="141">
        <f>F196+F197+F198+F199</f>
        <v>7092.6</v>
      </c>
      <c r="G195" s="141">
        <f>G196+G197+G198+G199</f>
        <v>19.4</v>
      </c>
    </row>
    <row r="196" spans="1:7" ht="15">
      <c r="A196" s="147" t="s">
        <v>407</v>
      </c>
      <c r="B196" s="272" t="s">
        <v>396</v>
      </c>
      <c r="C196" s="118"/>
      <c r="D196" s="124">
        <f>D15+D50+D55+D75+D85+D89+D169+D80+D193</f>
        <v>5025.700000000001</v>
      </c>
      <c r="E196" s="124">
        <f>E15+E50+E55+E75+E85+E89+E169+E80+E193</f>
        <v>5023.3</v>
      </c>
      <c r="F196" s="124">
        <f>F15+F50+F55+F75+F85+F89+F169+F80+F193</f>
        <v>2898.0000000000005</v>
      </c>
      <c r="G196" s="124">
        <f>G15+G50+G55+G75+G85+G89+G169+G80+G193</f>
        <v>2.4</v>
      </c>
    </row>
    <row r="197" spans="1:7" ht="25.5">
      <c r="A197" s="147" t="s">
        <v>428</v>
      </c>
      <c r="B197" s="268" t="s">
        <v>471</v>
      </c>
      <c r="C197" s="118"/>
      <c r="D197" s="130">
        <f>E197+G197</f>
        <v>41.6</v>
      </c>
      <c r="E197" s="124">
        <f>E16</f>
        <v>41.6</v>
      </c>
      <c r="F197" s="124">
        <f>F16</f>
        <v>23</v>
      </c>
      <c r="G197" s="124">
        <f>G16</f>
        <v>0</v>
      </c>
    </row>
    <row r="198" spans="1:7" ht="15">
      <c r="A198" s="147" t="s">
        <v>429</v>
      </c>
      <c r="B198" s="9" t="s">
        <v>472</v>
      </c>
      <c r="C198" s="118"/>
      <c r="D198" s="130">
        <f>E198+G198</f>
        <v>5661</v>
      </c>
      <c r="E198" s="124">
        <f>E76+E56+E51+E17</f>
        <v>5661</v>
      </c>
      <c r="F198" s="124">
        <f>F76+F56+F51+F17</f>
        <v>4171.599999999999</v>
      </c>
      <c r="G198" s="124">
        <f>G76+G56+G51+G17</f>
        <v>0</v>
      </c>
    </row>
    <row r="199" spans="1:7" ht="15">
      <c r="A199" s="147" t="s">
        <v>430</v>
      </c>
      <c r="B199" s="273" t="s">
        <v>402</v>
      </c>
      <c r="C199" s="118"/>
      <c r="D199" s="130">
        <f>E199+G199</f>
        <v>291.70000000000005</v>
      </c>
      <c r="E199" s="124">
        <f>E90+E86+E81+E77+E57+E52</f>
        <v>274.70000000000005</v>
      </c>
      <c r="F199" s="124">
        <f>F90+F86+F81+F77+F57+F52</f>
        <v>0</v>
      </c>
      <c r="G199" s="124">
        <f>G90+G86+G81+G77+G57+G52</f>
        <v>17</v>
      </c>
    </row>
    <row r="200" spans="1:7" ht="25.5">
      <c r="A200" s="139" t="s">
        <v>431</v>
      </c>
      <c r="B200" s="127" t="s">
        <v>115</v>
      </c>
      <c r="C200" s="28" t="s">
        <v>152</v>
      </c>
      <c r="D200" s="123">
        <f>D201+D202+D203</f>
        <v>3409</v>
      </c>
      <c r="E200" s="123">
        <f>E201+E202+E203</f>
        <v>3409</v>
      </c>
      <c r="F200" s="123">
        <f>F201+F202+F203</f>
        <v>258.6</v>
      </c>
      <c r="G200" s="123">
        <f>G201+G202-G203</f>
        <v>0</v>
      </c>
    </row>
    <row r="201" spans="1:7" ht="15">
      <c r="A201" s="147" t="s">
        <v>432</v>
      </c>
      <c r="B201" s="272" t="s">
        <v>396</v>
      </c>
      <c r="C201" s="118"/>
      <c r="D201" s="130">
        <f>E201+G201</f>
        <v>2069.7999999999997</v>
      </c>
      <c r="E201" s="124">
        <f>E185+E172+E42</f>
        <v>2069.7999999999997</v>
      </c>
      <c r="F201" s="124">
        <f>F185+F172+F42</f>
        <v>101.5</v>
      </c>
      <c r="G201" s="124">
        <f>G185+G172+G42</f>
        <v>0</v>
      </c>
    </row>
    <row r="202" spans="1:7" ht="25.5">
      <c r="A202" s="147" t="s">
        <v>433</v>
      </c>
      <c r="B202" s="268" t="s">
        <v>471</v>
      </c>
      <c r="C202" s="118"/>
      <c r="D202" s="130">
        <f>E202+G202</f>
        <v>1332.2</v>
      </c>
      <c r="E202" s="124">
        <f>E43+E171+E187</f>
        <v>1332.2</v>
      </c>
      <c r="F202" s="124">
        <f>F43+F171+F187</f>
        <v>157.1</v>
      </c>
      <c r="G202" s="124">
        <f>G43+G171+G187</f>
        <v>0</v>
      </c>
    </row>
    <row r="203" spans="1:7" ht="15">
      <c r="A203" s="219" t="s">
        <v>434</v>
      </c>
      <c r="B203" s="26" t="s">
        <v>402</v>
      </c>
      <c r="C203" s="118"/>
      <c r="D203" s="130">
        <f>E203+G203</f>
        <v>7</v>
      </c>
      <c r="E203" s="124">
        <f>E186</f>
        <v>7</v>
      </c>
      <c r="F203" s="124">
        <f>F186</f>
        <v>0</v>
      </c>
      <c r="G203" s="124">
        <f>G186</f>
        <v>0</v>
      </c>
    </row>
    <row r="204" spans="1:7" ht="25.5">
      <c r="A204" s="139" t="s">
        <v>435</v>
      </c>
      <c r="B204" s="127" t="s">
        <v>117</v>
      </c>
      <c r="C204" s="20" t="s">
        <v>154</v>
      </c>
      <c r="D204" s="490">
        <f>D205+D207+D206</f>
        <v>3685.512</v>
      </c>
      <c r="E204" s="490">
        <f>E205+E207+E206</f>
        <v>3671.512</v>
      </c>
      <c r="F204" s="123">
        <f>F205+F207+F206</f>
        <v>1963.6000000000001</v>
      </c>
      <c r="G204" s="123">
        <f>G205+G207+G206</f>
        <v>14</v>
      </c>
    </row>
    <row r="205" spans="1:7" ht="15">
      <c r="A205" s="270" t="s">
        <v>436</v>
      </c>
      <c r="B205" s="258" t="s">
        <v>396</v>
      </c>
      <c r="C205" s="115"/>
      <c r="D205" s="130">
        <f>E205+G205</f>
        <v>3115.0000000000005</v>
      </c>
      <c r="E205" s="130">
        <f>E19+E174+E39</f>
        <v>3107.2000000000003</v>
      </c>
      <c r="F205" s="130">
        <f>F19+F174+F39</f>
        <v>1630.9</v>
      </c>
      <c r="G205" s="130">
        <f>G19+G174+G39</f>
        <v>7.8</v>
      </c>
    </row>
    <row r="206" spans="1:7" ht="25.5">
      <c r="A206" s="147" t="s">
        <v>437</v>
      </c>
      <c r="B206" s="271" t="s">
        <v>471</v>
      </c>
      <c r="C206" s="118"/>
      <c r="D206" s="493">
        <f>E206+G206</f>
        <v>516.812</v>
      </c>
      <c r="E206" s="493">
        <f aca="true" t="shared" si="9" ref="E206:G207">E20+E175</f>
        <v>512.812</v>
      </c>
      <c r="F206" s="130">
        <f t="shared" si="9"/>
        <v>332.7</v>
      </c>
      <c r="G206" s="130">
        <f t="shared" si="9"/>
        <v>4</v>
      </c>
    </row>
    <row r="207" spans="1:7" ht="15">
      <c r="A207" s="147" t="s">
        <v>438</v>
      </c>
      <c r="B207" s="18" t="s">
        <v>402</v>
      </c>
      <c r="C207" s="15"/>
      <c r="D207" s="130">
        <f aca="true" t="shared" si="10" ref="D207:D220">E207+G207</f>
        <v>53.7</v>
      </c>
      <c r="E207" s="130">
        <f t="shared" si="9"/>
        <v>51.5</v>
      </c>
      <c r="F207" s="130">
        <f t="shared" si="9"/>
        <v>0</v>
      </c>
      <c r="G207" s="130">
        <f t="shared" si="9"/>
        <v>2.2</v>
      </c>
    </row>
    <row r="208" spans="1:7" ht="17.25" customHeight="1">
      <c r="A208" s="139" t="s">
        <v>439</v>
      </c>
      <c r="B208" s="142" t="s">
        <v>242</v>
      </c>
      <c r="C208" s="20" t="s">
        <v>153</v>
      </c>
      <c r="D208" s="129">
        <f t="shared" si="10"/>
        <v>188.89999999999998</v>
      </c>
      <c r="E208" s="123">
        <f>E209</f>
        <v>54.3</v>
      </c>
      <c r="F208" s="123">
        <f>F209</f>
        <v>33.8</v>
      </c>
      <c r="G208" s="123">
        <f>G209</f>
        <v>134.6</v>
      </c>
    </row>
    <row r="209" spans="1:7" ht="15">
      <c r="A209" s="147" t="s">
        <v>440</v>
      </c>
      <c r="B209" s="258" t="s">
        <v>396</v>
      </c>
      <c r="C209" s="32"/>
      <c r="D209" s="130">
        <f t="shared" si="10"/>
        <v>188.89999999999998</v>
      </c>
      <c r="E209" s="130">
        <f>E23</f>
        <v>54.3</v>
      </c>
      <c r="F209" s="130">
        <f>F23</f>
        <v>33.8</v>
      </c>
      <c r="G209" s="130">
        <f>G23</f>
        <v>134.6</v>
      </c>
    </row>
    <row r="210" spans="1:7" ht="14.25">
      <c r="A210" s="139" t="s">
        <v>441</v>
      </c>
      <c r="B210" s="7" t="s">
        <v>121</v>
      </c>
      <c r="C210" s="116" t="s">
        <v>155</v>
      </c>
      <c r="D210" s="129">
        <f>E210+G210</f>
        <v>1546.3999999999999</v>
      </c>
      <c r="E210" s="123">
        <f>E211+E212</f>
        <v>43.8</v>
      </c>
      <c r="F210" s="123">
        <f>F211+F212</f>
        <v>0</v>
      </c>
      <c r="G210" s="123">
        <f>G211+G212</f>
        <v>1502.6</v>
      </c>
    </row>
    <row r="211" spans="1:7" ht="15">
      <c r="A211" s="139" t="s">
        <v>442</v>
      </c>
      <c r="B211" s="155" t="s">
        <v>396</v>
      </c>
      <c r="C211" s="15"/>
      <c r="D211" s="130">
        <f t="shared" si="10"/>
        <v>518.4</v>
      </c>
      <c r="E211" s="130">
        <f aca="true" t="shared" si="11" ref="E211:G212">E25</f>
        <v>43.8</v>
      </c>
      <c r="F211" s="130">
        <f t="shared" si="11"/>
        <v>0</v>
      </c>
      <c r="G211" s="130">
        <f t="shared" si="11"/>
        <v>474.6</v>
      </c>
    </row>
    <row r="212" spans="1:7" ht="30">
      <c r="A212" s="139" t="s">
        <v>586</v>
      </c>
      <c r="B212" s="355" t="s">
        <v>579</v>
      </c>
      <c r="C212" s="15"/>
      <c r="D212" s="130">
        <f t="shared" si="10"/>
        <v>1028</v>
      </c>
      <c r="E212" s="130">
        <f t="shared" si="11"/>
        <v>0</v>
      </c>
      <c r="F212" s="130">
        <f t="shared" si="11"/>
        <v>0</v>
      </c>
      <c r="G212" s="130">
        <f t="shared" si="11"/>
        <v>1028</v>
      </c>
    </row>
    <row r="213" spans="1:7" ht="25.5">
      <c r="A213" s="139" t="s">
        <v>443</v>
      </c>
      <c r="B213" s="127" t="s">
        <v>207</v>
      </c>
      <c r="C213" s="128" t="s">
        <v>156</v>
      </c>
      <c r="D213" s="129">
        <f>E213+G213</f>
        <v>542.5</v>
      </c>
      <c r="E213" s="123">
        <f>E214+E215+E216</f>
        <v>542.5</v>
      </c>
      <c r="F213" s="123">
        <f>F214+F215+F216</f>
        <v>184.9</v>
      </c>
      <c r="G213" s="123">
        <f>G214+G215+G216</f>
        <v>0</v>
      </c>
    </row>
    <row r="214" spans="1:7" ht="15">
      <c r="A214" s="147" t="s">
        <v>444</v>
      </c>
      <c r="B214" s="274" t="s">
        <v>396</v>
      </c>
      <c r="C214" s="20"/>
      <c r="D214" s="130">
        <f t="shared" si="10"/>
        <v>10</v>
      </c>
      <c r="E214" s="130">
        <f>E28</f>
        <v>10</v>
      </c>
      <c r="F214" s="130">
        <f>F28</f>
        <v>0</v>
      </c>
      <c r="G214" s="130">
        <f>G28</f>
        <v>0</v>
      </c>
    </row>
    <row r="215" spans="1:7" ht="25.5">
      <c r="A215" s="147" t="s">
        <v>445</v>
      </c>
      <c r="B215" s="271" t="s">
        <v>471</v>
      </c>
      <c r="C215" s="20"/>
      <c r="D215" s="130">
        <f t="shared" si="10"/>
        <v>532.5</v>
      </c>
      <c r="E215" s="130">
        <f>E46+E178</f>
        <v>532.5</v>
      </c>
      <c r="F215" s="130">
        <f>F46+F178</f>
        <v>184.9</v>
      </c>
      <c r="G215" s="130">
        <f>G46+G178</f>
        <v>0</v>
      </c>
    </row>
    <row r="216" spans="1:7" ht="30">
      <c r="A216" s="147" t="s">
        <v>587</v>
      </c>
      <c r="B216" s="355" t="s">
        <v>579</v>
      </c>
      <c r="C216" s="20"/>
      <c r="D216" s="130">
        <f t="shared" si="10"/>
        <v>0</v>
      </c>
      <c r="E216" s="130">
        <f>E47</f>
        <v>0</v>
      </c>
      <c r="F216" s="130">
        <f>F47</f>
        <v>0</v>
      </c>
      <c r="G216" s="130">
        <f>G47</f>
        <v>0</v>
      </c>
    </row>
    <row r="217" spans="1:7" ht="25.5">
      <c r="A217" s="139" t="s">
        <v>446</v>
      </c>
      <c r="B217" s="136" t="s">
        <v>225</v>
      </c>
      <c r="C217" s="20" t="s">
        <v>203</v>
      </c>
      <c r="D217" s="129">
        <f t="shared" si="10"/>
        <v>81.29999999999998</v>
      </c>
      <c r="E217" s="123">
        <f>E218</f>
        <v>81.29999999999998</v>
      </c>
      <c r="F217" s="123">
        <f>F218</f>
        <v>3.6999999999999997</v>
      </c>
      <c r="G217" s="123">
        <f>G218</f>
        <v>0</v>
      </c>
    </row>
    <row r="218" spans="1:7" ht="25.5">
      <c r="A218" s="147" t="s">
        <v>447</v>
      </c>
      <c r="B218" s="268" t="s">
        <v>471</v>
      </c>
      <c r="C218" s="28"/>
      <c r="D218" s="130">
        <f t="shared" si="10"/>
        <v>81.29999999999998</v>
      </c>
      <c r="E218" s="130">
        <f>E180+E82+E30</f>
        <v>81.29999999999998</v>
      </c>
      <c r="F218" s="130">
        <f>F180+F82+F30</f>
        <v>3.6999999999999997</v>
      </c>
      <c r="G218" s="130">
        <f>G180+G82+G30</f>
        <v>0</v>
      </c>
    </row>
    <row r="219" spans="1:7" ht="14.25">
      <c r="A219" s="139" t="s">
        <v>448</v>
      </c>
      <c r="B219" s="137" t="s">
        <v>82</v>
      </c>
      <c r="C219" s="20" t="s">
        <v>151</v>
      </c>
      <c r="D219" s="123">
        <f t="shared" si="10"/>
        <v>253.3</v>
      </c>
      <c r="E219" s="123">
        <f>E220</f>
        <v>253.3</v>
      </c>
      <c r="F219" s="123">
        <f>F220</f>
        <v>0</v>
      </c>
      <c r="G219" s="123">
        <f>G220</f>
        <v>0</v>
      </c>
    </row>
    <row r="220" spans="1:7" ht="15">
      <c r="A220" s="147" t="s">
        <v>449</v>
      </c>
      <c r="B220" s="258" t="s">
        <v>396</v>
      </c>
      <c r="C220" s="34"/>
      <c r="D220" s="124">
        <f t="shared" si="10"/>
        <v>253.3</v>
      </c>
      <c r="E220" s="124">
        <f>E32+E182</f>
        <v>253.3</v>
      </c>
      <c r="F220" s="124">
        <f>F32+F182</f>
        <v>0</v>
      </c>
      <c r="G220" s="124">
        <f>G32+G182</f>
        <v>0</v>
      </c>
    </row>
    <row r="221" spans="1:7" ht="28.5">
      <c r="A221" s="139" t="s">
        <v>450</v>
      </c>
      <c r="B221" s="8" t="s">
        <v>164</v>
      </c>
      <c r="C221" s="20" t="s">
        <v>38</v>
      </c>
      <c r="D221" s="129">
        <f>E221+G221</f>
        <v>564</v>
      </c>
      <c r="E221" s="123">
        <f>E222</f>
        <v>564</v>
      </c>
      <c r="F221" s="123">
        <f>F222</f>
        <v>0</v>
      </c>
      <c r="G221" s="123">
        <f>G222</f>
        <v>0</v>
      </c>
    </row>
    <row r="222" spans="1:7" ht="15">
      <c r="A222" s="147" t="s">
        <v>451</v>
      </c>
      <c r="B222" s="258" t="s">
        <v>396</v>
      </c>
      <c r="C222" s="34"/>
      <c r="D222" s="130">
        <f>E222+G222</f>
        <v>564</v>
      </c>
      <c r="E222" s="130">
        <f>E34</f>
        <v>564</v>
      </c>
      <c r="F222" s="130">
        <f>F34</f>
        <v>0</v>
      </c>
      <c r="G222" s="130">
        <f>G34</f>
        <v>0</v>
      </c>
    </row>
    <row r="223" spans="1:7" ht="14.25">
      <c r="A223" s="139" t="s">
        <v>452</v>
      </c>
      <c r="B223" s="29" t="s">
        <v>165</v>
      </c>
      <c r="C223" s="20" t="s">
        <v>40</v>
      </c>
      <c r="D223" s="129">
        <f>E223+G223</f>
        <v>457.2</v>
      </c>
      <c r="E223" s="123">
        <f>E224</f>
        <v>105.30000000000001</v>
      </c>
      <c r="F223" s="123">
        <f>F224</f>
        <v>0</v>
      </c>
      <c r="G223" s="123">
        <f>G224</f>
        <v>351.9</v>
      </c>
    </row>
    <row r="224" spans="1:7" ht="15">
      <c r="A224" s="147" t="s">
        <v>453</v>
      </c>
      <c r="B224" s="258" t="s">
        <v>396</v>
      </c>
      <c r="C224" s="34"/>
      <c r="D224" s="130">
        <f>E224+G224</f>
        <v>457.2</v>
      </c>
      <c r="E224" s="130">
        <f>E36+E189</f>
        <v>105.30000000000001</v>
      </c>
      <c r="F224" s="130">
        <f>F36+F189</f>
        <v>0</v>
      </c>
      <c r="G224" s="130">
        <f>G36+G189</f>
        <v>351.9</v>
      </c>
    </row>
    <row r="225" spans="1:7" ht="15">
      <c r="A225" s="147"/>
      <c r="B225" s="18" t="s">
        <v>243</v>
      </c>
      <c r="C225" s="34"/>
      <c r="D225" s="124"/>
      <c r="E225" s="124"/>
      <c r="F225" s="124"/>
      <c r="G225" s="124"/>
    </row>
    <row r="226" spans="1:7" ht="12.75">
      <c r="A226" s="146"/>
      <c r="B226" s="15" t="s">
        <v>397</v>
      </c>
      <c r="C226" s="15"/>
      <c r="D226" s="11">
        <f>D196+D201+D205+D209+D211+D214+D220+D222+D224</f>
        <v>12202.3</v>
      </c>
      <c r="E226" s="11">
        <f>E196+E201+E205+E209+E211+E214+E220+E222+E224</f>
        <v>11230.999999999998</v>
      </c>
      <c r="F226" s="11">
        <f>F196+F201+F205+F209+F211+F214+F220+F222+F224</f>
        <v>4664.200000000001</v>
      </c>
      <c r="G226" s="11">
        <f>G196+G201+G205+G209+G211+G214+G220+G222+G224</f>
        <v>971.3</v>
      </c>
    </row>
    <row r="227" spans="1:7" ht="12.75">
      <c r="A227" s="146"/>
      <c r="B227" s="15" t="s">
        <v>244</v>
      </c>
      <c r="C227" s="15"/>
      <c r="D227" s="494">
        <f>D215+D206+D202+D197+D218</f>
        <v>2504.412</v>
      </c>
      <c r="E227" s="494">
        <f>E215+E206+E202+E197+E218</f>
        <v>2500.412</v>
      </c>
      <c r="F227" s="11">
        <f>F215+F206+F202+F197+F218</f>
        <v>701.4000000000001</v>
      </c>
      <c r="G227" s="11">
        <f>G215+G206+G202+G197+G218</f>
        <v>4</v>
      </c>
    </row>
    <row r="228" spans="1:7" ht="12.75">
      <c r="A228" s="146"/>
      <c r="B228" s="15" t="s">
        <v>162</v>
      </c>
      <c r="C228" s="15"/>
      <c r="D228" s="11">
        <f>D198</f>
        <v>5661</v>
      </c>
      <c r="E228" s="11">
        <f>E198</f>
        <v>5661</v>
      </c>
      <c r="F228" s="11">
        <f>F198</f>
        <v>4171.599999999999</v>
      </c>
      <c r="G228" s="11">
        <f>G198</f>
        <v>0</v>
      </c>
    </row>
    <row r="229" spans="1:7" ht="12.75">
      <c r="A229" s="146"/>
      <c r="B229" s="15" t="s">
        <v>585</v>
      </c>
      <c r="C229" s="15"/>
      <c r="D229" s="11">
        <f>E229+G229</f>
        <v>1028</v>
      </c>
      <c r="E229" s="11">
        <f>E212+E216</f>
        <v>0</v>
      </c>
      <c r="F229" s="11">
        <f>F212+F216</f>
        <v>0</v>
      </c>
      <c r="G229" s="11">
        <f>G212+G216</f>
        <v>1028</v>
      </c>
    </row>
    <row r="230" spans="1:7" ht="12.75">
      <c r="A230" s="146"/>
      <c r="B230" s="15" t="s">
        <v>412</v>
      </c>
      <c r="C230" s="15"/>
      <c r="D230" s="11">
        <f>D207+D203+D199</f>
        <v>352.40000000000003</v>
      </c>
      <c r="E230" s="11">
        <f>E207+E203+E199</f>
        <v>333.20000000000005</v>
      </c>
      <c r="F230" s="11">
        <f>F207+F203+F199</f>
        <v>0</v>
      </c>
      <c r="G230" s="11">
        <f>G207+G203+G199</f>
        <v>19.2</v>
      </c>
    </row>
    <row r="231" spans="1:7" ht="12.75">
      <c r="A231" s="208"/>
      <c r="B231" s="6" t="s">
        <v>245</v>
      </c>
      <c r="C231" s="6"/>
      <c r="D231" s="519">
        <f>SUM(D226:D230)</f>
        <v>21748.112</v>
      </c>
      <c r="E231" s="519">
        <f>SUM(E226:E230)</f>
        <v>19725.611999999997</v>
      </c>
      <c r="F231" s="148">
        <f>SUM(F226:F230)</f>
        <v>9537.2</v>
      </c>
      <c r="G231" s="148">
        <f>SUM(G226:G230)</f>
        <v>2022.5</v>
      </c>
    </row>
  </sheetData>
  <sheetProtection/>
  <mergeCells count="12">
    <mergeCell ref="F10:F11"/>
    <mergeCell ref="A6:G6"/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C41">
      <selection activeCell="U56" sqref="U55:U56"/>
    </sheetView>
  </sheetViews>
  <sheetFormatPr defaultColWidth="8.7109375" defaultRowHeight="12.75"/>
  <cols>
    <col min="1" max="1" width="4.8515625" style="375" customWidth="1"/>
    <col min="2" max="2" width="18.421875" style="375" customWidth="1"/>
    <col min="3" max="3" width="8.7109375" style="375" customWidth="1"/>
    <col min="4" max="4" width="8.7109375" style="376" customWidth="1"/>
    <col min="5" max="9" width="8.7109375" style="375" customWidth="1"/>
    <col min="10" max="10" width="8.00390625" style="375" customWidth="1"/>
    <col min="11" max="11" width="7.421875" style="375" customWidth="1"/>
    <col min="12" max="13" width="8.00390625" style="375" customWidth="1"/>
    <col min="14" max="14" width="8.8515625" style="375" customWidth="1"/>
    <col min="15" max="15" width="7.57421875" style="375" customWidth="1"/>
    <col min="16" max="16" width="7.421875" style="375" customWidth="1"/>
    <col min="17" max="17" width="8.00390625" style="375" customWidth="1"/>
    <col min="18" max="18" width="8.7109375" style="377" customWidth="1"/>
    <col min="19" max="19" width="8.7109375" style="375" customWidth="1"/>
    <col min="20" max="20" width="7.28125" style="375" customWidth="1"/>
    <col min="21" max="22" width="8.28125" style="375" customWidth="1"/>
    <col min="23" max="23" width="9.00390625" style="375" customWidth="1"/>
    <col min="24" max="16384" width="8.7109375" style="375" customWidth="1"/>
  </cols>
  <sheetData>
    <row r="1" spans="18:20" ht="14.25" customHeight="1">
      <c r="R1" s="304" t="s">
        <v>567</v>
      </c>
      <c r="S1" s="185"/>
      <c r="T1" s="185"/>
    </row>
    <row r="2" spans="17:20" ht="12.75" customHeight="1">
      <c r="Q2" s="184"/>
      <c r="R2" s="530" t="s">
        <v>658</v>
      </c>
      <c r="S2" s="530"/>
      <c r="T2" s="530"/>
    </row>
    <row r="3" spans="11:20" ht="13.5" customHeight="1">
      <c r="K3" s="376"/>
      <c r="L3" s="376"/>
      <c r="M3" s="376"/>
      <c r="N3" s="376"/>
      <c r="O3" s="376"/>
      <c r="P3" s="376"/>
      <c r="Q3" s="184"/>
      <c r="R3" s="304" t="s">
        <v>676</v>
      </c>
      <c r="S3" s="184"/>
      <c r="T3" s="184"/>
    </row>
    <row r="4" spans="11:20" ht="11.25" customHeight="1">
      <c r="K4" s="376"/>
      <c r="L4" s="376"/>
      <c r="M4" s="376"/>
      <c r="N4" s="376"/>
      <c r="O4" s="376"/>
      <c r="P4" s="376"/>
      <c r="Q4" s="184"/>
      <c r="R4" s="304" t="s">
        <v>521</v>
      </c>
      <c r="S4" s="184"/>
      <c r="T4" s="184"/>
    </row>
    <row r="5" spans="3:20" ht="15">
      <c r="C5" s="376" t="s">
        <v>660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04"/>
      <c r="S5" s="184"/>
      <c r="T5" s="184"/>
    </row>
    <row r="6" spans="4:10" ht="15">
      <c r="D6" s="376" t="s">
        <v>629</v>
      </c>
      <c r="E6" s="376"/>
      <c r="F6" s="376"/>
      <c r="G6" s="376"/>
      <c r="H6" s="376"/>
      <c r="I6" s="376"/>
      <c r="J6" s="376"/>
    </row>
    <row r="7" spans="5:10" ht="9" customHeight="1">
      <c r="E7" s="376"/>
      <c r="F7" s="376"/>
      <c r="G7" s="376"/>
      <c r="H7" s="376"/>
      <c r="I7" s="376"/>
      <c r="J7" s="376"/>
    </row>
    <row r="8" spans="1:24" ht="18" customHeight="1">
      <c r="A8" s="524"/>
      <c r="B8" s="549" t="s">
        <v>568</v>
      </c>
      <c r="C8" s="565" t="s">
        <v>522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7"/>
      <c r="X8" s="556" t="s">
        <v>10</v>
      </c>
    </row>
    <row r="9" spans="1:25" ht="19.5" customHeight="1">
      <c r="A9" s="524"/>
      <c r="B9" s="550"/>
      <c r="C9" s="558" t="s">
        <v>117</v>
      </c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9" t="s">
        <v>523</v>
      </c>
      <c r="P9" s="560"/>
      <c r="Q9" s="456" t="s">
        <v>524</v>
      </c>
      <c r="R9" s="457" t="s">
        <v>525</v>
      </c>
      <c r="S9" s="568" t="s">
        <v>526</v>
      </c>
      <c r="T9" s="569"/>
      <c r="U9" s="569"/>
      <c r="V9" s="569"/>
      <c r="W9" s="570"/>
      <c r="X9" s="557"/>
      <c r="Y9" s="378"/>
    </row>
    <row r="10" spans="1:24" ht="12.75" customHeight="1">
      <c r="A10" s="524"/>
      <c r="B10" s="550"/>
      <c r="C10" s="552" t="s">
        <v>527</v>
      </c>
      <c r="D10" s="554" t="s">
        <v>528</v>
      </c>
      <c r="E10" s="554" t="s">
        <v>529</v>
      </c>
      <c r="F10" s="554" t="s">
        <v>530</v>
      </c>
      <c r="G10" s="554" t="s">
        <v>569</v>
      </c>
      <c r="H10" s="554" t="s">
        <v>531</v>
      </c>
      <c r="I10" s="554" t="s">
        <v>532</v>
      </c>
      <c r="J10" s="554" t="s">
        <v>533</v>
      </c>
      <c r="K10" s="554" t="s">
        <v>534</v>
      </c>
      <c r="L10" s="554" t="s">
        <v>535</v>
      </c>
      <c r="M10" s="554" t="s">
        <v>630</v>
      </c>
      <c r="N10" s="554" t="s">
        <v>536</v>
      </c>
      <c r="O10" s="554" t="s">
        <v>537</v>
      </c>
      <c r="P10" s="554" t="s">
        <v>537</v>
      </c>
      <c r="Q10" s="554" t="s">
        <v>299</v>
      </c>
      <c r="R10" s="563" t="s">
        <v>538</v>
      </c>
      <c r="S10" s="563" t="s">
        <v>570</v>
      </c>
      <c r="T10" s="563" t="s">
        <v>539</v>
      </c>
      <c r="U10" s="563" t="s">
        <v>540</v>
      </c>
      <c r="V10" s="563" t="s">
        <v>661</v>
      </c>
      <c r="W10" s="563" t="s">
        <v>662</v>
      </c>
      <c r="X10" s="561" t="s">
        <v>0</v>
      </c>
    </row>
    <row r="11" spans="1:24" ht="87" customHeight="1">
      <c r="A11" s="524"/>
      <c r="B11" s="551"/>
      <c r="C11" s="553"/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64"/>
      <c r="S11" s="564"/>
      <c r="T11" s="564"/>
      <c r="U11" s="564"/>
      <c r="V11" s="564"/>
      <c r="W11" s="564"/>
      <c r="X11" s="562"/>
    </row>
    <row r="12" spans="1:24" ht="14.25" customHeight="1">
      <c r="A12" s="379"/>
      <c r="B12" s="380" t="s">
        <v>516</v>
      </c>
      <c r="C12" s="362"/>
      <c r="D12" s="29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29"/>
      <c r="P12" s="362"/>
      <c r="Q12" s="362"/>
      <c r="R12" s="362"/>
      <c r="S12" s="362"/>
      <c r="T12" s="362"/>
      <c r="U12" s="362"/>
      <c r="V12" s="362"/>
      <c r="W12" s="362"/>
      <c r="X12" s="362"/>
    </row>
    <row r="13" spans="1:24" ht="15">
      <c r="A13" s="381"/>
      <c r="B13" s="473" t="s">
        <v>0</v>
      </c>
      <c r="C13" s="473">
        <f>C14+C16</f>
        <v>0.452</v>
      </c>
      <c r="D13" s="474">
        <f aca="true" t="shared" si="0" ref="D13:W13">D14+D16</f>
        <v>64.7</v>
      </c>
      <c r="E13" s="473">
        <f t="shared" si="0"/>
        <v>50.494</v>
      </c>
      <c r="F13" s="474">
        <f t="shared" si="0"/>
        <v>0.8</v>
      </c>
      <c r="G13" s="473"/>
      <c r="H13" s="473">
        <f t="shared" si="0"/>
        <v>26.5</v>
      </c>
      <c r="I13" s="473">
        <f t="shared" si="0"/>
        <v>22.2</v>
      </c>
      <c r="J13" s="473">
        <f t="shared" si="0"/>
        <v>10.9</v>
      </c>
      <c r="K13" s="473">
        <f t="shared" si="0"/>
        <v>26.4</v>
      </c>
      <c r="L13" s="475">
        <f t="shared" si="0"/>
        <v>12.983</v>
      </c>
      <c r="M13" s="474">
        <f t="shared" si="0"/>
        <v>112.2</v>
      </c>
      <c r="N13" s="474">
        <f t="shared" si="0"/>
        <v>2</v>
      </c>
      <c r="O13" s="473">
        <f t="shared" si="0"/>
        <v>0</v>
      </c>
      <c r="P13" s="473">
        <f t="shared" si="0"/>
        <v>0</v>
      </c>
      <c r="Q13" s="474">
        <f t="shared" si="0"/>
        <v>41.6</v>
      </c>
      <c r="R13" s="474">
        <f t="shared" si="0"/>
        <v>2.3</v>
      </c>
      <c r="S13" s="474">
        <f t="shared" si="0"/>
        <v>0</v>
      </c>
      <c r="T13" s="474">
        <f t="shared" si="0"/>
        <v>0</v>
      </c>
      <c r="U13" s="474">
        <f t="shared" si="0"/>
        <v>0</v>
      </c>
      <c r="V13" s="474">
        <f t="shared" si="0"/>
        <v>0</v>
      </c>
      <c r="W13" s="474">
        <f t="shared" si="0"/>
        <v>0</v>
      </c>
      <c r="X13" s="475">
        <f>C13+D13+E13+F13+G13+H13+I13+J13+K13+L13+M13+N13+O13+P13+Q13+R13+S13+T13+U13</f>
        <v>373.52900000000005</v>
      </c>
    </row>
    <row r="14" spans="1:24" ht="15">
      <c r="A14" s="382" t="s">
        <v>20</v>
      </c>
      <c r="B14" s="473" t="s">
        <v>541</v>
      </c>
      <c r="C14" s="473">
        <v>0.452</v>
      </c>
      <c r="D14" s="474">
        <v>64.7</v>
      </c>
      <c r="E14" s="473">
        <v>50.494</v>
      </c>
      <c r="F14" s="474">
        <v>0.8</v>
      </c>
      <c r="G14" s="473"/>
      <c r="H14" s="473">
        <v>26.5</v>
      </c>
      <c r="I14" s="473">
        <v>22.2</v>
      </c>
      <c r="J14" s="473">
        <v>10.9</v>
      </c>
      <c r="K14" s="474">
        <v>26.4</v>
      </c>
      <c r="L14" s="475">
        <v>12.983</v>
      </c>
      <c r="M14" s="474">
        <v>112.2</v>
      </c>
      <c r="N14" s="474">
        <v>2</v>
      </c>
      <c r="O14" s="473"/>
      <c r="P14" s="473"/>
      <c r="Q14" s="474">
        <v>41.6</v>
      </c>
      <c r="R14" s="474">
        <v>2.3</v>
      </c>
      <c r="S14" s="473"/>
      <c r="T14" s="473"/>
      <c r="U14" s="473"/>
      <c r="V14" s="473"/>
      <c r="W14" s="473"/>
      <c r="X14" s="475">
        <f>C14+D14+E14+F14+G14+H14+I14+J14+K14+L14+M14+N14+O14+P14+Q14+R14+S14+T14+U14</f>
        <v>373.52900000000005</v>
      </c>
    </row>
    <row r="15" spans="1:24" ht="15">
      <c r="A15" s="383" t="s">
        <v>104</v>
      </c>
      <c r="B15" s="476" t="s">
        <v>542</v>
      </c>
      <c r="C15" s="473">
        <v>0.345</v>
      </c>
      <c r="D15" s="474">
        <v>43.1</v>
      </c>
      <c r="E15" s="474">
        <v>34.5</v>
      </c>
      <c r="F15" s="473">
        <v>0.6</v>
      </c>
      <c r="G15" s="473"/>
      <c r="H15" s="473">
        <v>20.2</v>
      </c>
      <c r="I15" s="474">
        <v>13.9</v>
      </c>
      <c r="J15" s="474">
        <v>7.4</v>
      </c>
      <c r="K15" s="474">
        <v>20.2</v>
      </c>
      <c r="L15" s="474"/>
      <c r="M15" s="474">
        <v>71.2</v>
      </c>
      <c r="N15" s="474">
        <v>1.5</v>
      </c>
      <c r="O15" s="473"/>
      <c r="P15" s="473"/>
      <c r="Q15" s="474">
        <v>23</v>
      </c>
      <c r="R15" s="473"/>
      <c r="S15" s="473"/>
      <c r="T15" s="473"/>
      <c r="U15" s="473"/>
      <c r="V15" s="473"/>
      <c r="W15" s="473"/>
      <c r="X15" s="474">
        <f>C15+D15+E15+F15+G15+H15+I15+J15+K15+L15+M15+N15+O15+P15+Q15+R15+S15+T15+U15</f>
        <v>235.945</v>
      </c>
    </row>
    <row r="16" spans="1:24" ht="15">
      <c r="A16" s="384" t="s">
        <v>22</v>
      </c>
      <c r="B16" s="477" t="s">
        <v>13</v>
      </c>
      <c r="C16" s="473"/>
      <c r="D16" s="478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4"/>
    </row>
    <row r="17" spans="1:24" ht="44.25" customHeight="1">
      <c r="A17" s="383"/>
      <c r="B17" s="479" t="s">
        <v>543</v>
      </c>
      <c r="C17" s="473"/>
      <c r="D17" s="478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4"/>
    </row>
    <row r="18" spans="1:24" ht="15">
      <c r="A18" s="383"/>
      <c r="B18" s="477" t="s">
        <v>0</v>
      </c>
      <c r="C18" s="473">
        <f aca="true" t="shared" si="1" ref="C18:X18">C19+C21</f>
        <v>0</v>
      </c>
      <c r="D18" s="473">
        <f t="shared" si="1"/>
        <v>0</v>
      </c>
      <c r="E18" s="473">
        <f t="shared" si="1"/>
        <v>0</v>
      </c>
      <c r="F18" s="473">
        <f t="shared" si="1"/>
        <v>0</v>
      </c>
      <c r="G18" s="473">
        <f t="shared" si="1"/>
        <v>0</v>
      </c>
      <c r="H18" s="473">
        <f t="shared" si="1"/>
        <v>0</v>
      </c>
      <c r="I18" s="473">
        <f t="shared" si="1"/>
        <v>0</v>
      </c>
      <c r="J18" s="473">
        <f t="shared" si="1"/>
        <v>0</v>
      </c>
      <c r="K18" s="473">
        <f t="shared" si="1"/>
        <v>0</v>
      </c>
      <c r="L18" s="473">
        <f t="shared" si="1"/>
        <v>0</v>
      </c>
      <c r="M18" s="473">
        <f t="shared" si="1"/>
        <v>0</v>
      </c>
      <c r="N18" s="473">
        <f t="shared" si="1"/>
        <v>0</v>
      </c>
      <c r="O18" s="473">
        <f t="shared" si="1"/>
        <v>0</v>
      </c>
      <c r="P18" s="473">
        <f t="shared" si="1"/>
        <v>0</v>
      </c>
      <c r="Q18" s="473">
        <f t="shared" si="1"/>
        <v>0</v>
      </c>
      <c r="R18" s="473">
        <f t="shared" si="1"/>
        <v>0</v>
      </c>
      <c r="S18" s="474">
        <f t="shared" si="1"/>
        <v>437.5</v>
      </c>
      <c r="T18" s="473">
        <f t="shared" si="1"/>
        <v>608.8</v>
      </c>
      <c r="U18" s="474">
        <f t="shared" si="1"/>
        <v>69.4</v>
      </c>
      <c r="V18" s="474">
        <f t="shared" si="1"/>
        <v>50</v>
      </c>
      <c r="W18" s="474">
        <f t="shared" si="1"/>
        <v>41.8</v>
      </c>
      <c r="X18" s="474">
        <f t="shared" si="1"/>
        <v>1207.5</v>
      </c>
    </row>
    <row r="19" spans="1:24" ht="15">
      <c r="A19" s="382" t="s">
        <v>20</v>
      </c>
      <c r="B19" s="477" t="s">
        <v>541</v>
      </c>
      <c r="C19" s="473"/>
      <c r="D19" s="478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4">
        <v>437.5</v>
      </c>
      <c r="T19" s="473">
        <v>608.8</v>
      </c>
      <c r="U19" s="474">
        <v>69.4</v>
      </c>
      <c r="V19" s="474">
        <v>50</v>
      </c>
      <c r="W19" s="474">
        <v>41.8</v>
      </c>
      <c r="X19" s="474">
        <f>C19+D19+E19+F19+G19+H19+I19+J19+K19+L19+M19+N19+O19+P19+Q19+R19+S19+T19+U19+V19+W19</f>
        <v>1207.5</v>
      </c>
    </row>
    <row r="20" spans="1:24" ht="15">
      <c r="A20" s="383" t="s">
        <v>104</v>
      </c>
      <c r="B20" s="480" t="s">
        <v>542</v>
      </c>
      <c r="C20" s="473"/>
      <c r="D20" s="478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4">
        <v>9</v>
      </c>
      <c r="T20" s="474">
        <v>15</v>
      </c>
      <c r="U20" s="474">
        <v>1.3</v>
      </c>
      <c r="V20" s="474">
        <v>36.6</v>
      </c>
      <c r="W20" s="474"/>
      <c r="X20" s="474">
        <f>C20+D20+E20+F20+G20+H20+I20+J20+K20+L20+M20+N20+O20+P20+Q20+R20+S20+T20+U20+V20+W20</f>
        <v>61.900000000000006</v>
      </c>
    </row>
    <row r="21" spans="1:24" ht="15">
      <c r="A21" s="384" t="s">
        <v>22</v>
      </c>
      <c r="B21" s="477" t="s">
        <v>13</v>
      </c>
      <c r="C21" s="473"/>
      <c r="D21" s="474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4"/>
    </row>
    <row r="22" spans="1:24" ht="15">
      <c r="A22" s="383"/>
      <c r="B22" s="481" t="s">
        <v>25</v>
      </c>
      <c r="C22" s="473"/>
      <c r="D22" s="474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4"/>
    </row>
    <row r="23" spans="1:24" ht="15">
      <c r="A23" s="383"/>
      <c r="B23" s="477" t="s">
        <v>0</v>
      </c>
      <c r="C23" s="473">
        <f aca="true" t="shared" si="2" ref="C23:U23">C24+C26</f>
        <v>0</v>
      </c>
      <c r="D23" s="473">
        <f t="shared" si="2"/>
        <v>0</v>
      </c>
      <c r="E23" s="473">
        <f t="shared" si="2"/>
        <v>0</v>
      </c>
      <c r="F23" s="473">
        <f t="shared" si="2"/>
        <v>0</v>
      </c>
      <c r="G23" s="473">
        <f t="shared" si="2"/>
        <v>0</v>
      </c>
      <c r="H23" s="473">
        <f t="shared" si="2"/>
        <v>0</v>
      </c>
      <c r="I23" s="473">
        <f t="shared" si="2"/>
        <v>0</v>
      </c>
      <c r="J23" s="473">
        <f t="shared" si="2"/>
        <v>0</v>
      </c>
      <c r="K23" s="473">
        <f t="shared" si="2"/>
        <v>0</v>
      </c>
      <c r="L23" s="473">
        <f t="shared" si="2"/>
        <v>0</v>
      </c>
      <c r="M23" s="473">
        <f t="shared" si="2"/>
        <v>0</v>
      </c>
      <c r="N23" s="473">
        <f t="shared" si="2"/>
        <v>0</v>
      </c>
      <c r="O23" s="474">
        <f t="shared" si="2"/>
        <v>193</v>
      </c>
      <c r="P23" s="474">
        <f t="shared" si="2"/>
        <v>263</v>
      </c>
      <c r="Q23" s="474">
        <f t="shared" si="2"/>
        <v>0</v>
      </c>
      <c r="R23" s="473">
        <f t="shared" si="2"/>
        <v>0</v>
      </c>
      <c r="S23" s="473">
        <f t="shared" si="2"/>
        <v>0</v>
      </c>
      <c r="T23" s="473">
        <f t="shared" si="2"/>
        <v>0</v>
      </c>
      <c r="U23" s="473">
        <f t="shared" si="2"/>
        <v>0</v>
      </c>
      <c r="V23" s="473"/>
      <c r="W23" s="473"/>
      <c r="X23" s="474">
        <f>C23+D23+E23+F23+G23+H23+I23+J23+K23+L23+M23+N23+O23+P23+Q23+R23+S23+T23+U23</f>
        <v>456</v>
      </c>
    </row>
    <row r="24" spans="1:24" ht="15">
      <c r="A24" s="382" t="s">
        <v>20</v>
      </c>
      <c r="B24" s="477" t="s">
        <v>541</v>
      </c>
      <c r="C24" s="473"/>
      <c r="D24" s="478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4">
        <v>193</v>
      </c>
      <c r="P24" s="474">
        <v>263</v>
      </c>
      <c r="Q24" s="473"/>
      <c r="R24" s="473"/>
      <c r="S24" s="473"/>
      <c r="T24" s="473"/>
      <c r="U24" s="473"/>
      <c r="V24" s="473"/>
      <c r="W24" s="473"/>
      <c r="X24" s="474">
        <f>C24+D24+E24+F24+G24+H24+I24+J24+K24+L24+M24+N24+O24+P24+Q24+R24+S24+T24+U24</f>
        <v>456</v>
      </c>
    </row>
    <row r="25" spans="1:24" ht="15">
      <c r="A25" s="383" t="s">
        <v>104</v>
      </c>
      <c r="B25" s="480" t="s">
        <v>542</v>
      </c>
      <c r="C25" s="473"/>
      <c r="D25" s="478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4">
        <v>126.5</v>
      </c>
      <c r="P25" s="474"/>
      <c r="Q25" s="473"/>
      <c r="R25" s="473"/>
      <c r="S25" s="473"/>
      <c r="T25" s="473"/>
      <c r="U25" s="473"/>
      <c r="V25" s="473"/>
      <c r="W25" s="473"/>
      <c r="X25" s="474">
        <f>C25+D25+E25+F25+G25+H25+I25+J25+K25+L25+M25+N25+O25+P25+Q25+R25+S25+T25+U25</f>
        <v>126.5</v>
      </c>
    </row>
    <row r="26" spans="1:24" ht="15">
      <c r="A26" s="384" t="s">
        <v>22</v>
      </c>
      <c r="B26" s="477" t="s">
        <v>13</v>
      </c>
      <c r="C26" s="473"/>
      <c r="D26" s="474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8"/>
      <c r="P26" s="474"/>
      <c r="Q26" s="473"/>
      <c r="R26" s="473"/>
      <c r="S26" s="473"/>
      <c r="T26" s="473"/>
      <c r="U26" s="473"/>
      <c r="V26" s="473"/>
      <c r="W26" s="473"/>
      <c r="X26" s="474"/>
    </row>
    <row r="27" spans="1:24" ht="14.25" customHeight="1">
      <c r="A27" s="383"/>
      <c r="B27" s="479" t="s">
        <v>55</v>
      </c>
      <c r="C27" s="473"/>
      <c r="D27" s="474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8"/>
      <c r="P27" s="473"/>
      <c r="Q27" s="473"/>
      <c r="R27" s="473"/>
      <c r="S27" s="473"/>
      <c r="T27" s="473"/>
      <c r="U27" s="473"/>
      <c r="V27" s="473"/>
      <c r="W27" s="473"/>
      <c r="X27" s="474"/>
    </row>
    <row r="28" spans="1:24" ht="15">
      <c r="A28" s="383"/>
      <c r="B28" s="477" t="s">
        <v>0</v>
      </c>
      <c r="C28" s="473">
        <f aca="true" t="shared" si="3" ref="C28:U28">C29+C31</f>
        <v>0</v>
      </c>
      <c r="D28" s="473">
        <f t="shared" si="3"/>
        <v>0</v>
      </c>
      <c r="E28" s="473">
        <f t="shared" si="3"/>
        <v>0</v>
      </c>
      <c r="F28" s="473">
        <f t="shared" si="3"/>
        <v>0</v>
      </c>
      <c r="G28" s="473">
        <f t="shared" si="3"/>
        <v>0</v>
      </c>
      <c r="H28" s="473">
        <f t="shared" si="3"/>
        <v>0</v>
      </c>
      <c r="I28" s="473">
        <f t="shared" si="3"/>
        <v>0</v>
      </c>
      <c r="J28" s="473">
        <f t="shared" si="3"/>
        <v>0</v>
      </c>
      <c r="K28" s="473">
        <f t="shared" si="3"/>
        <v>0</v>
      </c>
      <c r="L28" s="473">
        <f t="shared" si="3"/>
        <v>0</v>
      </c>
      <c r="M28" s="473">
        <f t="shared" si="3"/>
        <v>0</v>
      </c>
      <c r="N28" s="473">
        <f t="shared" si="3"/>
        <v>0</v>
      </c>
      <c r="O28" s="473">
        <f t="shared" si="3"/>
        <v>12.7</v>
      </c>
      <c r="P28" s="473">
        <f t="shared" si="3"/>
        <v>0</v>
      </c>
      <c r="Q28" s="474">
        <f t="shared" si="3"/>
        <v>0</v>
      </c>
      <c r="R28" s="474">
        <f t="shared" si="3"/>
        <v>4.1</v>
      </c>
      <c r="S28" s="474">
        <f t="shared" si="3"/>
        <v>0</v>
      </c>
      <c r="T28" s="473">
        <f t="shared" si="3"/>
        <v>0</v>
      </c>
      <c r="U28" s="473">
        <f t="shared" si="3"/>
        <v>0</v>
      </c>
      <c r="V28" s="473"/>
      <c r="W28" s="473"/>
      <c r="X28" s="474">
        <f>C28+D28+E28+F28+G28+H28+I28+J28+K28+L28+M28+N28+O28+P28+Q28+R28+S28+T28+U28</f>
        <v>16.799999999999997</v>
      </c>
    </row>
    <row r="29" spans="1:24" ht="15">
      <c r="A29" s="382" t="s">
        <v>20</v>
      </c>
      <c r="B29" s="477" t="s">
        <v>12</v>
      </c>
      <c r="C29" s="473"/>
      <c r="D29" s="478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>
        <v>12.7</v>
      </c>
      <c r="P29" s="473"/>
      <c r="Q29" s="473"/>
      <c r="R29" s="474">
        <v>4.1</v>
      </c>
      <c r="S29" s="474"/>
      <c r="T29" s="473"/>
      <c r="U29" s="473"/>
      <c r="V29" s="473"/>
      <c r="W29" s="473"/>
      <c r="X29" s="474">
        <f>C29+D29+E29+F29+G29+H29+I29+J29+K29+L29+M29+N29+O29+P29+Q29+R29+S29+T29+U29</f>
        <v>16.799999999999997</v>
      </c>
    </row>
    <row r="30" spans="1:24" ht="15">
      <c r="A30" s="383" t="s">
        <v>104</v>
      </c>
      <c r="B30" s="480" t="s">
        <v>542</v>
      </c>
      <c r="C30" s="473"/>
      <c r="D30" s="478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4">
        <v>9.7</v>
      </c>
      <c r="P30" s="473"/>
      <c r="Q30" s="473"/>
      <c r="R30" s="473">
        <v>0.2</v>
      </c>
      <c r="S30" s="473"/>
      <c r="T30" s="473"/>
      <c r="U30" s="473"/>
      <c r="V30" s="473"/>
      <c r="W30" s="473"/>
      <c r="X30" s="474">
        <f>C30+D30+E30+F30+G30+H30+I30+J30+K30+L30+M30+N30+O30+P30+Q30+R30+S30+T30+U30</f>
        <v>9.899999999999999</v>
      </c>
    </row>
    <row r="31" spans="1:24" ht="15">
      <c r="A31" s="384" t="s">
        <v>22</v>
      </c>
      <c r="B31" s="477" t="s">
        <v>13</v>
      </c>
      <c r="C31" s="473"/>
      <c r="D31" s="474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4"/>
    </row>
    <row r="32" spans="1:24" ht="14.25" customHeight="1">
      <c r="A32" s="383"/>
      <c r="B32" s="479" t="s">
        <v>60</v>
      </c>
      <c r="C32" s="473"/>
      <c r="D32" s="474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4"/>
    </row>
    <row r="33" spans="1:24" ht="15">
      <c r="A33" s="383"/>
      <c r="B33" s="477" t="s">
        <v>0</v>
      </c>
      <c r="C33" s="473">
        <f aca="true" t="shared" si="4" ref="C33:U33">C34+C36</f>
        <v>0</v>
      </c>
      <c r="D33" s="473">
        <f t="shared" si="4"/>
        <v>0</v>
      </c>
      <c r="E33" s="473">
        <f t="shared" si="4"/>
        <v>0</v>
      </c>
      <c r="F33" s="473">
        <f t="shared" si="4"/>
        <v>0</v>
      </c>
      <c r="G33" s="473">
        <f t="shared" si="4"/>
        <v>0</v>
      </c>
      <c r="H33" s="473">
        <f t="shared" si="4"/>
        <v>0</v>
      </c>
      <c r="I33" s="473">
        <f t="shared" si="4"/>
        <v>0</v>
      </c>
      <c r="J33" s="473">
        <f t="shared" si="4"/>
        <v>0</v>
      </c>
      <c r="K33" s="473">
        <f t="shared" si="4"/>
        <v>0</v>
      </c>
      <c r="L33" s="473">
        <f t="shared" si="4"/>
        <v>0</v>
      </c>
      <c r="M33" s="473">
        <f t="shared" si="4"/>
        <v>0</v>
      </c>
      <c r="N33" s="473">
        <f t="shared" si="4"/>
        <v>0</v>
      </c>
      <c r="O33" s="474">
        <f t="shared" si="4"/>
        <v>13.9</v>
      </c>
      <c r="P33" s="473">
        <f t="shared" si="4"/>
        <v>0</v>
      </c>
      <c r="Q33" s="474">
        <f t="shared" si="4"/>
        <v>0</v>
      </c>
      <c r="R33" s="473">
        <f t="shared" si="4"/>
        <v>6.5</v>
      </c>
      <c r="S33" s="474">
        <f t="shared" si="4"/>
        <v>0</v>
      </c>
      <c r="T33" s="473">
        <f t="shared" si="4"/>
        <v>0</v>
      </c>
      <c r="U33" s="473">
        <f t="shared" si="4"/>
        <v>0</v>
      </c>
      <c r="V33" s="473"/>
      <c r="W33" s="473"/>
      <c r="X33" s="474">
        <f>C33+D33+E33+F33+G33+H33+I33+J33+K33+L33+M33+N33+O33+P33+Q33+R33+S33+T33+U33</f>
        <v>20.4</v>
      </c>
    </row>
    <row r="34" spans="1:24" ht="15">
      <c r="A34" s="382" t="s">
        <v>20</v>
      </c>
      <c r="B34" s="477" t="s">
        <v>12</v>
      </c>
      <c r="C34" s="473"/>
      <c r="D34" s="478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4">
        <v>13.9</v>
      </c>
      <c r="P34" s="473"/>
      <c r="Q34" s="473"/>
      <c r="R34" s="473">
        <v>6.5</v>
      </c>
      <c r="S34" s="474"/>
      <c r="T34" s="473"/>
      <c r="U34" s="473"/>
      <c r="V34" s="473"/>
      <c r="W34" s="473"/>
      <c r="X34" s="474">
        <f>C34+D34+E34+F34+G34+H34+I34+J34+K34+L34+M34+N34+O34+P34+Q34+R34+S34+T34+U34</f>
        <v>20.4</v>
      </c>
    </row>
    <row r="35" spans="1:24" ht="15">
      <c r="A35" s="383" t="s">
        <v>104</v>
      </c>
      <c r="B35" s="480" t="s">
        <v>542</v>
      </c>
      <c r="C35" s="473"/>
      <c r="D35" s="478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4">
        <v>10.6</v>
      </c>
      <c r="P35" s="473"/>
      <c r="Q35" s="473"/>
      <c r="R35" s="473">
        <v>0.3</v>
      </c>
      <c r="S35" s="474"/>
      <c r="T35" s="473"/>
      <c r="U35" s="473"/>
      <c r="V35" s="473"/>
      <c r="W35" s="473"/>
      <c r="X35" s="474">
        <f>C35+D35+E35+F35+G35+H35+I35+J35+K35+L35+M35+N35+O35+P35+Q35+R35+S35+T35+U35</f>
        <v>10.9</v>
      </c>
    </row>
    <row r="36" spans="1:24" ht="15">
      <c r="A36" s="384" t="s">
        <v>22</v>
      </c>
      <c r="B36" s="477" t="s">
        <v>13</v>
      </c>
      <c r="C36" s="473"/>
      <c r="D36" s="474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8"/>
      <c r="P36" s="473"/>
      <c r="Q36" s="473"/>
      <c r="R36" s="473"/>
      <c r="S36" s="473"/>
      <c r="T36" s="473"/>
      <c r="U36" s="473"/>
      <c r="V36" s="473"/>
      <c r="W36" s="473"/>
      <c r="X36" s="474"/>
    </row>
    <row r="37" spans="1:24" ht="27" customHeight="1">
      <c r="A37" s="383"/>
      <c r="B37" s="479" t="s">
        <v>64</v>
      </c>
      <c r="C37" s="473"/>
      <c r="D37" s="478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8"/>
      <c r="P37" s="473"/>
      <c r="Q37" s="473"/>
      <c r="R37" s="473"/>
      <c r="S37" s="473"/>
      <c r="T37" s="473"/>
      <c r="U37" s="473"/>
      <c r="V37" s="473"/>
      <c r="W37" s="473"/>
      <c r="X37" s="474"/>
    </row>
    <row r="38" spans="1:24" ht="15">
      <c r="A38" s="383"/>
      <c r="B38" s="477" t="s">
        <v>0</v>
      </c>
      <c r="C38" s="473">
        <f aca="true" t="shared" si="5" ref="C38:U38">C39+C41</f>
        <v>0</v>
      </c>
      <c r="D38" s="473">
        <f t="shared" si="5"/>
        <v>0</v>
      </c>
      <c r="E38" s="473">
        <f t="shared" si="5"/>
        <v>0</v>
      </c>
      <c r="F38" s="474">
        <f t="shared" si="5"/>
        <v>0</v>
      </c>
      <c r="G38" s="473">
        <f t="shared" si="5"/>
        <v>0</v>
      </c>
      <c r="H38" s="473">
        <f t="shared" si="5"/>
        <v>0</v>
      </c>
      <c r="I38" s="473">
        <f t="shared" si="5"/>
        <v>0</v>
      </c>
      <c r="J38" s="473">
        <f t="shared" si="5"/>
        <v>0</v>
      </c>
      <c r="K38" s="473">
        <f t="shared" si="5"/>
        <v>0</v>
      </c>
      <c r="L38" s="473">
        <f t="shared" si="5"/>
        <v>1.2</v>
      </c>
      <c r="M38" s="473">
        <f t="shared" si="5"/>
        <v>0</v>
      </c>
      <c r="N38" s="473">
        <f t="shared" si="5"/>
        <v>0</v>
      </c>
      <c r="O38" s="473">
        <f t="shared" si="5"/>
        <v>0</v>
      </c>
      <c r="P38" s="473">
        <f t="shared" si="5"/>
        <v>0</v>
      </c>
      <c r="Q38" s="474">
        <f t="shared" si="5"/>
        <v>0</v>
      </c>
      <c r="R38" s="474">
        <f t="shared" si="5"/>
        <v>25</v>
      </c>
      <c r="S38" s="474">
        <f t="shared" si="5"/>
        <v>0</v>
      </c>
      <c r="T38" s="473">
        <f t="shared" si="5"/>
        <v>0</v>
      </c>
      <c r="U38" s="473">
        <f t="shared" si="5"/>
        <v>0</v>
      </c>
      <c r="V38" s="473"/>
      <c r="W38" s="473"/>
      <c r="X38" s="474">
        <f>C38+D38+E38+F38+G38+H38+I38+J38+K38+L38+M38+N38+O38+P38+Q38+R38+S38+T38+U38</f>
        <v>26.2</v>
      </c>
    </row>
    <row r="39" spans="1:24" ht="15">
      <c r="A39" s="382" t="s">
        <v>20</v>
      </c>
      <c r="B39" s="477" t="s">
        <v>12</v>
      </c>
      <c r="C39" s="473"/>
      <c r="D39" s="478"/>
      <c r="E39" s="473"/>
      <c r="F39" s="474"/>
      <c r="G39" s="473"/>
      <c r="H39" s="473"/>
      <c r="I39" s="473"/>
      <c r="J39" s="473"/>
      <c r="K39" s="473"/>
      <c r="L39" s="473">
        <v>1.2</v>
      </c>
      <c r="M39" s="473"/>
      <c r="N39" s="473"/>
      <c r="O39" s="473"/>
      <c r="P39" s="473"/>
      <c r="Q39" s="473"/>
      <c r="R39" s="474">
        <v>25</v>
      </c>
      <c r="S39" s="474"/>
      <c r="T39" s="473"/>
      <c r="U39" s="473"/>
      <c r="V39" s="473"/>
      <c r="W39" s="473"/>
      <c r="X39" s="474">
        <f>C39+D39+E39+F39+G39+H39+I39+J39+K39+L39+M39+N39+O39+P39+Q39+R39+S39+T39+U39</f>
        <v>26.2</v>
      </c>
    </row>
    <row r="40" spans="1:24" ht="15">
      <c r="A40" s="383" t="s">
        <v>104</v>
      </c>
      <c r="B40" s="480" t="s">
        <v>542</v>
      </c>
      <c r="C40" s="473"/>
      <c r="D40" s="478"/>
      <c r="E40" s="473"/>
      <c r="F40" s="473"/>
      <c r="G40" s="473"/>
      <c r="H40" s="473"/>
      <c r="I40" s="473"/>
      <c r="J40" s="473"/>
      <c r="K40" s="473"/>
      <c r="L40" s="473">
        <v>0.9</v>
      </c>
      <c r="M40" s="473"/>
      <c r="N40" s="473"/>
      <c r="O40" s="473"/>
      <c r="P40" s="473"/>
      <c r="Q40" s="473"/>
      <c r="R40" s="474">
        <v>1.2</v>
      </c>
      <c r="S40" s="474"/>
      <c r="T40" s="473"/>
      <c r="U40" s="473"/>
      <c r="V40" s="473"/>
      <c r="W40" s="473"/>
      <c r="X40" s="474">
        <f>C40+D40+E40+F40+G40+H40+I40+J40+K40+L40+M40+N40+O40+P40+Q40+R40+S40+T40+U40</f>
        <v>2.1</v>
      </c>
    </row>
    <row r="41" spans="1:24" ht="15">
      <c r="A41" s="384" t="s">
        <v>22</v>
      </c>
      <c r="B41" s="477" t="s">
        <v>13</v>
      </c>
      <c r="C41" s="473"/>
      <c r="D41" s="474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8"/>
      <c r="P41" s="473"/>
      <c r="Q41" s="473"/>
      <c r="R41" s="473"/>
      <c r="S41" s="473"/>
      <c r="T41" s="473"/>
      <c r="U41" s="473"/>
      <c r="V41" s="473"/>
      <c r="W41" s="473"/>
      <c r="X41" s="474"/>
    </row>
    <row r="42" spans="1:24" ht="15">
      <c r="A42" s="383"/>
      <c r="B42" s="481" t="s">
        <v>7</v>
      </c>
      <c r="C42" s="473"/>
      <c r="D42" s="478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8"/>
      <c r="P42" s="473"/>
      <c r="Q42" s="473"/>
      <c r="R42" s="473"/>
      <c r="S42" s="473"/>
      <c r="T42" s="473"/>
      <c r="U42" s="473"/>
      <c r="V42" s="473"/>
      <c r="W42" s="473"/>
      <c r="X42" s="474"/>
    </row>
    <row r="43" spans="1:24" ht="15">
      <c r="A43" s="383"/>
      <c r="B43" s="477" t="s">
        <v>0</v>
      </c>
      <c r="C43" s="473">
        <f aca="true" t="shared" si="6" ref="C43:U43">C44+C46</f>
        <v>0</v>
      </c>
      <c r="D43" s="473">
        <f t="shared" si="6"/>
        <v>0</v>
      </c>
      <c r="E43" s="473">
        <f t="shared" si="6"/>
        <v>0</v>
      </c>
      <c r="F43" s="473">
        <f t="shared" si="6"/>
        <v>0</v>
      </c>
      <c r="G43" s="473">
        <f t="shared" si="6"/>
        <v>0</v>
      </c>
      <c r="H43" s="473">
        <f t="shared" si="6"/>
        <v>0</v>
      </c>
      <c r="I43" s="473">
        <f t="shared" si="6"/>
        <v>0</v>
      </c>
      <c r="J43" s="473">
        <f t="shared" si="6"/>
        <v>0</v>
      </c>
      <c r="K43" s="473">
        <f t="shared" si="6"/>
        <v>0</v>
      </c>
      <c r="L43" s="473">
        <f t="shared" si="6"/>
        <v>1.14</v>
      </c>
      <c r="M43" s="473">
        <f t="shared" si="6"/>
        <v>0</v>
      </c>
      <c r="N43" s="473">
        <f t="shared" si="6"/>
        <v>0</v>
      </c>
      <c r="O43" s="474">
        <f t="shared" si="6"/>
        <v>28.6</v>
      </c>
      <c r="P43" s="473">
        <f t="shared" si="6"/>
        <v>0</v>
      </c>
      <c r="Q43" s="474">
        <f t="shared" si="6"/>
        <v>0</v>
      </c>
      <c r="R43" s="474">
        <f t="shared" si="6"/>
        <v>21</v>
      </c>
      <c r="S43" s="474">
        <f t="shared" si="6"/>
        <v>0</v>
      </c>
      <c r="T43" s="473">
        <f t="shared" si="6"/>
        <v>0</v>
      </c>
      <c r="U43" s="473">
        <f t="shared" si="6"/>
        <v>0</v>
      </c>
      <c r="V43" s="473"/>
      <c r="W43" s="473"/>
      <c r="X43" s="482">
        <f>C43+D43+E43+F43+G43+H43+I43+J43+K43+L43+M43+N43+O43+P43+Q43+R43+S43+T43+U43</f>
        <v>50.74</v>
      </c>
    </row>
    <row r="44" spans="1:24" ht="15">
      <c r="A44" s="382" t="s">
        <v>20</v>
      </c>
      <c r="B44" s="477" t="s">
        <v>12</v>
      </c>
      <c r="C44" s="473"/>
      <c r="D44" s="478"/>
      <c r="E44" s="473"/>
      <c r="F44" s="473"/>
      <c r="G44" s="473"/>
      <c r="H44" s="473"/>
      <c r="I44" s="473"/>
      <c r="J44" s="473"/>
      <c r="K44" s="473"/>
      <c r="L44" s="473">
        <v>1.14</v>
      </c>
      <c r="M44" s="473"/>
      <c r="N44" s="473"/>
      <c r="O44" s="473">
        <v>28.6</v>
      </c>
      <c r="P44" s="473"/>
      <c r="Q44" s="473"/>
      <c r="R44" s="474">
        <v>21</v>
      </c>
      <c r="S44" s="474"/>
      <c r="T44" s="473"/>
      <c r="U44" s="473"/>
      <c r="V44" s="473"/>
      <c r="W44" s="473"/>
      <c r="X44" s="482">
        <f>C44+D44+E44+F44+G44+H44+I44+J44+K44+L44+M44+N44+O44+P44+Q44+R44+S44+T44+U44</f>
        <v>50.74</v>
      </c>
    </row>
    <row r="45" spans="1:24" ht="15">
      <c r="A45" s="383" t="s">
        <v>104</v>
      </c>
      <c r="B45" s="480" t="s">
        <v>542</v>
      </c>
      <c r="C45" s="473"/>
      <c r="D45" s="478"/>
      <c r="E45" s="473"/>
      <c r="F45" s="473"/>
      <c r="G45" s="473"/>
      <c r="H45" s="473"/>
      <c r="I45" s="473"/>
      <c r="J45" s="473"/>
      <c r="K45" s="473"/>
      <c r="L45" s="473">
        <v>0.9</v>
      </c>
      <c r="M45" s="473"/>
      <c r="N45" s="473"/>
      <c r="O45" s="473">
        <v>21.8</v>
      </c>
      <c r="P45" s="473"/>
      <c r="Q45" s="473"/>
      <c r="R45" s="474">
        <v>1</v>
      </c>
      <c r="S45" s="474"/>
      <c r="T45" s="473"/>
      <c r="U45" s="473"/>
      <c r="V45" s="473"/>
      <c r="W45" s="473"/>
      <c r="X45" s="474">
        <f>C45+D45+E45+F45+G45+H45+I45+J45+K45+L45+M45+N45+O45+P45+Q45+R45+S45+T45+U45</f>
        <v>23.7</v>
      </c>
    </row>
    <row r="46" spans="1:24" ht="15">
      <c r="A46" s="384" t="s">
        <v>22</v>
      </c>
      <c r="B46" s="477" t="s">
        <v>13</v>
      </c>
      <c r="C46" s="473"/>
      <c r="D46" s="474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4"/>
    </row>
    <row r="47" spans="1:24" ht="15">
      <c r="A47" s="383"/>
      <c r="B47" s="481" t="s">
        <v>8</v>
      </c>
      <c r="C47" s="473"/>
      <c r="D47" s="478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4"/>
    </row>
    <row r="48" spans="1:24" ht="15">
      <c r="A48" s="383"/>
      <c r="B48" s="477" t="s">
        <v>0</v>
      </c>
      <c r="C48" s="473">
        <f aca="true" t="shared" si="7" ref="C48:U48">C49+C51</f>
        <v>0</v>
      </c>
      <c r="D48" s="473">
        <f t="shared" si="7"/>
        <v>0</v>
      </c>
      <c r="E48" s="473">
        <f t="shared" si="7"/>
        <v>0</v>
      </c>
      <c r="F48" s="473">
        <f t="shared" si="7"/>
        <v>0</v>
      </c>
      <c r="G48" s="473">
        <f t="shared" si="7"/>
        <v>184.297</v>
      </c>
      <c r="H48" s="473">
        <f t="shared" si="7"/>
        <v>0</v>
      </c>
      <c r="I48" s="473">
        <f t="shared" si="7"/>
        <v>0</v>
      </c>
      <c r="J48" s="473">
        <f t="shared" si="7"/>
        <v>0</v>
      </c>
      <c r="K48" s="473">
        <f t="shared" si="7"/>
        <v>0</v>
      </c>
      <c r="L48" s="473">
        <f t="shared" si="7"/>
        <v>0.546</v>
      </c>
      <c r="M48" s="473">
        <f t="shared" si="7"/>
        <v>0</v>
      </c>
      <c r="N48" s="473">
        <f t="shared" si="7"/>
        <v>0</v>
      </c>
      <c r="O48" s="474">
        <f t="shared" si="7"/>
        <v>21.3</v>
      </c>
      <c r="P48" s="473">
        <f t="shared" si="7"/>
        <v>0</v>
      </c>
      <c r="Q48" s="474">
        <f t="shared" si="7"/>
        <v>0</v>
      </c>
      <c r="R48" s="474">
        <f t="shared" si="7"/>
        <v>9.3</v>
      </c>
      <c r="S48" s="474">
        <f t="shared" si="7"/>
        <v>0</v>
      </c>
      <c r="T48" s="473">
        <f t="shared" si="7"/>
        <v>0</v>
      </c>
      <c r="U48" s="473">
        <f t="shared" si="7"/>
        <v>0</v>
      </c>
      <c r="V48" s="473"/>
      <c r="W48" s="473"/>
      <c r="X48" s="475">
        <f>C48+D48+E48+F48+G48+H48+I48+J48+K48+L48+M48+N48+O48+P48+Q48+R48+S48+T48+U48</f>
        <v>215.443</v>
      </c>
    </row>
    <row r="49" spans="1:24" ht="15">
      <c r="A49" s="382" t="s">
        <v>20</v>
      </c>
      <c r="B49" s="477" t="s">
        <v>12</v>
      </c>
      <c r="C49" s="473"/>
      <c r="D49" s="478"/>
      <c r="E49" s="473"/>
      <c r="F49" s="473"/>
      <c r="G49" s="473">
        <v>180.297</v>
      </c>
      <c r="H49" s="473"/>
      <c r="I49" s="473"/>
      <c r="J49" s="473"/>
      <c r="K49" s="473"/>
      <c r="L49" s="473">
        <v>0.546</v>
      </c>
      <c r="M49" s="473"/>
      <c r="N49" s="473"/>
      <c r="O49" s="474">
        <v>21.3</v>
      </c>
      <c r="P49" s="473"/>
      <c r="Q49" s="473"/>
      <c r="R49" s="474">
        <v>9.3</v>
      </c>
      <c r="S49" s="474"/>
      <c r="T49" s="473"/>
      <c r="U49" s="473"/>
      <c r="V49" s="473"/>
      <c r="W49" s="473"/>
      <c r="X49" s="475">
        <f>C49+D49+E49+F49+G49+H49+I49+J49+K49+L49+M49+N49+O49+P49+Q49+R49+S49+T49+U49</f>
        <v>211.443</v>
      </c>
    </row>
    <row r="50" spans="1:24" ht="15">
      <c r="A50" s="383" t="s">
        <v>104</v>
      </c>
      <c r="B50" s="480" t="s">
        <v>542</v>
      </c>
      <c r="C50" s="473"/>
      <c r="D50" s="478"/>
      <c r="E50" s="473"/>
      <c r="F50" s="473"/>
      <c r="G50" s="474">
        <v>117.6</v>
      </c>
      <c r="H50" s="474"/>
      <c r="I50" s="474"/>
      <c r="J50" s="473"/>
      <c r="K50" s="473"/>
      <c r="L50" s="473">
        <v>0.4</v>
      </c>
      <c r="M50" s="473"/>
      <c r="N50" s="473"/>
      <c r="O50" s="474">
        <v>16.3</v>
      </c>
      <c r="P50" s="473"/>
      <c r="Q50" s="473"/>
      <c r="R50" s="473">
        <v>0.4</v>
      </c>
      <c r="S50" s="474"/>
      <c r="T50" s="473"/>
      <c r="U50" s="473"/>
      <c r="V50" s="473"/>
      <c r="W50" s="473"/>
      <c r="X50" s="474">
        <f>C50+D50+E50+F50+G50+H50+I50+J50+K50+L50+M50+N50+O50+P50+Q50+R50+S50+T50+U50</f>
        <v>134.70000000000002</v>
      </c>
    </row>
    <row r="51" spans="1:24" ht="15">
      <c r="A51" s="384" t="s">
        <v>22</v>
      </c>
      <c r="B51" s="477" t="s">
        <v>13</v>
      </c>
      <c r="C51" s="473"/>
      <c r="D51" s="474"/>
      <c r="E51" s="473"/>
      <c r="F51" s="473"/>
      <c r="G51" s="474">
        <v>4</v>
      </c>
      <c r="H51" s="474"/>
      <c r="I51" s="474"/>
      <c r="J51" s="473"/>
      <c r="K51" s="473"/>
      <c r="L51" s="473"/>
      <c r="M51" s="473"/>
      <c r="N51" s="473"/>
      <c r="O51" s="478"/>
      <c r="P51" s="473"/>
      <c r="Q51" s="473"/>
      <c r="R51" s="473"/>
      <c r="S51" s="473"/>
      <c r="T51" s="473"/>
      <c r="U51" s="473"/>
      <c r="V51" s="473"/>
      <c r="W51" s="473"/>
      <c r="X51" s="474">
        <f>C51+D51+E51+F51+G51+H51+I51+J51+K51+L51+M51+N51+O51+P51+Q51+R51+S51+T51+U51</f>
        <v>4</v>
      </c>
    </row>
    <row r="52" spans="1:24" ht="19.5" customHeight="1">
      <c r="A52" s="384"/>
      <c r="B52" s="481" t="s">
        <v>122</v>
      </c>
      <c r="C52" s="473"/>
      <c r="D52" s="474"/>
      <c r="E52" s="473"/>
      <c r="F52" s="473"/>
      <c r="G52" s="474"/>
      <c r="H52" s="474"/>
      <c r="I52" s="474"/>
      <c r="J52" s="473"/>
      <c r="K52" s="473"/>
      <c r="L52" s="473"/>
      <c r="M52" s="473"/>
      <c r="N52" s="473"/>
      <c r="O52" s="478"/>
      <c r="P52" s="473"/>
      <c r="Q52" s="473"/>
      <c r="R52" s="473"/>
      <c r="S52" s="473"/>
      <c r="T52" s="473"/>
      <c r="U52" s="473"/>
      <c r="V52" s="473"/>
      <c r="W52" s="473"/>
      <c r="X52" s="474"/>
    </row>
    <row r="53" spans="1:24" ht="15">
      <c r="A53" s="384"/>
      <c r="B53" s="477" t="s">
        <v>0</v>
      </c>
      <c r="C53" s="473">
        <f aca="true" t="shared" si="8" ref="C53:U53">C54+C56</f>
        <v>0</v>
      </c>
      <c r="D53" s="473">
        <f t="shared" si="8"/>
        <v>0</v>
      </c>
      <c r="E53" s="473">
        <f t="shared" si="8"/>
        <v>0</v>
      </c>
      <c r="F53" s="473">
        <f t="shared" si="8"/>
        <v>0</v>
      </c>
      <c r="G53" s="473">
        <f t="shared" si="8"/>
        <v>0</v>
      </c>
      <c r="H53" s="473">
        <f t="shared" si="8"/>
        <v>0</v>
      </c>
      <c r="I53" s="473">
        <f t="shared" si="8"/>
        <v>0</v>
      </c>
      <c r="J53" s="473">
        <f t="shared" si="8"/>
        <v>0</v>
      </c>
      <c r="K53" s="473">
        <f t="shared" si="8"/>
        <v>0</v>
      </c>
      <c r="L53" s="473">
        <f t="shared" si="8"/>
        <v>0</v>
      </c>
      <c r="M53" s="473">
        <f t="shared" si="8"/>
        <v>0</v>
      </c>
      <c r="N53" s="473">
        <f t="shared" si="8"/>
        <v>0</v>
      </c>
      <c r="O53" s="473">
        <f t="shared" si="8"/>
        <v>0</v>
      </c>
      <c r="P53" s="473">
        <f t="shared" si="8"/>
        <v>0</v>
      </c>
      <c r="Q53" s="473">
        <f t="shared" si="8"/>
        <v>0</v>
      </c>
      <c r="R53" s="473">
        <f t="shared" si="8"/>
        <v>0</v>
      </c>
      <c r="S53" s="473">
        <f t="shared" si="8"/>
        <v>0</v>
      </c>
      <c r="T53" s="473">
        <f t="shared" si="8"/>
        <v>0</v>
      </c>
      <c r="U53" s="473">
        <f t="shared" si="8"/>
        <v>124.7</v>
      </c>
      <c r="V53" s="473"/>
      <c r="W53" s="473"/>
      <c r="X53" s="474">
        <f>C53+D53+E53+F53+G53+H53+I53+J53+K53+L53+M53+N53+O53+P53+Q53+R53+S53+T53+U53</f>
        <v>124.7</v>
      </c>
    </row>
    <row r="54" spans="1:24" ht="15">
      <c r="A54" s="384"/>
      <c r="B54" s="477" t="s">
        <v>12</v>
      </c>
      <c r="C54" s="473"/>
      <c r="D54" s="474"/>
      <c r="E54" s="473"/>
      <c r="F54" s="473"/>
      <c r="G54" s="474"/>
      <c r="H54" s="474"/>
      <c r="I54" s="474"/>
      <c r="J54" s="473"/>
      <c r="K54" s="473"/>
      <c r="L54" s="473"/>
      <c r="M54" s="473"/>
      <c r="N54" s="473"/>
      <c r="O54" s="478"/>
      <c r="P54" s="473"/>
      <c r="Q54" s="473"/>
      <c r="R54" s="473"/>
      <c r="S54" s="473"/>
      <c r="T54" s="473"/>
      <c r="U54" s="473">
        <v>124.7</v>
      </c>
      <c r="V54" s="473"/>
      <c r="W54" s="473"/>
      <c r="X54" s="474">
        <f>C54+D54+E54+F54+G54+H54+I54+J54+K54+L54+M54+N54+O54+P54+Q54+R54+S54+T54+U54</f>
        <v>124.7</v>
      </c>
    </row>
    <row r="55" spans="1:24" ht="15">
      <c r="A55" s="384"/>
      <c r="B55" s="480" t="s">
        <v>542</v>
      </c>
      <c r="C55" s="473"/>
      <c r="D55" s="474"/>
      <c r="E55" s="473"/>
      <c r="F55" s="473"/>
      <c r="G55" s="474"/>
      <c r="H55" s="474"/>
      <c r="I55" s="474"/>
      <c r="J55" s="473"/>
      <c r="K55" s="473"/>
      <c r="L55" s="473"/>
      <c r="M55" s="473"/>
      <c r="N55" s="473"/>
      <c r="O55" s="478"/>
      <c r="P55" s="473"/>
      <c r="Q55" s="473"/>
      <c r="R55" s="473"/>
      <c r="S55" s="473"/>
      <c r="T55" s="473"/>
      <c r="U55" s="473">
        <v>95.2</v>
      </c>
      <c r="V55" s="473"/>
      <c r="W55" s="473"/>
      <c r="X55" s="474">
        <f>C55+D55+E55+F55+G55+H55+I55+J55+K55+L55+M55+N55+O55+P55+Q55+R55+S55+T55+U55</f>
        <v>95.2</v>
      </c>
    </row>
    <row r="56" spans="1:24" ht="16.5" customHeight="1">
      <c r="A56" s="384"/>
      <c r="B56" s="477" t="s">
        <v>13</v>
      </c>
      <c r="C56" s="473"/>
      <c r="D56" s="478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8"/>
      <c r="P56" s="473"/>
      <c r="Q56" s="473"/>
      <c r="R56" s="473"/>
      <c r="S56" s="473"/>
      <c r="T56" s="473"/>
      <c r="U56" s="473"/>
      <c r="V56" s="473"/>
      <c r="W56" s="473"/>
      <c r="X56" s="474">
        <f>C56+D56+E56+F56+G56+H56+I56+J56+K56+L56+M56+N56+O56+P56+Q56+R56+S56+T56+U56</f>
        <v>0</v>
      </c>
    </row>
    <row r="57" spans="1:24" ht="16.5" customHeight="1">
      <c r="A57" s="384"/>
      <c r="B57" s="545" t="s">
        <v>6</v>
      </c>
      <c r="C57" s="546"/>
      <c r="D57" s="546"/>
      <c r="E57" s="547"/>
      <c r="F57" s="473"/>
      <c r="G57" s="473"/>
      <c r="H57" s="473"/>
      <c r="I57" s="473"/>
      <c r="J57" s="473"/>
      <c r="K57" s="473"/>
      <c r="L57" s="473"/>
      <c r="M57" s="473"/>
      <c r="N57" s="473"/>
      <c r="O57" s="478"/>
      <c r="P57" s="473"/>
      <c r="Q57" s="473"/>
      <c r="R57" s="473"/>
      <c r="S57" s="473"/>
      <c r="T57" s="473"/>
      <c r="U57" s="473"/>
      <c r="V57" s="473"/>
      <c r="W57" s="473"/>
      <c r="X57" s="474"/>
    </row>
    <row r="58" spans="1:24" ht="16.5" customHeight="1">
      <c r="A58" s="384"/>
      <c r="B58" s="477" t="s">
        <v>0</v>
      </c>
      <c r="C58" s="473">
        <f aca="true" t="shared" si="9" ref="C58:U58">C59+C61</f>
        <v>0</v>
      </c>
      <c r="D58" s="473">
        <f t="shared" si="9"/>
        <v>0</v>
      </c>
      <c r="E58" s="473">
        <f t="shared" si="9"/>
        <v>0</v>
      </c>
      <c r="F58" s="474">
        <f t="shared" si="9"/>
        <v>0</v>
      </c>
      <c r="G58" s="473">
        <f t="shared" si="9"/>
        <v>0</v>
      </c>
      <c r="H58" s="473">
        <f t="shared" si="9"/>
        <v>0</v>
      </c>
      <c r="I58" s="473">
        <f t="shared" si="9"/>
        <v>0</v>
      </c>
      <c r="J58" s="473">
        <f t="shared" si="9"/>
        <v>0</v>
      </c>
      <c r="K58" s="473">
        <f t="shared" si="9"/>
        <v>0</v>
      </c>
      <c r="L58" s="473">
        <f t="shared" si="9"/>
        <v>0</v>
      </c>
      <c r="M58" s="473">
        <f t="shared" si="9"/>
        <v>0</v>
      </c>
      <c r="N58" s="473">
        <f t="shared" si="9"/>
        <v>0</v>
      </c>
      <c r="O58" s="473">
        <f t="shared" si="9"/>
        <v>0</v>
      </c>
      <c r="P58" s="473">
        <f t="shared" si="9"/>
        <v>0</v>
      </c>
      <c r="Q58" s="473">
        <f t="shared" si="9"/>
        <v>0</v>
      </c>
      <c r="R58" s="473">
        <f t="shared" si="9"/>
        <v>13.1</v>
      </c>
      <c r="S58" s="473">
        <f t="shared" si="9"/>
        <v>0</v>
      </c>
      <c r="T58" s="473">
        <f t="shared" si="9"/>
        <v>0</v>
      </c>
      <c r="U58" s="473">
        <f t="shared" si="9"/>
        <v>0</v>
      </c>
      <c r="V58" s="473"/>
      <c r="W58" s="473"/>
      <c r="X58" s="474">
        <f>C58+D58+E58+F58+G58+H58+I58+J58+K58+L58+M58+N58+O58+P58+Q58+R58+S58+T58+U58</f>
        <v>13.1</v>
      </c>
    </row>
    <row r="59" spans="1:24" ht="16.5" customHeight="1">
      <c r="A59" s="384"/>
      <c r="B59" s="477" t="s">
        <v>12</v>
      </c>
      <c r="C59" s="473"/>
      <c r="D59" s="478"/>
      <c r="E59" s="473"/>
      <c r="F59" s="474"/>
      <c r="G59" s="473"/>
      <c r="H59" s="473"/>
      <c r="I59" s="473"/>
      <c r="J59" s="473"/>
      <c r="K59" s="473"/>
      <c r="L59" s="473"/>
      <c r="M59" s="473"/>
      <c r="N59" s="473"/>
      <c r="O59" s="478"/>
      <c r="P59" s="473"/>
      <c r="Q59" s="473"/>
      <c r="R59" s="473">
        <v>13.1</v>
      </c>
      <c r="S59" s="473"/>
      <c r="T59" s="473"/>
      <c r="U59" s="473"/>
      <c r="V59" s="473"/>
      <c r="W59" s="473"/>
      <c r="X59" s="474">
        <f>C59+D59+E59+F59+G59+H59+I59+J59+K59+L59+M59+N59+O59+P59+Q59+R59+S59+T59+U59</f>
        <v>13.1</v>
      </c>
    </row>
    <row r="60" spans="1:24" ht="16.5" customHeight="1">
      <c r="A60" s="384"/>
      <c r="B60" s="480" t="s">
        <v>542</v>
      </c>
      <c r="C60" s="473"/>
      <c r="D60" s="478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8"/>
      <c r="P60" s="473"/>
      <c r="Q60" s="473"/>
      <c r="R60" s="473">
        <v>0.6</v>
      </c>
      <c r="S60" s="473"/>
      <c r="T60" s="473"/>
      <c r="U60" s="473"/>
      <c r="V60" s="473"/>
      <c r="W60" s="473"/>
      <c r="X60" s="474">
        <f>C60+D60+E60+F60+G60+H60+I60+J60+K60+L60+M60+N60+O60+P60+Q60+R60+S60+T60+U60</f>
        <v>0.6</v>
      </c>
    </row>
    <row r="61" spans="1:24" ht="16.5" customHeight="1">
      <c r="A61" s="384"/>
      <c r="B61" s="477" t="s">
        <v>13</v>
      </c>
      <c r="C61" s="473"/>
      <c r="D61" s="478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8"/>
      <c r="P61" s="473"/>
      <c r="Q61" s="473"/>
      <c r="R61" s="473"/>
      <c r="S61" s="473"/>
      <c r="T61" s="473"/>
      <c r="U61" s="473"/>
      <c r="V61" s="473"/>
      <c r="W61" s="473"/>
      <c r="X61" s="474">
        <f>C61+D61+E61+F61+G61+H61+I61+J61+K61+L61+M61+N61+O61+P61+Q61+R61+S61+T61+U61</f>
        <v>0</v>
      </c>
    </row>
    <row r="62" spans="1:24" ht="15">
      <c r="A62" s="382"/>
      <c r="B62" s="481" t="s">
        <v>0</v>
      </c>
      <c r="C62" s="473">
        <f>C63+C65</f>
        <v>0.452</v>
      </c>
      <c r="D62" s="474">
        <f aca="true" t="shared" si="10" ref="D62:W62">D63+D65</f>
        <v>64.7</v>
      </c>
      <c r="E62" s="473">
        <f t="shared" si="10"/>
        <v>50.494</v>
      </c>
      <c r="F62" s="474">
        <f t="shared" si="10"/>
        <v>0.8</v>
      </c>
      <c r="G62" s="473">
        <f t="shared" si="10"/>
        <v>184.297</v>
      </c>
      <c r="H62" s="473">
        <f t="shared" si="10"/>
        <v>26.5</v>
      </c>
      <c r="I62" s="473">
        <f t="shared" si="10"/>
        <v>22.2</v>
      </c>
      <c r="J62" s="473">
        <f t="shared" si="10"/>
        <v>10.9</v>
      </c>
      <c r="K62" s="474">
        <f t="shared" si="10"/>
        <v>26.4</v>
      </c>
      <c r="L62" s="473">
        <f t="shared" si="10"/>
        <v>15.869</v>
      </c>
      <c r="M62" s="473">
        <f t="shared" si="10"/>
        <v>112.2</v>
      </c>
      <c r="N62" s="474">
        <f t="shared" si="10"/>
        <v>2</v>
      </c>
      <c r="O62" s="474">
        <f t="shared" si="10"/>
        <v>269.5</v>
      </c>
      <c r="P62" s="474">
        <f t="shared" si="10"/>
        <v>263</v>
      </c>
      <c r="Q62" s="474">
        <f t="shared" si="10"/>
        <v>41.6</v>
      </c>
      <c r="R62" s="473">
        <f t="shared" si="10"/>
        <v>81.3</v>
      </c>
      <c r="S62" s="474">
        <f t="shared" si="10"/>
        <v>437.5</v>
      </c>
      <c r="T62" s="473">
        <f t="shared" si="10"/>
        <v>608.8</v>
      </c>
      <c r="U62" s="474">
        <f t="shared" si="10"/>
        <v>194.10000000000002</v>
      </c>
      <c r="V62" s="474">
        <f t="shared" si="10"/>
        <v>50</v>
      </c>
      <c r="W62" s="474">
        <f t="shared" si="10"/>
        <v>41.8</v>
      </c>
      <c r="X62" s="475">
        <f>X63+X65</f>
        <v>2504.412</v>
      </c>
    </row>
    <row r="63" spans="1:24" ht="15">
      <c r="A63" s="382" t="s">
        <v>20</v>
      </c>
      <c r="B63" s="481" t="s">
        <v>12</v>
      </c>
      <c r="C63" s="473">
        <f>C14+C19+C24+C29+C34+C39+C44+C49+C54+C59</f>
        <v>0.452</v>
      </c>
      <c r="D63" s="474">
        <f aca="true" t="shared" si="11" ref="D63:W63">D14+D19+D24+D29+D34+D39+D44+D49+D54+D59</f>
        <v>64.7</v>
      </c>
      <c r="E63" s="473">
        <f t="shared" si="11"/>
        <v>50.494</v>
      </c>
      <c r="F63" s="474">
        <f t="shared" si="11"/>
        <v>0.8</v>
      </c>
      <c r="G63" s="473">
        <f t="shared" si="11"/>
        <v>180.297</v>
      </c>
      <c r="H63" s="473">
        <f t="shared" si="11"/>
        <v>26.5</v>
      </c>
      <c r="I63" s="473">
        <f t="shared" si="11"/>
        <v>22.2</v>
      </c>
      <c r="J63" s="473">
        <f t="shared" si="11"/>
        <v>10.9</v>
      </c>
      <c r="K63" s="474">
        <f t="shared" si="11"/>
        <v>26.4</v>
      </c>
      <c r="L63" s="473">
        <f t="shared" si="11"/>
        <v>15.869</v>
      </c>
      <c r="M63" s="473">
        <f t="shared" si="11"/>
        <v>112.2</v>
      </c>
      <c r="N63" s="474">
        <f t="shared" si="11"/>
        <v>2</v>
      </c>
      <c r="O63" s="474">
        <f t="shared" si="11"/>
        <v>269.5</v>
      </c>
      <c r="P63" s="474">
        <f t="shared" si="11"/>
        <v>263</v>
      </c>
      <c r="Q63" s="474">
        <f t="shared" si="11"/>
        <v>41.6</v>
      </c>
      <c r="R63" s="473">
        <f t="shared" si="11"/>
        <v>81.3</v>
      </c>
      <c r="S63" s="474">
        <f t="shared" si="11"/>
        <v>437.5</v>
      </c>
      <c r="T63" s="473">
        <f t="shared" si="11"/>
        <v>608.8</v>
      </c>
      <c r="U63" s="474">
        <f t="shared" si="11"/>
        <v>194.10000000000002</v>
      </c>
      <c r="V63" s="474">
        <f t="shared" si="11"/>
        <v>50</v>
      </c>
      <c r="W63" s="474">
        <f t="shared" si="11"/>
        <v>41.8</v>
      </c>
      <c r="X63" s="475">
        <f>X14+X19+X24+X29+X34+X39+X44+X49+X54+X59</f>
        <v>2500.412</v>
      </c>
    </row>
    <row r="64" spans="1:24" ht="15">
      <c r="A64" s="383" t="s">
        <v>104</v>
      </c>
      <c r="B64" s="483" t="s">
        <v>544</v>
      </c>
      <c r="C64" s="473">
        <f aca="true" t="shared" si="12" ref="C64:R65">C15+C20+C25+C30+C35+C40+C45+C50+C55+C60</f>
        <v>0.345</v>
      </c>
      <c r="D64" s="473">
        <f t="shared" si="12"/>
        <v>43.1</v>
      </c>
      <c r="E64" s="473">
        <f t="shared" si="12"/>
        <v>34.5</v>
      </c>
      <c r="F64" s="473">
        <f t="shared" si="12"/>
        <v>0.6</v>
      </c>
      <c r="G64" s="473">
        <f t="shared" si="12"/>
        <v>117.6</v>
      </c>
      <c r="H64" s="473">
        <f t="shared" si="12"/>
        <v>20.2</v>
      </c>
      <c r="I64" s="473">
        <f t="shared" si="12"/>
        <v>13.9</v>
      </c>
      <c r="J64" s="473">
        <f t="shared" si="12"/>
        <v>7.4</v>
      </c>
      <c r="K64" s="473">
        <f t="shared" si="12"/>
        <v>20.2</v>
      </c>
      <c r="L64" s="473">
        <f t="shared" si="12"/>
        <v>2.2</v>
      </c>
      <c r="M64" s="473">
        <f t="shared" si="12"/>
        <v>71.2</v>
      </c>
      <c r="N64" s="473">
        <f t="shared" si="12"/>
        <v>1.5</v>
      </c>
      <c r="O64" s="473">
        <f t="shared" si="12"/>
        <v>184.9</v>
      </c>
      <c r="P64" s="473">
        <f t="shared" si="12"/>
        <v>0</v>
      </c>
      <c r="Q64" s="473">
        <f t="shared" si="12"/>
        <v>23</v>
      </c>
      <c r="R64" s="473">
        <f t="shared" si="12"/>
        <v>3.7</v>
      </c>
      <c r="S64" s="473">
        <f aca="true" t="shared" si="13" ref="S64:W65">S15+S20+S25+S30+S35+S40+S45+S50+S55+S60</f>
        <v>9</v>
      </c>
      <c r="T64" s="473">
        <f t="shared" si="13"/>
        <v>15</v>
      </c>
      <c r="U64" s="474">
        <f t="shared" si="13"/>
        <v>96.5</v>
      </c>
      <c r="V64" s="473">
        <f t="shared" si="13"/>
        <v>36.6</v>
      </c>
      <c r="W64" s="473">
        <f t="shared" si="13"/>
        <v>0</v>
      </c>
      <c r="X64" s="474">
        <f>X15+X20+X25+X30+X35+X40+X45+X50+X55+X60</f>
        <v>701.445</v>
      </c>
    </row>
    <row r="65" spans="1:24" ht="15">
      <c r="A65" s="384" t="s">
        <v>22</v>
      </c>
      <c r="B65" s="481" t="s">
        <v>13</v>
      </c>
      <c r="C65" s="473">
        <f t="shared" si="12"/>
        <v>0</v>
      </c>
      <c r="D65" s="473">
        <f t="shared" si="12"/>
        <v>0</v>
      </c>
      <c r="E65" s="473">
        <f t="shared" si="12"/>
        <v>0</v>
      </c>
      <c r="F65" s="473">
        <f t="shared" si="12"/>
        <v>0</v>
      </c>
      <c r="G65" s="473">
        <f t="shared" si="12"/>
        <v>4</v>
      </c>
      <c r="H65" s="473">
        <f t="shared" si="12"/>
        <v>0</v>
      </c>
      <c r="I65" s="473">
        <f t="shared" si="12"/>
        <v>0</v>
      </c>
      <c r="J65" s="473">
        <f t="shared" si="12"/>
        <v>0</v>
      </c>
      <c r="K65" s="473">
        <f t="shared" si="12"/>
        <v>0</v>
      </c>
      <c r="L65" s="473">
        <f t="shared" si="12"/>
        <v>0</v>
      </c>
      <c r="M65" s="473">
        <f t="shared" si="12"/>
        <v>0</v>
      </c>
      <c r="N65" s="473">
        <f t="shared" si="12"/>
        <v>0</v>
      </c>
      <c r="O65" s="473">
        <f t="shared" si="12"/>
        <v>0</v>
      </c>
      <c r="P65" s="473">
        <f t="shared" si="12"/>
        <v>0</v>
      </c>
      <c r="Q65" s="473">
        <f t="shared" si="12"/>
        <v>0</v>
      </c>
      <c r="R65" s="473">
        <f t="shared" si="12"/>
        <v>0</v>
      </c>
      <c r="S65" s="473">
        <f t="shared" si="13"/>
        <v>0</v>
      </c>
      <c r="T65" s="473">
        <f t="shared" si="13"/>
        <v>0</v>
      </c>
      <c r="U65" s="473">
        <f t="shared" si="13"/>
        <v>0</v>
      </c>
      <c r="V65" s="473"/>
      <c r="W65" s="473"/>
      <c r="X65" s="474">
        <f>X16+X21+X26+X31+X36+X41+X46+X51+X56+X61</f>
        <v>4</v>
      </c>
    </row>
    <row r="66" spans="2:24" ht="15">
      <c r="B66" s="484"/>
      <c r="C66" s="484"/>
      <c r="D66" s="485"/>
      <c r="E66" s="484"/>
      <c r="F66" s="484"/>
      <c r="G66" s="484"/>
      <c r="H66" s="486"/>
      <c r="I66" s="484"/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484"/>
      <c r="W66" s="484"/>
      <c r="X66" s="484"/>
    </row>
    <row r="67" spans="2:24" ht="15">
      <c r="B67" s="485"/>
      <c r="C67" s="484"/>
      <c r="D67" s="485"/>
      <c r="E67" s="484"/>
      <c r="F67" s="484"/>
      <c r="G67" s="484"/>
      <c r="H67" s="484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</row>
    <row r="71" ht="15">
      <c r="B71" s="377" t="s">
        <v>545</v>
      </c>
    </row>
    <row r="72" spans="2:7" ht="15">
      <c r="B72" s="548" t="s">
        <v>546</v>
      </c>
      <c r="C72" s="548"/>
      <c r="D72" s="548"/>
      <c r="E72" s="548"/>
      <c r="F72" s="548"/>
      <c r="G72" s="548"/>
    </row>
    <row r="73" spans="2:7" ht="15">
      <c r="B73" s="548" t="s">
        <v>547</v>
      </c>
      <c r="C73" s="548"/>
      <c r="D73" s="548"/>
      <c r="E73" s="548"/>
      <c r="F73" s="548"/>
      <c r="G73" s="548"/>
    </row>
    <row r="74" spans="2:7" ht="12.75" customHeight="1">
      <c r="B74" s="544" t="s">
        <v>548</v>
      </c>
      <c r="C74" s="544"/>
      <c r="D74" s="544"/>
      <c r="E74" s="544"/>
      <c r="F74" s="544"/>
      <c r="G74" s="544"/>
    </row>
    <row r="75" spans="2:7" ht="12.75" customHeight="1">
      <c r="B75" s="544" t="s">
        <v>549</v>
      </c>
      <c r="C75" s="544"/>
      <c r="D75" s="544"/>
      <c r="E75" s="544"/>
      <c r="F75" s="544"/>
      <c r="G75" s="544"/>
    </row>
  </sheetData>
  <sheetProtection/>
  <mergeCells count="35">
    <mergeCell ref="M10:M11"/>
    <mergeCell ref="V10:V11"/>
    <mergeCell ref="W10:W11"/>
    <mergeCell ref="P10:P11"/>
    <mergeCell ref="Q10:Q11"/>
    <mergeCell ref="F10:F11"/>
    <mergeCell ref="R2:T2"/>
    <mergeCell ref="X10:X11"/>
    <mergeCell ref="R10:R11"/>
    <mergeCell ref="S10:S11"/>
    <mergeCell ref="T10:T11"/>
    <mergeCell ref="U10:U11"/>
    <mergeCell ref="C8:W8"/>
    <mergeCell ref="S9:W9"/>
    <mergeCell ref="L10:L11"/>
    <mergeCell ref="X8:X9"/>
    <mergeCell ref="C9:N9"/>
    <mergeCell ref="O9:P9"/>
    <mergeCell ref="G10:G11"/>
    <mergeCell ref="H10:H11"/>
    <mergeCell ref="I10:I11"/>
    <mergeCell ref="J10:J11"/>
    <mergeCell ref="K10:K11"/>
    <mergeCell ref="N10:N11"/>
    <mergeCell ref="O10:O11"/>
    <mergeCell ref="B75:G75"/>
    <mergeCell ref="B57:E57"/>
    <mergeCell ref="B72:G72"/>
    <mergeCell ref="B73:G73"/>
    <mergeCell ref="B74:G74"/>
    <mergeCell ref="A8:A11"/>
    <mergeCell ref="B8:B11"/>
    <mergeCell ref="C10:C11"/>
    <mergeCell ref="D10:D11"/>
    <mergeCell ref="E10:E11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2">
      <selection activeCell="F25" sqref="F25"/>
    </sheetView>
  </sheetViews>
  <sheetFormatPr defaultColWidth="9.140625" defaultRowHeight="12.75"/>
  <cols>
    <col min="1" max="1" width="1.421875" style="2" customWidth="1"/>
    <col min="2" max="2" width="7.7109375" style="2" customWidth="1"/>
    <col min="3" max="3" width="47.421875" style="2" customWidth="1"/>
    <col min="4" max="4" width="8.140625" style="2" customWidth="1"/>
    <col min="5" max="5" width="8.57421875" style="2" customWidth="1"/>
    <col min="6" max="6" width="11.421875" style="2" customWidth="1"/>
    <col min="7" max="7" width="10.421875" style="2" customWidth="1"/>
    <col min="8" max="8" width="9.140625" style="3" customWidth="1"/>
    <col min="9" max="16384" width="9.140625" style="2" customWidth="1"/>
  </cols>
  <sheetData>
    <row r="2" spans="5:7" ht="15">
      <c r="E2" s="184" t="s">
        <v>511</v>
      </c>
      <c r="F2" s="185"/>
      <c r="G2" s="185"/>
    </row>
    <row r="3" spans="2:7" ht="12.75">
      <c r="B3" s="158"/>
      <c r="C3" s="158"/>
      <c r="D3" s="158"/>
      <c r="E3" s="530" t="s">
        <v>658</v>
      </c>
      <c r="F3" s="530"/>
      <c r="G3" s="530"/>
    </row>
    <row r="4" spans="2:7" ht="15">
      <c r="B4" s="158"/>
      <c r="C4" s="158"/>
      <c r="D4" s="158"/>
      <c r="E4" s="9" t="s">
        <v>657</v>
      </c>
      <c r="F4" s="344"/>
      <c r="G4" s="344"/>
    </row>
    <row r="5" spans="2:7" ht="15">
      <c r="B5" s="158"/>
      <c r="C5" s="158"/>
      <c r="D5" s="158"/>
      <c r="E5" s="304" t="s">
        <v>512</v>
      </c>
      <c r="F5" s="344"/>
      <c r="G5" s="344"/>
    </row>
    <row r="6" spans="2:7" ht="15">
      <c r="B6" s="158"/>
      <c r="C6" s="158"/>
      <c r="D6" s="158"/>
      <c r="E6" s="9"/>
      <c r="F6" s="344"/>
      <c r="G6" s="344"/>
    </row>
    <row r="7" spans="2:7" ht="15">
      <c r="B7" s="158"/>
      <c r="C7" s="345" t="s">
        <v>665</v>
      </c>
      <c r="D7" s="158"/>
      <c r="E7" s="9"/>
      <c r="F7" s="344"/>
      <c r="G7" s="344"/>
    </row>
    <row r="8" spans="2:7" ht="14.25">
      <c r="B8" s="302"/>
      <c r="C8" s="571" t="s">
        <v>513</v>
      </c>
      <c r="D8" s="571"/>
      <c r="E8" s="571"/>
      <c r="F8" s="571"/>
      <c r="G8" s="571"/>
    </row>
    <row r="9" spans="2:7" ht="14.25">
      <c r="B9" s="302"/>
      <c r="C9" s="158"/>
      <c r="D9" s="158"/>
      <c r="E9" s="158"/>
      <c r="F9" s="158"/>
      <c r="G9" s="158"/>
    </row>
    <row r="10" spans="2:7" ht="12.75">
      <c r="B10" s="158"/>
      <c r="C10" s="158"/>
      <c r="D10" s="158"/>
      <c r="E10" s="158"/>
      <c r="F10" s="158"/>
      <c r="G10" s="158"/>
    </row>
    <row r="11" spans="2:7" ht="15.75">
      <c r="B11" s="346"/>
      <c r="C11" s="158"/>
      <c r="D11" s="158"/>
      <c r="E11" s="158"/>
      <c r="F11" s="158"/>
      <c r="G11" s="158" t="s">
        <v>10</v>
      </c>
    </row>
    <row r="12" spans="2:7" ht="12.75" customHeight="1">
      <c r="B12" s="542" t="s">
        <v>514</v>
      </c>
      <c r="C12" s="573" t="s">
        <v>515</v>
      </c>
      <c r="D12" s="576" t="s">
        <v>0</v>
      </c>
      <c r="E12" s="540" t="s">
        <v>11</v>
      </c>
      <c r="F12" s="540"/>
      <c r="G12" s="540"/>
    </row>
    <row r="13" spans="2:7" ht="12.75" customHeight="1">
      <c r="B13" s="572"/>
      <c r="C13" s="574"/>
      <c r="D13" s="577"/>
      <c r="E13" s="540" t="s">
        <v>12</v>
      </c>
      <c r="F13" s="540"/>
      <c r="G13" s="540" t="s">
        <v>13</v>
      </c>
    </row>
    <row r="14" spans="2:7" ht="12.75" customHeight="1">
      <c r="B14" s="572"/>
      <c r="C14" s="574"/>
      <c r="D14" s="577"/>
      <c r="E14" s="533" t="s">
        <v>14</v>
      </c>
      <c r="F14" s="542" t="s">
        <v>255</v>
      </c>
      <c r="G14" s="540"/>
    </row>
    <row r="15" spans="2:7" ht="23.25" customHeight="1">
      <c r="B15" s="543"/>
      <c r="C15" s="575"/>
      <c r="D15" s="535"/>
      <c r="E15" s="535"/>
      <c r="F15" s="543"/>
      <c r="G15" s="540"/>
    </row>
    <row r="16" spans="2:7" ht="12.75">
      <c r="B16" s="120" t="s">
        <v>15</v>
      </c>
      <c r="C16" s="208" t="s">
        <v>516</v>
      </c>
      <c r="D16" s="208"/>
      <c r="E16" s="208"/>
      <c r="F16" s="208"/>
      <c r="G16" s="207"/>
    </row>
    <row r="17" spans="2:7" ht="12.75">
      <c r="B17" s="4" t="s">
        <v>175</v>
      </c>
      <c r="C17" s="347" t="s">
        <v>470</v>
      </c>
      <c r="D17" s="143">
        <f>E17+G17</f>
        <v>64.3</v>
      </c>
      <c r="E17" s="143">
        <v>64.3</v>
      </c>
      <c r="F17" s="11"/>
      <c r="G17" s="11"/>
    </row>
    <row r="18" spans="2:7" ht="12.75">
      <c r="B18" s="120" t="s">
        <v>20</v>
      </c>
      <c r="C18" s="348" t="s">
        <v>75</v>
      </c>
      <c r="D18" s="207"/>
      <c r="E18" s="207"/>
      <c r="F18" s="148"/>
      <c r="G18" s="148"/>
    </row>
    <row r="19" spans="2:7" ht="12.75">
      <c r="B19" s="4" t="s">
        <v>517</v>
      </c>
      <c r="C19" s="347" t="s">
        <v>470</v>
      </c>
      <c r="D19" s="11">
        <f>E19+G19</f>
        <v>417.7</v>
      </c>
      <c r="E19" s="11">
        <v>417.7</v>
      </c>
      <c r="F19" s="11">
        <v>303.5</v>
      </c>
      <c r="G19" s="11"/>
    </row>
    <row r="20" spans="2:7" ht="13.5" customHeight="1">
      <c r="B20" s="120" t="s">
        <v>22</v>
      </c>
      <c r="C20" s="8" t="s">
        <v>306</v>
      </c>
      <c r="D20" s="11"/>
      <c r="E20" s="11"/>
      <c r="F20" s="11"/>
      <c r="G20" s="11"/>
    </row>
    <row r="21" spans="2:7" ht="12.75">
      <c r="B21" s="4" t="s">
        <v>518</v>
      </c>
      <c r="C21" s="347" t="s">
        <v>470</v>
      </c>
      <c r="D21" s="11">
        <f>E21+G21</f>
        <v>71.6</v>
      </c>
      <c r="E21" s="11">
        <v>71.6</v>
      </c>
      <c r="F21" s="11">
        <v>54.7</v>
      </c>
      <c r="G21" s="11"/>
    </row>
    <row r="22" spans="2:7" ht="12.75">
      <c r="B22" s="120" t="s">
        <v>24</v>
      </c>
      <c r="C22" s="348" t="s">
        <v>32</v>
      </c>
      <c r="D22" s="11"/>
      <c r="E22" s="148"/>
      <c r="F22" s="148"/>
      <c r="G22" s="148"/>
    </row>
    <row r="23" spans="2:7" ht="12.75">
      <c r="B23" s="4" t="s">
        <v>302</v>
      </c>
      <c r="C23" s="347" t="s">
        <v>470</v>
      </c>
      <c r="D23" s="11">
        <f>E23+G23</f>
        <v>3065</v>
      </c>
      <c r="E23" s="11">
        <v>3065</v>
      </c>
      <c r="F23" s="11">
        <v>2287.1</v>
      </c>
      <c r="G23" s="11"/>
    </row>
    <row r="24" spans="2:7" ht="12.75">
      <c r="B24" s="120" t="s">
        <v>27</v>
      </c>
      <c r="C24" s="348" t="s">
        <v>37</v>
      </c>
      <c r="D24" s="148"/>
      <c r="E24" s="148"/>
      <c r="F24" s="148"/>
      <c r="G24" s="143"/>
    </row>
    <row r="25" spans="2:7" ht="12.75">
      <c r="B25" s="4" t="s">
        <v>302</v>
      </c>
      <c r="C25" s="347" t="s">
        <v>470</v>
      </c>
      <c r="D25" s="11">
        <f>E25+G25</f>
        <v>1403.9</v>
      </c>
      <c r="E25" s="11">
        <v>1403.9</v>
      </c>
      <c r="F25" s="11">
        <v>1045.1</v>
      </c>
      <c r="G25" s="143"/>
    </row>
    <row r="26" spans="2:7" ht="12.75">
      <c r="B26" s="120" t="s">
        <v>29</v>
      </c>
      <c r="C26" s="349" t="s">
        <v>5</v>
      </c>
      <c r="D26" s="148"/>
      <c r="E26" s="148"/>
      <c r="F26" s="148"/>
      <c r="G26" s="207"/>
    </row>
    <row r="27" spans="2:7" ht="12.75">
      <c r="B27" s="4" t="s">
        <v>519</v>
      </c>
      <c r="C27" s="347" t="s">
        <v>470</v>
      </c>
      <c r="D27" s="11">
        <f>E27+G27</f>
        <v>638.5</v>
      </c>
      <c r="E27" s="11">
        <v>638.5</v>
      </c>
      <c r="F27" s="11">
        <v>481.2</v>
      </c>
      <c r="G27" s="143"/>
    </row>
    <row r="28" spans="2:7" ht="12.75">
      <c r="B28" s="120" t="s">
        <v>31</v>
      </c>
      <c r="C28" s="350" t="s">
        <v>460</v>
      </c>
      <c r="D28" s="148"/>
      <c r="E28" s="148"/>
      <c r="F28" s="148"/>
      <c r="G28" s="207"/>
    </row>
    <row r="29" spans="2:7" ht="12.75">
      <c r="B29" s="4"/>
      <c r="C29" s="347" t="s">
        <v>470</v>
      </c>
      <c r="D29" s="11">
        <f>E29+G29</f>
        <v>5107.4</v>
      </c>
      <c r="E29" s="11">
        <f>E23+E25+E27</f>
        <v>5107.4</v>
      </c>
      <c r="F29" s="11">
        <f>F23+F25+F27</f>
        <v>3813.3999999999996</v>
      </c>
      <c r="G29" s="11">
        <f>G23+G25+G27</f>
        <v>0</v>
      </c>
    </row>
    <row r="30" spans="2:7" ht="12.75">
      <c r="B30" s="120" t="s">
        <v>34</v>
      </c>
      <c r="C30" s="351" t="s">
        <v>520</v>
      </c>
      <c r="D30" s="148"/>
      <c r="E30" s="148"/>
      <c r="F30" s="148"/>
      <c r="G30" s="207"/>
    </row>
    <row r="31" spans="2:7" ht="12.75">
      <c r="B31" s="4"/>
      <c r="C31" s="352" t="s">
        <v>470</v>
      </c>
      <c r="D31" s="11">
        <f>E31+G31</f>
        <v>5661</v>
      </c>
      <c r="E31" s="11">
        <f>E17+E19+E21+E29</f>
        <v>5661</v>
      </c>
      <c r="F31" s="11">
        <f>F17+F19+F21+F29</f>
        <v>4171.599999999999</v>
      </c>
      <c r="G31" s="11">
        <f>G17+G19+G21+G29</f>
        <v>0</v>
      </c>
    </row>
    <row r="32" spans="2:7" ht="12.75">
      <c r="B32" s="158"/>
      <c r="C32" s="158"/>
      <c r="D32" s="158"/>
      <c r="E32" s="158"/>
      <c r="F32" s="158"/>
      <c r="G32" s="158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73">
      <selection activeCell="G89" sqref="G89"/>
    </sheetView>
  </sheetViews>
  <sheetFormatPr defaultColWidth="9.140625" defaultRowHeight="12.75"/>
  <cols>
    <col min="1" max="1" width="0.2890625" style="36" customWidth="1"/>
    <col min="2" max="2" width="8.8515625" style="36" customWidth="1"/>
    <col min="3" max="3" width="42.5742187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530" t="s">
        <v>658</v>
      </c>
      <c r="G2" s="530"/>
      <c r="H2" s="530"/>
    </row>
    <row r="3" spans="4:8" ht="15">
      <c r="D3" s="52"/>
      <c r="E3" s="52"/>
      <c r="F3" s="9" t="s">
        <v>657</v>
      </c>
      <c r="G3" s="185"/>
      <c r="H3" s="185"/>
    </row>
    <row r="4" spans="5:8" ht="15">
      <c r="E4" s="9"/>
      <c r="F4" s="9" t="s">
        <v>264</v>
      </c>
      <c r="G4" s="9"/>
      <c r="H4" s="185"/>
    </row>
    <row r="6" spans="2:9" ht="14.25" customHeight="1">
      <c r="B6" s="580" t="s">
        <v>637</v>
      </c>
      <c r="C6" s="580"/>
      <c r="D6" s="580"/>
      <c r="E6" s="580"/>
      <c r="F6" s="580"/>
      <c r="G6" s="580"/>
      <c r="H6" s="580"/>
      <c r="I6" s="44"/>
    </row>
    <row r="7" spans="2:9" ht="14.25">
      <c r="B7" s="585" t="s">
        <v>462</v>
      </c>
      <c r="C7" s="585"/>
      <c r="D7" s="585"/>
      <c r="E7" s="585"/>
      <c r="F7" s="585"/>
      <c r="G7" s="585"/>
      <c r="H7" s="585"/>
      <c r="I7" s="43"/>
    </row>
    <row r="8" ht="12.75">
      <c r="H8" s="36" t="s">
        <v>10</v>
      </c>
    </row>
    <row r="9" spans="2:8" ht="12.75" customHeight="1">
      <c r="B9" s="584" t="s">
        <v>309</v>
      </c>
      <c r="C9" s="46"/>
      <c r="D9" s="588" t="s">
        <v>311</v>
      </c>
      <c r="E9" s="582" t="s">
        <v>0</v>
      </c>
      <c r="F9" s="541" t="s">
        <v>11</v>
      </c>
      <c r="G9" s="541"/>
      <c r="H9" s="541"/>
    </row>
    <row r="10" spans="2:8" ht="12.75" customHeight="1">
      <c r="B10" s="584"/>
      <c r="C10" s="586" t="s">
        <v>125</v>
      </c>
      <c r="D10" s="589"/>
      <c r="E10" s="591"/>
      <c r="F10" s="541" t="s">
        <v>12</v>
      </c>
      <c r="G10" s="541"/>
      <c r="H10" s="581" t="s">
        <v>13</v>
      </c>
    </row>
    <row r="11" spans="2:8" ht="12.75" customHeight="1">
      <c r="B11" s="584"/>
      <c r="C11" s="586"/>
      <c r="D11" s="589"/>
      <c r="E11" s="591"/>
      <c r="F11" s="582" t="s">
        <v>14</v>
      </c>
      <c r="G11" s="542" t="s">
        <v>255</v>
      </c>
      <c r="H11" s="581"/>
    </row>
    <row r="12" spans="2:8" ht="29.25" customHeight="1">
      <c r="B12" s="584"/>
      <c r="C12" s="587"/>
      <c r="D12" s="590"/>
      <c r="E12" s="583"/>
      <c r="F12" s="583"/>
      <c r="G12" s="543"/>
      <c r="H12" s="581"/>
    </row>
    <row r="13" spans="2:8" ht="15.75">
      <c r="B13" s="38" t="s">
        <v>15</v>
      </c>
      <c r="C13" s="48" t="s">
        <v>1</v>
      </c>
      <c r="D13" s="49"/>
      <c r="E13" s="50">
        <f>SB!E13+'D-2012'!E13+'skol. lėšos'!E13+Lik!E13</f>
        <v>3684.0000000000005</v>
      </c>
      <c r="F13" s="50">
        <f>SB!F13+'D-2012'!F13+'skol. lėšos'!F13+Lik!F13</f>
        <v>3071.8</v>
      </c>
      <c r="G13" s="50">
        <f>SB!G13+'D-2012'!G13+'skol. lėšos'!G13+Lik!G13</f>
        <v>1151.1</v>
      </c>
      <c r="H13" s="50">
        <f>SB!H13+'D-2012'!H13+'skol. lėšos'!H13+Lik!H13</f>
        <v>612.2</v>
      </c>
    </row>
    <row r="14" spans="2:8" ht="14.25">
      <c r="B14" s="20" t="s">
        <v>16</v>
      </c>
      <c r="C14" s="29" t="s">
        <v>114</v>
      </c>
      <c r="D14" s="49" t="s">
        <v>150</v>
      </c>
      <c r="E14" s="470">
        <f>SB!E14+'D-2012'!E14+'skol. lėšos'!E14+Lik!E14</f>
        <v>394</v>
      </c>
      <c r="F14" s="470">
        <f>SB!F14+'D-2012'!F14+'skol. lėšos'!F14+Lik!F14</f>
        <v>394</v>
      </c>
      <c r="G14" s="50">
        <f>SB!G14+'D-2012'!G14+'skol. lėšos'!G14+Lik!G14</f>
        <v>188.1</v>
      </c>
      <c r="H14" s="50">
        <f>SB!H14+'D-2012'!H14+'skol. lėšos'!H14+Lik!H14</f>
        <v>0</v>
      </c>
    </row>
    <row r="15" spans="2:8" ht="15">
      <c r="B15" s="51" t="s">
        <v>171</v>
      </c>
      <c r="C15" s="52" t="s">
        <v>291</v>
      </c>
      <c r="D15" s="578"/>
      <c r="E15" s="471">
        <f>SB!E15+'D-2012'!E15+'skol. lėšos'!E15+Lik!E15</f>
        <v>171</v>
      </c>
      <c r="F15" s="471">
        <f>SB!F15+'D-2012'!F15+'skol. lėšos'!F15+Lik!F15</f>
        <v>171</v>
      </c>
      <c r="G15" s="53">
        <f>SB!G15+'D-2012'!G15+'skol. lėšos'!G15+Lik!G15</f>
        <v>121.7</v>
      </c>
      <c r="H15" s="53">
        <f>SB!H15+'D-2012'!H15+'skol. lėšos'!H15+Lik!H15</f>
        <v>0</v>
      </c>
    </row>
    <row r="16" spans="2:8" ht="15">
      <c r="B16" s="17" t="s">
        <v>399</v>
      </c>
      <c r="C16" s="52" t="s">
        <v>398</v>
      </c>
      <c r="D16" s="579"/>
      <c r="E16" s="471">
        <f>SB!E16+'D-2012'!E16+'skol. lėšos'!E16+Lik!E16</f>
        <v>40.7</v>
      </c>
      <c r="F16" s="471">
        <f>SB!F16+'D-2012'!F16+'skol. lėšos'!F16+Lik!F16</f>
        <v>40.7</v>
      </c>
      <c r="G16" s="53">
        <f>SB!G16+'D-2012'!G16+'skol. lėšos'!G16+Lik!G16</f>
        <v>29.5</v>
      </c>
      <c r="H16" s="53">
        <f>SB!H16+'D-2012'!H16+'skol. lėšos'!H16+Lik!H16</f>
        <v>0</v>
      </c>
    </row>
    <row r="17" spans="2:8" ht="15">
      <c r="B17" s="17" t="s">
        <v>172</v>
      </c>
      <c r="C17" s="52" t="s">
        <v>292</v>
      </c>
      <c r="D17" s="579"/>
      <c r="E17" s="471">
        <f>SB!E17+'D-2012'!E17+'skol. lėšos'!E17+Lik!E17</f>
        <v>50.6</v>
      </c>
      <c r="F17" s="471">
        <f>SB!F17+'D-2012'!F17+'skol. lėšos'!F17+Lik!F17</f>
        <v>50.6</v>
      </c>
      <c r="G17" s="53">
        <f>SB!G17+'D-2012'!G17+'skol. lėšos'!G17+Lik!G17</f>
        <v>36.9</v>
      </c>
      <c r="H17" s="53">
        <f>SB!H17+'D-2012'!H17+'skol. lėšos'!H17+Lik!H17</f>
        <v>0</v>
      </c>
    </row>
    <row r="18" spans="2:8" ht="15">
      <c r="B18" s="17" t="s">
        <v>173</v>
      </c>
      <c r="C18" s="9" t="s">
        <v>253</v>
      </c>
      <c r="D18" s="579"/>
      <c r="E18" s="471">
        <f>SB!E18+'D-2012'!E18+'skol. lėšos'!E18+Lik!E18</f>
        <v>32</v>
      </c>
      <c r="F18" s="471">
        <f>SB!F18+'D-2012'!F18+'skol. lėšos'!F18+Lik!F18</f>
        <v>32</v>
      </c>
      <c r="G18" s="53">
        <f>SB!G18+'D-2012'!G18+'skol. lėšos'!G18+Lik!G18</f>
        <v>0</v>
      </c>
      <c r="H18" s="53">
        <f>SB!H18+'D-2012'!H18+'skol. lėšos'!H18+Lik!H18</f>
        <v>0</v>
      </c>
    </row>
    <row r="19" spans="2:8" ht="15">
      <c r="B19" s="17" t="s">
        <v>174</v>
      </c>
      <c r="C19" s="9" t="s">
        <v>256</v>
      </c>
      <c r="D19" s="579"/>
      <c r="E19" s="471">
        <f>SB!E19+'D-2012'!E19+'skol. lėšos'!E19+Lik!E19</f>
        <v>41</v>
      </c>
      <c r="F19" s="471">
        <f>SB!F19+'D-2012'!F19+'skol. lėšos'!F19+Lik!F19</f>
        <v>41</v>
      </c>
      <c r="G19" s="53">
        <f>SB!G19+'D-2012'!G19+'skol. lėšos'!G19+Lik!G19</f>
        <v>0</v>
      </c>
      <c r="H19" s="53">
        <f>SB!H19+'D-2012'!H19+'skol. lėšos'!H19+Lik!H19</f>
        <v>0</v>
      </c>
    </row>
    <row r="20" spans="2:8" ht="15">
      <c r="B20" s="17" t="s">
        <v>175</v>
      </c>
      <c r="C20" s="9" t="s">
        <v>85</v>
      </c>
      <c r="D20" s="579"/>
      <c r="E20" s="471">
        <f>SB!E20+'D-2012'!E20+'skol. lėšos'!E20+Lik!E20</f>
        <v>12</v>
      </c>
      <c r="F20" s="471">
        <f>SB!F20+'D-2012'!F20+'skol. lėšos'!F20+Lik!F20</f>
        <v>12</v>
      </c>
      <c r="G20" s="53">
        <f>SB!G20+'D-2012'!G20+'skol. lėšos'!G20+Lik!G20</f>
        <v>0</v>
      </c>
      <c r="H20" s="53">
        <f>SB!H20+'D-2012'!H20+'skol. lėšos'!H20+Lik!H20</f>
        <v>0</v>
      </c>
    </row>
    <row r="21" spans="2:8" ht="15">
      <c r="B21" s="51" t="s">
        <v>176</v>
      </c>
      <c r="C21" s="9" t="s">
        <v>86</v>
      </c>
      <c r="D21" s="579"/>
      <c r="E21" s="471">
        <f>SB!E21+'D-2012'!E21+'skol. lėšos'!E21+Lik!E21</f>
        <v>43.7</v>
      </c>
      <c r="F21" s="471">
        <f>SB!F21+'D-2012'!F21+'skol. lėšos'!F21+Lik!F21</f>
        <v>43.7</v>
      </c>
      <c r="G21" s="53">
        <f>SB!G21+'D-2012'!G21+'skol. lėšos'!G21+Lik!G21</f>
        <v>0</v>
      </c>
      <c r="H21" s="53">
        <f>SB!H21+'D-2012'!H21+'skol. lėšos'!H21+Lik!H21</f>
        <v>0</v>
      </c>
    </row>
    <row r="22" spans="2:8" ht="15">
      <c r="B22" s="51" t="s">
        <v>177</v>
      </c>
      <c r="C22" s="54" t="s">
        <v>81</v>
      </c>
      <c r="D22" s="28"/>
      <c r="E22" s="471">
        <f>SB!E22+'D-2012'!E22+'skol. lėšos'!E22+Lik!E22</f>
        <v>3</v>
      </c>
      <c r="F22" s="471">
        <f>SB!F22+'D-2012'!F22+'skol. lėšos'!F22+Lik!F22</f>
        <v>3</v>
      </c>
      <c r="G22" s="53">
        <f>SB!G22+'D-2012'!G22+'skol. lėšos'!G22+Lik!G22</f>
        <v>0</v>
      </c>
      <c r="H22" s="53">
        <f>SB!H22+'D-2012'!H22+'skol. lėšos'!H22+Lik!H22</f>
        <v>0</v>
      </c>
    </row>
    <row r="23" spans="2:8" ht="26.25" customHeight="1">
      <c r="B23" s="55" t="s">
        <v>17</v>
      </c>
      <c r="C23" s="56" t="s">
        <v>117</v>
      </c>
      <c r="D23" s="57" t="s">
        <v>154</v>
      </c>
      <c r="E23" s="470">
        <f>SB!E23+'D-2012'!E23+'skol. lėšos'!E23+Lik!E23</f>
        <v>1856</v>
      </c>
      <c r="F23" s="470">
        <f>SB!F23+'D-2012'!F23+'skol. lėšos'!F23+Lik!F23</f>
        <v>1853</v>
      </c>
      <c r="G23" s="50">
        <f>SB!G23+'D-2012'!G23+'skol. lėšos'!G23+Lik!G23</f>
        <v>929.2</v>
      </c>
      <c r="H23" s="50">
        <f>SB!H23+'D-2012'!H23+'skol. lėšos'!H23+Lik!H23</f>
        <v>3</v>
      </c>
    </row>
    <row r="24" spans="2:8" ht="15">
      <c r="B24" s="58" t="s">
        <v>310</v>
      </c>
      <c r="C24" s="22" t="s">
        <v>290</v>
      </c>
      <c r="D24" s="59"/>
      <c r="E24" s="471">
        <f>SB!E24+'D-2012'!E24+'skol. lėšos'!E24+Lik!E24</f>
        <v>1462.8999999999999</v>
      </c>
      <c r="F24" s="471">
        <f>SB!F24+'D-2012'!F24+'skol. lėšos'!F24+Lik!F24</f>
        <v>1459.8999999999999</v>
      </c>
      <c r="G24" s="53">
        <f>SB!G24+'D-2012'!G24+'skol. lėšos'!G24+Lik!G24</f>
        <v>844.8000000000001</v>
      </c>
      <c r="H24" s="53">
        <f>SB!H24+'D-2012'!H24+'skol. lėšos'!H24+Lik!H24</f>
        <v>3</v>
      </c>
    </row>
    <row r="25" spans="2:8" ht="15">
      <c r="B25" s="58" t="s">
        <v>168</v>
      </c>
      <c r="C25" s="23" t="s">
        <v>289</v>
      </c>
      <c r="D25" s="62"/>
      <c r="E25" s="471">
        <f>SB!E25+'D-2012'!E25+'skol. lėšos'!E25+Lik!E25</f>
        <v>129.2</v>
      </c>
      <c r="F25" s="471">
        <f>SB!F25+'D-2012'!F25+'skol. lėšos'!F25+Lik!F25</f>
        <v>129.2</v>
      </c>
      <c r="G25" s="53">
        <f>SB!G25+'D-2012'!G25+'skol. lėšos'!G25+Lik!G25</f>
        <v>75.1</v>
      </c>
      <c r="H25" s="53">
        <f>SB!H25+'D-2012'!H25+'skol. lėšos'!H25+Lik!H25</f>
        <v>0</v>
      </c>
    </row>
    <row r="26" spans="2:8" ht="15">
      <c r="B26" s="58" t="s">
        <v>179</v>
      </c>
      <c r="C26" s="23" t="s">
        <v>76</v>
      </c>
      <c r="D26" s="63"/>
      <c r="E26" s="471">
        <f>SB!E26+'D-2012'!E26+'skol. lėšos'!E26+Lik!E26</f>
        <v>6.3</v>
      </c>
      <c r="F26" s="471">
        <f>SB!F26+'D-2012'!F26+'skol. lėšos'!F26+Lik!F26</f>
        <v>6.3</v>
      </c>
      <c r="G26" s="53">
        <f>SB!G26+'D-2012'!G26+'skol. lėšos'!G26+Lik!G26</f>
        <v>0</v>
      </c>
      <c r="H26" s="53">
        <f>SB!H26+'D-2012'!H26+'skol. lėšos'!H26+Lik!H26</f>
        <v>0</v>
      </c>
    </row>
    <row r="27" spans="2:8" ht="15">
      <c r="B27" s="58" t="s">
        <v>175</v>
      </c>
      <c r="C27" s="23" t="s">
        <v>187</v>
      </c>
      <c r="D27" s="63"/>
      <c r="E27" s="471">
        <f>SB!E27+'D-2012'!E27+'skol. lėšos'!E27+Lik!E27</f>
        <v>150</v>
      </c>
      <c r="F27" s="471">
        <f>SB!F27+'D-2012'!F27+'skol. lėšos'!F27+Lik!F27</f>
        <v>150</v>
      </c>
      <c r="G27" s="53">
        <f>SB!G27+'D-2012'!G27+'skol. lėšos'!G27+Lik!G27</f>
        <v>0</v>
      </c>
      <c r="H27" s="53">
        <f>SB!H27+'D-2012'!H27+'skol. lėšos'!H27+Lik!H27</f>
        <v>0</v>
      </c>
    </row>
    <row r="28" spans="2:8" ht="15">
      <c r="B28" s="58" t="s">
        <v>180</v>
      </c>
      <c r="C28" s="54" t="s">
        <v>2</v>
      </c>
      <c r="D28" s="62"/>
      <c r="E28" s="471">
        <f>SB!E28+'D-2012'!E28+'skol. lėšos'!E28+Lik!E28</f>
        <v>0</v>
      </c>
      <c r="F28" s="471">
        <f>SB!F28+'D-2012'!F28+'skol. lėšos'!F28+Lik!F28</f>
        <v>0</v>
      </c>
      <c r="G28" s="53">
        <f>SB!G28+'D-2012'!G28+'skol. lėšos'!G28+Lik!G28</f>
        <v>0</v>
      </c>
      <c r="H28" s="53">
        <f>SB!H28+'D-2012'!H28+'skol. lėšos'!H28+Lik!H28</f>
        <v>0</v>
      </c>
    </row>
    <row r="29" spans="2:8" ht="15">
      <c r="B29" s="113" t="s">
        <v>177</v>
      </c>
      <c r="C29" s="54" t="s">
        <v>81</v>
      </c>
      <c r="D29" s="62"/>
      <c r="E29" s="471">
        <f>SB!E29+'D-2012'!E29+'skol. lėšos'!E29+Lik!E29</f>
        <v>20</v>
      </c>
      <c r="F29" s="471">
        <f>SB!F29+'D-2012'!F29+'skol. lėšos'!F29+Lik!F29</f>
        <v>20</v>
      </c>
      <c r="G29" s="53">
        <f>SB!G29+'D-2012'!G29+'skol. lėšos'!G29+Lik!G29</f>
        <v>0</v>
      </c>
      <c r="H29" s="53">
        <f>SB!H29+'D-2012'!H29+'skol. lėšos'!H29+Lik!H29</f>
        <v>0</v>
      </c>
    </row>
    <row r="30" spans="2:8" ht="15">
      <c r="B30" s="58" t="s">
        <v>302</v>
      </c>
      <c r="C30" s="23" t="s">
        <v>4</v>
      </c>
      <c r="D30" s="65"/>
      <c r="E30" s="471">
        <f>SB!E30+'D-2012'!E30+'skol. lėšos'!E30+Lik!E30</f>
        <v>20</v>
      </c>
      <c r="F30" s="471">
        <f>SB!F30+'D-2012'!F30+'skol. lėšos'!F30+Lik!F30</f>
        <v>20</v>
      </c>
      <c r="G30" s="53">
        <f>SB!G30+'D-2012'!G30+'skol. lėšos'!G30+Lik!G30</f>
        <v>0</v>
      </c>
      <c r="H30" s="53">
        <f>SB!H30+'D-2012'!H30+'skol. lėšos'!H30+Lik!H30</f>
        <v>0</v>
      </c>
    </row>
    <row r="31" spans="2:8" ht="45">
      <c r="B31" s="114" t="s">
        <v>170</v>
      </c>
      <c r="C31" s="223" t="s">
        <v>677</v>
      </c>
      <c r="D31" s="65"/>
      <c r="E31" s="471">
        <f>SB!E31+'D-2012'!E31+'skol. lėšos'!E31+Lik!E31</f>
        <v>38</v>
      </c>
      <c r="F31" s="471">
        <f>SB!F31+'D-2012'!F31+'skol. lėšos'!F31+Lik!F31</f>
        <v>38</v>
      </c>
      <c r="G31" s="53">
        <f>SB!G31+'D-2012'!G31+'skol. lėšos'!G31+Lik!G31</f>
        <v>0</v>
      </c>
      <c r="H31" s="53">
        <f>SB!H31+'D-2012'!H31+'skol. lėšos'!H31+Lik!H31</f>
        <v>0</v>
      </c>
    </row>
    <row r="32" spans="2:8" ht="30">
      <c r="B32" s="114" t="s">
        <v>182</v>
      </c>
      <c r="C32" s="67" t="s">
        <v>118</v>
      </c>
      <c r="D32" s="65"/>
      <c r="E32" s="471">
        <f>SB!E32+'D-2012'!E32+'skol. lėšos'!E32+Lik!E32</f>
        <v>12.2</v>
      </c>
      <c r="F32" s="471">
        <f>SB!F32+'D-2012'!F32+'skol. lėšos'!F32+Lik!F32</f>
        <v>12.2</v>
      </c>
      <c r="G32" s="53">
        <f>SB!G32+'D-2012'!G32+'skol. lėšos'!G32+Lik!G32</f>
        <v>9.3</v>
      </c>
      <c r="H32" s="53">
        <f>SB!H32+'D-2012'!H32+'skol. lėšos'!H32+Lik!H32</f>
        <v>0</v>
      </c>
    </row>
    <row r="33" spans="2:8" ht="30">
      <c r="B33" s="114" t="s">
        <v>577</v>
      </c>
      <c r="C33" s="386" t="s">
        <v>631</v>
      </c>
      <c r="D33" s="65"/>
      <c r="E33" s="471">
        <f>SB!E33+'D-2012'!E33+'skol. lėšos'!E33+Lik!E33</f>
        <v>17.4</v>
      </c>
      <c r="F33" s="471">
        <f>SB!F33+'D-2012'!F33+'skol. lėšos'!F33+Lik!F33</f>
        <v>17.4</v>
      </c>
      <c r="G33" s="53">
        <f>SB!G33+'D-2012'!G33+'skol. lėšos'!G33+Lik!G33</f>
        <v>0</v>
      </c>
      <c r="H33" s="53">
        <f>SB!H33+'D-2012'!H33+'skol. lėšos'!H33+Lik!H33</f>
        <v>0</v>
      </c>
    </row>
    <row r="34" spans="2:8" ht="30.75" customHeight="1">
      <c r="B34" s="38" t="s">
        <v>18</v>
      </c>
      <c r="C34" s="69" t="s">
        <v>242</v>
      </c>
      <c r="D34" s="72" t="s">
        <v>153</v>
      </c>
      <c r="E34" s="470">
        <f>SB!E34+'D-2012'!E34+'skol. lėšos'!E34+Lik!E34</f>
        <v>188.89999999999998</v>
      </c>
      <c r="F34" s="470">
        <f>SB!F34+'D-2012'!F34+'skol. lėšos'!F34+Lik!F34</f>
        <v>54.3</v>
      </c>
      <c r="G34" s="50">
        <f>SB!G34+'D-2012'!G34+'skol. lėšos'!G34+Lik!G34</f>
        <v>33.8</v>
      </c>
      <c r="H34" s="50">
        <f>SB!H34+'D-2012'!H34+'skol. lėšos'!H34+Lik!H34</f>
        <v>134.6</v>
      </c>
    </row>
    <row r="35" spans="2:8" ht="15">
      <c r="B35" s="51" t="s">
        <v>183</v>
      </c>
      <c r="C35" s="71" t="s">
        <v>3</v>
      </c>
      <c r="D35" s="72"/>
      <c r="E35" s="471">
        <f>SB!E35+'D-2012'!E35+'skol. lėšos'!E35+Lik!E35</f>
        <v>15.7</v>
      </c>
      <c r="F35" s="471">
        <f>SB!F35+'D-2012'!F35+'skol. lėšos'!F35+Lik!F35</f>
        <v>15.7</v>
      </c>
      <c r="G35" s="53">
        <f>SB!G35+'D-2012'!G35+'skol. lėšos'!G35+Lik!G35</f>
        <v>12</v>
      </c>
      <c r="H35" s="53">
        <f>SB!H35+'D-2012'!H35+'skol. lėšos'!H35+Lik!H35</f>
        <v>0</v>
      </c>
    </row>
    <row r="36" spans="2:8" ht="15">
      <c r="B36" s="51" t="s">
        <v>184</v>
      </c>
      <c r="C36" s="71" t="s">
        <v>163</v>
      </c>
      <c r="D36" s="74"/>
      <c r="E36" s="471">
        <f>SB!E36+'D-2012'!E36+'skol. lėšos'!E36+Lik!E36</f>
        <v>124.80000000000001</v>
      </c>
      <c r="F36" s="471">
        <f>SB!F36+'D-2012'!F36+'skol. lėšos'!F36+Lik!F36</f>
        <v>28.6</v>
      </c>
      <c r="G36" s="53">
        <f>SB!G36+'D-2012'!G36+'skol. lėšos'!G36+Lik!G36</f>
        <v>21.8</v>
      </c>
      <c r="H36" s="53">
        <f>SB!H36+'D-2012'!H36+'skol. lėšos'!H36+Lik!H36</f>
        <v>96.2</v>
      </c>
    </row>
    <row r="37" spans="2:8" ht="15">
      <c r="B37" s="51" t="s">
        <v>185</v>
      </c>
      <c r="C37" s="9" t="s">
        <v>83</v>
      </c>
      <c r="D37" s="74"/>
      <c r="E37" s="471">
        <f>SB!E37+'D-2012'!E37+'skol. lėšos'!E37+Lik!E37</f>
        <v>10</v>
      </c>
      <c r="F37" s="471">
        <f>SB!F37+'D-2012'!F37+'skol. lėšos'!F37+Lik!F37</f>
        <v>10</v>
      </c>
      <c r="G37" s="53">
        <f>SB!G37+'D-2012'!G37+'skol. lėšos'!G37+Lik!G37</f>
        <v>0</v>
      </c>
      <c r="H37" s="53">
        <f>SB!H37+'D-2012'!H37+'skol. lėšos'!H37+Lik!H37</f>
        <v>0</v>
      </c>
    </row>
    <row r="38" spans="2:8" ht="15">
      <c r="B38" s="51" t="s">
        <v>170</v>
      </c>
      <c r="C38" s="9" t="s">
        <v>551</v>
      </c>
      <c r="D38" s="75"/>
      <c r="E38" s="471">
        <f>SB!E38+'D-2012'!E38+'skol. lėšos'!E38+Lik!E38</f>
        <v>38.4</v>
      </c>
      <c r="F38" s="471">
        <f>SB!F38+'D-2012'!F38+'skol. lėšos'!F38+Lik!F38</f>
        <v>0</v>
      </c>
      <c r="G38" s="53">
        <f>SB!G38+'D-2012'!G38+'skol. lėšos'!G38+Lik!G38</f>
        <v>0</v>
      </c>
      <c r="H38" s="53">
        <f>SB!H38+'D-2012'!H38+'skol. lėšos'!H38+Lik!H38</f>
        <v>38.4</v>
      </c>
    </row>
    <row r="39" spans="2:8" ht="14.25">
      <c r="B39" s="38" t="s">
        <v>19</v>
      </c>
      <c r="C39" s="7" t="s">
        <v>121</v>
      </c>
      <c r="D39" s="74" t="s">
        <v>155</v>
      </c>
      <c r="E39" s="470">
        <f>SB!E39+'D-2012'!E39+'skol. lėšos'!E39+Lik!E39</f>
        <v>518.4</v>
      </c>
      <c r="F39" s="470">
        <f>SB!F39+'D-2012'!F39+'skol. lėšos'!F39+Lik!F39</f>
        <v>43.8</v>
      </c>
      <c r="G39" s="50">
        <f>SB!G39+'D-2012'!G39+'skol. lėšos'!G39+Lik!G39</f>
        <v>0</v>
      </c>
      <c r="H39" s="50">
        <f>SB!H39+'D-2012'!H39+'skol. lėšos'!H39+Lik!H39</f>
        <v>474.6</v>
      </c>
    </row>
    <row r="40" spans="2:8" ht="15">
      <c r="B40" s="51" t="s">
        <v>170</v>
      </c>
      <c r="C40" s="9" t="s">
        <v>77</v>
      </c>
      <c r="D40" s="72"/>
      <c r="E40" s="471">
        <f>SB!E40+'D-2012'!E40+'skol. lėšos'!E40+Lik!E40</f>
        <v>12.7</v>
      </c>
      <c r="F40" s="471">
        <f>SB!F40+'D-2012'!F40+'skol. lėšos'!F40+Lik!F40</f>
        <v>12.7</v>
      </c>
      <c r="G40" s="53">
        <f>SB!G40+'D-2012'!G40+'skol. lėšos'!G40+Lik!G40</f>
        <v>0</v>
      </c>
      <c r="H40" s="53">
        <f>SB!H40+'D-2012'!H40+'skol. lėšos'!H40+Lik!H40</f>
        <v>0</v>
      </c>
    </row>
    <row r="41" spans="2:8" ht="15">
      <c r="B41" s="51" t="s">
        <v>170</v>
      </c>
      <c r="C41" s="9" t="s">
        <v>84</v>
      </c>
      <c r="D41" s="74"/>
      <c r="E41" s="471">
        <f>SB!E41+'D-2012'!E41+'skol. lėšos'!E41+Lik!E41</f>
        <v>31.1</v>
      </c>
      <c r="F41" s="471">
        <f>SB!F41+'D-2012'!F41+'skol. lėšos'!F41+Lik!F41</f>
        <v>31.1</v>
      </c>
      <c r="G41" s="53">
        <f>SB!G41+'D-2012'!G41+'skol. lėšos'!G41+Lik!G41</f>
        <v>0</v>
      </c>
      <c r="H41" s="53">
        <f>SB!H41+'D-2012'!H41+'skol. lėšos'!H41+Lik!H41</f>
        <v>0</v>
      </c>
    </row>
    <row r="42" spans="2:8" ht="15">
      <c r="B42" s="51" t="s">
        <v>170</v>
      </c>
      <c r="C42" s="9" t="s">
        <v>167</v>
      </c>
      <c r="D42" s="75"/>
      <c r="E42" s="471">
        <f>SB!E42+'D-2012'!E42+'skol. lėšos'!E42+Lik!E42</f>
        <v>474.6</v>
      </c>
      <c r="F42" s="471">
        <f>SB!F42+'D-2012'!F42+'skol. lėšos'!F42+Lik!F42</f>
        <v>0</v>
      </c>
      <c r="G42" s="53">
        <f>SB!G42+'D-2012'!G42+'skol. lėšos'!G42+Lik!G42</f>
        <v>0</v>
      </c>
      <c r="H42" s="53">
        <f>SB!H42+'D-2012'!H42+'skol. lėšos'!H42+Lik!H42</f>
        <v>474.6</v>
      </c>
    </row>
    <row r="43" spans="2:8" ht="28.5">
      <c r="B43" s="38" t="s">
        <v>78</v>
      </c>
      <c r="C43" s="8" t="s">
        <v>207</v>
      </c>
      <c r="D43" s="74" t="s">
        <v>156</v>
      </c>
      <c r="E43" s="470">
        <f>SB!E43+'D-2012'!E43+'skol. lėšos'!E43+Lik!E43</f>
        <v>10</v>
      </c>
      <c r="F43" s="470">
        <f>SB!F43+'D-2012'!F43+'skol. lėšos'!F43+Lik!F43</f>
        <v>10</v>
      </c>
      <c r="G43" s="50">
        <f>SB!G43+'D-2012'!G43+'skol. lėšos'!G43+Lik!G43</f>
        <v>0</v>
      </c>
      <c r="H43" s="50">
        <f>SB!H43+'D-2012'!H43+'skol. lėšos'!H43+Lik!H43</f>
        <v>0</v>
      </c>
    </row>
    <row r="44" spans="2:8" ht="15">
      <c r="B44" s="51" t="s">
        <v>170</v>
      </c>
      <c r="C44" s="9" t="s">
        <v>77</v>
      </c>
      <c r="D44" s="72"/>
      <c r="E44" s="471">
        <f>SB!E44+'D-2012'!E44+'skol. lėšos'!E44+Lik!E44</f>
        <v>10</v>
      </c>
      <c r="F44" s="471">
        <f>SB!F44+'D-2012'!F44+'skol. lėšos'!F44+Lik!F44</f>
        <v>10</v>
      </c>
      <c r="G44" s="53">
        <f>SB!G44+'D-2012'!G44+'skol. lėšos'!G44+Lik!G44</f>
        <v>0</v>
      </c>
      <c r="H44" s="53">
        <f>SB!H44+'D-2012'!H44+'skol. lėšos'!H44+Lik!H44</f>
        <v>0</v>
      </c>
    </row>
    <row r="45" spans="2:8" ht="15">
      <c r="B45" s="51" t="s">
        <v>552</v>
      </c>
      <c r="C45" s="9" t="s">
        <v>553</v>
      </c>
      <c r="D45" s="75"/>
      <c r="E45" s="471">
        <f>SB!E45+'D-2012'!E45+'skol. lėšos'!E45+Lik!E45</f>
        <v>0</v>
      </c>
      <c r="F45" s="471">
        <f>SB!F45+'D-2012'!F45+'skol. lėšos'!F45+Lik!F45</f>
        <v>0</v>
      </c>
      <c r="G45" s="53">
        <f>SB!G45+'D-2012'!G45+'skol. lėšos'!G45+Lik!G45</f>
        <v>0</v>
      </c>
      <c r="H45" s="53">
        <f>SB!H45+'D-2012'!H45+'skol. lėšos'!H45+Lik!H45</f>
        <v>0</v>
      </c>
    </row>
    <row r="46" spans="2:8" ht="14.25">
      <c r="B46" s="38" t="s">
        <v>148</v>
      </c>
      <c r="C46" s="27" t="s">
        <v>146</v>
      </c>
      <c r="D46" s="75" t="s">
        <v>151</v>
      </c>
      <c r="E46" s="470">
        <f>SB!E46+'D-2012'!E46+'skol. lėšos'!E46+Lik!E46</f>
        <v>148.3</v>
      </c>
      <c r="F46" s="470">
        <f>SB!F46+'D-2012'!F46+'skol. lėšos'!F46+Lik!F46</f>
        <v>148.3</v>
      </c>
      <c r="G46" s="50">
        <f>SB!G46+'D-2012'!G46+'skol. lėšos'!G46+Lik!G46</f>
        <v>0</v>
      </c>
      <c r="H46" s="50">
        <f>SB!H46+'D-2012'!H46+'skol. lėšos'!H46+Lik!H46</f>
        <v>0</v>
      </c>
    </row>
    <row r="47" spans="2:8" ht="15">
      <c r="B47" s="17" t="s">
        <v>560</v>
      </c>
      <c r="C47" s="76" t="s">
        <v>147</v>
      </c>
      <c r="D47" s="72"/>
      <c r="E47" s="471">
        <f>SB!E47+'D-2012'!E47+'skol. lėšos'!E47+Lik!E47</f>
        <v>148.3</v>
      </c>
      <c r="F47" s="471">
        <f>SB!F47+'D-2012'!F47+'skol. lėšos'!F47+Lik!F47</f>
        <v>148.3</v>
      </c>
      <c r="G47" s="53">
        <f>SB!G47+'D-2012'!G47+'skol. lėšos'!G47+Lik!G47</f>
        <v>0</v>
      </c>
      <c r="H47" s="53">
        <f>SB!H47+'D-2012'!H47+'skol. lėšos'!H47+Lik!H47</f>
        <v>0</v>
      </c>
    </row>
    <row r="48" spans="2:9" ht="28.5">
      <c r="B48" s="38" t="s">
        <v>159</v>
      </c>
      <c r="C48" s="8" t="s">
        <v>164</v>
      </c>
      <c r="D48" s="72" t="s">
        <v>38</v>
      </c>
      <c r="E48" s="470">
        <f>SB!E48+'D-2012'!E48+'skol. lėšos'!E48+Lik!E48</f>
        <v>564</v>
      </c>
      <c r="F48" s="470">
        <f>SB!F48+'D-2012'!F48+'skol. lėšos'!F48+Lik!F48</f>
        <v>564</v>
      </c>
      <c r="G48" s="50">
        <f>SB!G48+'D-2012'!G48+'skol. lėšos'!G48+Lik!G48</f>
        <v>0</v>
      </c>
      <c r="H48" s="50">
        <f>SB!H48+'D-2012'!H48+'skol. lėšos'!H48+Lik!H48</f>
        <v>0</v>
      </c>
      <c r="I48" s="186"/>
    </row>
    <row r="49" spans="2:8" ht="15">
      <c r="B49" s="17" t="s">
        <v>561</v>
      </c>
      <c r="C49" s="76" t="s">
        <v>123</v>
      </c>
      <c r="D49" s="72"/>
      <c r="E49" s="471">
        <f>SB!E49+'D-2012'!E49+'skol. lėšos'!E49+Lik!E49</f>
        <v>511</v>
      </c>
      <c r="F49" s="471">
        <f>SB!F49+'D-2012'!F49+'skol. lėšos'!F49+Lik!F49</f>
        <v>511</v>
      </c>
      <c r="G49" s="53">
        <f>SB!G49+'D-2012'!G49+'skol. lėšos'!G49+Lik!G49</f>
        <v>0</v>
      </c>
      <c r="H49" s="53">
        <f>SB!H49+'D-2012'!H49+'skol. lėšos'!H49+Lik!H49</f>
        <v>0</v>
      </c>
    </row>
    <row r="50" spans="2:8" ht="30">
      <c r="B50" s="17" t="s">
        <v>561</v>
      </c>
      <c r="C50" s="367" t="s">
        <v>671</v>
      </c>
      <c r="D50" s="75"/>
      <c r="E50" s="471">
        <f>SB!E50+'D-2012'!E50+'skol. lėšos'!E50+Lik!E50</f>
        <v>53</v>
      </c>
      <c r="F50" s="471">
        <f>SB!F50+'D-2012'!F50+'skol. lėšos'!F50+Lik!F50</f>
        <v>53</v>
      </c>
      <c r="G50" s="53">
        <f>SB!G50+'D-2012'!G50+'skol. lėšos'!G50+Lik!G50</f>
        <v>0</v>
      </c>
      <c r="H50" s="53">
        <f>SB!H50+'D-2012'!H50+'skol. lėšos'!H50+Lik!H50</f>
        <v>0</v>
      </c>
    </row>
    <row r="51" spans="2:8" ht="14.25">
      <c r="B51" s="78" t="s">
        <v>166</v>
      </c>
      <c r="C51" s="29" t="s">
        <v>165</v>
      </c>
      <c r="D51" s="75" t="s">
        <v>40</v>
      </c>
      <c r="E51" s="470">
        <f>SB!E51+'D-2012'!E51+'skol. lėšos'!E51+Lik!E51</f>
        <v>4.4</v>
      </c>
      <c r="F51" s="470">
        <f>SB!F51+'D-2012'!F51+'skol. lėšos'!F51+Lik!F51</f>
        <v>4.4</v>
      </c>
      <c r="G51" s="50">
        <f>SB!G51+'D-2012'!G51+'skol. lėšos'!G51+Lik!G51</f>
        <v>0</v>
      </c>
      <c r="H51" s="50">
        <f>SB!H51+'D-2012'!H51+'skol. lėšos'!H51+Lik!H51</f>
        <v>0</v>
      </c>
    </row>
    <row r="52" spans="2:8" ht="15">
      <c r="B52" s="17" t="s">
        <v>562</v>
      </c>
      <c r="C52" s="79" t="s">
        <v>79</v>
      </c>
      <c r="D52" s="80"/>
      <c r="E52" s="471">
        <f>SB!E52+'D-2012'!E52+'skol. lėšos'!E52+Lik!E52</f>
        <v>4.4</v>
      </c>
      <c r="F52" s="471">
        <f>SB!F52+'D-2012'!F52+'skol. lėšos'!F52+Lik!F52</f>
        <v>4.4</v>
      </c>
      <c r="G52" s="53">
        <f>SB!G52+'D-2012'!G52+'skol. lėšos'!G52+Lik!G52</f>
        <v>0</v>
      </c>
      <c r="H52" s="53">
        <f>SB!H52+'D-2012'!H52+'skol. lėšos'!H52+Lik!H52</f>
        <v>0</v>
      </c>
    </row>
    <row r="53" spans="2:8" ht="15">
      <c r="B53" s="17" t="s">
        <v>178</v>
      </c>
      <c r="C53" s="79" t="s">
        <v>80</v>
      </c>
      <c r="D53" s="80"/>
      <c r="E53" s="471">
        <f>SB!E53+'D-2012'!E53+'skol. lėšos'!E53+Lik!E53</f>
        <v>0</v>
      </c>
      <c r="F53" s="471">
        <f>SB!F53+'D-2012'!F53+'skol. lėšos'!F53+Lik!F53</f>
        <v>0</v>
      </c>
      <c r="G53" s="53">
        <f>SB!G53+'D-2012'!G53+'skol. lėšos'!G53+Lik!G53</f>
        <v>0</v>
      </c>
      <c r="H53" s="53">
        <f>SB!H53+'D-2012'!H53+'skol. lėšos'!H53+Lik!H53</f>
        <v>0</v>
      </c>
    </row>
    <row r="54" spans="2:8" ht="15.75">
      <c r="B54" s="38" t="s">
        <v>20</v>
      </c>
      <c r="C54" s="469" t="s">
        <v>252</v>
      </c>
      <c r="D54" s="6"/>
      <c r="E54" s="50">
        <f>SB!E54+'D-2012'!E54+'skol. lėšos'!E54+Lik!E54</f>
        <v>74.4</v>
      </c>
      <c r="F54" s="50">
        <f>SB!F54+'D-2012'!F54+'skol. lėšos'!F54+Lik!F54</f>
        <v>74.4</v>
      </c>
      <c r="G54" s="50">
        <f>SB!G54+'D-2012'!G54+'skol. lėšos'!G54+Lik!G54</f>
        <v>53.5</v>
      </c>
      <c r="H54" s="50">
        <f>SB!H54+'D-2012'!H54+'skol. lėšos'!H54+Lik!H54</f>
        <v>0</v>
      </c>
    </row>
    <row r="55" spans="2:8" ht="25.5">
      <c r="B55" s="38" t="s">
        <v>21</v>
      </c>
      <c r="C55" s="30" t="s">
        <v>117</v>
      </c>
      <c r="D55" s="72" t="s">
        <v>154</v>
      </c>
      <c r="E55" s="53">
        <f>SB!E55+'D-2012'!E55+'skol. lėšos'!E55+Lik!E55</f>
        <v>74.4</v>
      </c>
      <c r="F55" s="53">
        <f>SB!F55+'D-2012'!F55+'skol. lėšos'!F55+Lik!F55</f>
        <v>74.4</v>
      </c>
      <c r="G55" s="53">
        <f>SB!G55+'D-2012'!G55+'skol. lėšos'!G55+Lik!G55</f>
        <v>53.5</v>
      </c>
      <c r="H55" s="53">
        <f>SB!H55+'D-2012'!H55+'skol. lėšos'!H55+Lik!H55</f>
        <v>0</v>
      </c>
    </row>
    <row r="56" spans="2:13" ht="28.5">
      <c r="B56" s="38" t="s">
        <v>22</v>
      </c>
      <c r="C56" s="8" t="s">
        <v>87</v>
      </c>
      <c r="D56" s="33"/>
      <c r="E56" s="50">
        <f>SB!E56+'D-2012'!E56+'skol. lėšos'!E56+Lik!E56</f>
        <v>1890.1</v>
      </c>
      <c r="F56" s="50">
        <f>SB!F56+'D-2012'!F56+'skol. lėšos'!F56+Lik!F56</f>
        <v>1890.1</v>
      </c>
      <c r="G56" s="50">
        <f>SB!G56+'D-2012'!G56+'skol. lėšos'!G56+Lik!G56</f>
        <v>0</v>
      </c>
      <c r="H56" s="50">
        <f>SB!H56+'D-2012'!H56+'skol. lėšos'!H56+Lik!H56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505" t="s">
        <v>115</v>
      </c>
      <c r="D57" s="193" t="s">
        <v>152</v>
      </c>
      <c r="E57" s="50">
        <f>SB!E57+'D-2012'!E57+'skol. lėšos'!E57+Lik!E57</f>
        <v>1890.1</v>
      </c>
      <c r="F57" s="50">
        <f>SB!F57+'D-2012'!F57+'skol. lėšos'!F57+Lik!F57</f>
        <v>1890.1</v>
      </c>
      <c r="G57" s="50">
        <f>SB!G57+'D-2012'!G57+'skol. lėšos'!G57+Lik!G57</f>
        <v>0</v>
      </c>
      <c r="H57" s="50">
        <f>SB!H57+'D-2012'!H57+'skol. lėšos'!H57+Lik!H57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471">
        <f>SB!E58+'D-2012'!E58+'skol. lėšos'!E58+Lik!E58</f>
        <v>5</v>
      </c>
      <c r="F58" s="471">
        <f>SB!F58+'D-2012'!F58+'skol. lėšos'!F58+Lik!F58</f>
        <v>5</v>
      </c>
      <c r="G58" s="53">
        <f>SB!G58+'D-2012'!G58+'skol. lėšos'!G58+Lik!G58</f>
        <v>0</v>
      </c>
      <c r="H58" s="53">
        <f>SB!H58+'D-2012'!H58+'skol. lėšos'!H58+Lik!H58</f>
        <v>0</v>
      </c>
      <c r="I58" s="82"/>
      <c r="J58" s="83"/>
      <c r="K58" s="83"/>
      <c r="L58" s="84"/>
      <c r="M58" s="84"/>
    </row>
    <row r="59" spans="2:13" ht="15">
      <c r="B59" s="58" t="s">
        <v>307</v>
      </c>
      <c r="C59" s="25" t="s">
        <v>308</v>
      </c>
      <c r="D59" s="103"/>
      <c r="E59" s="471">
        <f>SB!E59+'D-2012'!E59+'skol. lėšos'!E59+Lik!E59</f>
        <v>0</v>
      </c>
      <c r="F59" s="471">
        <f>SB!F59+'D-2012'!F59+'skol. lėšos'!F59+Lik!F59</f>
        <v>0</v>
      </c>
      <c r="G59" s="53">
        <f>SB!G59+'D-2012'!G59+'skol. lėšos'!G59+Lik!G59</f>
        <v>0</v>
      </c>
      <c r="H59" s="53">
        <f>SB!H59+'D-2012'!H59+'skol. lėšos'!H59+Lik!H59</f>
        <v>0</v>
      </c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471">
        <f>SB!E60+'D-2012'!E60+'skol. lėšos'!E60+Lik!E60</f>
        <v>3</v>
      </c>
      <c r="F60" s="471">
        <f>SB!F60+'D-2012'!F60+'skol. lėšos'!F60+Lik!F60</f>
        <v>3</v>
      </c>
      <c r="G60" s="53">
        <f>SB!G60+'D-2012'!G60+'skol. lėšos'!G60+Lik!G60</f>
        <v>0</v>
      </c>
      <c r="H60" s="53">
        <f>SB!H60+'D-2012'!H60+'skol. lėšos'!H60+Lik!H60</f>
        <v>0</v>
      </c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471">
        <f>SB!E61+'D-2012'!E61+'skol. lėšos'!E61+Lik!E61</f>
        <v>10</v>
      </c>
      <c r="F61" s="471">
        <f>SB!F61+'D-2012'!F61+'skol. lėšos'!F61+Lik!F61</f>
        <v>10</v>
      </c>
      <c r="G61" s="53">
        <f>SB!G61+'D-2012'!G61+'skol. lėšos'!G61+Lik!G61</f>
        <v>0</v>
      </c>
      <c r="H61" s="53">
        <f>SB!H61+'D-2012'!H61+'skol. lėšos'!H61+Lik!H61</f>
        <v>0</v>
      </c>
      <c r="I61" s="87"/>
      <c r="J61" s="83"/>
      <c r="K61" s="88"/>
      <c r="L61" s="88"/>
      <c r="M61" s="88"/>
    </row>
    <row r="62" spans="2:13" ht="15">
      <c r="B62" s="462"/>
      <c r="C62" s="463" t="s">
        <v>158</v>
      </c>
      <c r="D62" s="464"/>
      <c r="E62" s="472">
        <f>SB!E62+'D-2012'!E62+'skol. lėšos'!E62+Lik!E62</f>
        <v>382.8</v>
      </c>
      <c r="F62" s="472">
        <f>SB!F62+'D-2012'!F62+'skol. lėšos'!F62+Lik!F62</f>
        <v>382.8</v>
      </c>
      <c r="G62" s="466">
        <f>SB!G62+'D-2012'!G62+'skol. lėšos'!G62+Lik!G62</f>
        <v>0</v>
      </c>
      <c r="H62" s="466">
        <f>SB!H62+'D-2012'!H62+'skol. lėšos'!H62+Lik!H62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63" t="s">
        <v>91</v>
      </c>
      <c r="D63" s="86"/>
      <c r="E63" s="471">
        <f>SB!E63+'D-2012'!E63+'skol. lėšos'!E63+Lik!E63</f>
        <v>157</v>
      </c>
      <c r="F63" s="471">
        <f>SB!F63+'D-2012'!F63+'skol. lėšos'!F63+Lik!F63</f>
        <v>157</v>
      </c>
      <c r="G63" s="53">
        <f>SB!G63+'D-2012'!G63+'skol. lėšos'!G63+Lik!G63</f>
        <v>0</v>
      </c>
      <c r="H63" s="53">
        <f>SB!H63+'D-2012'!H63+'skol. lėšos'!H63+Lik!H63</f>
        <v>0</v>
      </c>
      <c r="I63" s="87"/>
      <c r="J63" s="83"/>
      <c r="K63" s="88"/>
      <c r="L63" s="91"/>
      <c r="M63" s="91"/>
    </row>
    <row r="64" spans="2:13" ht="15">
      <c r="B64" s="17" t="s">
        <v>250</v>
      </c>
      <c r="C64" s="463" t="s">
        <v>92</v>
      </c>
      <c r="D64" s="90"/>
      <c r="E64" s="471">
        <f>SB!E64+'D-2012'!E64+'skol. lėšos'!E64+Lik!E64</f>
        <v>20.8</v>
      </c>
      <c r="F64" s="471">
        <f>SB!F64+'D-2012'!F64+'skol. lėšos'!F64+Lik!F64</f>
        <v>20.8</v>
      </c>
      <c r="G64" s="53">
        <f>SB!G64+'D-2012'!G64+'skol. lėšos'!G64+Lik!G64</f>
        <v>0</v>
      </c>
      <c r="H64" s="53">
        <f>SB!H64+'D-2012'!H64+'skol. lėšos'!H64+Lik!H64</f>
        <v>0</v>
      </c>
      <c r="I64" s="92"/>
      <c r="J64" s="88"/>
      <c r="K64" s="88"/>
      <c r="L64" s="88"/>
      <c r="M64" s="88"/>
    </row>
    <row r="65" spans="2:8" ht="15">
      <c r="B65" s="17" t="s">
        <v>250</v>
      </c>
      <c r="C65" s="463" t="s">
        <v>93</v>
      </c>
      <c r="D65" s="86"/>
      <c r="E65" s="471">
        <f>SB!E65+'D-2012'!E65+'skol. lėšos'!E65+Lik!E65</f>
        <v>0</v>
      </c>
      <c r="F65" s="471">
        <f>SB!F65+'D-2012'!F65+'skol. lėšos'!F65+Lik!F65</f>
        <v>0</v>
      </c>
      <c r="G65" s="53">
        <f>SB!G65+'D-2012'!G65+'skol. lėšos'!G65+Lik!G65</f>
        <v>0</v>
      </c>
      <c r="H65" s="53">
        <f>SB!H65+'D-2012'!H65+'skol. lėšos'!H65+Lik!H65</f>
        <v>0</v>
      </c>
    </row>
    <row r="66" spans="2:8" ht="15">
      <c r="B66" s="17" t="s">
        <v>250</v>
      </c>
      <c r="C66" s="463" t="s">
        <v>94</v>
      </c>
      <c r="D66" s="86"/>
      <c r="E66" s="471">
        <f>SB!E66+'D-2012'!E66+'skol. lėšos'!E66+Lik!E66</f>
        <v>79</v>
      </c>
      <c r="F66" s="471">
        <f>SB!F66+'D-2012'!F66+'skol. lėšos'!F66+Lik!F66</f>
        <v>79</v>
      </c>
      <c r="G66" s="53">
        <f>SB!G66+'D-2012'!G66+'skol. lėšos'!G66+Lik!G66</f>
        <v>0</v>
      </c>
      <c r="H66" s="53">
        <f>SB!H66+'D-2012'!H66+'skol. lėšos'!H66+Lik!H66</f>
        <v>0</v>
      </c>
    </row>
    <row r="67" spans="2:8" ht="15">
      <c r="B67" s="58" t="s">
        <v>251</v>
      </c>
      <c r="C67" s="467" t="s">
        <v>95</v>
      </c>
      <c r="D67" s="86"/>
      <c r="E67" s="471">
        <f>SB!E67+'D-2012'!E67+'skol. lėšos'!E67+Lik!E67</f>
        <v>36</v>
      </c>
      <c r="F67" s="471">
        <f>SB!F67+'D-2012'!F67+'skol. lėšos'!F67+Lik!F67</f>
        <v>36</v>
      </c>
      <c r="G67" s="53">
        <f>SB!G67+'D-2012'!G67+'skol. lėšos'!G67+Lik!G67</f>
        <v>0</v>
      </c>
      <c r="H67" s="53">
        <f>SB!H67+'D-2012'!H67+'skol. lėšos'!H67+Lik!H67</f>
        <v>0</v>
      </c>
    </row>
    <row r="68" spans="2:8" ht="15">
      <c r="B68" s="58" t="s">
        <v>248</v>
      </c>
      <c r="C68" s="467" t="s">
        <v>96</v>
      </c>
      <c r="D68" s="86"/>
      <c r="E68" s="471">
        <f>SB!E68+'D-2012'!E68+'skol. lėšos'!E68+Lik!E68</f>
        <v>90</v>
      </c>
      <c r="F68" s="471">
        <f>SB!F68+'D-2012'!F68+'skol. lėšos'!F68+Lik!F68</f>
        <v>90</v>
      </c>
      <c r="G68" s="53">
        <f>SB!G68+'D-2012'!G68+'skol. lėšos'!G68+Lik!G68</f>
        <v>0</v>
      </c>
      <c r="H68" s="53">
        <f>SB!H68+'D-2012'!H68+'skol. lėšos'!H68+Lik!H68</f>
        <v>0</v>
      </c>
    </row>
    <row r="69" spans="2:8" ht="15">
      <c r="B69" s="17" t="s">
        <v>250</v>
      </c>
      <c r="C69" s="9" t="s">
        <v>404</v>
      </c>
      <c r="D69" s="86"/>
      <c r="E69" s="471">
        <f>SB!E69+'D-2012'!E69+'skol. lėšos'!E69+Lik!E69</f>
        <v>1</v>
      </c>
      <c r="F69" s="471">
        <f>SB!F69+'D-2012'!F69+'skol. lėšos'!F69+Lik!F69</f>
        <v>1</v>
      </c>
      <c r="G69" s="53">
        <f>SB!G69+'D-2012'!G69+'skol. lėšos'!G69+Lik!G69</f>
        <v>0</v>
      </c>
      <c r="H69" s="53">
        <f>SB!H69+'D-2012'!H69+'skol. lėšos'!H69+Lik!H69</f>
        <v>0</v>
      </c>
    </row>
    <row r="70" spans="2:8" ht="15">
      <c r="B70" s="58" t="s">
        <v>247</v>
      </c>
      <c r="C70" s="25" t="s">
        <v>97</v>
      </c>
      <c r="D70" s="86"/>
      <c r="E70" s="471">
        <f>SB!E70+'D-2012'!E70+'skol. lėšos'!E70+Lik!E70</f>
        <v>3.1</v>
      </c>
      <c r="F70" s="471">
        <f>SB!F70+'D-2012'!F70+'skol. lėšos'!F70+Lik!F70</f>
        <v>3.1</v>
      </c>
      <c r="G70" s="53">
        <f>SB!G70+'D-2012'!G70+'skol. lėšos'!G70+Lik!G70</f>
        <v>0</v>
      </c>
      <c r="H70" s="53">
        <f>SB!H70+'D-2012'!H70+'skol. lėšos'!H70+Lik!H70</f>
        <v>0</v>
      </c>
    </row>
    <row r="71" spans="2:8" ht="15">
      <c r="B71" s="58" t="s">
        <v>186</v>
      </c>
      <c r="C71" s="25" t="s">
        <v>98</v>
      </c>
      <c r="D71" s="86"/>
      <c r="E71" s="471">
        <f>SB!E71+'D-2012'!E71+'skol. lėšos'!E71+Lik!E71</f>
        <v>22.2</v>
      </c>
      <c r="F71" s="471">
        <f>SB!F71+'D-2012'!F71+'skol. lėšos'!F71+Lik!F71</f>
        <v>22.2</v>
      </c>
      <c r="G71" s="53">
        <f>SB!G71+'D-2012'!G71+'skol. lėšos'!G71+Lik!G71</f>
        <v>0</v>
      </c>
      <c r="H71" s="53">
        <f>SB!H71+'D-2012'!H71+'skol. lėšos'!H71+Lik!H71</f>
        <v>0</v>
      </c>
    </row>
    <row r="72" spans="2:8" ht="15">
      <c r="B72" s="58" t="s">
        <v>246</v>
      </c>
      <c r="C72" s="25" t="s">
        <v>298</v>
      </c>
      <c r="D72" s="86"/>
      <c r="E72" s="471">
        <f>SB!E72+'D-2012'!E72+'skol. lėšos'!E72+Lik!E72</f>
        <v>0</v>
      </c>
      <c r="F72" s="471">
        <f>SB!F72+'D-2012'!F72+'skol. lėšos'!F72+Lik!F72</f>
        <v>0</v>
      </c>
      <c r="G72" s="53">
        <f>SB!G72+'D-2012'!G72+'skol. lėšos'!G72+Lik!G72</f>
        <v>0</v>
      </c>
      <c r="H72" s="53">
        <f>SB!H72+'D-2012'!H72+'skol. lėšos'!H72+Lik!H72</f>
        <v>0</v>
      </c>
    </row>
    <row r="73" spans="2:8" ht="15">
      <c r="B73" s="58" t="s">
        <v>246</v>
      </c>
      <c r="C73" s="25" t="s">
        <v>300</v>
      </c>
      <c r="D73" s="86"/>
      <c r="E73" s="471">
        <f>SB!E73+'D-2012'!E73+'skol. lėšos'!E73+Lik!E73</f>
        <v>0</v>
      </c>
      <c r="F73" s="471">
        <f>SB!F73+'D-2012'!F73+'skol. lėšos'!F73+Lik!F73</f>
        <v>0</v>
      </c>
      <c r="G73" s="53">
        <f>SB!G73+'D-2012'!G73+'skol. lėšos'!G73+Lik!G73</f>
        <v>0</v>
      </c>
      <c r="H73" s="53">
        <f>SB!H73+'D-2012'!H73+'skol. lėšos'!H73+Lik!H73</f>
        <v>0</v>
      </c>
    </row>
    <row r="74" spans="2:8" ht="15">
      <c r="B74" s="58" t="s">
        <v>246</v>
      </c>
      <c r="C74" s="25" t="s">
        <v>301</v>
      </c>
      <c r="D74" s="86"/>
      <c r="E74" s="471">
        <f>SB!E74+'D-2012'!E74+'skol. lėšos'!E74+Lik!E74</f>
        <v>0</v>
      </c>
      <c r="F74" s="471">
        <f>SB!F74+'D-2012'!F74+'skol. lėšos'!F74+Lik!F74</f>
        <v>0</v>
      </c>
      <c r="G74" s="53">
        <f>SB!G74+'D-2012'!G74+'skol. lėšos'!G74+Lik!G74</f>
        <v>0</v>
      </c>
      <c r="H74" s="53">
        <f>SB!H74+'D-2012'!H74+'skol. lėšos'!H74+Lik!H74</f>
        <v>0</v>
      </c>
    </row>
    <row r="75" spans="2:8" ht="15">
      <c r="B75" s="58" t="s">
        <v>247</v>
      </c>
      <c r="C75" s="25" t="s">
        <v>293</v>
      </c>
      <c r="D75" s="86"/>
      <c r="E75" s="471">
        <f>SB!E75+'D-2012'!E75+'skol. lėšos'!E75+Lik!E75</f>
        <v>1458</v>
      </c>
      <c r="F75" s="471">
        <f>SB!F75+'D-2012'!F75+'skol. lėšos'!F75+Lik!F75</f>
        <v>1458</v>
      </c>
      <c r="G75" s="53">
        <f>SB!G75+'D-2012'!G75+'skol. lėšos'!G75+Lik!G75</f>
        <v>0</v>
      </c>
      <c r="H75" s="53">
        <f>SB!H75+'D-2012'!H75+'skol. lėšos'!H75+Lik!H75</f>
        <v>0</v>
      </c>
    </row>
    <row r="76" spans="2:8" ht="15">
      <c r="B76" s="58" t="s">
        <v>247</v>
      </c>
      <c r="C76" s="25" t="s">
        <v>305</v>
      </c>
      <c r="D76" s="86"/>
      <c r="E76" s="471">
        <f>SB!E76+'D-2012'!E76+'skol. lėšos'!E76+Lik!E76</f>
        <v>0</v>
      </c>
      <c r="F76" s="471">
        <f>SB!F76+'D-2012'!F76+'skol. lėšos'!F76+Lik!F76</f>
        <v>0</v>
      </c>
      <c r="G76" s="53">
        <f>SB!G76+'D-2012'!G76+'skol. lėšos'!G76+Lik!G76</f>
        <v>0</v>
      </c>
      <c r="H76" s="53">
        <f>SB!H76+'D-2012'!H76+'skol. lėšos'!H76+Lik!H76</f>
        <v>0</v>
      </c>
    </row>
    <row r="77" spans="2:9" ht="30">
      <c r="B77" s="17" t="s">
        <v>249</v>
      </c>
      <c r="C77" s="93" t="s">
        <v>257</v>
      </c>
      <c r="D77" s="94"/>
      <c r="E77" s="471">
        <f>SB!E77+'D-2012'!E77+'skol. lėšos'!E77+Lik!E77</f>
        <v>5</v>
      </c>
      <c r="F77" s="471">
        <f>SB!F77+'D-2012'!F77+'skol. lėšos'!F77+Lik!F77</f>
        <v>5</v>
      </c>
      <c r="G77" s="53">
        <f>SB!G77+'D-2012'!G77+'skol. lėšos'!G77+Lik!G77</f>
        <v>0</v>
      </c>
      <c r="H77" s="53">
        <f>SB!H77+'D-2012'!H77+'skol. lėšos'!H77+Lik!H77</f>
        <v>0</v>
      </c>
      <c r="I77" s="36"/>
    </row>
    <row r="78" spans="2:8" ht="15.75">
      <c r="B78" s="95" t="s">
        <v>24</v>
      </c>
      <c r="C78" s="198" t="s">
        <v>75</v>
      </c>
      <c r="D78" s="96"/>
      <c r="E78" s="470"/>
      <c r="F78" s="470"/>
      <c r="G78" s="50"/>
      <c r="H78" s="50"/>
    </row>
    <row r="79" spans="2:8" ht="14.25">
      <c r="B79" s="95" t="s">
        <v>26</v>
      </c>
      <c r="C79" s="29" t="s">
        <v>114</v>
      </c>
      <c r="D79" s="34" t="s">
        <v>150</v>
      </c>
      <c r="E79" s="470">
        <f>SB!E79+'D-2012'!E79+'skol. lėšos'!E79+Lik!E79</f>
        <v>875.2</v>
      </c>
      <c r="F79" s="470">
        <f>SB!F79+'D-2012'!F79+'skol. lėšos'!F79+Lik!F79</f>
        <v>875.2</v>
      </c>
      <c r="G79" s="50">
        <f>SB!G79+'D-2012'!G79+'skol. lėšos'!G79+Lik!G79</f>
        <v>540.7</v>
      </c>
      <c r="H79" s="50">
        <f>SB!H79+'D-2012'!H79+'skol. lėšos'!H79+Lik!H79</f>
        <v>0</v>
      </c>
    </row>
    <row r="80" spans="2:8" ht="15">
      <c r="B80" s="17" t="s">
        <v>517</v>
      </c>
      <c r="C80" s="18" t="s">
        <v>258</v>
      </c>
      <c r="D80" s="97"/>
      <c r="E80" s="471">
        <f>SB!E80+'D-2012'!E80+'skol. lėšos'!E80+Lik!E80</f>
        <v>875.2</v>
      </c>
      <c r="F80" s="471">
        <f>SB!F80+'D-2012'!F80+'skol. lėšos'!F80+Lik!F80</f>
        <v>875.2</v>
      </c>
      <c r="G80" s="53">
        <f>SB!G80+'D-2012'!G80+'skol. lėšos'!G80+Lik!G80</f>
        <v>540.7</v>
      </c>
      <c r="H80" s="53">
        <f>SB!H80+'D-2012'!H80+'skol. lėšos'!H80+Lik!H80</f>
        <v>0</v>
      </c>
    </row>
    <row r="81" spans="2:8" ht="31.5">
      <c r="B81" s="38" t="s">
        <v>27</v>
      </c>
      <c r="C81" s="149" t="s">
        <v>306</v>
      </c>
      <c r="D81" s="34"/>
      <c r="E81" s="470"/>
      <c r="F81" s="470"/>
      <c r="G81" s="50"/>
      <c r="H81" s="50"/>
    </row>
    <row r="82" spans="2:8" ht="14.25">
      <c r="B82" s="38" t="s">
        <v>28</v>
      </c>
      <c r="C82" s="29" t="s">
        <v>114</v>
      </c>
      <c r="D82" s="34" t="s">
        <v>150</v>
      </c>
      <c r="E82" s="470">
        <f>SB!E82+'D-2012'!E82+'skol. lėšos'!E82+Lik!E82</f>
        <v>696.6</v>
      </c>
      <c r="F82" s="470">
        <f>SB!F82+'D-2012'!F82+'skol. lėšos'!F82+Lik!F82</f>
        <v>696.6</v>
      </c>
      <c r="G82" s="50">
        <f>SB!G82+'D-2012'!G82+'skol. lėšos'!G82+Lik!G82</f>
        <v>507.9</v>
      </c>
      <c r="H82" s="50">
        <f>SB!H82+'D-2012'!H82+'skol. lėšos'!H82+Lik!H82</f>
        <v>0</v>
      </c>
    </row>
    <row r="83" spans="2:8" ht="15">
      <c r="B83" s="17" t="s">
        <v>518</v>
      </c>
      <c r="C83" s="18" t="s">
        <v>258</v>
      </c>
      <c r="D83" s="97"/>
      <c r="E83" s="471">
        <f>SB!E83+'D-2012'!E83+'skol. lėšos'!E83+Lik!E83</f>
        <v>696.6</v>
      </c>
      <c r="F83" s="471">
        <f>SB!F83+'D-2012'!F83+'skol. lėšos'!F83+Lik!F83</f>
        <v>696.6</v>
      </c>
      <c r="G83" s="50">
        <f>SB!G83+'D-2012'!G83+'skol. lėšos'!G83+Lik!G83</f>
        <v>507.9</v>
      </c>
      <c r="H83" s="53">
        <f>SB!H83+'D-2012'!H83+'skol. lėšos'!H83+Lik!H83</f>
        <v>0</v>
      </c>
    </row>
    <row r="84" spans="2:8" ht="15.75">
      <c r="B84" s="38" t="s">
        <v>29</v>
      </c>
      <c r="C84" s="388" t="s">
        <v>32</v>
      </c>
      <c r="D84" s="34"/>
      <c r="E84" s="470"/>
      <c r="F84" s="470"/>
      <c r="G84" s="50"/>
      <c r="H84" s="50"/>
    </row>
    <row r="85" spans="2:8" ht="14.25">
      <c r="B85" s="17" t="s">
        <v>30</v>
      </c>
      <c r="C85" s="98" t="s">
        <v>114</v>
      </c>
      <c r="D85" s="34" t="s">
        <v>150</v>
      </c>
      <c r="E85" s="470">
        <f>SB!E85+'D-2012'!E85+'skol. lėšos'!E85+Lik!E85</f>
        <v>1031.9</v>
      </c>
      <c r="F85" s="470">
        <f>SB!F85+'D-2012'!F85+'skol. lėšos'!F85+Lik!F85</f>
        <v>1031.9</v>
      </c>
      <c r="G85" s="50">
        <f>SB!G85+'D-2012'!G85+'skol. lėšos'!G85+Lik!G85</f>
        <v>529.8</v>
      </c>
      <c r="H85" s="50">
        <f>SB!H85+'D-2012'!H85+'skol. lėšos'!H85+Lik!H85</f>
        <v>0</v>
      </c>
    </row>
    <row r="86" spans="2:8" ht="15">
      <c r="B86" s="17" t="s">
        <v>302</v>
      </c>
      <c r="C86" s="18" t="s">
        <v>258</v>
      </c>
      <c r="D86" s="34"/>
      <c r="E86" s="471">
        <f>SB!E86+'D-2012'!E86+'skol. lėšos'!E86+Lik!E86</f>
        <v>1031.9</v>
      </c>
      <c r="F86" s="471">
        <f>SB!F86+'D-2012'!F86+'skol. lėšos'!F86+Lik!F86</f>
        <v>1031.9</v>
      </c>
      <c r="G86" s="53">
        <f>SB!G86+'D-2012'!G86+'skol. lėšos'!G86+Lik!G86</f>
        <v>529.8</v>
      </c>
      <c r="H86" s="53">
        <f>SB!H86+'D-2012'!H86+'skol. lėšos'!H86+Lik!H86</f>
        <v>0</v>
      </c>
    </row>
    <row r="87" spans="2:8" ht="15.75">
      <c r="B87" s="38" t="s">
        <v>31</v>
      </c>
      <c r="C87" s="388" t="s">
        <v>37</v>
      </c>
      <c r="D87" s="34"/>
      <c r="E87" s="470"/>
      <c r="F87" s="470"/>
      <c r="G87" s="50"/>
      <c r="H87" s="50"/>
    </row>
    <row r="88" spans="2:8" ht="14.25">
      <c r="B88" s="38" t="s">
        <v>33</v>
      </c>
      <c r="C88" s="98" t="s">
        <v>114</v>
      </c>
      <c r="D88" s="34" t="s">
        <v>150</v>
      </c>
      <c r="E88" s="470">
        <f>SB!E88+'D-2012'!E88+'skol. lėšos'!E88+Lik!E88</f>
        <v>717.8</v>
      </c>
      <c r="F88" s="470">
        <f>SB!F88+'D-2012'!F88+'skol. lėšos'!F88+Lik!F88</f>
        <v>717.8</v>
      </c>
      <c r="G88" s="50">
        <f>SB!G88+'D-2012'!G88+'skol. lėšos'!G88+Lik!G88</f>
        <v>398.5</v>
      </c>
      <c r="H88" s="50">
        <f>SB!H88+'D-2012'!H88+'skol. lėšos'!H88+Lik!H88</f>
        <v>0</v>
      </c>
    </row>
    <row r="89" spans="2:8" ht="15">
      <c r="B89" s="17" t="s">
        <v>302</v>
      </c>
      <c r="C89" s="18" t="s">
        <v>258</v>
      </c>
      <c r="D89" s="34"/>
      <c r="E89" s="471">
        <f>SB!E89+'D-2012'!E89+'skol. lėšos'!E89+Lik!E89</f>
        <v>717.8</v>
      </c>
      <c r="F89" s="471">
        <f>SB!F89+'D-2012'!F89+'skol. lėšos'!F89+Lik!F89</f>
        <v>717.8</v>
      </c>
      <c r="G89" s="53">
        <f>SB!G89+'D-2012'!G89+'skol. lėšos'!G89+Lik!G89</f>
        <v>398.5</v>
      </c>
      <c r="H89" s="53">
        <f>SB!H89+'D-2012'!H89+'skol. lėšos'!H89+Lik!H89</f>
        <v>0</v>
      </c>
    </row>
    <row r="90" spans="2:8" ht="15.75">
      <c r="B90" s="38" t="s">
        <v>34</v>
      </c>
      <c r="C90" s="449" t="s">
        <v>5</v>
      </c>
      <c r="D90" s="34"/>
      <c r="E90" s="470"/>
      <c r="F90" s="470"/>
      <c r="G90" s="50"/>
      <c r="H90" s="50"/>
    </row>
    <row r="91" spans="2:8" ht="14.25">
      <c r="B91" s="38" t="s">
        <v>35</v>
      </c>
      <c r="C91" s="29" t="s">
        <v>114</v>
      </c>
      <c r="D91" s="34" t="s">
        <v>150</v>
      </c>
      <c r="E91" s="50">
        <f>SB!E91+'D-2012'!E91+'skol. lėšos'!E91+Lik!E91</f>
        <v>270.4</v>
      </c>
      <c r="F91" s="50">
        <f>SB!F91+'D-2012'!F91+'skol. lėšos'!F91+Lik!F91</f>
        <v>270.4</v>
      </c>
      <c r="G91" s="50">
        <f>SB!G91+'D-2012'!G91+'skol. lėšos'!G91+Lik!G91</f>
        <v>142.3</v>
      </c>
      <c r="H91" s="50">
        <f>SB!H91+'D-2012'!H91+'skol. lėšos'!H91+Lik!H91</f>
        <v>0</v>
      </c>
    </row>
    <row r="92" spans="2:8" ht="15">
      <c r="B92" s="17" t="s">
        <v>519</v>
      </c>
      <c r="C92" s="258" t="s">
        <v>403</v>
      </c>
      <c r="D92" s="34"/>
      <c r="E92" s="53">
        <f>SB!E92+'D-2012'!E92+'skol. lėšos'!E92+Lik!E92</f>
        <v>270.4</v>
      </c>
      <c r="F92" s="53">
        <f>SB!F92+'D-2012'!F92+'skol. lėšos'!F92+Lik!F92</f>
        <v>270.4</v>
      </c>
      <c r="G92" s="53">
        <f>SB!G92+'D-2012'!G92+'skol. lėšos'!G92+Lik!G92</f>
        <v>142.3</v>
      </c>
      <c r="H92" s="53">
        <f>SB!H92+'D-2012'!H92+'skol. lėšos'!H92+Lik!H92</f>
        <v>0</v>
      </c>
    </row>
    <row r="93" spans="2:8" ht="19.5" customHeight="1">
      <c r="B93" s="38" t="s">
        <v>38</v>
      </c>
      <c r="C93" s="27" t="s">
        <v>460</v>
      </c>
      <c r="D93" s="34"/>
      <c r="E93" s="50">
        <f>SB!E93+'D-2012'!E93+'skol. lėšos'!E93+Lik!E93</f>
        <v>0</v>
      </c>
      <c r="F93" s="50">
        <f>SB!F93+'D-2012'!F93+'skol. lėšos'!F93+Lik!F93</f>
        <v>0</v>
      </c>
      <c r="G93" s="50">
        <f>SB!G93+'D-2012'!G93+'skol. lėšos'!G93+Lik!G93</f>
        <v>0</v>
      </c>
      <c r="H93" s="50">
        <f>SB!H93+'D-2012'!H93+'skol. lėšos'!H93+Lik!H93</f>
        <v>0</v>
      </c>
    </row>
    <row r="94" spans="2:8" ht="14.25">
      <c r="B94" s="38" t="s">
        <v>39</v>
      </c>
      <c r="C94" s="29" t="s">
        <v>114</v>
      </c>
      <c r="D94" s="34" t="s">
        <v>150</v>
      </c>
      <c r="E94" s="50">
        <f>SB!E94+'D-2012'!E94+'skol. lėšos'!E94+Lik!E94</f>
        <v>2020.1</v>
      </c>
      <c r="F94" s="50">
        <f>SB!F94+'D-2012'!F94+'skol. lėšos'!F94+Lik!F94</f>
        <v>2020.1</v>
      </c>
      <c r="G94" s="50">
        <f>SB!G94+'D-2012'!G94+'skol. lėšos'!G94+Lik!G94</f>
        <v>1070.6</v>
      </c>
      <c r="H94" s="50">
        <f>SB!H94+'D-2012'!H94+'skol. lėšos'!H94+Lik!H94</f>
        <v>0</v>
      </c>
    </row>
    <row r="95" spans="2:8" ht="15">
      <c r="B95" s="17"/>
      <c r="C95" s="258" t="s">
        <v>403</v>
      </c>
      <c r="D95" s="34"/>
      <c r="E95" s="50">
        <f>SB!E95+'D-2012'!E95+'skol. lėšos'!E95+Lik!E95</f>
        <v>2020.1</v>
      </c>
      <c r="F95" s="50">
        <f>SB!F95+'D-2012'!F95+'skol. lėšos'!F95+Lik!F95</f>
        <v>2020.1</v>
      </c>
      <c r="G95" s="50">
        <f>SB!G95+'D-2012'!G95+'skol. lėšos'!G95+Lik!G95</f>
        <v>1070.6</v>
      </c>
      <c r="H95" s="50">
        <f>SB!H95+'D-2012'!H95+'skol. lėšos'!H95+Lik!H95</f>
        <v>0</v>
      </c>
    </row>
    <row r="96" spans="2:8" ht="15.75">
      <c r="B96" s="38" t="s">
        <v>40</v>
      </c>
      <c r="C96" s="35" t="s">
        <v>6</v>
      </c>
      <c r="D96" s="99"/>
      <c r="E96" s="50">
        <f>SB!E96+'D-2012'!E96+'skol. lėšos'!E96+Lik!E96</f>
        <v>0</v>
      </c>
      <c r="F96" s="50">
        <f>SB!F96+'D-2012'!F96+'skol. lėšos'!F96+Lik!F96</f>
        <v>0</v>
      </c>
      <c r="G96" s="50">
        <f>SB!G96+'D-2012'!G96+'skol. lėšos'!G96+Lik!G96</f>
        <v>0</v>
      </c>
      <c r="H96" s="50">
        <f>SB!H96+'D-2012'!H96+'skol. lėšos'!H96+Lik!H96</f>
        <v>0</v>
      </c>
    </row>
    <row r="97" spans="2:8" ht="14.25">
      <c r="B97" s="38" t="s">
        <v>41</v>
      </c>
      <c r="C97" s="29" t="s">
        <v>114</v>
      </c>
      <c r="D97" s="99" t="s">
        <v>150</v>
      </c>
      <c r="E97" s="50">
        <f>SB!E97+'D-2012'!E97+'skol. lėšos'!E97+Lik!E97</f>
        <v>254.3</v>
      </c>
      <c r="F97" s="50">
        <f>SB!F97+'D-2012'!F97+'skol. lėšos'!F97+Lik!F97</f>
        <v>251.9</v>
      </c>
      <c r="G97" s="50">
        <f>SB!G97+'D-2012'!G97+'skol. lėšos'!G97+Lik!G97</f>
        <v>148.3</v>
      </c>
      <c r="H97" s="50">
        <f>SB!H97+'D-2012'!H97+'skol. lėšos'!H97+Lik!H97</f>
        <v>2.4</v>
      </c>
    </row>
    <row r="98" spans="2:8" ht="15">
      <c r="B98" s="17" t="s">
        <v>554</v>
      </c>
      <c r="C98" s="258" t="s">
        <v>403</v>
      </c>
      <c r="D98" s="99"/>
      <c r="E98" s="53">
        <f>SB!E98+'D-2012'!E98+'skol. lėšos'!E98+Lik!E98</f>
        <v>254.3</v>
      </c>
      <c r="F98" s="53">
        <f>SB!F98+'D-2012'!F98+'skol. lėšos'!F98+Lik!F98</f>
        <v>251.9</v>
      </c>
      <c r="G98" s="53">
        <f>SB!G98+'D-2012'!G98+'skol. lėšos'!G98+Lik!G98</f>
        <v>148.3</v>
      </c>
      <c r="H98" s="53">
        <f>SB!H98+'D-2012'!H98+'skol. lėšos'!H98+Lik!H98</f>
        <v>2.4</v>
      </c>
    </row>
    <row r="99" spans="2:8" ht="15.75">
      <c r="B99" s="38" t="s">
        <v>42</v>
      </c>
      <c r="C99" s="35" t="s">
        <v>49</v>
      </c>
      <c r="D99" s="99"/>
      <c r="E99" s="50">
        <f>SB!E99+'D-2012'!E99+'skol. lėšos'!E99+Lik!E99</f>
        <v>0</v>
      </c>
      <c r="F99" s="50">
        <f>SB!F99+'D-2012'!F99+'skol. lėšos'!F99+Lik!F99</f>
        <v>0</v>
      </c>
      <c r="G99" s="50">
        <f>SB!G99+'D-2012'!G99+'skol. lėšos'!G99+Lik!G99</f>
        <v>0</v>
      </c>
      <c r="H99" s="50">
        <f>SB!H99+'D-2012'!H99+'skol. lėšos'!H99+Lik!H99</f>
        <v>0</v>
      </c>
    </row>
    <row r="100" spans="2:8" ht="14.25">
      <c r="B100" s="17" t="s">
        <v>43</v>
      </c>
      <c r="C100" s="100" t="s">
        <v>114</v>
      </c>
      <c r="D100" s="99" t="s">
        <v>150</v>
      </c>
      <c r="E100" s="50">
        <f>SB!E100+'D-2012'!E100+'skol. lėšos'!E100+Lik!E100</f>
        <v>421.2</v>
      </c>
      <c r="F100" s="50">
        <f>SB!F100+'D-2012'!F100+'skol. lėšos'!F100+Lik!F100</f>
        <v>421.2</v>
      </c>
      <c r="G100" s="50">
        <f>SB!G100+'D-2012'!G100+'skol. lėšos'!G100+Lik!G100</f>
        <v>231.8</v>
      </c>
      <c r="H100" s="50">
        <f>SB!H100+'D-2012'!H100+'skol. lėšos'!H100+Lik!H100</f>
        <v>0</v>
      </c>
    </row>
    <row r="101" spans="2:8" ht="15">
      <c r="B101" s="17" t="s">
        <v>555</v>
      </c>
      <c r="C101" s="258" t="s">
        <v>403</v>
      </c>
      <c r="D101" s="101"/>
      <c r="E101" s="53">
        <f>SB!E101+'D-2012'!E101+'skol. lėšos'!E101+Lik!E101</f>
        <v>421.2</v>
      </c>
      <c r="F101" s="53">
        <f>SB!F101+'D-2012'!F101+'skol. lėšos'!F101+Lik!F101</f>
        <v>421.2</v>
      </c>
      <c r="G101" s="53">
        <f>SB!G101+'D-2012'!G101+'skol. lėšos'!G101+Lik!G101</f>
        <v>231.8</v>
      </c>
      <c r="H101" s="53">
        <f>SB!H101+'D-2012'!H101+'skol. lėšos'!H101+Lik!H101</f>
        <v>0</v>
      </c>
    </row>
    <row r="102" spans="2:8" ht="28.5">
      <c r="B102" s="38" t="s">
        <v>44</v>
      </c>
      <c r="C102" s="8" t="s">
        <v>458</v>
      </c>
      <c r="D102" s="99"/>
      <c r="E102" s="50">
        <f>SB!E102+'D-2012'!E102+'skol. lėšos'!E102+Lik!E102</f>
        <v>0</v>
      </c>
      <c r="F102" s="50">
        <f>SB!F102+'D-2012'!F102+'skol. lėšos'!F102+Lik!F102</f>
        <v>0</v>
      </c>
      <c r="G102" s="50">
        <f>SB!G102+'D-2012'!G102+'skol. lėšos'!G102+Lik!G102</f>
        <v>0</v>
      </c>
      <c r="H102" s="50">
        <f>SB!H102+'D-2012'!H102+'skol. lėšos'!H102+Lik!H102</f>
        <v>0</v>
      </c>
    </row>
    <row r="103" spans="2:8" ht="14.25">
      <c r="B103" s="38" t="s">
        <v>45</v>
      </c>
      <c r="C103" s="29" t="s">
        <v>114</v>
      </c>
      <c r="D103" s="99" t="s">
        <v>150</v>
      </c>
      <c r="E103" s="50">
        <f>SB!E103+'D-2012'!E103+'skol. lėšos'!E103+Lik!E103</f>
        <v>285.9</v>
      </c>
      <c r="F103" s="50">
        <f>SB!F103+'D-2012'!F103+'skol. lėšos'!F103+Lik!F103</f>
        <v>285.9</v>
      </c>
      <c r="G103" s="50">
        <f>SB!G103+'D-2012'!G103+'skol. lėšos'!G103+Lik!G103</f>
        <v>175.4</v>
      </c>
      <c r="H103" s="50">
        <f>SB!H103+'D-2012'!H103+'skol. lėšos'!H103+Lik!H103</f>
        <v>0</v>
      </c>
    </row>
    <row r="104" spans="2:8" ht="15">
      <c r="B104" s="51" t="s">
        <v>556</v>
      </c>
      <c r="C104" s="258" t="s">
        <v>403</v>
      </c>
      <c r="D104" s="101"/>
      <c r="E104" s="53">
        <f>SB!E104+'D-2012'!E104+'skol. lėšos'!E104+Lik!E104</f>
        <v>285.9</v>
      </c>
      <c r="F104" s="53">
        <f>SB!F104+'D-2012'!F104+'skol. lėšos'!F104+Lik!F104</f>
        <v>285.9</v>
      </c>
      <c r="G104" s="53">
        <f>SB!G104+'D-2012'!G104+'skol. lėšos'!G104+Lik!G104</f>
        <v>175.4</v>
      </c>
      <c r="H104" s="53">
        <f>SB!H104+'D-2012'!H104+'skol. lėšos'!H104+Lik!H104</f>
        <v>0</v>
      </c>
    </row>
    <row r="105" spans="2:8" ht="15.75">
      <c r="B105" s="38" t="s">
        <v>46</v>
      </c>
      <c r="C105" s="388" t="s">
        <v>55</v>
      </c>
      <c r="D105" s="34"/>
      <c r="E105" s="50">
        <f>SB!E105+'D-2012'!E105+'skol. lėšos'!E105+Lik!E105</f>
        <v>136.2</v>
      </c>
      <c r="F105" s="50">
        <f>SB!F105+'D-2012'!F105+'skol. lėšos'!F105+Lik!F105</f>
        <v>133.2</v>
      </c>
      <c r="G105" s="50">
        <f>SB!G105+'D-2012'!G105+'skol. lėšos'!G105+Lik!G105</f>
        <v>71.4</v>
      </c>
      <c r="H105" s="50">
        <f>SB!H105+'D-2012'!H105+'skol. lėšos'!H105+Lik!H105</f>
        <v>3</v>
      </c>
    </row>
    <row r="106" spans="2:8" ht="14.25">
      <c r="B106" s="17" t="s">
        <v>47</v>
      </c>
      <c r="C106" s="29" t="s">
        <v>114</v>
      </c>
      <c r="D106" s="34" t="s">
        <v>150</v>
      </c>
      <c r="E106" s="53">
        <f>SB!E106+'D-2012'!E106+'skol. lėšos'!E106+Lik!E106</f>
        <v>3.6</v>
      </c>
      <c r="F106" s="53">
        <f>SB!F106+'D-2012'!F106+'skol. lėšos'!F106+Lik!F106</f>
        <v>3.6</v>
      </c>
      <c r="G106" s="53">
        <f>SB!G106+'D-2012'!G106+'skol. lėšos'!G106+Lik!G106</f>
        <v>0</v>
      </c>
      <c r="H106" s="53">
        <f>SB!H106+'D-2012'!H106+'skol. lėšos'!H106+Lik!H106</f>
        <v>0</v>
      </c>
    </row>
    <row r="107" spans="2:8" ht="15">
      <c r="B107" s="17" t="s">
        <v>556</v>
      </c>
      <c r="C107" s="22" t="s">
        <v>101</v>
      </c>
      <c r="D107" s="33"/>
      <c r="E107" s="53">
        <f>SB!E107+'D-2012'!E107+'skol. lėšos'!E107+Lik!E107</f>
        <v>2</v>
      </c>
      <c r="F107" s="53">
        <f>SB!F107+'D-2012'!F107+'skol. lėšos'!F107+Lik!F107</f>
        <v>2</v>
      </c>
      <c r="G107" s="53">
        <f>SB!G107+'D-2012'!G107+'skol. lėšos'!G107+Lik!G107</f>
        <v>0</v>
      </c>
      <c r="H107" s="53">
        <f>SB!H107+'D-2012'!H107+'skol. lėšos'!H107+Lik!H107</f>
        <v>0</v>
      </c>
    </row>
    <row r="108" spans="2:8" ht="15">
      <c r="B108" s="17" t="s">
        <v>610</v>
      </c>
      <c r="C108" s="102" t="s">
        <v>130</v>
      </c>
      <c r="D108" s="96"/>
      <c r="E108" s="53">
        <f>SB!E108+'D-2012'!E108+'skol. lėšos'!E108+Lik!E108</f>
        <v>1.6</v>
      </c>
      <c r="F108" s="53">
        <f>SB!F108+'D-2012'!F108+'skol. lėšos'!F108+Lik!F108</f>
        <v>1.6</v>
      </c>
      <c r="G108" s="53">
        <f>SB!G108+'D-2012'!G108+'skol. lėšos'!G108+Lik!G108</f>
        <v>0</v>
      </c>
      <c r="H108" s="53">
        <f>SB!H108+'D-2012'!H108+'skol. lėšos'!H108+Lik!H108</f>
        <v>0</v>
      </c>
    </row>
    <row r="109" spans="2:8" ht="25.5">
      <c r="B109" s="17" t="s">
        <v>261</v>
      </c>
      <c r="C109" s="30" t="s">
        <v>115</v>
      </c>
      <c r="D109" s="96" t="s">
        <v>152</v>
      </c>
      <c r="E109" s="53">
        <f>SB!E109+'D-2012'!E109+'skol. lėšos'!E109+Lik!E109</f>
        <v>0</v>
      </c>
      <c r="F109" s="53">
        <f>SB!F109+'D-2012'!F109+'skol. lėšos'!F109+Lik!F109</f>
        <v>0</v>
      </c>
      <c r="G109" s="53">
        <f>SB!G109+'D-2012'!G109+'skol. lėšos'!G109+Lik!G109</f>
        <v>0</v>
      </c>
      <c r="H109" s="53">
        <f>SB!H109+'D-2012'!H109+'skol. lėšos'!H109+Lik!H109</f>
        <v>0</v>
      </c>
    </row>
    <row r="110" spans="2:8" ht="15">
      <c r="B110" s="17" t="s">
        <v>246</v>
      </c>
      <c r="C110" s="258" t="s">
        <v>403</v>
      </c>
      <c r="D110" s="96"/>
      <c r="E110" s="53">
        <f>SB!E110+'D-2012'!E110+'skol. lėšos'!E110+Lik!E110</f>
        <v>0</v>
      </c>
      <c r="F110" s="53">
        <f>SB!F110+'D-2012'!F110+'skol. lėšos'!F110+Lik!F110</f>
        <v>0</v>
      </c>
      <c r="G110" s="53">
        <f>SB!G110+'D-2012'!G110+'skol. lėšos'!G110+Lik!G110</f>
        <v>0</v>
      </c>
      <c r="H110" s="53">
        <f>SB!H110+'D-2012'!H110+'skol. lėšos'!H110+Lik!H110</f>
        <v>0</v>
      </c>
    </row>
    <row r="111" spans="2:8" ht="25.5">
      <c r="B111" s="17" t="s">
        <v>456</v>
      </c>
      <c r="C111" s="30" t="s">
        <v>117</v>
      </c>
      <c r="D111" s="34" t="s">
        <v>154</v>
      </c>
      <c r="E111" s="53">
        <f>SB!E111+'D-2012'!E111+'skol. lėšos'!E111+Lik!E111</f>
        <v>127.6</v>
      </c>
      <c r="F111" s="53">
        <f>SB!F111+'D-2012'!F111+'skol. lėšos'!F111+Lik!F111</f>
        <v>124.6</v>
      </c>
      <c r="G111" s="53">
        <f>SB!G111+'D-2012'!G111+'skol. lėšos'!G111+Lik!G111</f>
        <v>71.4</v>
      </c>
      <c r="H111" s="53">
        <f>SB!H111+'D-2012'!H111+'skol. lėšos'!H111+Lik!H111</f>
        <v>3</v>
      </c>
    </row>
    <row r="112" spans="2:8" ht="15">
      <c r="B112" s="17" t="s">
        <v>310</v>
      </c>
      <c r="C112" s="22" t="s">
        <v>99</v>
      </c>
      <c r="D112" s="90"/>
      <c r="E112" s="53">
        <f>SB!E112+'D-2012'!E112+'skol. lėšos'!E112+Lik!E112</f>
        <v>103.2</v>
      </c>
      <c r="F112" s="53">
        <f>SB!F112+'D-2012'!F112+'skol. lėšos'!F112+Lik!F112</f>
        <v>100.2</v>
      </c>
      <c r="G112" s="53">
        <f>SB!G112+'D-2012'!G112+'skol. lėšos'!G112+Lik!G112</f>
        <v>65.4</v>
      </c>
      <c r="H112" s="53">
        <f>SB!H112+'D-2012'!H112+'skol. lėšos'!H112+Lik!H112</f>
        <v>3</v>
      </c>
    </row>
    <row r="113" spans="2:8" ht="15">
      <c r="B113" s="17" t="s">
        <v>557</v>
      </c>
      <c r="C113" s="24" t="s">
        <v>100</v>
      </c>
      <c r="D113" s="90"/>
      <c r="E113" s="53">
        <f>SB!E113+'D-2012'!E113+'skol. lėšos'!E113+Lik!E113</f>
        <v>24.4</v>
      </c>
      <c r="F113" s="53">
        <f>SB!F113+'D-2012'!F113+'skol. lėšos'!F113+Lik!F113</f>
        <v>24.4</v>
      </c>
      <c r="G113" s="53">
        <f>SB!G113+'D-2012'!G113+'skol. lėšos'!G113+Lik!G113</f>
        <v>6</v>
      </c>
      <c r="H113" s="53">
        <f>SB!H113+'D-2012'!H113+'skol. lėšos'!H113+Lik!H113</f>
        <v>0</v>
      </c>
    </row>
    <row r="114" spans="2:8" ht="14.25">
      <c r="B114" s="17" t="s">
        <v>609</v>
      </c>
      <c r="C114" s="7" t="s">
        <v>82</v>
      </c>
      <c r="D114" s="34" t="s">
        <v>151</v>
      </c>
      <c r="E114" s="53">
        <f>SB!E114+'D-2012'!E114+'skol. lėšos'!E114+Lik!E114</f>
        <v>5</v>
      </c>
      <c r="F114" s="53">
        <f>SB!F114+'D-2012'!F114+'skol. lėšos'!F114+Lik!F114</f>
        <v>5</v>
      </c>
      <c r="G114" s="53">
        <f>SB!G114+'D-2012'!G114+'skol. lėšos'!G114+Lik!G114</f>
        <v>0</v>
      </c>
      <c r="H114" s="53">
        <f>SB!H114+'D-2012'!H114+'skol. lėšos'!H114+Lik!H114</f>
        <v>0</v>
      </c>
    </row>
    <row r="115" spans="2:8" ht="15">
      <c r="B115" s="17" t="s">
        <v>560</v>
      </c>
      <c r="C115" s="9" t="s">
        <v>120</v>
      </c>
      <c r="D115" s="34"/>
      <c r="E115" s="53">
        <f>SB!E115+'D-2012'!E115+'skol. lėšos'!E115+Lik!E115</f>
        <v>5</v>
      </c>
      <c r="F115" s="53">
        <f>SB!F115+'D-2012'!F115+'skol. lėšos'!F115+Lik!F115</f>
        <v>5</v>
      </c>
      <c r="G115" s="53">
        <f>SB!G115+'D-2012'!G115+'skol. lėšos'!G115+Lik!G115</f>
        <v>0</v>
      </c>
      <c r="H115" s="53">
        <f>SB!H115+'D-2012'!H115+'skol. lėšos'!H115+Lik!H115</f>
        <v>0</v>
      </c>
    </row>
    <row r="116" spans="2:8" ht="15.75">
      <c r="B116" s="38" t="s">
        <v>48</v>
      </c>
      <c r="C116" s="388" t="s">
        <v>60</v>
      </c>
      <c r="D116" s="34"/>
      <c r="E116" s="50">
        <f>SB!E116+'D-2012'!E116+'skol. lėšos'!E116+Lik!E116</f>
        <v>192.89999999999998</v>
      </c>
      <c r="F116" s="50">
        <f>SB!F116+'D-2012'!F116+'skol. lėšos'!F116+Lik!F116</f>
        <v>192.89999999999998</v>
      </c>
      <c r="G116" s="50">
        <f>SB!G116+'D-2012'!G116+'skol. lėšos'!G116+Lik!G116</f>
        <v>102.1</v>
      </c>
      <c r="H116" s="50">
        <f>SB!H116+'D-2012'!H116+'skol. lėšos'!H116+Lik!H116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53">
        <f>SB!E117+'D-2012'!E117+'skol. lėšos'!E117+Lik!E117</f>
        <v>3</v>
      </c>
      <c r="F117" s="53">
        <f>SB!F117+'D-2012'!F117+'skol. lėšos'!F117+Lik!F117</f>
        <v>3</v>
      </c>
      <c r="G117" s="53">
        <f>SB!G117+'D-2012'!G117+'skol. lėšos'!G117+Lik!G117</f>
        <v>0</v>
      </c>
      <c r="H117" s="53">
        <f>SB!H117+'D-2012'!H117+'skol. lėšos'!H117+Lik!H117</f>
        <v>0</v>
      </c>
    </row>
    <row r="118" spans="2:8" ht="15">
      <c r="B118" s="51" t="s">
        <v>556</v>
      </c>
      <c r="C118" s="22" t="s">
        <v>101</v>
      </c>
      <c r="D118" s="33"/>
      <c r="E118" s="53">
        <f>SB!E118+'D-2012'!E118+'skol. lėšos'!E118+Lik!E118</f>
        <v>1</v>
      </c>
      <c r="F118" s="53">
        <f>SB!F118+'D-2012'!F118+'skol. lėšos'!F118+Lik!F118</f>
        <v>1</v>
      </c>
      <c r="G118" s="53">
        <f>SB!G118+'D-2012'!G118+'skol. lėšos'!G118+Lik!G118</f>
        <v>0</v>
      </c>
      <c r="H118" s="53">
        <f>SB!H118+'D-2012'!H118+'skol. lėšos'!H118+Lik!H118</f>
        <v>0</v>
      </c>
    </row>
    <row r="119" spans="2:8" ht="15">
      <c r="B119" s="17" t="s">
        <v>555</v>
      </c>
      <c r="C119" s="102" t="s">
        <v>130</v>
      </c>
      <c r="D119" s="96"/>
      <c r="E119" s="53">
        <f>SB!E119+'D-2012'!E119+'skol. lėšos'!E119+Lik!E119</f>
        <v>2</v>
      </c>
      <c r="F119" s="53">
        <f>SB!F119+'D-2012'!F119+'skol. lėšos'!F119+Lik!F119</f>
        <v>2</v>
      </c>
      <c r="G119" s="53">
        <f>SB!G119+'D-2012'!G119+'skol. lėšos'!G119+Lik!G119</f>
        <v>0</v>
      </c>
      <c r="H119" s="53">
        <f>SB!H119+'D-2012'!H119+'skol. lėšos'!H119+Lik!H119</f>
        <v>0</v>
      </c>
    </row>
    <row r="120" spans="2:8" ht="25.5">
      <c r="B120" s="40" t="s">
        <v>262</v>
      </c>
      <c r="C120" s="30" t="s">
        <v>115</v>
      </c>
      <c r="D120" s="96" t="s">
        <v>152</v>
      </c>
      <c r="E120" s="53">
        <f>SB!E120+'D-2012'!E120+'skol. lėšos'!E120+Lik!E120</f>
        <v>0</v>
      </c>
      <c r="F120" s="53">
        <f>SB!F120+'D-2012'!F120+'skol. lėšos'!F120+Lik!F120</f>
        <v>0</v>
      </c>
      <c r="G120" s="53">
        <f>SB!G120+'D-2012'!G120+'skol. lėšos'!G120+Lik!G120</f>
        <v>0</v>
      </c>
      <c r="H120" s="53">
        <f>SB!H120+'D-2012'!H120+'skol. lėšos'!H120+Lik!H120</f>
        <v>0</v>
      </c>
    </row>
    <row r="121" spans="2:8" ht="15">
      <c r="B121" s="47" t="s">
        <v>246</v>
      </c>
      <c r="C121" s="258" t="s">
        <v>403</v>
      </c>
      <c r="D121" s="96"/>
      <c r="E121" s="53">
        <f>SB!E121+'D-2012'!E121+'skol. lėšos'!E121+Lik!E121</f>
        <v>0</v>
      </c>
      <c r="F121" s="53">
        <f>SB!F121+'D-2012'!F121+'skol. lėšos'!F121+Lik!F121</f>
        <v>0</v>
      </c>
      <c r="G121" s="53">
        <f>SB!G121+'D-2012'!G121+'skol. lėšos'!G121+Lik!G121</f>
        <v>0</v>
      </c>
      <c r="H121" s="53">
        <f>SB!H121+'D-2012'!H121+'skol. lėšos'!H121+Lik!H121</f>
        <v>0</v>
      </c>
    </row>
    <row r="122" spans="2:8" ht="25.5">
      <c r="B122" s="17" t="s">
        <v>400</v>
      </c>
      <c r="C122" s="30" t="s">
        <v>117</v>
      </c>
      <c r="D122" s="34" t="s">
        <v>154</v>
      </c>
      <c r="E122" s="53">
        <f>SB!E122+'D-2012'!E122+'skol. lėšos'!E122+Lik!E122</f>
        <v>164.89999999999998</v>
      </c>
      <c r="F122" s="53">
        <f>SB!F122+'D-2012'!F122+'skol. lėšos'!F122+Lik!F122</f>
        <v>164.89999999999998</v>
      </c>
      <c r="G122" s="53">
        <f>SB!G122+'D-2012'!G122+'skol. lėšos'!G122+Lik!G122</f>
        <v>102.1</v>
      </c>
      <c r="H122" s="53">
        <f>SB!H122+'D-2012'!H122+'skol. lėšos'!H122+Lik!H122</f>
        <v>0</v>
      </c>
    </row>
    <row r="123" spans="2:8" ht="15">
      <c r="B123" s="17" t="s">
        <v>310</v>
      </c>
      <c r="C123" s="22" t="s">
        <v>99</v>
      </c>
      <c r="D123" s="90"/>
      <c r="E123" s="53">
        <f>SB!E123+'D-2012'!E123+'skol. lėšos'!E123+Lik!E123</f>
        <v>125.1</v>
      </c>
      <c r="F123" s="53">
        <f>SB!F123+'D-2012'!F123+'skol. lėšos'!F123+Lik!F123</f>
        <v>125.1</v>
      </c>
      <c r="G123" s="53">
        <f>SB!G123+'D-2012'!G123+'skol. lėšos'!G123+Lik!G123</f>
        <v>87.1</v>
      </c>
      <c r="H123" s="53">
        <f>SB!H123+'D-2012'!H123+'skol. lėšos'!H123+Lik!H123</f>
        <v>0</v>
      </c>
    </row>
    <row r="124" spans="2:8" ht="15">
      <c r="B124" s="17" t="s">
        <v>557</v>
      </c>
      <c r="C124" s="24" t="s">
        <v>100</v>
      </c>
      <c r="D124" s="90"/>
      <c r="E124" s="53">
        <f>SB!E124+'D-2012'!E124+'skol. lėšos'!E124+Lik!E124</f>
        <v>39.8</v>
      </c>
      <c r="F124" s="53">
        <f>SB!F124+'D-2012'!F124+'skol. lėšos'!F124+Lik!F124</f>
        <v>39.8</v>
      </c>
      <c r="G124" s="53">
        <f>SB!G124+'D-2012'!G124+'skol. lėšos'!G124+Lik!G124</f>
        <v>15</v>
      </c>
      <c r="H124" s="53">
        <f>SB!H124+'D-2012'!H124+'skol. lėšos'!H124+Lik!H124</f>
        <v>0</v>
      </c>
    </row>
    <row r="125" spans="2:8" ht="14.25">
      <c r="B125" s="41" t="s">
        <v>400</v>
      </c>
      <c r="C125" s="7" t="s">
        <v>82</v>
      </c>
      <c r="D125" s="34" t="s">
        <v>151</v>
      </c>
      <c r="E125" s="53">
        <f>SB!E125+'D-2012'!E125+'skol. lėšos'!E125+Lik!E125</f>
        <v>25</v>
      </c>
      <c r="F125" s="53">
        <f>SB!F125+'D-2012'!F125+'skol. lėšos'!F125+Lik!F125</f>
        <v>25</v>
      </c>
      <c r="G125" s="53">
        <f>SB!G125+'D-2012'!G125+'skol. lėšos'!G125+Lik!G125</f>
        <v>0</v>
      </c>
      <c r="H125" s="53">
        <f>SB!H125+'D-2012'!H125+'skol. lėšos'!H125+Lik!H125</f>
        <v>0</v>
      </c>
    </row>
    <row r="126" spans="2:8" ht="15">
      <c r="B126" s="17" t="s">
        <v>560</v>
      </c>
      <c r="C126" s="9" t="s">
        <v>120</v>
      </c>
      <c r="D126" s="34"/>
      <c r="E126" s="53">
        <f>SB!E126+'D-2012'!E126+'skol. lėšos'!E126+Lik!E126</f>
        <v>25</v>
      </c>
      <c r="F126" s="53">
        <f>SB!F126+'D-2012'!F126+'skol. lėšos'!F126+Lik!F126</f>
        <v>25</v>
      </c>
      <c r="G126" s="53">
        <f>SB!G126+'D-2012'!G126+'skol. lėšos'!G126+Lik!G126</f>
        <v>0</v>
      </c>
      <c r="H126" s="53">
        <f>SB!H126+'D-2012'!H126+'skol. lėšos'!H126+Lik!H126</f>
        <v>0</v>
      </c>
    </row>
    <row r="127" spans="2:8" ht="14.25">
      <c r="B127" s="40" t="s">
        <v>51</v>
      </c>
      <c r="C127" s="389" t="s">
        <v>64</v>
      </c>
      <c r="D127" s="34"/>
      <c r="E127" s="50">
        <f>SB!E127+'D-2012'!E127+'skol. lėšos'!E127+Lik!E127</f>
        <v>422.8</v>
      </c>
      <c r="F127" s="50">
        <f>SB!F127+'D-2012'!F127+'skol. lėšos'!F127+Lik!F127</f>
        <v>420.99999999999994</v>
      </c>
      <c r="G127" s="50">
        <f>SB!G127+'D-2012'!G127+'skol. lėšos'!G127+Lik!G127</f>
        <v>188.6</v>
      </c>
      <c r="H127" s="50">
        <f>SB!H127+'D-2012'!H127+'skol. lėšos'!H127+Lik!H127</f>
        <v>1.8</v>
      </c>
    </row>
    <row r="128" spans="2:8" ht="25.5">
      <c r="B128" s="38" t="s">
        <v>52</v>
      </c>
      <c r="C128" s="30" t="s">
        <v>115</v>
      </c>
      <c r="D128" s="96" t="s">
        <v>152</v>
      </c>
      <c r="E128" s="53">
        <f>SB!E128+'D-2012'!E128+'skol. lėšos'!E128+Lik!E128</f>
        <v>0</v>
      </c>
      <c r="F128" s="53">
        <f>SB!F128+'D-2012'!F128+'skol. lėšos'!F128+Lik!F128</f>
        <v>0</v>
      </c>
      <c r="G128" s="53">
        <f>SB!G128+'D-2012'!G128+'skol. lėšos'!G128+Lik!G128</f>
        <v>0</v>
      </c>
      <c r="H128" s="53">
        <f>SB!H128+'D-2012'!H128+'skol. lėšos'!H128+Lik!H128</f>
        <v>0</v>
      </c>
    </row>
    <row r="129" spans="2:8" ht="15">
      <c r="B129" s="41" t="s">
        <v>247</v>
      </c>
      <c r="C129" s="258" t="s">
        <v>403</v>
      </c>
      <c r="D129" s="96"/>
      <c r="E129" s="53">
        <f>SB!E129+'D-2012'!E129+'skol. lėšos'!E129+Lik!E129</f>
        <v>0</v>
      </c>
      <c r="F129" s="53">
        <f>SB!F129+'D-2012'!F129+'skol. lėšos'!F129+Lik!F129</f>
        <v>0</v>
      </c>
      <c r="G129" s="53">
        <f>SB!G129+'D-2012'!G129+'skol. lėšos'!G129+Lik!G129</f>
        <v>0</v>
      </c>
      <c r="H129" s="53">
        <f>SB!H129+'D-2012'!H129+'skol. lėšos'!H129+Lik!H129</f>
        <v>0</v>
      </c>
    </row>
    <row r="130" spans="2:8" ht="25.5">
      <c r="B130" s="38" t="s">
        <v>53</v>
      </c>
      <c r="C130" s="56" t="s">
        <v>117</v>
      </c>
      <c r="D130" s="34" t="s">
        <v>154</v>
      </c>
      <c r="E130" s="53">
        <f>SB!E130+'D-2012'!E130+'skol. lėšos'!E130+Lik!E130</f>
        <v>387.8</v>
      </c>
      <c r="F130" s="53">
        <f>SB!F130+'D-2012'!F130+'skol. lėšos'!F130+Lik!F130</f>
        <v>385.99999999999994</v>
      </c>
      <c r="G130" s="53">
        <f>SB!G130+'D-2012'!G130+'skol. lėšos'!G130+Lik!G130</f>
        <v>188.6</v>
      </c>
      <c r="H130" s="53">
        <f>SB!H130+'D-2012'!H130+'skol. lėšos'!H130+Lik!H130</f>
        <v>1.8</v>
      </c>
    </row>
    <row r="131" spans="2:8" ht="15">
      <c r="B131" s="17" t="s">
        <v>310</v>
      </c>
      <c r="C131" s="22" t="s">
        <v>99</v>
      </c>
      <c r="D131" s="65"/>
      <c r="E131" s="53">
        <f>SB!E131+'D-2012'!E131+'skol. lėšos'!E131+Lik!E131</f>
        <v>143.4</v>
      </c>
      <c r="F131" s="53">
        <f>SB!F131+'D-2012'!F131+'skol. lėšos'!F131+Lik!F131</f>
        <v>141.6</v>
      </c>
      <c r="G131" s="53">
        <f>SB!G131+'D-2012'!G131+'skol. lėšos'!G131+Lik!G131</f>
        <v>97.5</v>
      </c>
      <c r="H131" s="53">
        <f>SB!H131+'D-2012'!H131+'skol. lėšos'!H131+Lik!H131</f>
        <v>1.8</v>
      </c>
    </row>
    <row r="132" spans="2:8" ht="15">
      <c r="B132" s="17" t="s">
        <v>557</v>
      </c>
      <c r="C132" s="23" t="s">
        <v>100</v>
      </c>
      <c r="D132" s="65"/>
      <c r="E132" s="53">
        <f>SB!E132+'D-2012'!E132+'skol. lėšos'!E132+Lik!E132</f>
        <v>155.2</v>
      </c>
      <c r="F132" s="53">
        <f>SB!F132+'D-2012'!F132+'skol. lėšos'!F132+Lik!F132</f>
        <v>155.2</v>
      </c>
      <c r="G132" s="53">
        <f>SB!G132+'D-2012'!G132+'skol. lėšos'!G132+Lik!G132</f>
        <v>91.1</v>
      </c>
      <c r="H132" s="53">
        <f>SB!H132+'D-2012'!H132+'skol. lėšos'!H132+Lik!H132</f>
        <v>0</v>
      </c>
    </row>
    <row r="133" spans="2:8" ht="15">
      <c r="B133" s="39" t="s">
        <v>558</v>
      </c>
      <c r="C133" s="24" t="s">
        <v>102</v>
      </c>
      <c r="D133" s="65"/>
      <c r="E133" s="53">
        <f>SB!E133+'D-2012'!E133+'skol. lėšos'!E133+Lik!E133</f>
        <v>89.2</v>
      </c>
      <c r="F133" s="53">
        <f>SB!F133+'D-2012'!F133+'skol. lėšos'!F133+Lik!F133</f>
        <v>89.2</v>
      </c>
      <c r="G133" s="53">
        <f>SB!G133+'D-2012'!G133+'skol. lėšos'!G133+Lik!G133</f>
        <v>0</v>
      </c>
      <c r="H133" s="53">
        <f>SB!H133+'D-2012'!H133+'skol. lėšos'!H133+Lik!H133</f>
        <v>0</v>
      </c>
    </row>
    <row r="134" spans="2:8" ht="14.25">
      <c r="B134" s="40" t="s">
        <v>266</v>
      </c>
      <c r="C134" s="7" t="s">
        <v>82</v>
      </c>
      <c r="D134" s="34" t="s">
        <v>151</v>
      </c>
      <c r="E134" s="53">
        <f>SB!E134+'D-2012'!E134+'skol. lėšos'!E134+Lik!E134</f>
        <v>35</v>
      </c>
      <c r="F134" s="53">
        <f>SB!F134+'D-2012'!F134+'skol. lėšos'!F134+Lik!F134</f>
        <v>35</v>
      </c>
      <c r="G134" s="53">
        <f>SB!G134+'D-2012'!G134+'skol. lėšos'!G134+Lik!G134</f>
        <v>0</v>
      </c>
      <c r="H134" s="53">
        <f>SB!H134+'D-2012'!H134+'skol. lėšos'!H134+Lik!H134</f>
        <v>0</v>
      </c>
    </row>
    <row r="135" spans="2:8" ht="15">
      <c r="B135" s="41" t="s">
        <v>560</v>
      </c>
      <c r="C135" s="9" t="s">
        <v>120</v>
      </c>
      <c r="D135" s="34"/>
      <c r="E135" s="53">
        <f>SB!E135+'D-2012'!E135+'skol. lėšos'!E135+Lik!E135</f>
        <v>35</v>
      </c>
      <c r="F135" s="53">
        <f>SB!F135+'D-2012'!F135+'skol. lėšos'!F135+Lik!F135</f>
        <v>35</v>
      </c>
      <c r="G135" s="53">
        <f>SB!G135+'D-2012'!G135+'skol. lėšos'!G135+Lik!G135</f>
        <v>0</v>
      </c>
      <c r="H135" s="53">
        <f>SB!H135+'D-2012'!H135+'skol. lėšos'!H135+Lik!H135</f>
        <v>0</v>
      </c>
    </row>
    <row r="136" spans="2:8" ht="15.75">
      <c r="B136" s="40" t="s">
        <v>54</v>
      </c>
      <c r="C136" s="388" t="s">
        <v>7</v>
      </c>
      <c r="D136" s="34"/>
      <c r="E136" s="50">
        <f>SB!E136+'D-2012'!E136+'skol. lėšos'!E136+Lik!E136</f>
        <v>255.79999999999998</v>
      </c>
      <c r="F136" s="50">
        <f>SB!F136+'D-2012'!F136+'skol. lėšos'!F136+Lik!F136</f>
        <v>255.79999999999998</v>
      </c>
      <c r="G136" s="50">
        <f>SB!G136+'D-2012'!G136+'skol. lėšos'!G136+Lik!G136</f>
        <v>129</v>
      </c>
      <c r="H136" s="50">
        <f>SB!H136+'D-2012'!H136+'skol. lėšos'!H136+Lik!H136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53">
        <f>SB!E137+'D-2012'!E137+'skol. lėšos'!E137+Lik!E137</f>
        <v>5.1</v>
      </c>
      <c r="F137" s="53">
        <f>SB!F137+'D-2012'!F137+'skol. lėšos'!F137+Lik!F137</f>
        <v>5.1</v>
      </c>
      <c r="G137" s="53">
        <f>SB!G137+'D-2012'!G137+'skol. lėšos'!G137+Lik!G137</f>
        <v>0</v>
      </c>
      <c r="H137" s="53">
        <f>SB!H137+'D-2012'!H137+'skol. lėšos'!H137+Lik!H137</f>
        <v>0</v>
      </c>
    </row>
    <row r="138" spans="2:8" ht="15">
      <c r="B138" s="51" t="s">
        <v>556</v>
      </c>
      <c r="C138" s="22" t="s">
        <v>101</v>
      </c>
      <c r="D138" s="416"/>
      <c r="E138" s="53">
        <f>SB!E138+'D-2012'!E138+'skol. lėšos'!E138+Lik!E138</f>
        <v>1.5</v>
      </c>
      <c r="F138" s="53">
        <f>SB!F138+'D-2012'!F138+'skol. lėšos'!F138+Lik!F138</f>
        <v>1.5</v>
      </c>
      <c r="G138" s="53">
        <f>SB!G138+'D-2012'!G138+'skol. lėšos'!G138+Lik!G138</f>
        <v>0</v>
      </c>
      <c r="H138" s="53">
        <f>SB!H138+'D-2012'!H138+'skol. lėšos'!H138+Lik!H138</f>
        <v>0</v>
      </c>
    </row>
    <row r="139" spans="2:8" ht="15">
      <c r="B139" s="17" t="s">
        <v>555</v>
      </c>
      <c r="C139" s="102" t="s">
        <v>130</v>
      </c>
      <c r="D139" s="417"/>
      <c r="E139" s="53">
        <f>SB!E139+'D-2012'!E139+'skol. lėšos'!E139+Lik!E139</f>
        <v>3.6</v>
      </c>
      <c r="F139" s="53">
        <f>SB!F139+'D-2012'!F139+'skol. lėšos'!F139+Lik!F139</f>
        <v>3.6</v>
      </c>
      <c r="G139" s="53">
        <f>SB!G139+'D-2012'!G139+'skol. lėšos'!G139+Lik!G139</f>
        <v>0</v>
      </c>
      <c r="H139" s="53">
        <f>SB!H139+'D-2012'!H139+'skol. lėšos'!H139+Lik!H139</f>
        <v>0</v>
      </c>
    </row>
    <row r="140" spans="2:8" ht="25.5">
      <c r="B140" s="40" t="s">
        <v>57</v>
      </c>
      <c r="C140" s="30" t="s">
        <v>115</v>
      </c>
      <c r="D140" s="96" t="s">
        <v>152</v>
      </c>
      <c r="E140" s="53">
        <f>SB!E140+'D-2012'!E140+'skol. lėšos'!E140+Lik!E140</f>
        <v>0</v>
      </c>
      <c r="F140" s="53">
        <f>SB!F140+'D-2012'!F140+'skol. lėšos'!F140+Lik!F140</f>
        <v>0</v>
      </c>
      <c r="G140" s="53">
        <f>SB!G140+'D-2012'!G140+'skol. lėšos'!G140+Lik!G140</f>
        <v>0</v>
      </c>
      <c r="H140" s="53">
        <f>SB!H140+'D-2012'!H140+'skol. lėšos'!H140+Lik!H140</f>
        <v>0</v>
      </c>
    </row>
    <row r="141" spans="2:8" ht="15">
      <c r="B141" s="47" t="s">
        <v>247</v>
      </c>
      <c r="C141" s="258" t="s">
        <v>403</v>
      </c>
      <c r="D141" s="96"/>
      <c r="E141" s="53">
        <f>SB!E141+'D-2012'!E141+'skol. lėšos'!E141+Lik!E141</f>
        <v>0</v>
      </c>
      <c r="F141" s="53">
        <f>SB!F141+'D-2012'!F141+'skol. lėšos'!F141+Lik!F141</f>
        <v>0</v>
      </c>
      <c r="G141" s="53">
        <f>SB!G141+'D-2012'!G141+'skol. lėšos'!G141+Lik!G141</f>
        <v>0</v>
      </c>
      <c r="H141" s="53">
        <f>SB!H141+'D-2012'!H141+'skol. lėšos'!H141+Lik!H141</f>
        <v>0</v>
      </c>
    </row>
    <row r="142" spans="2:8" ht="25.5">
      <c r="B142" s="38" t="s">
        <v>58</v>
      </c>
      <c r="C142" s="56" t="s">
        <v>117</v>
      </c>
      <c r="D142" s="34" t="s">
        <v>154</v>
      </c>
      <c r="E142" s="53">
        <f>SB!E142+'D-2012'!E142+'skol. lėšos'!E142+Lik!E142</f>
        <v>230.7</v>
      </c>
      <c r="F142" s="53">
        <f>SB!F142+'D-2012'!F142+'skol. lėšos'!F142+Lik!F142</f>
        <v>230.7</v>
      </c>
      <c r="G142" s="53">
        <f>SB!G142+'D-2012'!G142+'skol. lėšos'!G142+Lik!G142</f>
        <v>129</v>
      </c>
      <c r="H142" s="53">
        <f>SB!H142+'D-2012'!H142+'skol. lėšos'!H142+Lik!H142</f>
        <v>0</v>
      </c>
    </row>
    <row r="143" spans="2:8" ht="15">
      <c r="B143" s="17" t="s">
        <v>310</v>
      </c>
      <c r="C143" s="22" t="s">
        <v>99</v>
      </c>
      <c r="D143" s="65"/>
      <c r="E143" s="53">
        <f>SB!E143+'D-2012'!E143+'skol. lėšos'!E143+Lik!E143</f>
        <v>152.4</v>
      </c>
      <c r="F143" s="53">
        <f>SB!F143+'D-2012'!F143+'skol. lėšos'!F143+Lik!F143</f>
        <v>152.4</v>
      </c>
      <c r="G143" s="53">
        <f>SB!G143+'D-2012'!G143+'skol. lėšos'!G143+Lik!G143</f>
        <v>98.6</v>
      </c>
      <c r="H143" s="53">
        <f>SB!H143+'D-2012'!H143+'skol. lėšos'!H143+Lik!H143</f>
        <v>0</v>
      </c>
    </row>
    <row r="144" spans="2:8" ht="15">
      <c r="B144" s="17" t="s">
        <v>557</v>
      </c>
      <c r="C144" s="23" t="s">
        <v>100</v>
      </c>
      <c r="D144" s="65"/>
      <c r="E144" s="53">
        <f>SB!E144+'D-2012'!E144+'skol. lėšos'!E144+Lik!E144</f>
        <v>78.3</v>
      </c>
      <c r="F144" s="53">
        <f>SB!F144+'D-2012'!F144+'skol. lėšos'!F144+Lik!F144</f>
        <v>78.3</v>
      </c>
      <c r="G144" s="53">
        <f>SB!G144+'D-2012'!G144+'skol. lėšos'!G144+Lik!G144</f>
        <v>30.4</v>
      </c>
      <c r="H144" s="53">
        <f>SB!H144+'D-2012'!H144+'skol. lėšos'!H144+Lik!H144</f>
        <v>0</v>
      </c>
    </row>
    <row r="145" spans="2:8" ht="14.25">
      <c r="B145" s="40" t="s">
        <v>223</v>
      </c>
      <c r="C145" s="7" t="s">
        <v>82</v>
      </c>
      <c r="D145" s="34" t="s">
        <v>151</v>
      </c>
      <c r="E145" s="53">
        <f>SB!E145+'D-2012'!E145+'skol. lėšos'!E145+Lik!E145</f>
        <v>20</v>
      </c>
      <c r="F145" s="53">
        <f>SB!F145+'D-2012'!F145+'skol. lėšos'!F145+Lik!F145</f>
        <v>20</v>
      </c>
      <c r="G145" s="53">
        <f>SB!G145+'D-2012'!G145+'skol. lėšos'!G145+Lik!G145</f>
        <v>0</v>
      </c>
      <c r="H145" s="53">
        <f>SB!H145+'D-2012'!H145+'skol. lėšos'!H145+Lik!H145</f>
        <v>0</v>
      </c>
    </row>
    <row r="146" spans="2:8" ht="15">
      <c r="B146" s="51" t="s">
        <v>560</v>
      </c>
      <c r="C146" s="9" t="s">
        <v>120</v>
      </c>
      <c r="D146" s="103"/>
      <c r="E146" s="53">
        <f>SB!E146+'D-2012'!E146+'skol. lėšos'!E146+Lik!E146</f>
        <v>20</v>
      </c>
      <c r="F146" s="53">
        <f>SB!F146+'D-2012'!F146+'skol. lėšos'!F146+Lik!F146</f>
        <v>20</v>
      </c>
      <c r="G146" s="53">
        <f>SB!G146+'D-2012'!G146+'skol. lėšos'!G146+Lik!G146</f>
        <v>0</v>
      </c>
      <c r="H146" s="53">
        <f>SB!H146+'D-2012'!H146+'skol. lėšos'!H146+Lik!H146</f>
        <v>0</v>
      </c>
    </row>
    <row r="147" spans="2:8" ht="15" customHeight="1">
      <c r="B147" s="17" t="s">
        <v>59</v>
      </c>
      <c r="C147" s="388" t="s">
        <v>8</v>
      </c>
      <c r="D147" s="34"/>
      <c r="E147" s="50">
        <f>SB!E147+'D-2012'!E147+'skol. lėšos'!E147+Lik!E147</f>
        <v>299.70000000000005</v>
      </c>
      <c r="F147" s="50">
        <f>SB!F147+'D-2012'!F147+'skol. lėšos'!F147+Lik!F147</f>
        <v>299.70000000000005</v>
      </c>
      <c r="G147" s="50">
        <f>SB!G147+'D-2012'!G147+'skol. lėšos'!G147+Lik!G147</f>
        <v>157.1</v>
      </c>
      <c r="H147" s="50">
        <f>SB!H147+'D-2012'!H147+'skol. lėšos'!H147+Lik!H147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53">
        <f>SB!E148+'D-2012'!E148+'skol. lėšos'!E148+Lik!E148</f>
        <v>6.1</v>
      </c>
      <c r="F148" s="53">
        <f>SB!F148+'D-2012'!F148+'skol. lėšos'!F148+Lik!F148</f>
        <v>6.1</v>
      </c>
      <c r="G148" s="53">
        <f>SB!G148+'D-2012'!G148+'skol. lėšos'!G148+Lik!G148</f>
        <v>0</v>
      </c>
      <c r="H148" s="53">
        <f>SB!H148+'D-2012'!H148+'skol. lėšos'!H148+Lik!H148</f>
        <v>0</v>
      </c>
    </row>
    <row r="149" spans="2:8" ht="15">
      <c r="B149" s="51" t="s">
        <v>556</v>
      </c>
      <c r="C149" s="22" t="s">
        <v>101</v>
      </c>
      <c r="D149" s="33"/>
      <c r="E149" s="53">
        <f>SB!E149+'D-2012'!E149+'skol. lėšos'!E149+Lik!E149</f>
        <v>0.1</v>
      </c>
      <c r="F149" s="53">
        <f>SB!F149+'D-2012'!F149+'skol. lėšos'!F149+Lik!F149</f>
        <v>0.1</v>
      </c>
      <c r="G149" s="53">
        <f>SB!G149+'D-2012'!G149+'skol. lėšos'!G149+Lik!G149</f>
        <v>0</v>
      </c>
      <c r="H149" s="53">
        <f>SB!H149+'D-2012'!H149+'skol. lėšos'!H149+Lik!H149</f>
        <v>0</v>
      </c>
    </row>
    <row r="150" spans="2:8" ht="15">
      <c r="B150" s="17" t="s">
        <v>555</v>
      </c>
      <c r="C150" s="102" t="s">
        <v>161</v>
      </c>
      <c r="D150" s="96"/>
      <c r="E150" s="53">
        <f>SB!E150+'D-2012'!E150+'skol. lėšos'!E150+Lik!E150</f>
        <v>6</v>
      </c>
      <c r="F150" s="53">
        <f>SB!F150+'D-2012'!F150+'skol. lėšos'!F150+Lik!F150</f>
        <v>6</v>
      </c>
      <c r="G150" s="53">
        <f>SB!G150+'D-2012'!G150+'skol. lėšos'!G150+Lik!G150</f>
        <v>0</v>
      </c>
      <c r="H150" s="53">
        <f>SB!H150+'D-2012'!H150+'skol. lėšos'!H150+Lik!H150</f>
        <v>0</v>
      </c>
    </row>
    <row r="151" spans="2:8" ht="25.5">
      <c r="B151" s="38" t="s">
        <v>62</v>
      </c>
      <c r="C151" s="30" t="s">
        <v>115</v>
      </c>
      <c r="D151" s="96" t="s">
        <v>152</v>
      </c>
      <c r="E151" s="53">
        <f>SB!E151+'D-2012'!E151+'skol. lėšos'!E151+Lik!E151</f>
        <v>0</v>
      </c>
      <c r="F151" s="53">
        <f>SB!F151+'D-2012'!F151+'skol. lėšos'!F151+Lik!F151</f>
        <v>0</v>
      </c>
      <c r="G151" s="53">
        <f>SB!G151+'D-2012'!G151+'skol. lėšos'!G151+Lik!G151</f>
        <v>0</v>
      </c>
      <c r="H151" s="53">
        <f>SB!H151+'D-2012'!H151+'skol. lėšos'!H151+Lik!H151</f>
        <v>0</v>
      </c>
    </row>
    <row r="152" spans="2:8" ht="15">
      <c r="B152" s="17" t="s">
        <v>247</v>
      </c>
      <c r="C152" s="258" t="s">
        <v>403</v>
      </c>
      <c r="D152" s="96"/>
      <c r="E152" s="53">
        <f>SB!E152+'D-2012'!E152+'skol. lėšos'!E152+Lik!E152</f>
        <v>0</v>
      </c>
      <c r="F152" s="53">
        <f>SB!F152+'D-2012'!F152+'skol. lėšos'!F152+Lik!F152</f>
        <v>0</v>
      </c>
      <c r="G152" s="53">
        <f>SB!G152+'D-2012'!G152+'skol. lėšos'!G152+Lik!G152</f>
        <v>0</v>
      </c>
      <c r="H152" s="53">
        <f>SB!H152+'D-2012'!H152+'skol. lėšos'!H152+Lik!H152</f>
        <v>0</v>
      </c>
    </row>
    <row r="153" spans="2:8" ht="25.5">
      <c r="B153" s="38" t="s">
        <v>226</v>
      </c>
      <c r="C153" s="56" t="s">
        <v>117</v>
      </c>
      <c r="D153" s="34" t="s">
        <v>154</v>
      </c>
      <c r="E153" s="53">
        <f>SB!E153+'D-2012'!E153+'skol. lėšos'!E153+Lik!E153</f>
        <v>273.6</v>
      </c>
      <c r="F153" s="53">
        <f>SB!F153+'D-2012'!F153+'skol. lėšos'!F153+Lik!F153</f>
        <v>273.6</v>
      </c>
      <c r="G153" s="53">
        <f>SB!G153+'D-2012'!G153+'skol. lėšos'!G153+Lik!G153</f>
        <v>157.1</v>
      </c>
      <c r="H153" s="53">
        <f>SB!H153+'D-2012'!H153+'skol. lėšos'!H153+Lik!H153</f>
        <v>0</v>
      </c>
    </row>
    <row r="154" spans="2:8" ht="15">
      <c r="B154" s="17" t="s">
        <v>310</v>
      </c>
      <c r="C154" s="22" t="s">
        <v>99</v>
      </c>
      <c r="D154" s="65"/>
      <c r="E154" s="53">
        <f>SB!E154+'D-2012'!E154+'skol. lėšos'!E154+Lik!E154</f>
        <v>183.7</v>
      </c>
      <c r="F154" s="53">
        <f>SB!F154+'D-2012'!F154+'skol. lėšos'!F154+Lik!F154</f>
        <v>183.7</v>
      </c>
      <c r="G154" s="53">
        <f>SB!G154+'D-2012'!G154+'skol. lėšos'!G154+Lik!G154</f>
        <v>127.1</v>
      </c>
      <c r="H154" s="53">
        <f>SB!H154+'D-2012'!H154+'skol. lėšos'!H154+Lik!H154</f>
        <v>0</v>
      </c>
    </row>
    <row r="155" spans="2:8" ht="15">
      <c r="B155" s="17" t="s">
        <v>557</v>
      </c>
      <c r="C155" s="23" t="s">
        <v>100</v>
      </c>
      <c r="D155" s="65"/>
      <c r="E155" s="53">
        <f>SB!E155+'D-2012'!E155+'skol. lėšos'!E155+Lik!E155</f>
        <v>66.9</v>
      </c>
      <c r="F155" s="53">
        <f>SB!F155+'D-2012'!F155+'skol. lėšos'!F155+Lik!F155</f>
        <v>66.9</v>
      </c>
      <c r="G155" s="53">
        <f>SB!G155+'D-2012'!G155+'skol. lėšos'!G155+Lik!G155</f>
        <v>30</v>
      </c>
      <c r="H155" s="53">
        <f>SB!H155+'D-2012'!H155+'skol. lėšos'!H155+Lik!H155</f>
        <v>0</v>
      </c>
    </row>
    <row r="156" spans="2:8" ht="15">
      <c r="B156" s="58" t="s">
        <v>175</v>
      </c>
      <c r="C156" s="135" t="s">
        <v>140</v>
      </c>
      <c r="D156" s="65"/>
      <c r="E156" s="53">
        <f>SB!E156+'D-2012'!E156+'skol. lėšos'!E156+Lik!E156</f>
        <v>23</v>
      </c>
      <c r="F156" s="53">
        <f>SB!F156+'D-2012'!F156+'skol. lėšos'!F156+Lik!F156</f>
        <v>23</v>
      </c>
      <c r="G156" s="53">
        <f>SB!G156+'D-2012'!G156+'skol. lėšos'!G156+Lik!G156</f>
        <v>0</v>
      </c>
      <c r="H156" s="53">
        <f>SB!H156+'D-2012'!H156+'skol. lėšos'!H156+Lik!H156</f>
        <v>0</v>
      </c>
    </row>
    <row r="157" spans="2:8" ht="15">
      <c r="B157" s="58" t="s">
        <v>559</v>
      </c>
      <c r="C157" s="135" t="s">
        <v>304</v>
      </c>
      <c r="D157" s="65"/>
      <c r="E157" s="53">
        <f>SB!E157+'D-2012'!E157+'skol. lėšos'!E157+Lik!E157</f>
        <v>0</v>
      </c>
      <c r="F157" s="53">
        <f>SB!F157+'D-2012'!F157+'skol. lėšos'!F157+Lik!F157</f>
        <v>0</v>
      </c>
      <c r="G157" s="53">
        <f>SB!G157+'D-2012'!G157+'skol. lėšos'!G157+Lik!G157</f>
        <v>0</v>
      </c>
      <c r="H157" s="53">
        <f>SB!H157+'D-2012'!H157+'skol. lėšos'!H157+Lik!H157</f>
        <v>0</v>
      </c>
    </row>
    <row r="158" spans="2:8" ht="14.25">
      <c r="B158" s="38" t="s">
        <v>228</v>
      </c>
      <c r="C158" s="7" t="s">
        <v>82</v>
      </c>
      <c r="D158" s="34" t="s">
        <v>151</v>
      </c>
      <c r="E158" s="53">
        <f>SB!E158+'D-2012'!E158+'skol. lėšos'!E158+Lik!E158</f>
        <v>20</v>
      </c>
      <c r="F158" s="53">
        <f>SB!F158+'D-2012'!F158+'skol. lėšos'!F158+Lik!F158</f>
        <v>20</v>
      </c>
      <c r="G158" s="53">
        <f>SB!G158+'D-2012'!G158+'skol. lėšos'!G158+Lik!G158</f>
        <v>0</v>
      </c>
      <c r="H158" s="53">
        <f>SB!H158+'D-2012'!H158+'skol. lėšos'!H158+Lik!H158</f>
        <v>0</v>
      </c>
    </row>
    <row r="159" spans="2:8" ht="15">
      <c r="B159" s="17" t="s">
        <v>560</v>
      </c>
      <c r="C159" s="9" t="s">
        <v>120</v>
      </c>
      <c r="D159" s="34"/>
      <c r="E159" s="53">
        <f>SB!E159+'D-2012'!E159+'skol. lėšos'!E159+Lik!E159</f>
        <v>20</v>
      </c>
      <c r="F159" s="53">
        <f>SB!F159+'D-2012'!F159+'skol. lėšos'!F159+Lik!F159</f>
        <v>20</v>
      </c>
      <c r="G159" s="53">
        <f>SB!G159+'D-2012'!G159+'skol. lėšos'!G159+Lik!G159</f>
        <v>0</v>
      </c>
      <c r="H159" s="53">
        <f>SB!H159+'D-2012'!H159+'skol. lėšos'!H159+Lik!H159</f>
        <v>0</v>
      </c>
    </row>
    <row r="160" spans="2:8" ht="14.25">
      <c r="B160" s="390" t="s">
        <v>63</v>
      </c>
      <c r="C160" s="389" t="s">
        <v>457</v>
      </c>
      <c r="D160" s="107"/>
      <c r="E160" s="50">
        <f>SB!E160+'D-2012'!E160+'skol. lėšos'!E160+Lik!E160</f>
        <v>1307.4</v>
      </c>
      <c r="F160" s="50">
        <f>SB!F160+'D-2012'!F160+'skol. lėšos'!F160+Lik!F160</f>
        <v>1302.6</v>
      </c>
      <c r="G160" s="50">
        <f>SB!G160+'D-2012'!G160+'skol. lėšos'!G160+Lik!G160</f>
        <v>648.2</v>
      </c>
      <c r="H160" s="50">
        <f>SB!H160+'D-2012'!H160+'skol. lėšos'!H160+Lik!H160</f>
        <v>4.8</v>
      </c>
    </row>
    <row r="161" spans="2:8" ht="14.25">
      <c r="B161" s="38" t="s">
        <v>65</v>
      </c>
      <c r="C161" s="29" t="s">
        <v>114</v>
      </c>
      <c r="D161" s="34" t="s">
        <v>150</v>
      </c>
      <c r="E161" s="53">
        <f>SB!E161+'D-2012'!E161+'skol. lėšos'!E161+Lik!E161</f>
        <v>17.799999999999997</v>
      </c>
      <c r="F161" s="53">
        <f>SB!F161+'D-2012'!F161+'skol. lėšos'!F161+Lik!F161</f>
        <v>17.799999999999997</v>
      </c>
      <c r="G161" s="53">
        <f>SB!G161+'D-2012'!G161+'skol. lėšos'!G161+Lik!G161</f>
        <v>0</v>
      </c>
      <c r="H161" s="53">
        <f>SB!H161+'D-2012'!H161+'skol. lėšos'!H161+Lik!H161</f>
        <v>0</v>
      </c>
    </row>
    <row r="162" spans="2:8" ht="15">
      <c r="B162" s="51" t="s">
        <v>556</v>
      </c>
      <c r="C162" s="23" t="s">
        <v>101</v>
      </c>
      <c r="D162" s="90"/>
      <c r="E162" s="53">
        <f>SB!E162+'D-2012'!E162+'skol. lėšos'!E162+Lik!E162</f>
        <v>4.6</v>
      </c>
      <c r="F162" s="53">
        <f>SB!F162+'D-2012'!F162+'skol. lėšos'!F162+Lik!F162</f>
        <v>4.6</v>
      </c>
      <c r="G162" s="53">
        <f>SB!G162+'D-2012'!G162+'skol. lėšos'!G162+Lik!G162</f>
        <v>0</v>
      </c>
      <c r="H162" s="53">
        <f>SB!H162+'D-2012'!H162+'skol. lėšos'!H162+Lik!H162</f>
        <v>0</v>
      </c>
    </row>
    <row r="163" spans="2:8" ht="15">
      <c r="B163" s="17" t="s">
        <v>555</v>
      </c>
      <c r="C163" s="23" t="s">
        <v>130</v>
      </c>
      <c r="D163" s="87"/>
      <c r="E163" s="53">
        <f>SB!E163+'D-2012'!E163+'skol. lėšos'!E163+Lik!E163</f>
        <v>13.2</v>
      </c>
      <c r="F163" s="53">
        <f>SB!F163+'D-2012'!F163+'skol. lėšos'!F163+Lik!F163</f>
        <v>13.2</v>
      </c>
      <c r="G163" s="53">
        <f>SB!G163+'D-2012'!G163+'skol. lėšos'!G163+Lik!G163</f>
        <v>0</v>
      </c>
      <c r="H163" s="53">
        <f>SB!H163+'D-2012'!H163+'skol. lėšos'!H163+Lik!H163</f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53">
        <f>SB!E164+'D-2012'!E164+'skol. lėšos'!E164+Lik!E164</f>
        <v>0</v>
      </c>
      <c r="F164" s="53">
        <f>SB!F164+'D-2012'!F164+'skol. lėšos'!F164+Lik!F164</f>
        <v>0</v>
      </c>
      <c r="G164" s="53">
        <f>SB!G164+'D-2012'!G164+'skol. lėšos'!G164+Lik!G164</f>
        <v>0</v>
      </c>
      <c r="H164" s="53">
        <f>SB!H164+'D-2012'!H164+'skol. lėšos'!H164+Lik!H164</f>
        <v>0</v>
      </c>
    </row>
    <row r="165" spans="2:8" ht="15">
      <c r="B165" s="105" t="s">
        <v>38</v>
      </c>
      <c r="C165" s="258" t="s">
        <v>403</v>
      </c>
      <c r="D165" s="96"/>
      <c r="E165" s="53">
        <f>SB!E165+'D-2012'!E165+'skol. lėšos'!E165+Lik!E165</f>
        <v>0</v>
      </c>
      <c r="F165" s="53">
        <f>SB!F165+'D-2012'!F165+'skol. lėšos'!F165+Lik!F165</f>
        <v>0</v>
      </c>
      <c r="G165" s="53">
        <f>SB!G165+'D-2012'!G165+'skol. lėšos'!G165+Lik!G165</f>
        <v>0</v>
      </c>
      <c r="H165" s="53">
        <f>SB!H165+'D-2012'!H165+'skol. lėšos'!H165+Lik!H165</f>
        <v>0</v>
      </c>
    </row>
    <row r="166" spans="2:8" ht="25.5">
      <c r="B166" s="105" t="s">
        <v>230</v>
      </c>
      <c r="C166" s="56" t="s">
        <v>117</v>
      </c>
      <c r="D166" s="33" t="s">
        <v>154</v>
      </c>
      <c r="E166" s="50">
        <f>SB!E166+'D-2012'!E166+'skol. lėšos'!E166+Lik!E166</f>
        <v>1184.6000000000001</v>
      </c>
      <c r="F166" s="50">
        <f>SB!F166+'D-2012'!F166+'skol. lėšos'!F166+Lik!F166</f>
        <v>1179.8</v>
      </c>
      <c r="G166" s="50">
        <f>SB!G166+'D-2012'!G166+'skol. lėšos'!G166+Lik!G166</f>
        <v>648.2</v>
      </c>
      <c r="H166" s="50">
        <f>SB!H166+'D-2012'!H166+'skol. lėšos'!H166+Lik!H166</f>
        <v>4.8</v>
      </c>
    </row>
    <row r="167" spans="2:8" ht="15">
      <c r="B167" s="17" t="s">
        <v>310</v>
      </c>
      <c r="C167" s="31" t="s">
        <v>99</v>
      </c>
      <c r="D167" s="72"/>
      <c r="E167" s="53">
        <f>SB!E167+'D-2012'!E167+'skol. lėšos'!E167+Lik!E167</f>
        <v>707.8</v>
      </c>
      <c r="F167" s="53">
        <f>SB!F167+'D-2012'!F167+'skol. lėšos'!F167+Lik!F167</f>
        <v>703</v>
      </c>
      <c r="G167" s="53">
        <f>SB!G167+'D-2012'!G167+'skol. lėšos'!G167+Lik!G167</f>
        <v>475.70000000000005</v>
      </c>
      <c r="H167" s="53">
        <f>SB!H167+'D-2012'!H167+'skol. lėšos'!H167+Lik!H167</f>
        <v>4.8</v>
      </c>
    </row>
    <row r="168" spans="2:13" ht="15">
      <c r="B168" s="17" t="s">
        <v>557</v>
      </c>
      <c r="C168" s="25" t="s">
        <v>100</v>
      </c>
      <c r="D168" s="103"/>
      <c r="E168" s="53">
        <f>SB!E168+'D-2012'!E168+'skol. lėšos'!E168+Lik!E168</f>
        <v>364.6</v>
      </c>
      <c r="F168" s="53">
        <f>SB!F168+'D-2012'!F168+'skol. lėšos'!F168+Lik!F168</f>
        <v>364.6</v>
      </c>
      <c r="G168" s="53">
        <f>SB!G168+'D-2012'!G168+'skol. lėšos'!G168+Lik!G168</f>
        <v>172.5</v>
      </c>
      <c r="H168" s="53">
        <f>SB!H168+'D-2012'!H168+'skol. lėšos'!H168+Lik!H168</f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53">
        <f>SB!E169+'D-2012'!E169+'skol. lėšos'!E169+Lik!E169</f>
        <v>23</v>
      </c>
      <c r="F169" s="53">
        <f>SB!F169+'D-2012'!F169+'skol. lėšos'!F169+Lik!F169</f>
        <v>23</v>
      </c>
      <c r="G169" s="53">
        <f>SB!G169+'D-2012'!G169+'skol. lėšos'!G169+Lik!G169</f>
        <v>0</v>
      </c>
      <c r="H169" s="53">
        <f>SB!H169+'D-2012'!H169+'skol. lėšos'!H169+Lik!H169</f>
        <v>0</v>
      </c>
    </row>
    <row r="170" spans="2:8" ht="15">
      <c r="B170" s="17" t="s">
        <v>558</v>
      </c>
      <c r="C170" s="26" t="s">
        <v>102</v>
      </c>
      <c r="D170" s="32"/>
      <c r="E170" s="53">
        <f>SB!E170+'D-2012'!E170+'skol. lėšos'!E170+Lik!E170</f>
        <v>89.2</v>
      </c>
      <c r="F170" s="53">
        <f>SB!F170+'D-2012'!F170+'skol. lėšos'!F170+Lik!F170</f>
        <v>89.2</v>
      </c>
      <c r="G170" s="53">
        <f>SB!G170+'D-2012'!G170+'skol. lėšos'!G170+Lik!G170</f>
        <v>0</v>
      </c>
      <c r="H170" s="53">
        <f>SB!H170+'D-2012'!H170+'skol. lėšos'!H170+Lik!H170</f>
        <v>0</v>
      </c>
    </row>
    <row r="171" spans="2:8" ht="15">
      <c r="B171" s="17" t="s">
        <v>559</v>
      </c>
      <c r="C171" s="25" t="s">
        <v>304</v>
      </c>
      <c r="D171" s="32"/>
      <c r="E171" s="53">
        <f>SB!E171+'D-2012'!E171+'skol. lėšos'!E171+Lik!E171</f>
        <v>0</v>
      </c>
      <c r="F171" s="53">
        <f>SB!F171+'D-2012'!F171+'skol. lėšos'!F171+Lik!F171</f>
        <v>0</v>
      </c>
      <c r="G171" s="53">
        <f>SB!G171+'D-2012'!G171+'skol. lėšos'!G171+Lik!G171</f>
        <v>0</v>
      </c>
      <c r="H171" s="53">
        <f>SB!H171+'D-2012'!H171+'skol. lėšos'!H171+Lik!H171</f>
        <v>0</v>
      </c>
    </row>
    <row r="172" spans="2:8" ht="14.25">
      <c r="B172" s="420">
        <v>41018</v>
      </c>
      <c r="C172" s="110" t="s">
        <v>82</v>
      </c>
      <c r="D172" s="75" t="s">
        <v>151</v>
      </c>
      <c r="E172" s="50">
        <f>SB!E172+'D-2012'!E172+'skol. lėšos'!E172+Lik!E172</f>
        <v>105</v>
      </c>
      <c r="F172" s="50">
        <f>SB!F172+'D-2012'!F172+'skol. lėšos'!F172+Lik!F172</f>
        <v>105</v>
      </c>
      <c r="G172" s="50">
        <f>SB!G172+'D-2012'!G172+'skol. lėšos'!G172+Lik!G172</f>
        <v>0</v>
      </c>
      <c r="H172" s="50">
        <f>SB!H172+'D-2012'!H172+'skol. lėšos'!H172+Lik!H172</f>
        <v>0</v>
      </c>
    </row>
    <row r="173" spans="2:8" ht="15">
      <c r="B173" s="17" t="s">
        <v>560</v>
      </c>
      <c r="C173" s="18" t="s">
        <v>120</v>
      </c>
      <c r="D173" s="15"/>
      <c r="E173" s="53">
        <f>SB!E173+'D-2012'!E173+'skol. lėšos'!E173+Lik!E173</f>
        <v>105</v>
      </c>
      <c r="F173" s="53">
        <f>SB!F173+'D-2012'!F173+'skol. lėšos'!F173+Lik!F173</f>
        <v>105</v>
      </c>
      <c r="G173" s="53">
        <f>SB!G173+'D-2012'!G173+'skol. lėšos'!G173+Lik!G173</f>
        <v>0</v>
      </c>
      <c r="H173" s="53">
        <f>SB!H173+'D-2012'!H173+'skol. lėšos'!H173+Lik!H173</f>
        <v>0</v>
      </c>
    </row>
    <row r="174" spans="2:8" ht="15.75">
      <c r="B174" s="111" t="s">
        <v>67</v>
      </c>
      <c r="C174" s="35" t="s">
        <v>122</v>
      </c>
      <c r="D174" s="15"/>
      <c r="E174" s="50">
        <f>SB!E174+'D-2012'!E174+'skol. lėšos'!E174+Lik!E174</f>
        <v>179.7</v>
      </c>
      <c r="F174" s="50">
        <f>SB!F174+'D-2012'!F174+'skol. lėšos'!F174+Lik!F174</f>
        <v>179.7</v>
      </c>
      <c r="G174" s="50">
        <f>SB!G174+'D-2012'!G174+'skol. lėšos'!G174+Lik!G174</f>
        <v>101.5</v>
      </c>
      <c r="H174" s="50">
        <f>SB!H174+'D-2012'!H174+'skol. lėšos'!H174+Lik!H174</f>
        <v>0</v>
      </c>
    </row>
    <row r="175" spans="2:8" ht="25.5">
      <c r="B175" s="51" t="s">
        <v>68</v>
      </c>
      <c r="C175" s="30" t="s">
        <v>115</v>
      </c>
      <c r="D175" s="6" t="s">
        <v>152</v>
      </c>
      <c r="E175" s="53">
        <f>SB!E175+'D-2012'!E175+'skol. lėšos'!E175+Lik!E175</f>
        <v>179.7</v>
      </c>
      <c r="F175" s="53">
        <f>SB!F175+'D-2012'!F175+'skol. lėšos'!F175+Lik!F175</f>
        <v>179.7</v>
      </c>
      <c r="G175" s="53">
        <f>SB!G175+'D-2012'!G175+'skol. lėšos'!G175+Lik!G175</f>
        <v>101.5</v>
      </c>
      <c r="H175" s="53">
        <f>SB!H175+'D-2012'!H175+'skol. lėšos'!H175+Lik!H175</f>
        <v>0</v>
      </c>
    </row>
    <row r="176" spans="2:8" ht="15.75">
      <c r="B176" s="38" t="s">
        <v>71</v>
      </c>
      <c r="C176" s="256" t="s">
        <v>394</v>
      </c>
      <c r="D176" s="6"/>
      <c r="E176" s="50">
        <f>SB!E176+'D-2012'!E176+'skol. lėšos'!E176+Lik!E176</f>
        <v>258.6</v>
      </c>
      <c r="F176" s="50">
        <f>SB!F176+'D-2012'!F176+'skol. lėšos'!F176+Lik!F176</f>
        <v>100.9</v>
      </c>
      <c r="G176" s="50">
        <f>SB!G176+'D-2012'!G176+'skol. lėšos'!G176+Lik!G176</f>
        <v>0</v>
      </c>
      <c r="H176" s="50">
        <f>SB!H176+'D-2012'!H176+'skol. lėšos'!H176+Lik!H176</f>
        <v>157.7</v>
      </c>
    </row>
    <row r="177" spans="2:8" ht="14.25">
      <c r="B177" s="51" t="s">
        <v>72</v>
      </c>
      <c r="C177" s="29" t="s">
        <v>165</v>
      </c>
      <c r="D177" s="75" t="s">
        <v>40</v>
      </c>
      <c r="E177" s="50">
        <f>SB!E177+'D-2012'!E177+'skol. lėšos'!E177+Lik!E177</f>
        <v>452.8</v>
      </c>
      <c r="F177" s="50">
        <f>SB!F177+'D-2012'!F177+'skol. lėšos'!F177+Lik!F177</f>
        <v>100.9</v>
      </c>
      <c r="G177" s="50">
        <f>SB!G177+'D-2012'!G177+'skol. lėšos'!G177+Lik!G177</f>
        <v>0</v>
      </c>
      <c r="H177" s="50">
        <f>SB!H177+'D-2012'!H177+'skol. lėšos'!H177+Lik!H177</f>
        <v>351.9</v>
      </c>
    </row>
    <row r="178" spans="2:8" ht="15">
      <c r="B178" s="51" t="s">
        <v>144</v>
      </c>
      <c r="C178" s="79" t="s">
        <v>79</v>
      </c>
      <c r="D178" s="80"/>
      <c r="E178" s="53">
        <f>SB!E178+'D-2012'!E178+'skol. lėšos'!E178+Lik!E178</f>
        <v>100</v>
      </c>
      <c r="F178" s="53">
        <f>SB!F178+'D-2012'!F178+'skol. lėšos'!F178+Lik!F178</f>
        <v>100</v>
      </c>
      <c r="G178" s="53">
        <f>SB!G178+'D-2012'!G178+'skol. lėšos'!G178+Lik!G178</f>
        <v>0</v>
      </c>
      <c r="H178" s="53">
        <f>SB!H178+'D-2012'!H178+'skol. lėšos'!H178+Lik!H178</f>
        <v>0</v>
      </c>
    </row>
    <row r="179" spans="2:8" ht="15">
      <c r="B179" s="51" t="s">
        <v>395</v>
      </c>
      <c r="C179" s="79" t="s">
        <v>80</v>
      </c>
      <c r="D179" s="80"/>
      <c r="E179" s="53">
        <f>SB!E179+'D-2012'!E179+'skol. lėšos'!E179+Lik!E179</f>
        <v>352.79999999999995</v>
      </c>
      <c r="F179" s="53">
        <f>SB!F179+'D-2012'!F179+'skol. lėšos'!F179+Lik!F179</f>
        <v>0.9</v>
      </c>
      <c r="G179" s="53">
        <f>SB!G179+'D-2012'!G179+'skol. lėšos'!G179+Lik!G179</f>
        <v>0</v>
      </c>
      <c r="H179" s="53">
        <f>SB!H179+'D-2012'!H179+'skol. lėšos'!H179+Lik!H179</f>
        <v>351.9</v>
      </c>
    </row>
    <row r="180" spans="2:8" ht="15">
      <c r="B180" s="51" t="s">
        <v>411</v>
      </c>
      <c r="C180" s="79" t="s">
        <v>632</v>
      </c>
      <c r="D180" s="80"/>
      <c r="E180" s="53">
        <f>SB!E180+'D-2012'!E180+'skol. lėšos'!E180+Lik!E180</f>
        <v>0</v>
      </c>
      <c r="F180" s="53">
        <f>SB!F180+'D-2012'!F180+'skol. lėšos'!F180+Lik!F180</f>
        <v>0</v>
      </c>
      <c r="G180" s="53">
        <f>SB!G180+'D-2012'!G180+'skol. lėšos'!G180+Lik!G180</f>
        <v>0</v>
      </c>
      <c r="H180" s="53">
        <f>SB!H180+'D-2012'!H180+'skol. lėšos'!H180+Lik!H180</f>
        <v>0</v>
      </c>
    </row>
    <row r="181" spans="2:8" ht="15.75">
      <c r="B181" s="38" t="s">
        <v>73</v>
      </c>
      <c r="C181" s="48" t="s">
        <v>405</v>
      </c>
      <c r="D181" s="261" t="s">
        <v>150</v>
      </c>
      <c r="E181" s="50">
        <f>SB!E181+'D-2012'!E181+'skol. lėšos'!E181+Lik!E181</f>
        <v>60.6</v>
      </c>
      <c r="F181" s="50">
        <f>SB!F181+'D-2012'!F181+'skol. lėšos'!F181+Lik!F181</f>
        <v>60.6</v>
      </c>
      <c r="G181" s="50">
        <f>SB!G181+'D-2012'!G181+'skol. lėšos'!G181+Lik!G181</f>
        <v>35.2</v>
      </c>
      <c r="H181" s="50">
        <f>SB!H181+'D-2012'!H181+'skol. lėšos'!H181+Lik!H181</f>
        <v>0</v>
      </c>
    </row>
    <row r="182" spans="2:8" ht="15">
      <c r="B182" s="51" t="s">
        <v>74</v>
      </c>
      <c r="C182" s="362" t="s">
        <v>114</v>
      </c>
      <c r="D182" s="80"/>
      <c r="E182" s="53">
        <f>SB!E182+'D-2012'!E182+'skol. lėšos'!E182+Lik!E182</f>
        <v>60.6</v>
      </c>
      <c r="F182" s="53">
        <f>SB!F182+'D-2012'!F182+'skol. lėšos'!F182+Lik!F182</f>
        <v>60.6</v>
      </c>
      <c r="G182" s="53">
        <f>SB!G182+'D-2012'!G182+'skol. lėšos'!G182+Lik!G182</f>
        <v>35.2</v>
      </c>
      <c r="H182" s="53">
        <f>SB!H182+'D-2012'!H182+'skol. lėšos'!H182+Lik!H182</f>
        <v>0</v>
      </c>
    </row>
    <row r="183" spans="2:8" ht="15.75">
      <c r="B183" s="111" t="s">
        <v>333</v>
      </c>
      <c r="C183" s="511" t="s">
        <v>145</v>
      </c>
      <c r="D183" s="512"/>
      <c r="E183" s="513">
        <f>SB!E183+'D-2012'!E183+'skol. lėšos'!E183+Lik!E183</f>
        <v>12202.3</v>
      </c>
      <c r="F183" s="513">
        <f>SB!F183+'D-2012'!F183+'skol. lėšos'!F183+Lik!F183</f>
        <v>11230.999999999998</v>
      </c>
      <c r="G183" s="513">
        <f>SB!G183+'D-2012'!G183+'skol. lėšos'!G183+Lik!G183</f>
        <v>4664.2</v>
      </c>
      <c r="H183" s="513">
        <f>SB!H183+'D-2012'!H183+'skol. lėšos'!H183+Lik!H183</f>
        <v>971.3</v>
      </c>
    </row>
    <row r="184" spans="2:8" ht="14.25">
      <c r="B184" s="38" t="s">
        <v>239</v>
      </c>
      <c r="C184" s="29" t="s">
        <v>114</v>
      </c>
      <c r="D184" s="6" t="s">
        <v>150</v>
      </c>
      <c r="E184" s="50">
        <f>SB!E184+'D-2012'!E184+'skol. lėšos'!E184+Lik!E184</f>
        <v>5025.700000000001</v>
      </c>
      <c r="F184" s="50">
        <f>SB!F184+'D-2012'!F184+'skol. lėšos'!F184+Lik!F184</f>
        <v>5023.299999999999</v>
      </c>
      <c r="G184" s="50">
        <f>SB!G184+'D-2012'!G184+'skol. lėšos'!G184+Lik!G184</f>
        <v>2898</v>
      </c>
      <c r="H184" s="50">
        <f>SB!H184+'D-2012'!H184+'skol. lėšos'!H184+Lik!H184</f>
        <v>2.4</v>
      </c>
    </row>
    <row r="185" spans="2:8" ht="25.5">
      <c r="B185" s="38" t="s">
        <v>281</v>
      </c>
      <c r="C185" s="30" t="s">
        <v>115</v>
      </c>
      <c r="D185" s="6" t="s">
        <v>152</v>
      </c>
      <c r="E185" s="50">
        <f>SB!E185+'D-2012'!E185+'skol. lėšos'!E185+Lik!E185</f>
        <v>2069.7999999999997</v>
      </c>
      <c r="F185" s="50">
        <f>SB!F185+'D-2012'!F185+'skol. lėšos'!F185+Lik!F185</f>
        <v>2069.7999999999997</v>
      </c>
      <c r="G185" s="50">
        <f>SB!G185+'D-2012'!G185+'skol. lėšos'!G185+Lik!G185</f>
        <v>101.5</v>
      </c>
      <c r="H185" s="50">
        <f>SB!H185+'D-2012'!H185+'skol. lėšos'!H185+Lik!H185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50">
        <f>SB!E186+'D-2012'!E186+'skol. lėšos'!E186+Lik!E186</f>
        <v>3115.0000000000005</v>
      </c>
      <c r="F186" s="50">
        <f>SB!F186+'D-2012'!F186+'skol. lėšos'!F186+Lik!F186</f>
        <v>3107.2000000000003</v>
      </c>
      <c r="G186" s="50">
        <f>SB!G186+'D-2012'!G186+'skol. lėšos'!G186+Lik!G186</f>
        <v>1630.9</v>
      </c>
      <c r="H186" s="50">
        <f>SB!H186+'D-2012'!H186+'skol. lėšos'!H186+Lik!H186</f>
        <v>7.8</v>
      </c>
    </row>
    <row r="187" spans="2:8" ht="28.5">
      <c r="B187" s="38" t="s">
        <v>283</v>
      </c>
      <c r="C187" s="112" t="s">
        <v>242</v>
      </c>
      <c r="D187" s="6" t="s">
        <v>153</v>
      </c>
      <c r="E187" s="50">
        <f>SB!E187+'D-2012'!E187+'skol. lėšos'!E187+Lik!E187</f>
        <v>188.89999999999998</v>
      </c>
      <c r="F187" s="50">
        <f>SB!F187+'D-2012'!F187+'skol. lėšos'!F187+Lik!F187</f>
        <v>54.3</v>
      </c>
      <c r="G187" s="50">
        <f>SB!G187+'D-2012'!G187+'skol. lėšos'!G187+Lik!G187</f>
        <v>33.8</v>
      </c>
      <c r="H187" s="50">
        <f>SB!H187+'D-2012'!H187+'skol. lėšos'!H187+Lik!H187</f>
        <v>134.6</v>
      </c>
    </row>
    <row r="188" spans="2:8" ht="14.25">
      <c r="B188" s="38" t="s">
        <v>284</v>
      </c>
      <c r="C188" s="7" t="s">
        <v>121</v>
      </c>
      <c r="D188" s="6" t="s">
        <v>155</v>
      </c>
      <c r="E188" s="50">
        <f>SB!E188+'D-2012'!E188+'skol. lėšos'!E188+Lik!E188</f>
        <v>518.4</v>
      </c>
      <c r="F188" s="50">
        <f>SB!F188+'D-2012'!F188+'skol. lėšos'!F188+Lik!F188</f>
        <v>43.8</v>
      </c>
      <c r="G188" s="50">
        <f>SB!G188+'D-2012'!G188+'skol. lėšos'!G188+Lik!G188</f>
        <v>0</v>
      </c>
      <c r="H188" s="50">
        <f>SB!H188+'D-2012'!H188+'skol. lėšos'!H188+Lik!H188</f>
        <v>474.6</v>
      </c>
    </row>
    <row r="189" spans="2:8" ht="31.5">
      <c r="B189" s="38" t="s">
        <v>285</v>
      </c>
      <c r="C189" s="149" t="s">
        <v>207</v>
      </c>
      <c r="D189" s="6" t="s">
        <v>156</v>
      </c>
      <c r="E189" s="50">
        <f>SB!E189+'D-2012'!E189+'skol. lėšos'!E189+Lik!E189</f>
        <v>10</v>
      </c>
      <c r="F189" s="50">
        <f>SB!F189+'D-2012'!F189+'skol. lėšos'!F189+Lik!F189</f>
        <v>10</v>
      </c>
      <c r="G189" s="50">
        <f>SB!G189+'D-2012'!G189+'skol. lėšos'!G189+Lik!G189</f>
        <v>0</v>
      </c>
      <c r="H189" s="50">
        <f>SB!H189+'D-2012'!H189+'skol. lėšos'!H189+Lik!H189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50">
        <f>SB!E190+'D-2012'!E190+'skol. lėšos'!E190+Lik!E190</f>
        <v>253.3</v>
      </c>
      <c r="F190" s="50">
        <f>SB!F190+'D-2012'!F190+'skol. lėšos'!F190+Lik!F190</f>
        <v>253.3</v>
      </c>
      <c r="G190" s="50">
        <f>SB!G190+'D-2012'!G190+'skol. lėšos'!G190+Lik!G190</f>
        <v>0</v>
      </c>
      <c r="H190" s="50">
        <f>SB!H190+'D-2012'!H190+'skol. lėšos'!H190+Lik!H190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50">
        <f>SB!E191+'D-2012'!E191+'skol. lėšos'!E191+Lik!E191</f>
        <v>564</v>
      </c>
      <c r="F191" s="50">
        <f>SB!F191+'D-2012'!F191+'skol. lėšos'!F191+Lik!F191</f>
        <v>564</v>
      </c>
      <c r="G191" s="50">
        <f>SB!G191+'D-2012'!G191+'skol. lėšos'!G191+Lik!G191</f>
        <v>0</v>
      </c>
      <c r="H191" s="50">
        <f>SB!H191+'D-2012'!H191+'skol. lėšos'!H191+Lik!H191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50">
        <f>SB!E192+'D-2012'!E192+'skol. lėšos'!E192+Lik!E192</f>
        <v>457.2</v>
      </c>
      <c r="F192" s="50">
        <f>SB!F192+'D-2012'!F192+'skol. lėšos'!F192+Lik!F192</f>
        <v>105.30000000000001</v>
      </c>
      <c r="G192" s="50">
        <f>SB!G192+'D-2012'!G192+'skol. lėšos'!G192+Lik!G192</f>
        <v>0</v>
      </c>
      <c r="H192" s="50">
        <f>SB!H192+'D-2012'!H192+'skol. lėšos'!H192+Lik!H192</f>
        <v>351.9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E9:E12"/>
    <mergeCell ref="F9:H9"/>
    <mergeCell ref="F10:G10"/>
    <mergeCell ref="D15:D21"/>
    <mergeCell ref="G11:G12"/>
    <mergeCell ref="B6:H6"/>
    <mergeCell ref="H10:H12"/>
    <mergeCell ref="F11:F12"/>
    <mergeCell ref="F2:H2"/>
    <mergeCell ref="B9:B12"/>
    <mergeCell ref="B7:H7"/>
    <mergeCell ref="C10:C12"/>
    <mergeCell ref="D9:D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28">
      <selection activeCell="C31" sqref="C31"/>
    </sheetView>
  </sheetViews>
  <sheetFormatPr defaultColWidth="9.140625" defaultRowHeight="12.75"/>
  <cols>
    <col min="1" max="1" width="0.2890625" style="36" customWidth="1"/>
    <col min="2" max="2" width="9.140625" style="36" customWidth="1"/>
    <col min="3" max="3" width="40.2812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530" t="s">
        <v>658</v>
      </c>
      <c r="G2" s="530"/>
      <c r="H2" s="530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295</v>
      </c>
      <c r="G4" s="9"/>
      <c r="H4" s="185"/>
    </row>
    <row r="6" spans="2:9" ht="14.25">
      <c r="B6" s="585" t="s">
        <v>636</v>
      </c>
      <c r="C6" s="585"/>
      <c r="D6" s="585"/>
      <c r="E6" s="585"/>
      <c r="F6" s="585"/>
      <c r="G6" s="585"/>
      <c r="H6" s="585"/>
      <c r="I6" s="44"/>
    </row>
    <row r="7" spans="2:9" ht="14.25">
      <c r="B7" s="585" t="s">
        <v>463</v>
      </c>
      <c r="C7" s="585"/>
      <c r="D7" s="585"/>
      <c r="E7" s="585"/>
      <c r="F7" s="585"/>
      <c r="G7" s="585"/>
      <c r="H7" s="585"/>
      <c r="I7" s="43"/>
    </row>
    <row r="8" ht="12.75">
      <c r="H8" s="36" t="s">
        <v>10</v>
      </c>
    </row>
    <row r="9" spans="2:8" ht="12.75" customHeight="1">
      <c r="B9" s="592" t="s">
        <v>309</v>
      </c>
      <c r="C9" s="46"/>
      <c r="D9" s="588" t="s">
        <v>311</v>
      </c>
      <c r="E9" s="582" t="s">
        <v>0</v>
      </c>
      <c r="F9" s="541" t="s">
        <v>11</v>
      </c>
      <c r="G9" s="541"/>
      <c r="H9" s="541"/>
    </row>
    <row r="10" spans="2:8" ht="12.75" customHeight="1">
      <c r="B10" s="592"/>
      <c r="C10" s="586" t="s">
        <v>125</v>
      </c>
      <c r="D10" s="589"/>
      <c r="E10" s="591"/>
      <c r="F10" s="541" t="s">
        <v>12</v>
      </c>
      <c r="G10" s="541"/>
      <c r="H10" s="581" t="s">
        <v>13</v>
      </c>
    </row>
    <row r="11" spans="2:8" ht="12.75" customHeight="1">
      <c r="B11" s="592"/>
      <c r="C11" s="586"/>
      <c r="D11" s="589"/>
      <c r="E11" s="591"/>
      <c r="F11" s="582" t="s">
        <v>14</v>
      </c>
      <c r="G11" s="588" t="s">
        <v>255</v>
      </c>
      <c r="H11" s="581"/>
    </row>
    <row r="12" spans="2:8" ht="29.25" customHeight="1">
      <c r="B12" s="592"/>
      <c r="C12" s="587"/>
      <c r="D12" s="590"/>
      <c r="E12" s="583"/>
      <c r="F12" s="583"/>
      <c r="G12" s="590"/>
      <c r="H12" s="581"/>
    </row>
    <row r="13" spans="2:8" ht="15.75">
      <c r="B13" s="38" t="s">
        <v>15</v>
      </c>
      <c r="C13" s="48" t="s">
        <v>1</v>
      </c>
      <c r="D13" s="49"/>
      <c r="E13" s="37">
        <f>F13+H13</f>
        <v>2910.7000000000003</v>
      </c>
      <c r="F13" s="50">
        <f>F14+F23+F34+F39+F46+F43+F48+F51</f>
        <v>2898.7000000000003</v>
      </c>
      <c r="G13" s="50">
        <f>G14+G23+G34+G39+G46+G43+G48+G51</f>
        <v>1105.3999999999999</v>
      </c>
      <c r="H13" s="50">
        <f>H14+H23+H34+H39+H46+H43+H48+H51</f>
        <v>12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E15+E16+E18+E19+E20+E21+E22+E17</f>
        <v>394</v>
      </c>
      <c r="F14" s="50">
        <f>F15+F16+F17+F18+F19+F20+F21+F22</f>
        <v>394</v>
      </c>
      <c r="G14" s="50">
        <f>G15+G16+G17+G18+G19+G20+G21+G22</f>
        <v>188.1</v>
      </c>
      <c r="H14" s="50">
        <f>H15+H16+H17+H18+H19+H20+H21+H22</f>
        <v>0</v>
      </c>
    </row>
    <row r="15" spans="2:8" ht="15">
      <c r="B15" s="51" t="s">
        <v>171</v>
      </c>
      <c r="C15" s="52" t="s">
        <v>291</v>
      </c>
      <c r="D15" s="578"/>
      <c r="E15" s="11">
        <f aca="true" t="shared" si="0" ref="E15:E32">F15+H15</f>
        <v>171</v>
      </c>
      <c r="F15" s="197">
        <v>171</v>
      </c>
      <c r="G15" s="197">
        <v>121.7</v>
      </c>
      <c r="H15" s="197"/>
    </row>
    <row r="16" spans="2:8" ht="15">
      <c r="B16" s="17" t="s">
        <v>399</v>
      </c>
      <c r="C16" s="52" t="s">
        <v>398</v>
      </c>
      <c r="D16" s="579"/>
      <c r="E16" s="11">
        <f t="shared" si="0"/>
        <v>40.7</v>
      </c>
      <c r="F16" s="197">
        <v>40.7</v>
      </c>
      <c r="G16" s="197">
        <v>29.5</v>
      </c>
      <c r="H16" s="197"/>
    </row>
    <row r="17" spans="2:8" ht="15">
      <c r="B17" s="17" t="s">
        <v>172</v>
      </c>
      <c r="C17" s="52" t="s">
        <v>292</v>
      </c>
      <c r="D17" s="579"/>
      <c r="E17" s="11">
        <f t="shared" si="0"/>
        <v>50.6</v>
      </c>
      <c r="F17" s="197">
        <v>50.6</v>
      </c>
      <c r="G17" s="197">
        <v>36.9</v>
      </c>
      <c r="H17" s="197"/>
    </row>
    <row r="18" spans="2:8" ht="15">
      <c r="B18" s="17" t="s">
        <v>173</v>
      </c>
      <c r="C18" s="9" t="s">
        <v>253</v>
      </c>
      <c r="D18" s="579"/>
      <c r="E18" s="11">
        <f t="shared" si="0"/>
        <v>32</v>
      </c>
      <c r="F18" s="197">
        <v>32</v>
      </c>
      <c r="G18" s="197"/>
      <c r="H18" s="204"/>
    </row>
    <row r="19" spans="2:8" ht="15">
      <c r="B19" s="17" t="s">
        <v>174</v>
      </c>
      <c r="C19" s="9" t="s">
        <v>256</v>
      </c>
      <c r="D19" s="579"/>
      <c r="E19" s="11">
        <f t="shared" si="0"/>
        <v>41</v>
      </c>
      <c r="F19" s="197">
        <v>41</v>
      </c>
      <c r="G19" s="197"/>
      <c r="H19" s="204"/>
    </row>
    <row r="20" spans="2:8" ht="15">
      <c r="B20" s="17" t="s">
        <v>175</v>
      </c>
      <c r="C20" s="9" t="s">
        <v>85</v>
      </c>
      <c r="D20" s="579"/>
      <c r="E20" s="11">
        <f t="shared" si="0"/>
        <v>12</v>
      </c>
      <c r="F20" s="197">
        <v>12</v>
      </c>
      <c r="G20" s="197"/>
      <c r="H20" s="204"/>
    </row>
    <row r="21" spans="2:8" ht="15">
      <c r="B21" s="51" t="s">
        <v>176</v>
      </c>
      <c r="C21" s="9" t="s">
        <v>86</v>
      </c>
      <c r="D21" s="579"/>
      <c r="E21" s="11">
        <f t="shared" si="0"/>
        <v>43.7</v>
      </c>
      <c r="F21" s="197">
        <v>43.7</v>
      </c>
      <c r="G21" s="197"/>
      <c r="H21" s="204"/>
    </row>
    <row r="22" spans="2:8" ht="15.75" customHeight="1">
      <c r="B22" s="51" t="s">
        <v>177</v>
      </c>
      <c r="C22" s="54" t="s">
        <v>81</v>
      </c>
      <c r="D22" s="28"/>
      <c r="E22" s="11">
        <f t="shared" si="0"/>
        <v>3</v>
      </c>
      <c r="F22" s="197">
        <v>3</v>
      </c>
      <c r="G22" s="197"/>
      <c r="H22" s="204"/>
    </row>
    <row r="23" spans="2:8" ht="26.25" customHeight="1">
      <c r="B23" s="55" t="s">
        <v>17</v>
      </c>
      <c r="C23" s="56" t="s">
        <v>117</v>
      </c>
      <c r="D23" s="57" t="s">
        <v>154</v>
      </c>
      <c r="E23" s="13">
        <f>F23+H23</f>
        <v>1796.2</v>
      </c>
      <c r="F23" s="201">
        <f>F24+F26+F27+F28+F29+F30+F32+F25+F31+F33</f>
        <v>1793.2</v>
      </c>
      <c r="G23" s="201">
        <f>G24+G26+G27+G28+G29+G30+G32+G25+G31+G33</f>
        <v>883.5</v>
      </c>
      <c r="H23" s="201">
        <f>H24+H26+H27+H28+H29+H30+H32+H25+H31+H33</f>
        <v>3</v>
      </c>
    </row>
    <row r="24" spans="2:8" ht="15">
      <c r="B24" s="58" t="s">
        <v>178</v>
      </c>
      <c r="C24" s="18" t="s">
        <v>290</v>
      </c>
      <c r="D24" s="59"/>
      <c r="E24" s="60">
        <f t="shared" si="0"/>
        <v>1403.1</v>
      </c>
      <c r="F24" s="11">
        <v>1400.1</v>
      </c>
      <c r="G24" s="16">
        <v>799.1</v>
      </c>
      <c r="H24" s="16">
        <v>3</v>
      </c>
    </row>
    <row r="25" spans="2:8" ht="15">
      <c r="B25" s="58" t="s">
        <v>168</v>
      </c>
      <c r="C25" s="18" t="s">
        <v>289</v>
      </c>
      <c r="D25" s="62"/>
      <c r="E25" s="60">
        <f t="shared" si="0"/>
        <v>129.2</v>
      </c>
      <c r="F25" s="11">
        <v>129.2</v>
      </c>
      <c r="G25" s="16">
        <v>75.1</v>
      </c>
      <c r="H25" s="16"/>
    </row>
    <row r="26" spans="2:8" ht="15">
      <c r="B26" s="58" t="s">
        <v>179</v>
      </c>
      <c r="C26" s="18" t="s">
        <v>76</v>
      </c>
      <c r="D26" s="63"/>
      <c r="E26" s="60">
        <f t="shared" si="0"/>
        <v>6.3</v>
      </c>
      <c r="F26" s="11">
        <v>6.3</v>
      </c>
      <c r="G26" s="16"/>
      <c r="H26" s="16"/>
    </row>
    <row r="27" spans="2:8" ht="15">
      <c r="B27" s="58" t="s">
        <v>175</v>
      </c>
      <c r="C27" s="18" t="s">
        <v>187</v>
      </c>
      <c r="D27" s="63"/>
      <c r="E27" s="60">
        <f t="shared" si="0"/>
        <v>150</v>
      </c>
      <c r="F27" s="11">
        <v>150</v>
      </c>
      <c r="G27" s="16"/>
      <c r="H27" s="16"/>
    </row>
    <row r="28" spans="2:8" ht="15">
      <c r="B28" s="58" t="s">
        <v>180</v>
      </c>
      <c r="C28" s="362" t="s">
        <v>2</v>
      </c>
      <c r="D28" s="62"/>
      <c r="E28" s="60">
        <f t="shared" si="0"/>
        <v>0</v>
      </c>
      <c r="F28" s="11"/>
      <c r="G28" s="202"/>
      <c r="H28" s="202"/>
    </row>
    <row r="29" spans="2:8" ht="15">
      <c r="B29" s="58" t="s">
        <v>177</v>
      </c>
      <c r="C29" s="362" t="s">
        <v>81</v>
      </c>
      <c r="D29" s="62"/>
      <c r="E29" s="60">
        <f t="shared" si="0"/>
        <v>20</v>
      </c>
      <c r="F29" s="11">
        <v>20</v>
      </c>
      <c r="G29" s="202"/>
      <c r="H29" s="202"/>
    </row>
    <row r="30" spans="2:8" ht="15">
      <c r="B30" s="58" t="s">
        <v>302</v>
      </c>
      <c r="C30" s="18" t="s">
        <v>4</v>
      </c>
      <c r="D30" s="65"/>
      <c r="E30" s="60">
        <f t="shared" si="0"/>
        <v>20</v>
      </c>
      <c r="F30" s="66">
        <v>20</v>
      </c>
      <c r="G30" s="45"/>
      <c r="H30" s="202"/>
    </row>
    <row r="31" spans="2:8" ht="45">
      <c r="B31" s="114" t="s">
        <v>170</v>
      </c>
      <c r="C31" s="223" t="s">
        <v>677</v>
      </c>
      <c r="D31" s="65"/>
      <c r="E31" s="60">
        <f t="shared" si="0"/>
        <v>38</v>
      </c>
      <c r="F31" s="66">
        <v>38</v>
      </c>
      <c r="G31" s="45"/>
      <c r="H31" s="202"/>
    </row>
    <row r="32" spans="2:8" ht="30">
      <c r="B32" s="114" t="s">
        <v>182</v>
      </c>
      <c r="C32" s="363" t="s">
        <v>118</v>
      </c>
      <c r="D32" s="65"/>
      <c r="E32" s="60">
        <f t="shared" si="0"/>
        <v>12.2</v>
      </c>
      <c r="F32" s="16">
        <v>12.2</v>
      </c>
      <c r="G32" s="16">
        <v>9.3</v>
      </c>
      <c r="H32" s="17"/>
    </row>
    <row r="33" spans="2:8" ht="30">
      <c r="B33" s="114" t="s">
        <v>577</v>
      </c>
      <c r="C33" s="386" t="s">
        <v>576</v>
      </c>
      <c r="D33" s="65"/>
      <c r="E33" s="60">
        <f>F33+H33</f>
        <v>17.4</v>
      </c>
      <c r="F33" s="197">
        <v>17.4</v>
      </c>
      <c r="G33" s="197"/>
      <c r="H33" s="47"/>
    </row>
    <row r="34" spans="2:8" ht="30.75" customHeight="1">
      <c r="B34" s="38" t="s">
        <v>18</v>
      </c>
      <c r="C34" s="69" t="s">
        <v>242</v>
      </c>
      <c r="D34" s="72" t="s">
        <v>153</v>
      </c>
      <c r="E34" s="205">
        <f>E35+E37+E36+E38</f>
        <v>63.3</v>
      </c>
      <c r="F34" s="205">
        <f>F35+F37+F36+F38</f>
        <v>54.3</v>
      </c>
      <c r="G34" s="205">
        <f>G35+G37+G36+G38</f>
        <v>33.8</v>
      </c>
      <c r="H34" s="205">
        <f>H35+H37+H36+H38</f>
        <v>9</v>
      </c>
    </row>
    <row r="35" spans="2:8" ht="15">
      <c r="B35" s="51" t="s">
        <v>183</v>
      </c>
      <c r="C35" s="71" t="s">
        <v>3</v>
      </c>
      <c r="D35" s="72"/>
      <c r="E35" s="60">
        <f>F35+H35</f>
        <v>15.7</v>
      </c>
      <c r="F35" s="385">
        <v>15.7</v>
      </c>
      <c r="G35" s="16">
        <v>12</v>
      </c>
      <c r="H35" s="202"/>
    </row>
    <row r="36" spans="2:8" ht="15">
      <c r="B36" s="51" t="s">
        <v>184</v>
      </c>
      <c r="C36" s="71" t="s">
        <v>163</v>
      </c>
      <c r="D36" s="74"/>
      <c r="E36" s="60">
        <f>F36+H36</f>
        <v>28.6</v>
      </c>
      <c r="F36" s="385">
        <v>28.6</v>
      </c>
      <c r="G36" s="16">
        <v>21.8</v>
      </c>
      <c r="H36" s="16"/>
    </row>
    <row r="37" spans="2:8" ht="15">
      <c r="B37" s="51" t="s">
        <v>185</v>
      </c>
      <c r="C37" s="9" t="s">
        <v>83</v>
      </c>
      <c r="D37" s="74"/>
      <c r="E37" s="60">
        <f>F37+H37</f>
        <v>10</v>
      </c>
      <c r="F37" s="385">
        <v>10</v>
      </c>
      <c r="G37" s="15"/>
      <c r="H37" s="15"/>
    </row>
    <row r="38" spans="2:8" ht="15">
      <c r="B38" s="51" t="s">
        <v>170</v>
      </c>
      <c r="C38" s="9" t="s">
        <v>551</v>
      </c>
      <c r="D38" s="75"/>
      <c r="E38" s="60">
        <f>F38+H38</f>
        <v>9</v>
      </c>
      <c r="F38" s="60"/>
      <c r="G38" s="354"/>
      <c r="H38" s="60">
        <v>9</v>
      </c>
    </row>
    <row r="39" spans="2:8" ht="14.25">
      <c r="B39" s="38" t="s">
        <v>19</v>
      </c>
      <c r="C39" s="7" t="s">
        <v>121</v>
      </c>
      <c r="D39" s="74" t="s">
        <v>155</v>
      </c>
      <c r="E39" s="144">
        <f>E40+E41+E42</f>
        <v>43.8</v>
      </c>
      <c r="F39" s="144">
        <f>F40+F41+F42</f>
        <v>43.8</v>
      </c>
      <c r="G39" s="144">
        <f>G40+G41+G42</f>
        <v>0</v>
      </c>
      <c r="H39" s="144">
        <f>H40+H41+H42</f>
        <v>0</v>
      </c>
    </row>
    <row r="40" spans="2:8" ht="15">
      <c r="B40" s="51" t="s">
        <v>170</v>
      </c>
      <c r="C40" s="9" t="s">
        <v>77</v>
      </c>
      <c r="D40" s="72"/>
      <c r="E40" s="60">
        <f>F40+H40</f>
        <v>12.7</v>
      </c>
      <c r="F40" s="11">
        <v>12.7</v>
      </c>
      <c r="G40" s="15"/>
      <c r="H40" s="15"/>
    </row>
    <row r="41" spans="2:8" ht="15">
      <c r="B41" s="51" t="s">
        <v>170</v>
      </c>
      <c r="C41" s="9" t="s">
        <v>84</v>
      </c>
      <c r="D41" s="75"/>
      <c r="E41" s="60">
        <f>F41+H41</f>
        <v>31.1</v>
      </c>
      <c r="F41" s="11">
        <v>31.1</v>
      </c>
      <c r="G41" s="15"/>
      <c r="H41" s="15"/>
    </row>
    <row r="42" spans="2:8" ht="15">
      <c r="B42" s="51" t="s">
        <v>170</v>
      </c>
      <c r="C42" s="9" t="s">
        <v>167</v>
      </c>
      <c r="D42" s="75"/>
      <c r="E42" s="60">
        <f>F42+H42</f>
        <v>0</v>
      </c>
      <c r="F42" s="11"/>
      <c r="G42" s="15"/>
      <c r="H42" s="11"/>
    </row>
    <row r="43" spans="2:8" ht="28.5">
      <c r="B43" s="38" t="s">
        <v>78</v>
      </c>
      <c r="C43" s="8" t="s">
        <v>207</v>
      </c>
      <c r="D43" s="75" t="s">
        <v>156</v>
      </c>
      <c r="E43" s="13">
        <f>E44+E45</f>
        <v>10</v>
      </c>
      <c r="F43" s="13">
        <f>F44+F45</f>
        <v>10</v>
      </c>
      <c r="G43" s="13">
        <f>G44+G45</f>
        <v>0</v>
      </c>
      <c r="H43" s="13">
        <f>H44+H45</f>
        <v>0</v>
      </c>
    </row>
    <row r="44" spans="2:8" ht="15">
      <c r="B44" s="51" t="s">
        <v>170</v>
      </c>
      <c r="C44" s="9" t="s">
        <v>77</v>
      </c>
      <c r="D44" s="75"/>
      <c r="E44" s="73">
        <f>F44+H44</f>
        <v>10</v>
      </c>
      <c r="F44" s="11">
        <v>10</v>
      </c>
      <c r="G44" s="15"/>
      <c r="H44" s="15"/>
    </row>
    <row r="45" spans="2:8" ht="15">
      <c r="B45" s="51" t="s">
        <v>552</v>
      </c>
      <c r="C45" s="9" t="s">
        <v>553</v>
      </c>
      <c r="D45" s="75"/>
      <c r="E45" s="73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6" t="s">
        <v>151</v>
      </c>
      <c r="E46" s="144">
        <f>F46+H46</f>
        <v>36</v>
      </c>
      <c r="F46" s="148">
        <f>F47</f>
        <v>36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1">
        <f>F47+H47</f>
        <v>36</v>
      </c>
      <c r="F47" s="148">
        <v>36</v>
      </c>
      <c r="G47" s="17"/>
      <c r="H47" s="77"/>
    </row>
    <row r="48" spans="2:9" ht="28.5">
      <c r="B48" s="38" t="s">
        <v>159</v>
      </c>
      <c r="C48" s="8" t="s">
        <v>164</v>
      </c>
      <c r="D48" s="6" t="s">
        <v>38</v>
      </c>
      <c r="E48" s="13">
        <f>E49+E50</f>
        <v>563</v>
      </c>
      <c r="F48" s="13">
        <f>F49+F50</f>
        <v>563</v>
      </c>
      <c r="G48" s="148">
        <f>G49+G50</f>
        <v>0</v>
      </c>
      <c r="H48" s="148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73">
        <f>F49</f>
        <v>510</v>
      </c>
      <c r="F49" s="73">
        <v>510</v>
      </c>
      <c r="G49" s="15"/>
      <c r="H49" s="16"/>
    </row>
    <row r="50" spans="2:8" ht="16.5" customHeight="1">
      <c r="B50" s="17" t="s">
        <v>564</v>
      </c>
      <c r="C50" s="367" t="s">
        <v>635</v>
      </c>
      <c r="D50" s="75"/>
      <c r="E50" s="144">
        <f>F50+H50</f>
        <v>53</v>
      </c>
      <c r="F50" s="144">
        <v>53</v>
      </c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73">
        <f>E52+E53</f>
        <v>4.4</v>
      </c>
      <c r="F51" s="73">
        <f>F52+F53</f>
        <v>4.4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4.4</v>
      </c>
      <c r="F52" s="11">
        <v>4.4</v>
      </c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418" t="s">
        <v>252</v>
      </c>
      <c r="D54" s="6"/>
      <c r="E54" s="148">
        <f>E55</f>
        <v>74.4</v>
      </c>
      <c r="F54" s="148">
        <f>F55</f>
        <v>74.4</v>
      </c>
      <c r="G54" s="148">
        <f>G55</f>
        <v>53.5</v>
      </c>
      <c r="H54" s="148">
        <f>H55</f>
        <v>0</v>
      </c>
    </row>
    <row r="55" spans="2:8" ht="25.5">
      <c r="B55" s="38" t="s">
        <v>21</v>
      </c>
      <c r="C55" s="30" t="s">
        <v>117</v>
      </c>
      <c r="D55" s="72" t="s">
        <v>154</v>
      </c>
      <c r="E55" s="148">
        <f aca="true" t="shared" si="1" ref="E55:E60">F55+H55</f>
        <v>74.4</v>
      </c>
      <c r="F55" s="148">
        <v>74.4</v>
      </c>
      <c r="G55" s="78">
        <v>53.5</v>
      </c>
      <c r="H55" s="17"/>
    </row>
    <row r="56" spans="2:13" ht="28.5">
      <c r="B56" s="38" t="s">
        <v>22</v>
      </c>
      <c r="C56" s="8" t="s">
        <v>87</v>
      </c>
      <c r="D56" s="33"/>
      <c r="E56" s="180">
        <f t="shared" si="1"/>
        <v>1890.1</v>
      </c>
      <c r="F56" s="148">
        <f>F57</f>
        <v>1890.1</v>
      </c>
      <c r="G56" s="148">
        <f>G57</f>
        <v>0</v>
      </c>
      <c r="H56" s="148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180">
        <f t="shared" si="1"/>
        <v>1890.1</v>
      </c>
      <c r="F57" s="180">
        <f>F58+F59+F60+F61+F62+F69+F70+F71+F72+F73+F74+F75+F76+F77</f>
        <v>1890.1</v>
      </c>
      <c r="G57" s="180">
        <f>G58+G59+G60+G61+G62+G69+G70+G71+G72+G73+G74+G75+G76+G77</f>
        <v>0</v>
      </c>
      <c r="H57" s="180">
        <f>H58+H59+H60+H61+H62+H69+H70+H71+H72+H73+H74+H75+H76+H77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5</v>
      </c>
      <c r="F58" s="11">
        <v>5</v>
      </c>
      <c r="G58" s="202"/>
      <c r="H58" s="202"/>
      <c r="I58" s="82"/>
      <c r="J58" s="83"/>
      <c r="K58" s="83"/>
      <c r="L58" s="84"/>
      <c r="M58" s="84"/>
    </row>
    <row r="59" spans="2:13" ht="15">
      <c r="B59" s="58" t="s">
        <v>307</v>
      </c>
      <c r="C59" s="25" t="s">
        <v>308</v>
      </c>
      <c r="D59" s="103"/>
      <c r="E59" s="85">
        <f t="shared" si="1"/>
        <v>0</v>
      </c>
      <c r="F59" s="11"/>
      <c r="G59" s="202"/>
      <c r="H59" s="202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3</v>
      </c>
      <c r="F60" s="11">
        <v>3</v>
      </c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aca="true" t="shared" si="2" ref="E61:E77">F61+H61</f>
        <v>10</v>
      </c>
      <c r="F61" s="11">
        <v>10</v>
      </c>
      <c r="G61" s="17"/>
      <c r="H61" s="17"/>
      <c r="I61" s="87"/>
      <c r="J61" s="83"/>
      <c r="K61" s="88"/>
      <c r="L61" s="88"/>
      <c r="M61" s="88"/>
    </row>
    <row r="62" spans="2:13" ht="15">
      <c r="B62" s="462"/>
      <c r="C62" s="463" t="s">
        <v>158</v>
      </c>
      <c r="D62" s="464"/>
      <c r="E62" s="465">
        <f t="shared" si="2"/>
        <v>382.8</v>
      </c>
      <c r="F62" s="465">
        <f>F63+F64+F65+F66+F67+F68</f>
        <v>382.8</v>
      </c>
      <c r="G62" s="465">
        <f>G63+G64+G69+G65+G66+G67+G68+G70+G71</f>
        <v>0</v>
      </c>
      <c r="H62" s="465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63" t="s">
        <v>91</v>
      </c>
      <c r="D63" s="86"/>
      <c r="E63" s="60">
        <f t="shared" si="2"/>
        <v>157</v>
      </c>
      <c r="F63" s="11">
        <v>157</v>
      </c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63" t="s">
        <v>92</v>
      </c>
      <c r="D64" s="90"/>
      <c r="E64" s="60">
        <f t="shared" si="2"/>
        <v>20.8</v>
      </c>
      <c r="F64" s="11">
        <v>20.8</v>
      </c>
      <c r="G64" s="202"/>
      <c r="H64" s="16"/>
      <c r="I64" s="92"/>
      <c r="J64" s="88"/>
      <c r="K64" s="88"/>
      <c r="L64" s="88"/>
      <c r="M64" s="88"/>
    </row>
    <row r="65" spans="2:8" ht="15">
      <c r="B65" s="17" t="s">
        <v>250</v>
      </c>
      <c r="C65" s="463" t="s">
        <v>93</v>
      </c>
      <c r="D65" s="86"/>
      <c r="E65" s="60">
        <f>F65+H65</f>
        <v>0</v>
      </c>
      <c r="F65" s="11"/>
      <c r="G65" s="16"/>
      <c r="H65" s="16"/>
    </row>
    <row r="66" spans="2:8" ht="15">
      <c r="B66" s="17" t="s">
        <v>250</v>
      </c>
      <c r="C66" s="463" t="s">
        <v>94</v>
      </c>
      <c r="D66" s="86"/>
      <c r="E66" s="60">
        <f>F66+H66</f>
        <v>79</v>
      </c>
      <c r="F66" s="11">
        <v>79</v>
      </c>
      <c r="G66" s="17"/>
      <c r="H66" s="17"/>
    </row>
    <row r="67" spans="2:8" ht="15">
      <c r="B67" s="58" t="s">
        <v>251</v>
      </c>
      <c r="C67" s="467" t="s">
        <v>95</v>
      </c>
      <c r="D67" s="86"/>
      <c r="E67" s="60">
        <f>F67+H67</f>
        <v>36</v>
      </c>
      <c r="F67" s="11">
        <v>36</v>
      </c>
      <c r="G67" s="17"/>
      <c r="H67" s="17"/>
    </row>
    <row r="68" spans="2:8" ht="15">
      <c r="B68" s="58" t="s">
        <v>248</v>
      </c>
      <c r="C68" s="467" t="s">
        <v>96</v>
      </c>
      <c r="D68" s="86"/>
      <c r="E68" s="60">
        <f>F68+H68</f>
        <v>90</v>
      </c>
      <c r="F68" s="11">
        <v>90</v>
      </c>
      <c r="G68" s="17"/>
      <c r="H68" s="16"/>
    </row>
    <row r="69" spans="2:8" ht="15">
      <c r="B69" s="17" t="s">
        <v>250</v>
      </c>
      <c r="C69" s="9" t="s">
        <v>404</v>
      </c>
      <c r="D69" s="86"/>
      <c r="E69" s="60">
        <f>F69+H69</f>
        <v>1</v>
      </c>
      <c r="F69" s="11">
        <v>1</v>
      </c>
      <c r="G69" s="16"/>
      <c r="H69" s="16"/>
    </row>
    <row r="70" spans="2:8" ht="15">
      <c r="B70" s="58" t="s">
        <v>247</v>
      </c>
      <c r="C70" s="25" t="s">
        <v>97</v>
      </c>
      <c r="D70" s="86"/>
      <c r="E70" s="60">
        <f t="shared" si="2"/>
        <v>3.1</v>
      </c>
      <c r="F70" s="11">
        <v>3.1</v>
      </c>
      <c r="G70" s="17"/>
      <c r="H70" s="16"/>
    </row>
    <row r="71" spans="2:9" ht="15">
      <c r="B71" s="58" t="s">
        <v>186</v>
      </c>
      <c r="C71" s="25" t="s">
        <v>98</v>
      </c>
      <c r="D71" s="86"/>
      <c r="E71" s="60">
        <f t="shared" si="2"/>
        <v>22.2</v>
      </c>
      <c r="F71" s="11">
        <v>22.2</v>
      </c>
      <c r="G71" s="16"/>
      <c r="H71" s="16"/>
      <c r="I71" s="200"/>
    </row>
    <row r="72" spans="2:9" ht="15">
      <c r="B72" s="58" t="s">
        <v>246</v>
      </c>
      <c r="C72" s="25" t="s">
        <v>298</v>
      </c>
      <c r="D72" s="86"/>
      <c r="E72" s="60">
        <f t="shared" si="2"/>
        <v>0</v>
      </c>
      <c r="F72" s="11"/>
      <c r="G72" s="17"/>
      <c r="H72" s="16"/>
      <c r="I72" s="200"/>
    </row>
    <row r="73" spans="2:9" ht="15">
      <c r="B73" s="58" t="s">
        <v>246</v>
      </c>
      <c r="C73" s="25" t="s">
        <v>300</v>
      </c>
      <c r="D73" s="86"/>
      <c r="E73" s="60">
        <f t="shared" si="2"/>
        <v>0</v>
      </c>
      <c r="F73" s="11"/>
      <c r="G73" s="17"/>
      <c r="H73" s="16"/>
      <c r="I73" s="200"/>
    </row>
    <row r="74" spans="2:8" ht="15">
      <c r="B74" s="58" t="s">
        <v>246</v>
      </c>
      <c r="C74" s="25" t="s">
        <v>301</v>
      </c>
      <c r="D74" s="86"/>
      <c r="E74" s="60">
        <f t="shared" si="2"/>
        <v>0</v>
      </c>
      <c r="F74" s="11"/>
      <c r="G74" s="17"/>
      <c r="H74" s="16"/>
    </row>
    <row r="75" spans="2:8" ht="15">
      <c r="B75" s="58" t="s">
        <v>247</v>
      </c>
      <c r="C75" s="25" t="s">
        <v>293</v>
      </c>
      <c r="D75" s="86"/>
      <c r="E75" s="60">
        <f t="shared" si="2"/>
        <v>1458</v>
      </c>
      <c r="F75" s="11">
        <v>1458</v>
      </c>
      <c r="G75" s="17"/>
      <c r="H75" s="16"/>
    </row>
    <row r="76" spans="2:8" ht="15">
      <c r="B76" s="58" t="s">
        <v>247</v>
      </c>
      <c r="C76" s="25" t="s">
        <v>305</v>
      </c>
      <c r="D76" s="86"/>
      <c r="E76" s="60">
        <f t="shared" si="2"/>
        <v>0</v>
      </c>
      <c r="F76" s="11"/>
      <c r="G76" s="17"/>
      <c r="H76" s="16"/>
    </row>
    <row r="77" spans="2:9" ht="30">
      <c r="B77" s="17" t="s">
        <v>249</v>
      </c>
      <c r="C77" s="93" t="s">
        <v>257</v>
      </c>
      <c r="D77" s="94"/>
      <c r="E77" s="60">
        <f t="shared" si="2"/>
        <v>5</v>
      </c>
      <c r="F77" s="11">
        <v>5</v>
      </c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148"/>
      <c r="F78" s="148"/>
      <c r="G78" s="202"/>
      <c r="H78" s="202"/>
    </row>
    <row r="79" spans="2:8" ht="14.25">
      <c r="B79" s="95" t="s">
        <v>26</v>
      </c>
      <c r="C79" s="29" t="s">
        <v>114</v>
      </c>
      <c r="D79" s="34" t="s">
        <v>150</v>
      </c>
      <c r="E79" s="148">
        <f>F79+H79</f>
        <v>0</v>
      </c>
      <c r="F79" s="148">
        <f>F80</f>
        <v>0</v>
      </c>
      <c r="G79" s="148">
        <f>G80</f>
        <v>0</v>
      </c>
      <c r="H79" s="148">
        <f>H80</f>
        <v>0</v>
      </c>
    </row>
    <row r="80" spans="2:8" ht="15">
      <c r="B80" s="17" t="s">
        <v>107</v>
      </c>
      <c r="C80" s="23" t="s">
        <v>403</v>
      </c>
      <c r="D80" s="97"/>
      <c r="E80" s="60">
        <f>F80+H80</f>
        <v>0</v>
      </c>
      <c r="F80" s="11"/>
      <c r="G80" s="16"/>
      <c r="H80" s="16"/>
    </row>
    <row r="81" spans="2:8" ht="31.5">
      <c r="B81" s="38" t="s">
        <v>27</v>
      </c>
      <c r="C81" s="149" t="s">
        <v>306</v>
      </c>
      <c r="D81" s="34"/>
      <c r="E81" s="148"/>
      <c r="F81" s="148"/>
      <c r="G81" s="202"/>
      <c r="H81" s="202"/>
    </row>
    <row r="82" spans="2:8" ht="14.25">
      <c r="B82" s="38" t="s">
        <v>28</v>
      </c>
      <c r="C82" s="29" t="s">
        <v>114</v>
      </c>
      <c r="D82" s="34" t="s">
        <v>150</v>
      </c>
      <c r="E82" s="148">
        <f>F82+H82</f>
        <v>0</v>
      </c>
      <c r="F82" s="148">
        <f>F83</f>
        <v>0</v>
      </c>
      <c r="G82" s="148">
        <f>G83</f>
        <v>0</v>
      </c>
      <c r="H82" s="148">
        <f>H83</f>
        <v>0</v>
      </c>
    </row>
    <row r="83" spans="2:8" ht="15">
      <c r="B83" s="17" t="s">
        <v>109</v>
      </c>
      <c r="C83" s="23" t="s">
        <v>403</v>
      </c>
      <c r="D83" s="97"/>
      <c r="E83" s="11">
        <f>F83+H83</f>
        <v>0</v>
      </c>
      <c r="F83" s="11"/>
      <c r="G83" s="17"/>
      <c r="H83" s="16"/>
    </row>
    <row r="84" spans="2:8" ht="15.75">
      <c r="B84" s="38" t="s">
        <v>29</v>
      </c>
      <c r="C84" s="35" t="s">
        <v>32</v>
      </c>
      <c r="D84" s="34"/>
      <c r="E84" s="148"/>
      <c r="F84" s="148"/>
      <c r="G84" s="202"/>
      <c r="H84" s="202"/>
    </row>
    <row r="85" spans="2:8" ht="14.25">
      <c r="B85" s="17" t="s">
        <v>30</v>
      </c>
      <c r="C85" s="98" t="s">
        <v>114</v>
      </c>
      <c r="D85" s="34" t="s">
        <v>150</v>
      </c>
      <c r="E85" s="148">
        <f>F85+H85</f>
        <v>1031.9</v>
      </c>
      <c r="F85" s="148">
        <f>F86</f>
        <v>1031.9</v>
      </c>
      <c r="G85" s="148">
        <f>G86</f>
        <v>529.8</v>
      </c>
      <c r="H85" s="148">
        <f>H86</f>
        <v>0</v>
      </c>
    </row>
    <row r="86" spans="2:8" ht="15">
      <c r="B86" s="17" t="s">
        <v>110</v>
      </c>
      <c r="C86" s="23" t="s">
        <v>403</v>
      </c>
      <c r="D86" s="34"/>
      <c r="E86" s="11">
        <f>F86+H86</f>
        <v>1031.9</v>
      </c>
      <c r="F86" s="11">
        <v>1031.9</v>
      </c>
      <c r="G86" s="16">
        <v>529.8</v>
      </c>
      <c r="H86" s="16"/>
    </row>
    <row r="87" spans="2:8" ht="15.75">
      <c r="B87" s="38" t="s">
        <v>31</v>
      </c>
      <c r="C87" s="35" t="s">
        <v>37</v>
      </c>
      <c r="D87" s="34"/>
      <c r="E87" s="148"/>
      <c r="F87" s="148"/>
      <c r="G87" s="202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148">
        <f>F88+H88</f>
        <v>717.8</v>
      </c>
      <c r="F88" s="148">
        <f>F89</f>
        <v>717.8</v>
      </c>
      <c r="G88" s="148">
        <f>G89</f>
        <v>398.5</v>
      </c>
      <c r="H88" s="148">
        <f>H89</f>
        <v>0</v>
      </c>
    </row>
    <row r="89" spans="2:8" ht="15">
      <c r="B89" s="17" t="s">
        <v>111</v>
      </c>
      <c r="C89" s="23" t="s">
        <v>403</v>
      </c>
      <c r="D89" s="34"/>
      <c r="E89" s="11">
        <f>F89+H89</f>
        <v>717.8</v>
      </c>
      <c r="F89" s="11">
        <v>717.8</v>
      </c>
      <c r="G89" s="16">
        <v>398.5</v>
      </c>
      <c r="H89" s="61"/>
    </row>
    <row r="90" spans="2:8" ht="15.75">
      <c r="B90" s="38" t="s">
        <v>34</v>
      </c>
      <c r="C90" s="21" t="s">
        <v>5</v>
      </c>
      <c r="D90" s="34"/>
      <c r="E90" s="148"/>
      <c r="F90" s="148"/>
      <c r="G90" s="202"/>
      <c r="H90" s="202"/>
    </row>
    <row r="91" spans="2:8" ht="14.25">
      <c r="B91" s="38" t="s">
        <v>35</v>
      </c>
      <c r="C91" s="29" t="s">
        <v>114</v>
      </c>
      <c r="D91" s="34" t="s">
        <v>150</v>
      </c>
      <c r="E91" s="148">
        <f>F91+H91</f>
        <v>270.4</v>
      </c>
      <c r="F91" s="148">
        <f>F92</f>
        <v>270.4</v>
      </c>
      <c r="G91" s="148">
        <f>G92</f>
        <v>142.3</v>
      </c>
      <c r="H91" s="148">
        <f>H92</f>
        <v>0</v>
      </c>
    </row>
    <row r="92" spans="2:8" ht="15">
      <c r="B92" s="17" t="s">
        <v>112</v>
      </c>
      <c r="C92" s="23" t="s">
        <v>403</v>
      </c>
      <c r="D92" s="34"/>
      <c r="E92" s="11">
        <f>F92+H92</f>
        <v>270.4</v>
      </c>
      <c r="F92" s="11">
        <v>270.4</v>
      </c>
      <c r="G92" s="16">
        <v>142.3</v>
      </c>
      <c r="H92" s="16"/>
    </row>
    <row r="93" spans="2:8" ht="21" customHeight="1">
      <c r="B93" s="38" t="s">
        <v>38</v>
      </c>
      <c r="C93" s="27" t="s">
        <v>460</v>
      </c>
      <c r="D93" s="34"/>
      <c r="E93" s="148"/>
      <c r="F93" s="148"/>
      <c r="G93" s="202"/>
      <c r="H93" s="202"/>
    </row>
    <row r="94" spans="2:8" ht="14.25">
      <c r="B94" s="38" t="s">
        <v>39</v>
      </c>
      <c r="C94" s="29" t="s">
        <v>114</v>
      </c>
      <c r="D94" s="34" t="s">
        <v>150</v>
      </c>
      <c r="E94" s="148">
        <f>F94+H94</f>
        <v>2020.1</v>
      </c>
      <c r="F94" s="148">
        <f>F95</f>
        <v>2020.1</v>
      </c>
      <c r="G94" s="148">
        <f>G95</f>
        <v>1070.6</v>
      </c>
      <c r="H94" s="148">
        <f>H95</f>
        <v>0</v>
      </c>
    </row>
    <row r="95" spans="2:8" ht="15">
      <c r="B95" s="17" t="s">
        <v>113</v>
      </c>
      <c r="C95" s="23" t="s">
        <v>403</v>
      </c>
      <c r="D95" s="34"/>
      <c r="E95" s="11">
        <f>F95+H95</f>
        <v>2020.1</v>
      </c>
      <c r="F95" s="11">
        <f>F86+F89+F92</f>
        <v>2020.1</v>
      </c>
      <c r="G95" s="11">
        <f>G86+G89+G92</f>
        <v>1070.6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182"/>
      <c r="F96" s="182"/>
      <c r="G96" s="78"/>
      <c r="H96" s="202"/>
    </row>
    <row r="97" spans="2:8" ht="14.25">
      <c r="B97" s="38" t="s">
        <v>41</v>
      </c>
      <c r="C97" s="29" t="s">
        <v>114</v>
      </c>
      <c r="D97" s="99" t="s">
        <v>150</v>
      </c>
      <c r="E97" s="148">
        <f>E98</f>
        <v>254.3</v>
      </c>
      <c r="F97" s="148">
        <f>F98</f>
        <v>251.9</v>
      </c>
      <c r="G97" s="148">
        <f>G98</f>
        <v>148.3</v>
      </c>
      <c r="H97" s="148">
        <f>H98</f>
        <v>2.4</v>
      </c>
    </row>
    <row r="98" spans="2:8" ht="15">
      <c r="B98" s="17" t="s">
        <v>554</v>
      </c>
      <c r="C98" s="23" t="s">
        <v>403</v>
      </c>
      <c r="D98" s="99"/>
      <c r="E98" s="11">
        <f>F98+H98</f>
        <v>254.3</v>
      </c>
      <c r="F98" s="11">
        <v>251.9</v>
      </c>
      <c r="G98" s="16">
        <v>148.3</v>
      </c>
      <c r="H98" s="16">
        <v>2.4</v>
      </c>
    </row>
    <row r="99" spans="2:8" ht="15.75">
      <c r="B99" s="17" t="s">
        <v>42</v>
      </c>
      <c r="C99" s="35" t="s">
        <v>49</v>
      </c>
      <c r="D99" s="99"/>
      <c r="E99" s="148"/>
      <c r="F99" s="148"/>
      <c r="G99" s="202"/>
      <c r="H99" s="202"/>
    </row>
    <row r="100" spans="2:8" ht="14.25">
      <c r="B100" s="17" t="s">
        <v>43</v>
      </c>
      <c r="C100" s="100" t="s">
        <v>114</v>
      </c>
      <c r="D100" s="99" t="s">
        <v>150</v>
      </c>
      <c r="E100" s="148">
        <f>E101</f>
        <v>421.2</v>
      </c>
      <c r="F100" s="148">
        <f>F101</f>
        <v>421.2</v>
      </c>
      <c r="G100" s="148">
        <f>G101</f>
        <v>231.8</v>
      </c>
      <c r="H100" s="148">
        <f>H101</f>
        <v>0</v>
      </c>
    </row>
    <row r="101" spans="2:8" ht="15">
      <c r="B101" s="17" t="s">
        <v>555</v>
      </c>
      <c r="C101" s="23" t="s">
        <v>403</v>
      </c>
      <c r="D101" s="101"/>
      <c r="E101" s="11">
        <f>F101+H101</f>
        <v>421.2</v>
      </c>
      <c r="F101" s="11">
        <v>421.2</v>
      </c>
      <c r="G101" s="16">
        <v>231.8</v>
      </c>
      <c r="H101" s="16"/>
    </row>
    <row r="102" spans="2:8" ht="28.5">
      <c r="B102" s="38" t="s">
        <v>44</v>
      </c>
      <c r="C102" s="8" t="s">
        <v>458</v>
      </c>
      <c r="D102" s="99"/>
      <c r="E102" s="148"/>
      <c r="F102" s="148"/>
      <c r="G102" s="202"/>
      <c r="H102" s="202"/>
    </row>
    <row r="103" spans="2:8" ht="14.25">
      <c r="B103" s="38" t="s">
        <v>45</v>
      </c>
      <c r="C103" s="29" t="s">
        <v>114</v>
      </c>
      <c r="D103" s="99" t="s">
        <v>150</v>
      </c>
      <c r="E103" s="148">
        <f>E104</f>
        <v>285.9</v>
      </c>
      <c r="F103" s="148">
        <f>F104</f>
        <v>285.9</v>
      </c>
      <c r="G103" s="148">
        <f>G104</f>
        <v>175.4</v>
      </c>
      <c r="H103" s="148">
        <f>H104</f>
        <v>0</v>
      </c>
    </row>
    <row r="104" spans="2:8" ht="15">
      <c r="B104" s="51" t="s">
        <v>556</v>
      </c>
      <c r="C104" s="23" t="s">
        <v>403</v>
      </c>
      <c r="D104" s="101"/>
      <c r="E104" s="11">
        <f>F104+H104</f>
        <v>285.9</v>
      </c>
      <c r="F104" s="11">
        <v>285.9</v>
      </c>
      <c r="G104" s="16">
        <v>175.4</v>
      </c>
      <c r="H104" s="16"/>
    </row>
    <row r="105" spans="2:8" ht="15.75">
      <c r="B105" s="38" t="s">
        <v>46</v>
      </c>
      <c r="C105" s="35" t="s">
        <v>55</v>
      </c>
      <c r="D105" s="34"/>
      <c r="E105" s="148">
        <f>E106+E111+E114+E109</f>
        <v>136.2</v>
      </c>
      <c r="F105" s="148">
        <f>F106+F111+F114+F109</f>
        <v>133.2</v>
      </c>
      <c r="G105" s="148">
        <f>G106+G111+G114+G109</f>
        <v>71.4</v>
      </c>
      <c r="H105" s="148">
        <f>H106+H111+H114+H109</f>
        <v>3</v>
      </c>
    </row>
    <row r="106" spans="2:8" ht="14.25">
      <c r="B106" s="17" t="s">
        <v>47</v>
      </c>
      <c r="C106" s="29" t="s">
        <v>114</v>
      </c>
      <c r="D106" s="34" t="s">
        <v>150</v>
      </c>
      <c r="E106" s="148">
        <f>E107+E108</f>
        <v>3.6</v>
      </c>
      <c r="F106" s="148">
        <f>F107+F108</f>
        <v>3.6</v>
      </c>
      <c r="G106" s="148">
        <f>G107+G108</f>
        <v>0</v>
      </c>
      <c r="H106" s="148">
        <f>H107+H108</f>
        <v>0</v>
      </c>
    </row>
    <row r="107" spans="2:8" ht="15">
      <c r="B107" s="17" t="s">
        <v>556</v>
      </c>
      <c r="C107" s="22" t="s">
        <v>101</v>
      </c>
      <c r="D107" s="33"/>
      <c r="E107" s="11">
        <f>F107+H107</f>
        <v>2</v>
      </c>
      <c r="F107" s="11">
        <v>2</v>
      </c>
      <c r="G107" s="16"/>
      <c r="H107" s="16"/>
    </row>
    <row r="108" spans="2:8" ht="15">
      <c r="B108" s="17" t="s">
        <v>610</v>
      </c>
      <c r="C108" s="102" t="s">
        <v>130</v>
      </c>
      <c r="D108" s="96"/>
      <c r="E108" s="11">
        <f>F108+H108</f>
        <v>1.6</v>
      </c>
      <c r="F108" s="11">
        <v>1.6</v>
      </c>
      <c r="G108" s="16"/>
      <c r="H108" s="16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403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456</v>
      </c>
      <c r="C111" s="30" t="s">
        <v>117</v>
      </c>
      <c r="D111" s="34" t="s">
        <v>154</v>
      </c>
      <c r="E111" s="148">
        <f>E112+E113</f>
        <v>127.6</v>
      </c>
      <c r="F111" s="148">
        <f>F112+F113</f>
        <v>124.6</v>
      </c>
      <c r="G111" s="148">
        <f>G112+G113</f>
        <v>71.4</v>
      </c>
      <c r="H111" s="148">
        <f>H112+H113</f>
        <v>3</v>
      </c>
    </row>
    <row r="112" spans="2:8" ht="15">
      <c r="B112" s="17" t="s">
        <v>310</v>
      </c>
      <c r="C112" s="22" t="s">
        <v>99</v>
      </c>
      <c r="D112" s="90"/>
      <c r="E112" s="11">
        <f>F112+H112</f>
        <v>103.2</v>
      </c>
      <c r="F112" s="11">
        <v>100.2</v>
      </c>
      <c r="G112" s="16">
        <v>65.4</v>
      </c>
      <c r="H112" s="16">
        <v>3</v>
      </c>
    </row>
    <row r="113" spans="2:8" ht="15">
      <c r="B113" s="17" t="s">
        <v>557</v>
      </c>
      <c r="C113" s="24" t="s">
        <v>100</v>
      </c>
      <c r="D113" s="90"/>
      <c r="E113" s="11">
        <f>F113+H113</f>
        <v>24.4</v>
      </c>
      <c r="F113" s="11">
        <v>24.4</v>
      </c>
      <c r="G113" s="16">
        <v>6</v>
      </c>
      <c r="H113" s="16"/>
    </row>
    <row r="114" spans="2:8" ht="14.25">
      <c r="B114" s="17" t="s">
        <v>609</v>
      </c>
      <c r="C114" s="7" t="s">
        <v>82</v>
      </c>
      <c r="D114" s="34" t="s">
        <v>151</v>
      </c>
      <c r="E114" s="148">
        <f>F114+H114</f>
        <v>5</v>
      </c>
      <c r="F114" s="148">
        <f>F115</f>
        <v>5</v>
      </c>
      <c r="G114" s="148">
        <f>G115</f>
        <v>0</v>
      </c>
      <c r="H114" s="148">
        <f>H115</f>
        <v>0</v>
      </c>
    </row>
    <row r="115" spans="2:8" ht="15">
      <c r="B115" s="17" t="s">
        <v>560</v>
      </c>
      <c r="C115" s="9" t="s">
        <v>120</v>
      </c>
      <c r="D115" s="34"/>
      <c r="E115" s="148">
        <f>F115+H115</f>
        <v>5</v>
      </c>
      <c r="F115" s="11">
        <v>5</v>
      </c>
      <c r="G115" s="17"/>
      <c r="H115" s="17"/>
    </row>
    <row r="116" spans="2:8" ht="15.75">
      <c r="B116" s="38" t="s">
        <v>48</v>
      </c>
      <c r="C116" s="35" t="s">
        <v>60</v>
      </c>
      <c r="D116" s="34"/>
      <c r="E116" s="148">
        <f>E117+E122+E125+E120</f>
        <v>192.89999999999998</v>
      </c>
      <c r="F116" s="148">
        <f>F117+F122+F125+F120</f>
        <v>192.89999999999998</v>
      </c>
      <c r="G116" s="148">
        <f>G117+G122+G125+G120</f>
        <v>102.1</v>
      </c>
      <c r="H116" s="148">
        <f>H117+H122+H125+H120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148">
        <f>E118+E119</f>
        <v>3</v>
      </c>
      <c r="F117" s="148">
        <f>F118+F119</f>
        <v>3</v>
      </c>
      <c r="G117" s="148">
        <f>G118+G119</f>
        <v>0</v>
      </c>
      <c r="H117" s="148">
        <f>H118+H119</f>
        <v>0</v>
      </c>
    </row>
    <row r="118" spans="2:8" ht="15">
      <c r="B118" s="51" t="s">
        <v>556</v>
      </c>
      <c r="C118" s="22" t="s">
        <v>101</v>
      </c>
      <c r="D118" s="33"/>
      <c r="E118" s="11">
        <f>F118+H118</f>
        <v>1</v>
      </c>
      <c r="F118" s="11">
        <v>1</v>
      </c>
      <c r="G118" s="16"/>
      <c r="H118" s="16"/>
    </row>
    <row r="119" spans="2:8" ht="15">
      <c r="B119" s="17" t="s">
        <v>555</v>
      </c>
      <c r="C119" s="102" t="s">
        <v>130</v>
      </c>
      <c r="D119" s="96"/>
      <c r="E119" s="11">
        <f>F119+H119</f>
        <v>2</v>
      </c>
      <c r="F119" s="11">
        <v>2</v>
      </c>
      <c r="G119" s="16"/>
      <c r="H119" s="16"/>
    </row>
    <row r="120" spans="2:8" ht="25.5">
      <c r="B120" s="40" t="s">
        <v>262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403</v>
      </c>
      <c r="D121" s="96"/>
      <c r="E121" s="11">
        <f>F121+H121</f>
        <v>0</v>
      </c>
      <c r="F121" s="11"/>
      <c r="G121" s="16"/>
      <c r="H121" s="16"/>
    </row>
    <row r="122" spans="2:8" ht="25.5">
      <c r="B122" s="38" t="s">
        <v>400</v>
      </c>
      <c r="C122" s="30" t="s">
        <v>117</v>
      </c>
      <c r="D122" s="34" t="s">
        <v>154</v>
      </c>
      <c r="E122" s="148">
        <f>E123+E124</f>
        <v>164.89999999999998</v>
      </c>
      <c r="F122" s="148">
        <f>F123+F124</f>
        <v>164.89999999999998</v>
      </c>
      <c r="G122" s="148">
        <f>G123+G124</f>
        <v>102.1</v>
      </c>
      <c r="H122" s="148">
        <f>H123+H124</f>
        <v>0</v>
      </c>
    </row>
    <row r="123" spans="2:8" ht="15">
      <c r="B123" s="17" t="s">
        <v>310</v>
      </c>
      <c r="C123" s="22" t="s">
        <v>99</v>
      </c>
      <c r="D123" s="90"/>
      <c r="E123" s="11">
        <f>F123+H123</f>
        <v>125.1</v>
      </c>
      <c r="F123" s="11">
        <v>125.1</v>
      </c>
      <c r="G123" s="16">
        <v>87.1</v>
      </c>
      <c r="H123" s="17"/>
    </row>
    <row r="124" spans="2:8" ht="15">
      <c r="B124" s="17" t="s">
        <v>557</v>
      </c>
      <c r="C124" s="24" t="s">
        <v>100</v>
      </c>
      <c r="D124" s="90"/>
      <c r="E124" s="11">
        <f>F124+H124</f>
        <v>39.8</v>
      </c>
      <c r="F124" s="11">
        <v>39.8</v>
      </c>
      <c r="G124" s="16">
        <v>15</v>
      </c>
      <c r="H124" s="16"/>
    </row>
    <row r="125" spans="2:8" ht="14.25">
      <c r="B125" s="41" t="s">
        <v>400</v>
      </c>
      <c r="C125" s="7" t="s">
        <v>82</v>
      </c>
      <c r="D125" s="34" t="s">
        <v>151</v>
      </c>
      <c r="E125" s="148">
        <f>F125+H125</f>
        <v>25</v>
      </c>
      <c r="F125" s="148">
        <f>F126</f>
        <v>25</v>
      </c>
      <c r="G125" s="148">
        <f>G126</f>
        <v>0</v>
      </c>
      <c r="H125" s="148">
        <f>H126</f>
        <v>0</v>
      </c>
    </row>
    <row r="126" spans="2:8" ht="15">
      <c r="B126" s="17" t="s">
        <v>560</v>
      </c>
      <c r="C126" s="9" t="s">
        <v>120</v>
      </c>
      <c r="D126" s="34"/>
      <c r="E126" s="14">
        <f>F126+H126</f>
        <v>25</v>
      </c>
      <c r="F126" s="11">
        <v>25</v>
      </c>
      <c r="G126" s="17"/>
      <c r="H126" s="17"/>
    </row>
    <row r="127" spans="2:8" ht="14.25">
      <c r="B127" s="40" t="s">
        <v>51</v>
      </c>
      <c r="C127" s="7" t="s">
        <v>64</v>
      </c>
      <c r="D127" s="34"/>
      <c r="E127" s="148">
        <f>E130+E134+E128</f>
        <v>397.8</v>
      </c>
      <c r="F127" s="148">
        <f>F130+F134+F128</f>
        <v>395.99999999999994</v>
      </c>
      <c r="G127" s="148">
        <f>G130+G134+G128</f>
        <v>188.6</v>
      </c>
      <c r="H127" s="148">
        <f>H130+H134+H128</f>
        <v>1.8</v>
      </c>
    </row>
    <row r="128" spans="2:8" ht="25.5">
      <c r="B128" s="38" t="s">
        <v>52</v>
      </c>
      <c r="C128" s="30" t="s">
        <v>115</v>
      </c>
      <c r="D128" s="96" t="s">
        <v>152</v>
      </c>
      <c r="E128" s="148">
        <f>E129</f>
        <v>0</v>
      </c>
      <c r="F128" s="148">
        <f>F129</f>
        <v>0</v>
      </c>
      <c r="G128" s="148">
        <f>G129</f>
        <v>0</v>
      </c>
      <c r="H128" s="148">
        <f>H129</f>
        <v>0</v>
      </c>
    </row>
    <row r="129" spans="2:8" ht="15">
      <c r="B129" s="40"/>
      <c r="C129" s="258" t="s">
        <v>403</v>
      </c>
      <c r="D129" s="96"/>
      <c r="E129" s="11">
        <f>F129+H129</f>
        <v>0</v>
      </c>
      <c r="F129" s="148"/>
      <c r="G129" s="148"/>
      <c r="H129" s="148"/>
    </row>
    <row r="130" spans="2:8" ht="25.5">
      <c r="B130" s="38" t="s">
        <v>53</v>
      </c>
      <c r="C130" s="56" t="s">
        <v>117</v>
      </c>
      <c r="D130" s="34" t="s">
        <v>154</v>
      </c>
      <c r="E130" s="148">
        <f>E131+E132+E133</f>
        <v>387.8</v>
      </c>
      <c r="F130" s="148">
        <f>F131+F132+F133</f>
        <v>385.99999999999994</v>
      </c>
      <c r="G130" s="148">
        <f>G131+G132+G133</f>
        <v>188.6</v>
      </c>
      <c r="H130" s="148">
        <f>H131+H132+H133</f>
        <v>1.8</v>
      </c>
    </row>
    <row r="131" spans="2:8" ht="15">
      <c r="B131" s="17" t="s">
        <v>310</v>
      </c>
      <c r="C131" s="22" t="s">
        <v>99</v>
      </c>
      <c r="D131" s="65"/>
      <c r="E131" s="385">
        <f>F131+H131</f>
        <v>143.4</v>
      </c>
      <c r="F131" s="385">
        <v>141.6</v>
      </c>
      <c r="G131" s="364">
        <v>97.5</v>
      </c>
      <c r="H131" s="17">
        <v>1.8</v>
      </c>
    </row>
    <row r="132" spans="2:8" ht="15">
      <c r="B132" s="17" t="s">
        <v>557</v>
      </c>
      <c r="C132" s="23" t="s">
        <v>100</v>
      </c>
      <c r="D132" s="65"/>
      <c r="E132" s="11">
        <f>F132+H132</f>
        <v>155.2</v>
      </c>
      <c r="F132" s="11">
        <v>155.2</v>
      </c>
      <c r="G132" s="16">
        <v>91.1</v>
      </c>
      <c r="H132" s="16"/>
    </row>
    <row r="133" spans="2:8" ht="15">
      <c r="B133" s="39" t="s">
        <v>558</v>
      </c>
      <c r="C133" s="24" t="s">
        <v>102</v>
      </c>
      <c r="D133" s="65"/>
      <c r="E133" s="11">
        <f>F133+H133</f>
        <v>89.2</v>
      </c>
      <c r="F133" s="11">
        <v>89.2</v>
      </c>
      <c r="G133" s="17"/>
      <c r="H133" s="16"/>
    </row>
    <row r="134" spans="2:8" ht="14.25">
      <c r="B134" s="40" t="s">
        <v>266</v>
      </c>
      <c r="C134" s="7" t="s">
        <v>82</v>
      </c>
      <c r="D134" s="34" t="s">
        <v>151</v>
      </c>
      <c r="E134" s="448">
        <f>F134+H134</f>
        <v>10</v>
      </c>
      <c r="F134" s="148">
        <f>F135</f>
        <v>10</v>
      </c>
      <c r="G134" s="148">
        <f>G135</f>
        <v>0</v>
      </c>
      <c r="H134" s="148">
        <f>H135</f>
        <v>0</v>
      </c>
    </row>
    <row r="135" spans="2:8" ht="15">
      <c r="B135" s="41" t="s">
        <v>560</v>
      </c>
      <c r="C135" s="9" t="s">
        <v>120</v>
      </c>
      <c r="D135" s="34"/>
      <c r="E135" s="14">
        <f>F135+H135</f>
        <v>10</v>
      </c>
      <c r="F135" s="14">
        <v>10</v>
      </c>
      <c r="G135" s="17"/>
      <c r="H135" s="17"/>
    </row>
    <row r="136" spans="2:8" ht="15.75">
      <c r="B136" s="40" t="s">
        <v>54</v>
      </c>
      <c r="C136" s="35" t="s">
        <v>7</v>
      </c>
      <c r="D136" s="34"/>
      <c r="E136" s="148">
        <f>E142+E145+E137+E140</f>
        <v>255.79999999999998</v>
      </c>
      <c r="F136" s="148">
        <f>F142+F145+F137+F140</f>
        <v>255.79999999999998</v>
      </c>
      <c r="G136" s="148">
        <f>G142+G145+G137+G140</f>
        <v>129</v>
      </c>
      <c r="H136" s="148">
        <f>H142+H145+H137+H140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5.1</v>
      </c>
      <c r="F137" s="148">
        <f>F138+F139</f>
        <v>5.1</v>
      </c>
      <c r="G137" s="148">
        <f>G138+G139</f>
        <v>0</v>
      </c>
      <c r="H137" s="148">
        <f>H138+H139</f>
        <v>0</v>
      </c>
    </row>
    <row r="138" spans="2:8" ht="15">
      <c r="B138" s="51" t="s">
        <v>556</v>
      </c>
      <c r="C138" s="22" t="s">
        <v>101</v>
      </c>
      <c r="D138" s="416"/>
      <c r="E138" s="11">
        <f>F138+H138</f>
        <v>1.5</v>
      </c>
      <c r="F138" s="73">
        <v>1.5</v>
      </c>
      <c r="G138" s="148"/>
      <c r="H138" s="148"/>
    </row>
    <row r="139" spans="2:8" ht="15">
      <c r="B139" s="17" t="s">
        <v>555</v>
      </c>
      <c r="C139" s="102" t="s">
        <v>130</v>
      </c>
      <c r="D139" s="417"/>
      <c r="E139" s="11">
        <f>F139+H139</f>
        <v>3.6</v>
      </c>
      <c r="F139" s="73">
        <v>3.6</v>
      </c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48">
        <f>E141</f>
        <v>0</v>
      </c>
      <c r="F140" s="148">
        <f>F141</f>
        <v>0</v>
      </c>
      <c r="G140" s="148">
        <f>G141</f>
        <v>0</v>
      </c>
      <c r="H140" s="148">
        <f>H141</f>
        <v>0</v>
      </c>
    </row>
    <row r="141" spans="2:8" ht="15">
      <c r="B141" s="47" t="s">
        <v>247</v>
      </c>
      <c r="C141" s="258" t="s">
        <v>403</v>
      </c>
      <c r="D141" s="96"/>
      <c r="E141" s="11">
        <f>F141+H141</f>
        <v>0</v>
      </c>
      <c r="F141" s="73"/>
      <c r="G141" s="148"/>
      <c r="H141" s="148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230.7</v>
      </c>
      <c r="F142" s="148">
        <f>F143+F144</f>
        <v>230.7</v>
      </c>
      <c r="G142" s="148">
        <f>G143+G144</f>
        <v>129</v>
      </c>
      <c r="H142" s="148">
        <f>H143+H144</f>
        <v>0</v>
      </c>
    </row>
    <row r="143" spans="2:8" ht="15">
      <c r="B143" s="17" t="s">
        <v>310</v>
      </c>
      <c r="C143" s="22" t="s">
        <v>99</v>
      </c>
      <c r="D143" s="65"/>
      <c r="E143" s="11">
        <f>F143+H143</f>
        <v>152.4</v>
      </c>
      <c r="F143" s="11">
        <v>152.4</v>
      </c>
      <c r="G143" s="16">
        <v>98.6</v>
      </c>
      <c r="H143" s="16"/>
    </row>
    <row r="144" spans="2:8" ht="15">
      <c r="B144" s="17" t="s">
        <v>557</v>
      </c>
      <c r="C144" s="23" t="s">
        <v>100</v>
      </c>
      <c r="D144" s="65"/>
      <c r="E144" s="11">
        <f>F144+H144</f>
        <v>78.3</v>
      </c>
      <c r="F144" s="11">
        <v>78.3</v>
      </c>
      <c r="G144" s="17">
        <v>30.4</v>
      </c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20</v>
      </c>
      <c r="F145" s="148">
        <f>F146</f>
        <v>20</v>
      </c>
      <c r="G145" s="148">
        <f>G146</f>
        <v>0</v>
      </c>
      <c r="H145" s="148">
        <f>H146</f>
        <v>0</v>
      </c>
    </row>
    <row r="146" spans="2:8" ht="15">
      <c r="B146" s="51" t="s">
        <v>560</v>
      </c>
      <c r="C146" s="9" t="s">
        <v>120</v>
      </c>
      <c r="D146" s="103"/>
      <c r="E146" s="66">
        <f>F146+H146</f>
        <v>20</v>
      </c>
      <c r="F146" s="66">
        <v>20</v>
      </c>
      <c r="G146" s="45"/>
      <c r="H146" s="45"/>
    </row>
    <row r="147" spans="2:8" ht="15.75">
      <c r="B147" s="38" t="s">
        <v>59</v>
      </c>
      <c r="C147" s="35" t="s">
        <v>8</v>
      </c>
      <c r="D147" s="34"/>
      <c r="E147" s="180">
        <f>E148+E153+E158+E151</f>
        <v>299.70000000000005</v>
      </c>
      <c r="F147" s="180">
        <f>F148+F153+F158+F151</f>
        <v>299.70000000000005</v>
      </c>
      <c r="G147" s="180">
        <f>G148+G153+G158+G151</f>
        <v>157.1</v>
      </c>
      <c r="H147" s="180">
        <f>H148+H153+H158+H151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6.1</v>
      </c>
      <c r="F148" s="148">
        <f>F149+F150</f>
        <v>6.1</v>
      </c>
      <c r="G148" s="148">
        <f>G149+G150</f>
        <v>0</v>
      </c>
      <c r="H148" s="148">
        <f>H149+H150</f>
        <v>0</v>
      </c>
    </row>
    <row r="149" spans="2:8" ht="15">
      <c r="B149" s="51" t="s">
        <v>556</v>
      </c>
      <c r="C149" s="22" t="s">
        <v>101</v>
      </c>
      <c r="D149" s="33"/>
      <c r="E149" s="11">
        <f>F149+H149</f>
        <v>0.1</v>
      </c>
      <c r="F149" s="11">
        <v>0.1</v>
      </c>
      <c r="G149" s="16"/>
      <c r="H149" s="16"/>
    </row>
    <row r="150" spans="2:8" ht="15">
      <c r="B150" s="17" t="s">
        <v>555</v>
      </c>
      <c r="C150" s="102" t="s">
        <v>161</v>
      </c>
      <c r="D150" s="96"/>
      <c r="E150" s="11">
        <f>F150+H150</f>
        <v>6</v>
      </c>
      <c r="F150" s="11">
        <v>6</v>
      </c>
      <c r="G150" s="16"/>
      <c r="H150" s="16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403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62</v>
      </c>
      <c r="C153" s="56" t="s">
        <v>117</v>
      </c>
      <c r="D153" s="34" t="s">
        <v>154</v>
      </c>
      <c r="E153" s="148">
        <f>E154+E155+E156+E157</f>
        <v>273.6</v>
      </c>
      <c r="F153" s="148">
        <f>F154+F155+F156+F157</f>
        <v>273.6</v>
      </c>
      <c r="G153" s="148">
        <f>G154+G155+G156+G157</f>
        <v>157.1</v>
      </c>
      <c r="H153" s="148">
        <f>H154+H155+H156+H157</f>
        <v>0</v>
      </c>
    </row>
    <row r="154" spans="2:8" ht="15">
      <c r="B154" s="17" t="s">
        <v>310</v>
      </c>
      <c r="C154" s="22" t="s">
        <v>99</v>
      </c>
      <c r="D154" s="65"/>
      <c r="E154" s="11">
        <f aca="true" t="shared" si="3" ref="E154:E159">F154+H154</f>
        <v>183.7</v>
      </c>
      <c r="F154" s="11">
        <v>183.7</v>
      </c>
      <c r="G154" s="16">
        <v>127.1</v>
      </c>
      <c r="H154" s="17"/>
    </row>
    <row r="155" spans="2:8" ht="15">
      <c r="B155" s="17" t="s">
        <v>557</v>
      </c>
      <c r="C155" s="23" t="s">
        <v>100</v>
      </c>
      <c r="D155" s="65"/>
      <c r="E155" s="11">
        <f t="shared" si="3"/>
        <v>66.9</v>
      </c>
      <c r="F155" s="11">
        <v>66.9</v>
      </c>
      <c r="G155" s="16">
        <v>30</v>
      </c>
      <c r="H155" s="16"/>
    </row>
    <row r="156" spans="2:8" ht="15">
      <c r="B156" s="58" t="s">
        <v>175</v>
      </c>
      <c r="C156" s="24" t="s">
        <v>140</v>
      </c>
      <c r="D156" s="65"/>
      <c r="E156" s="11">
        <f t="shared" si="3"/>
        <v>23</v>
      </c>
      <c r="F156" s="11">
        <v>23</v>
      </c>
      <c r="G156" s="17"/>
      <c r="H156" s="16"/>
    </row>
    <row r="157" spans="2:8" ht="15">
      <c r="B157" s="58" t="s">
        <v>559</v>
      </c>
      <c r="C157" s="18" t="s">
        <v>304</v>
      </c>
      <c r="D157" s="65"/>
      <c r="E157" s="11">
        <f t="shared" si="3"/>
        <v>0</v>
      </c>
      <c r="F157" s="11"/>
      <c r="G157" s="17"/>
      <c r="H157" s="16"/>
    </row>
    <row r="158" spans="2:8" ht="14.25">
      <c r="B158" s="38" t="s">
        <v>226</v>
      </c>
      <c r="C158" s="7" t="s">
        <v>82</v>
      </c>
      <c r="D158" s="34" t="s">
        <v>151</v>
      </c>
      <c r="E158" s="37">
        <f t="shared" si="3"/>
        <v>20</v>
      </c>
      <c r="F158" s="37">
        <f>F159</f>
        <v>20</v>
      </c>
      <c r="G158" s="37">
        <f>G159</f>
        <v>0</v>
      </c>
      <c r="H158" s="37">
        <f>H159</f>
        <v>0</v>
      </c>
    </row>
    <row r="159" spans="2:8" ht="15">
      <c r="B159" s="17" t="s">
        <v>560</v>
      </c>
      <c r="C159" s="9" t="s">
        <v>120</v>
      </c>
      <c r="D159" s="103"/>
      <c r="E159" s="66">
        <f t="shared" si="3"/>
        <v>20</v>
      </c>
      <c r="F159" s="66">
        <v>20</v>
      </c>
      <c r="G159" s="45"/>
      <c r="H159" s="45"/>
    </row>
    <row r="160" spans="2:8" ht="14.25">
      <c r="B160" s="390" t="s">
        <v>63</v>
      </c>
      <c r="C160" s="7" t="s">
        <v>457</v>
      </c>
      <c r="D160" s="107"/>
      <c r="E160" s="148">
        <f>E161+E166+E172+E164</f>
        <v>1282.4</v>
      </c>
      <c r="F160" s="148">
        <f>F161+F166+F172+F164</f>
        <v>1277.6</v>
      </c>
      <c r="G160" s="148">
        <f>G161+G166+G172+G164</f>
        <v>648.2</v>
      </c>
      <c r="H160" s="148">
        <f>H161+H166+H172+H164</f>
        <v>4.8</v>
      </c>
    </row>
    <row r="161" spans="2:8" ht="14.25">
      <c r="B161" s="38" t="s">
        <v>65</v>
      </c>
      <c r="C161" s="29" t="s">
        <v>114</v>
      </c>
      <c r="D161" s="34" t="s">
        <v>150</v>
      </c>
      <c r="E161" s="206">
        <f>E106+E117+E148+E137</f>
        <v>17.799999999999997</v>
      </c>
      <c r="F161" s="206">
        <f>F106+F117+F148+F137</f>
        <v>17.799999999999997</v>
      </c>
      <c r="G161" s="206">
        <f>G106+G117+G148+G137</f>
        <v>0</v>
      </c>
      <c r="H161" s="206">
        <f>H106+H117+H148+H137</f>
        <v>0</v>
      </c>
    </row>
    <row r="162" spans="2:8" ht="15">
      <c r="B162" s="51" t="s">
        <v>556</v>
      </c>
      <c r="C162" s="23" t="s">
        <v>101</v>
      </c>
      <c r="D162" s="90"/>
      <c r="E162" s="11">
        <f>F162+H162</f>
        <v>4.6</v>
      </c>
      <c r="F162" s="11">
        <f aca="true" t="shared" si="4" ref="F162:H163">F107+F118+F149+F138</f>
        <v>4.6</v>
      </c>
      <c r="G162" s="11">
        <f t="shared" si="4"/>
        <v>0</v>
      </c>
      <c r="H162" s="11">
        <f t="shared" si="4"/>
        <v>0</v>
      </c>
    </row>
    <row r="163" spans="2:8" ht="15">
      <c r="B163" s="17" t="s">
        <v>555</v>
      </c>
      <c r="C163" s="23" t="s">
        <v>130</v>
      </c>
      <c r="D163" s="87"/>
      <c r="E163" s="11">
        <f>F163+H163</f>
        <v>13.2</v>
      </c>
      <c r="F163" s="11">
        <f t="shared" si="4"/>
        <v>13.2</v>
      </c>
      <c r="G163" s="11">
        <f t="shared" si="4"/>
        <v>0</v>
      </c>
      <c r="H163" s="11">
        <f t="shared" si="4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11">
        <f>E165</f>
        <v>0</v>
      </c>
      <c r="F164" s="11">
        <f>F165</f>
        <v>0</v>
      </c>
      <c r="G164" s="11">
        <f>G165</f>
        <v>0</v>
      </c>
      <c r="H164" s="11">
        <f>H165</f>
        <v>0</v>
      </c>
    </row>
    <row r="165" spans="2:8" ht="15">
      <c r="B165" s="104" t="s">
        <v>38</v>
      </c>
      <c r="C165" s="258" t="s">
        <v>403</v>
      </c>
      <c r="D165" s="96"/>
      <c r="E165" s="11">
        <f>F165+H165</f>
        <v>0</v>
      </c>
      <c r="F165" s="11">
        <f>F109+F120+F128+F140+F151</f>
        <v>0</v>
      </c>
      <c r="G165" s="11">
        <f>G109+G120+G128+G140+G151</f>
        <v>0</v>
      </c>
      <c r="H165" s="11">
        <f>H109+H120+H128+H140+H151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148">
        <f>E167+E168+E169+E170+E171</f>
        <v>1184.6000000000001</v>
      </c>
      <c r="F166" s="148">
        <f>F167+F168+F169+F170+F171</f>
        <v>1179.8</v>
      </c>
      <c r="G166" s="148">
        <f>G167+G168+G169+G170+G171</f>
        <v>648.2</v>
      </c>
      <c r="H166" s="148">
        <f>H167+H168+H169+H170+H171</f>
        <v>4.8</v>
      </c>
    </row>
    <row r="167" spans="2:8" ht="15">
      <c r="B167" s="17" t="s">
        <v>310</v>
      </c>
      <c r="C167" s="31" t="s">
        <v>99</v>
      </c>
      <c r="D167" s="72"/>
      <c r="E167" s="60">
        <f aca="true" t="shared" si="5" ref="E167:H168">E112+E123+E131+E143+E154</f>
        <v>707.8</v>
      </c>
      <c r="F167" s="11">
        <f t="shared" si="5"/>
        <v>703</v>
      </c>
      <c r="G167" s="11">
        <f t="shared" si="5"/>
        <v>475.70000000000005</v>
      </c>
      <c r="H167" s="11">
        <f t="shared" si="5"/>
        <v>4.8</v>
      </c>
    </row>
    <row r="168" spans="2:13" ht="15">
      <c r="B168" s="17" t="s">
        <v>557</v>
      </c>
      <c r="C168" s="25" t="s">
        <v>100</v>
      </c>
      <c r="D168" s="103"/>
      <c r="E168" s="60">
        <f t="shared" si="5"/>
        <v>364.6</v>
      </c>
      <c r="F168" s="11">
        <f t="shared" si="5"/>
        <v>364.6</v>
      </c>
      <c r="G168" s="11">
        <f t="shared" si="5"/>
        <v>172.5</v>
      </c>
      <c r="H168" s="11">
        <f t="shared" si="5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60">
        <f>E156</f>
        <v>23</v>
      </c>
      <c r="F169" s="11">
        <f>F156</f>
        <v>23</v>
      </c>
      <c r="G169" s="11">
        <f>G156</f>
        <v>0</v>
      </c>
      <c r="H169" s="11">
        <f>H156</f>
        <v>0</v>
      </c>
    </row>
    <row r="170" spans="2:8" ht="15">
      <c r="B170" s="17" t="s">
        <v>558</v>
      </c>
      <c r="C170" s="26" t="s">
        <v>102</v>
      </c>
      <c r="D170" s="32"/>
      <c r="E170" s="60">
        <f>E133</f>
        <v>89.2</v>
      </c>
      <c r="F170" s="11">
        <f>F133</f>
        <v>89.2</v>
      </c>
      <c r="G170" s="11">
        <f>G133</f>
        <v>0</v>
      </c>
      <c r="H170" s="11">
        <f>H133</f>
        <v>0</v>
      </c>
    </row>
    <row r="171" spans="2:8" ht="15">
      <c r="B171" s="17" t="s">
        <v>559</v>
      </c>
      <c r="C171" s="25" t="s">
        <v>304</v>
      </c>
      <c r="D171" s="32"/>
      <c r="E171" s="60">
        <f>E157</f>
        <v>0</v>
      </c>
      <c r="F171" s="60">
        <f>F157</f>
        <v>0</v>
      </c>
      <c r="G171" s="60">
        <f>G157</f>
        <v>0</v>
      </c>
      <c r="H171" s="60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148">
        <f>E173</f>
        <v>80</v>
      </c>
      <c r="F172" s="148">
        <f>F173</f>
        <v>80</v>
      </c>
      <c r="G172" s="148">
        <f>G173</f>
        <v>0</v>
      </c>
      <c r="H172" s="148">
        <f>H173</f>
        <v>0</v>
      </c>
    </row>
    <row r="173" spans="2:8" ht="15">
      <c r="B173" s="47" t="s">
        <v>560</v>
      </c>
      <c r="C173" s="18" t="s">
        <v>120</v>
      </c>
      <c r="D173" s="15"/>
      <c r="E173" s="11">
        <f>F173+H173</f>
        <v>80</v>
      </c>
      <c r="F173" s="11">
        <f>F146+F135+F159+F126+F115</f>
        <v>80</v>
      </c>
      <c r="G173" s="11">
        <f>G146+G135+G159+G126+G115</f>
        <v>0</v>
      </c>
      <c r="H173" s="11">
        <f>H146+H135+H159+H126+H115</f>
        <v>0</v>
      </c>
    </row>
    <row r="174" spans="2:8" ht="15.75">
      <c r="B174" s="111" t="s">
        <v>67</v>
      </c>
      <c r="C174" s="35" t="s">
        <v>122</v>
      </c>
      <c r="D174" s="15"/>
      <c r="E174" s="148">
        <f>E175</f>
        <v>179.7</v>
      </c>
      <c r="F174" s="148">
        <f>F175</f>
        <v>179.7</v>
      </c>
      <c r="G174" s="148">
        <f>G175</f>
        <v>101.5</v>
      </c>
      <c r="H174" s="148">
        <f>H175</f>
        <v>0</v>
      </c>
    </row>
    <row r="175" spans="2:8" ht="25.5">
      <c r="B175" s="51" t="s">
        <v>38</v>
      </c>
      <c r="C175" s="30" t="s">
        <v>115</v>
      </c>
      <c r="D175" s="6" t="s">
        <v>152</v>
      </c>
      <c r="E175" s="14">
        <f>F175+H175</f>
        <v>179.7</v>
      </c>
      <c r="F175" s="14">
        <v>179.7</v>
      </c>
      <c r="G175" s="14">
        <v>101.5</v>
      </c>
      <c r="H175" s="14"/>
    </row>
    <row r="176" spans="2:8" ht="15.75">
      <c r="B176" s="38" t="s">
        <v>71</v>
      </c>
      <c r="C176" s="256" t="s">
        <v>394</v>
      </c>
      <c r="D176" s="6"/>
      <c r="E176" s="148">
        <f>E177</f>
        <v>258.6</v>
      </c>
      <c r="F176" s="148">
        <f>F177</f>
        <v>100.9</v>
      </c>
      <c r="G176" s="148">
        <f>G177</f>
        <v>0</v>
      </c>
      <c r="H176" s="148">
        <f>H177</f>
        <v>157.7</v>
      </c>
    </row>
    <row r="177" spans="2:8" ht="14.25">
      <c r="B177" s="51" t="s">
        <v>72</v>
      </c>
      <c r="C177" s="29" t="s">
        <v>165</v>
      </c>
      <c r="D177" s="75" t="s">
        <v>40</v>
      </c>
      <c r="E177" s="14">
        <f>E178+E179+E180</f>
        <v>258.6</v>
      </c>
      <c r="F177" s="14">
        <f>F178+F179+F180</f>
        <v>100.9</v>
      </c>
      <c r="G177" s="14">
        <f>G178+G179+G180</f>
        <v>0</v>
      </c>
      <c r="H177" s="14">
        <f>H178+H179+H180</f>
        <v>157.7</v>
      </c>
    </row>
    <row r="178" spans="2:8" ht="15">
      <c r="B178" s="51" t="s">
        <v>562</v>
      </c>
      <c r="C178" s="79" t="s">
        <v>79</v>
      </c>
      <c r="D178" s="80"/>
      <c r="E178" s="60">
        <f>F178+H178</f>
        <v>100</v>
      </c>
      <c r="F178" s="11">
        <v>100</v>
      </c>
      <c r="G178" s="16"/>
      <c r="H178" s="16"/>
    </row>
    <row r="179" spans="2:8" ht="15">
      <c r="B179" s="51" t="s">
        <v>178</v>
      </c>
      <c r="C179" s="79" t="s">
        <v>80</v>
      </c>
      <c r="D179" s="80"/>
      <c r="E179" s="60">
        <f>F179+H179</f>
        <v>158.6</v>
      </c>
      <c r="F179" s="11">
        <v>0.9</v>
      </c>
      <c r="G179" s="16"/>
      <c r="H179" s="16">
        <v>157.7</v>
      </c>
    </row>
    <row r="180" spans="2:8" ht="15">
      <c r="B180" s="51" t="s">
        <v>411</v>
      </c>
      <c r="C180" s="79" t="s">
        <v>468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405</v>
      </c>
      <c r="D181" s="260"/>
      <c r="E181" s="37">
        <f>F181+H181</f>
        <v>60.6</v>
      </c>
      <c r="F181" s="148">
        <f>F182</f>
        <v>60.6</v>
      </c>
      <c r="G181" s="148">
        <f>G182</f>
        <v>35.2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14">
        <f>F182+H182</f>
        <v>60.6</v>
      </c>
      <c r="F182" s="14">
        <v>60.6</v>
      </c>
      <c r="G182" s="11">
        <v>35.2</v>
      </c>
      <c r="H182" s="148"/>
    </row>
    <row r="183" spans="2:8" ht="15.75">
      <c r="B183" s="262" t="s">
        <v>333</v>
      </c>
      <c r="C183" s="220" t="s">
        <v>145</v>
      </c>
      <c r="D183" s="6"/>
      <c r="E183" s="148">
        <f>E184+E185+E186+E187+E188+E190+E191+E192+E189</f>
        <v>9637.999999999998</v>
      </c>
      <c r="F183" s="148">
        <f>F184+F185+F186+F187+F188+F190+F191+F192+F189</f>
        <v>9461.099999999997</v>
      </c>
      <c r="G183" s="148">
        <f>G184+G185+G186+G187+G188+G190+G191+G192+G189</f>
        <v>3569.9</v>
      </c>
      <c r="H183" s="148">
        <f>H184+H185+H186+H187+H188+H190+H191+H192+H189</f>
        <v>176.89999999999998</v>
      </c>
    </row>
    <row r="184" spans="2:8" ht="14.25">
      <c r="B184" s="38" t="s">
        <v>239</v>
      </c>
      <c r="C184" s="29" t="s">
        <v>114</v>
      </c>
      <c r="D184" s="6" t="s">
        <v>150</v>
      </c>
      <c r="E184" s="11">
        <f>E161+E103+E100+E97+E94+E82+E79+E14+E182</f>
        <v>3453.9</v>
      </c>
      <c r="F184" s="11">
        <f>F161+F103+F100+F97+F94+F82+F79+F14+F182</f>
        <v>3451.4999999999995</v>
      </c>
      <c r="G184" s="11">
        <f>G161+G103+G100+G97+G94+G82+G79+G14+G182</f>
        <v>1849.3999999999999</v>
      </c>
      <c r="H184" s="11">
        <f>H161+H103+H100+H97+H94+H82+H79+H14+H182</f>
        <v>2.4</v>
      </c>
    </row>
    <row r="185" spans="2:8" ht="25.5">
      <c r="B185" s="38" t="s">
        <v>281</v>
      </c>
      <c r="C185" s="30" t="s">
        <v>115</v>
      </c>
      <c r="D185" s="6" t="s">
        <v>152</v>
      </c>
      <c r="E185" s="11">
        <f>E57+E174+E164</f>
        <v>2069.7999999999997</v>
      </c>
      <c r="F185" s="11">
        <f>F57+F174+F164</f>
        <v>2069.7999999999997</v>
      </c>
      <c r="G185" s="11">
        <f>G57+G174+G164</f>
        <v>101.5</v>
      </c>
      <c r="H185" s="11">
        <f>H57+H174+H164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1">
        <f>E23+E55+E166</f>
        <v>3055.2000000000003</v>
      </c>
      <c r="F186" s="11">
        <f>F23+F55+F166</f>
        <v>3047.4</v>
      </c>
      <c r="G186" s="11">
        <f>G23+G55+G166</f>
        <v>1585.2</v>
      </c>
      <c r="H186" s="11">
        <f>H23+H55+H166</f>
        <v>7.8</v>
      </c>
    </row>
    <row r="187" spans="2:8" ht="28.5">
      <c r="B187" s="38" t="s">
        <v>283</v>
      </c>
      <c r="C187" s="112" t="s">
        <v>242</v>
      </c>
      <c r="D187" s="6" t="s">
        <v>153</v>
      </c>
      <c r="E187" s="11">
        <f>E34</f>
        <v>63.3</v>
      </c>
      <c r="F187" s="11">
        <f>F34</f>
        <v>54.3</v>
      </c>
      <c r="G187" s="11">
        <f>G34</f>
        <v>33.8</v>
      </c>
      <c r="H187" s="11">
        <f>H34</f>
        <v>9</v>
      </c>
    </row>
    <row r="188" spans="2:8" ht="14.25">
      <c r="B188" s="38" t="s">
        <v>284</v>
      </c>
      <c r="C188" s="7" t="s">
        <v>121</v>
      </c>
      <c r="D188" s="6" t="s">
        <v>155</v>
      </c>
      <c r="E188" s="11">
        <f>E39</f>
        <v>43.8</v>
      </c>
      <c r="F188" s="11">
        <f>F39</f>
        <v>43.8</v>
      </c>
      <c r="G188" s="11">
        <f>G39</f>
        <v>0</v>
      </c>
      <c r="H188" s="11">
        <f>H39</f>
        <v>0</v>
      </c>
    </row>
    <row r="189" spans="2:8" ht="31.5">
      <c r="B189" s="38" t="s">
        <v>285</v>
      </c>
      <c r="C189" s="149" t="s">
        <v>207</v>
      </c>
      <c r="D189" s="6" t="s">
        <v>156</v>
      </c>
      <c r="E189" s="11">
        <f>E43</f>
        <v>10</v>
      </c>
      <c r="F189" s="11">
        <f>F43</f>
        <v>10</v>
      </c>
      <c r="G189" s="11">
        <f>G43</f>
        <v>0</v>
      </c>
      <c r="H189" s="11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1">
        <f>F190+H190</f>
        <v>116</v>
      </c>
      <c r="F190" s="11">
        <f>F172+F46</f>
        <v>116</v>
      </c>
      <c r="G190" s="11">
        <f>G172+G46</f>
        <v>0</v>
      </c>
      <c r="H190" s="11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1">
        <f>F191+H191</f>
        <v>563</v>
      </c>
      <c r="F191" s="11">
        <f>F48</f>
        <v>563</v>
      </c>
      <c r="G191" s="11">
        <f>G48</f>
        <v>0</v>
      </c>
      <c r="H191" s="11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1">
        <f>F192+H192</f>
        <v>263</v>
      </c>
      <c r="F192" s="257">
        <f>F51+F177</f>
        <v>105.30000000000001</v>
      </c>
      <c r="G192" s="257">
        <f>G51+G177</f>
        <v>0</v>
      </c>
      <c r="H192" s="257">
        <f>H51+H177</f>
        <v>157.7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H10:H12"/>
    <mergeCell ref="F11:F12"/>
    <mergeCell ref="G11:G12"/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25">
      <selection activeCell="C31" sqref="C31"/>
    </sheetView>
  </sheetViews>
  <sheetFormatPr defaultColWidth="9.140625" defaultRowHeight="12.75"/>
  <cols>
    <col min="1" max="1" width="1.1484375" style="36" customWidth="1"/>
    <col min="2" max="2" width="9.140625" style="36" customWidth="1"/>
    <col min="3" max="3" width="42.7109375" style="36" customWidth="1"/>
    <col min="4" max="4" width="7.42187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530" t="s">
        <v>658</v>
      </c>
      <c r="G2" s="530"/>
      <c r="H2" s="530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296</v>
      </c>
      <c r="G4" s="9"/>
      <c r="H4" s="185"/>
    </row>
    <row r="6" spans="2:8" ht="14.25">
      <c r="B6" s="585" t="s">
        <v>636</v>
      </c>
      <c r="C6" s="585"/>
      <c r="D6" s="585"/>
      <c r="E6" s="585"/>
      <c r="F6" s="585"/>
      <c r="G6" s="585"/>
      <c r="H6" s="585"/>
    </row>
    <row r="7" spans="2:9" ht="14.25">
      <c r="B7" s="585" t="s">
        <v>464</v>
      </c>
      <c r="C7" s="585"/>
      <c r="D7" s="585"/>
      <c r="E7" s="585"/>
      <c r="F7" s="585"/>
      <c r="G7" s="585"/>
      <c r="H7" s="585"/>
      <c r="I7" s="43"/>
    </row>
    <row r="8" spans="3:8" ht="12.75">
      <c r="C8" s="593" t="s">
        <v>303</v>
      </c>
      <c r="D8" s="593"/>
      <c r="E8" s="593"/>
      <c r="F8" s="593"/>
      <c r="G8" s="593"/>
      <c r="H8" s="36" t="s">
        <v>10</v>
      </c>
    </row>
    <row r="9" spans="2:8" ht="12.75" customHeight="1">
      <c r="B9" s="584" t="s">
        <v>309</v>
      </c>
      <c r="C9" s="46"/>
      <c r="D9" s="588" t="s">
        <v>311</v>
      </c>
      <c r="E9" s="582" t="s">
        <v>0</v>
      </c>
      <c r="F9" s="541" t="s">
        <v>11</v>
      </c>
      <c r="G9" s="541"/>
      <c r="H9" s="541"/>
    </row>
    <row r="10" spans="2:8" ht="12.75" customHeight="1">
      <c r="B10" s="584"/>
      <c r="C10" s="586" t="s">
        <v>125</v>
      </c>
      <c r="D10" s="589"/>
      <c r="E10" s="591"/>
      <c r="F10" s="541" t="s">
        <v>12</v>
      </c>
      <c r="G10" s="541"/>
      <c r="H10" s="581" t="s">
        <v>13</v>
      </c>
    </row>
    <row r="11" spans="2:8" ht="12.75" customHeight="1">
      <c r="B11" s="584"/>
      <c r="C11" s="586"/>
      <c r="D11" s="589"/>
      <c r="E11" s="591"/>
      <c r="F11" s="582" t="s">
        <v>14</v>
      </c>
      <c r="G11" s="542" t="s">
        <v>255</v>
      </c>
      <c r="H11" s="581"/>
    </row>
    <row r="12" spans="2:8" ht="29.25" customHeight="1">
      <c r="B12" s="584"/>
      <c r="C12" s="587"/>
      <c r="D12" s="590"/>
      <c r="E12" s="583"/>
      <c r="F12" s="583"/>
      <c r="G12" s="543"/>
      <c r="H12" s="581"/>
    </row>
    <row r="13" spans="2:8" ht="15.75">
      <c r="B13" s="38" t="s">
        <v>15</v>
      </c>
      <c r="C13" s="48" t="s">
        <v>1</v>
      </c>
      <c r="D13" s="49"/>
      <c r="E13" s="37">
        <f>F13+H13</f>
        <v>0</v>
      </c>
      <c r="F13" s="50">
        <f>F14+F23+F34+F39+F46+F43+F48+F51</f>
        <v>0</v>
      </c>
      <c r="G13" s="50">
        <f>G14+G23+G34+G39+G46+G43+G48+G51</f>
        <v>0</v>
      </c>
      <c r="H13" s="50">
        <f>H14+H23+H34+H39+H46+H43+H48+H51</f>
        <v>0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E15+E16+E18+E19+E20+E21+E22+E17</f>
        <v>0</v>
      </c>
      <c r="F14" s="50">
        <f>F15+F16+F18+F19+F20+F21+F22+F17</f>
        <v>0</v>
      </c>
      <c r="G14" s="50">
        <f>G15+G16+G18+G19+G20+G21+G22+G17</f>
        <v>0</v>
      </c>
      <c r="H14" s="50">
        <f>H15+H16+H18+H19+H20+H21+H22+H17</f>
        <v>0</v>
      </c>
    </row>
    <row r="15" spans="2:8" ht="15">
      <c r="B15" s="51" t="s">
        <v>171</v>
      </c>
      <c r="C15" s="52" t="s">
        <v>291</v>
      </c>
      <c r="D15" s="578"/>
      <c r="E15" s="11">
        <f aca="true" t="shared" si="0" ref="E15:E32">F15+H15</f>
        <v>0</v>
      </c>
      <c r="F15" s="197"/>
      <c r="G15" s="197"/>
      <c r="H15" s="50"/>
    </row>
    <row r="16" spans="2:8" ht="15">
      <c r="B16" s="17" t="s">
        <v>399</v>
      </c>
      <c r="C16" s="52" t="s">
        <v>398</v>
      </c>
      <c r="D16" s="579"/>
      <c r="E16" s="11">
        <f t="shared" si="0"/>
        <v>0</v>
      </c>
      <c r="F16" s="197"/>
      <c r="G16" s="197"/>
      <c r="H16" s="53"/>
    </row>
    <row r="17" spans="2:8" ht="15">
      <c r="B17" s="17" t="s">
        <v>172</v>
      </c>
      <c r="C17" s="52" t="s">
        <v>292</v>
      </c>
      <c r="D17" s="579"/>
      <c r="E17" s="11">
        <f t="shared" si="0"/>
        <v>0</v>
      </c>
      <c r="F17" s="197"/>
      <c r="G17" s="197"/>
      <c r="H17" s="53"/>
    </row>
    <row r="18" spans="2:8" ht="15">
      <c r="B18" s="17" t="s">
        <v>173</v>
      </c>
      <c r="C18" s="9" t="s">
        <v>253</v>
      </c>
      <c r="D18" s="579"/>
      <c r="E18" s="11">
        <f t="shared" si="0"/>
        <v>0</v>
      </c>
      <c r="F18" s="197"/>
      <c r="G18" s="197"/>
      <c r="H18" s="50"/>
    </row>
    <row r="19" spans="2:8" ht="15">
      <c r="B19" s="17" t="s">
        <v>174</v>
      </c>
      <c r="C19" s="9" t="s">
        <v>256</v>
      </c>
      <c r="D19" s="579"/>
      <c r="E19" s="11">
        <f t="shared" si="0"/>
        <v>0</v>
      </c>
      <c r="F19" s="197"/>
      <c r="G19" s="197"/>
      <c r="H19" s="50"/>
    </row>
    <row r="20" spans="2:8" ht="15">
      <c r="B20" s="17" t="s">
        <v>175</v>
      </c>
      <c r="C20" s="9" t="s">
        <v>85</v>
      </c>
      <c r="D20" s="579"/>
      <c r="E20" s="11">
        <f t="shared" si="0"/>
        <v>0</v>
      </c>
      <c r="F20" s="197"/>
      <c r="G20" s="197"/>
      <c r="H20" s="50"/>
    </row>
    <row r="21" spans="2:8" ht="15">
      <c r="B21" s="51" t="s">
        <v>176</v>
      </c>
      <c r="C21" s="9" t="s">
        <v>86</v>
      </c>
      <c r="D21" s="579"/>
      <c r="E21" s="11">
        <f t="shared" si="0"/>
        <v>0</v>
      </c>
      <c r="F21" s="197"/>
      <c r="G21" s="197"/>
      <c r="H21" s="50"/>
    </row>
    <row r="22" spans="2:8" ht="15">
      <c r="B22" s="51" t="s">
        <v>177</v>
      </c>
      <c r="C22" s="54" t="s">
        <v>81</v>
      </c>
      <c r="D22" s="28"/>
      <c r="E22" s="11">
        <f t="shared" si="0"/>
        <v>0</v>
      </c>
      <c r="F22" s="197"/>
      <c r="G22" s="197"/>
      <c r="H22" s="50"/>
    </row>
    <row r="23" spans="2:8" ht="26.25" customHeight="1">
      <c r="B23" s="55" t="s">
        <v>17</v>
      </c>
      <c r="C23" s="56" t="s">
        <v>117</v>
      </c>
      <c r="D23" s="57" t="s">
        <v>154</v>
      </c>
      <c r="E23" s="201">
        <f>F23+H23</f>
        <v>0</v>
      </c>
      <c r="F23" s="201">
        <f>F24+F26+F27+F28+F29+F30+F32+F25+F31+F33</f>
        <v>0</v>
      </c>
      <c r="G23" s="201">
        <f>G24+G26+G27+G28+G29+G30+G32+G25+G31+G33</f>
        <v>0</v>
      </c>
      <c r="H23" s="201">
        <f>H24+H26+H27+H28+H29+H30+H32+H25+H31+H33</f>
        <v>0</v>
      </c>
    </row>
    <row r="24" spans="2:8" ht="15">
      <c r="B24" s="58" t="s">
        <v>310</v>
      </c>
      <c r="C24" s="22" t="s">
        <v>290</v>
      </c>
      <c r="D24" s="59"/>
      <c r="E24" s="60">
        <f t="shared" si="0"/>
        <v>0</v>
      </c>
      <c r="F24" s="11"/>
      <c r="G24" s="61"/>
      <c r="H24" s="16"/>
    </row>
    <row r="25" spans="2:8" ht="15">
      <c r="B25" s="58" t="s">
        <v>168</v>
      </c>
      <c r="C25" s="23" t="s">
        <v>289</v>
      </c>
      <c r="D25" s="62"/>
      <c r="E25" s="60">
        <f t="shared" si="0"/>
        <v>0</v>
      </c>
      <c r="F25" s="11"/>
      <c r="G25" s="16"/>
      <c r="H25" s="61"/>
    </row>
    <row r="26" spans="2:8" ht="15">
      <c r="B26" s="58" t="s">
        <v>179</v>
      </c>
      <c r="C26" s="23" t="s">
        <v>76</v>
      </c>
      <c r="D26" s="63"/>
      <c r="E26" s="60">
        <f t="shared" si="0"/>
        <v>0</v>
      </c>
      <c r="F26" s="11"/>
      <c r="G26" s="16"/>
      <c r="H26" s="16"/>
    </row>
    <row r="27" spans="2:8" ht="15">
      <c r="B27" s="58" t="s">
        <v>175</v>
      </c>
      <c r="C27" s="23" t="s">
        <v>187</v>
      </c>
      <c r="D27" s="63"/>
      <c r="E27" s="60">
        <f t="shared" si="0"/>
        <v>0</v>
      </c>
      <c r="F27" s="11"/>
      <c r="G27" s="16"/>
      <c r="H27" s="16"/>
    </row>
    <row r="28" spans="2:8" ht="15">
      <c r="B28" s="58" t="s">
        <v>180</v>
      </c>
      <c r="C28" s="54" t="s">
        <v>2</v>
      </c>
      <c r="D28" s="62"/>
      <c r="E28" s="60">
        <f t="shared" si="0"/>
        <v>0</v>
      </c>
      <c r="F28" s="11"/>
      <c r="G28" s="202"/>
      <c r="H28" s="64"/>
    </row>
    <row r="29" spans="2:8" ht="15">
      <c r="B29" s="113" t="s">
        <v>177</v>
      </c>
      <c r="C29" s="54" t="s">
        <v>81</v>
      </c>
      <c r="D29" s="62"/>
      <c r="E29" s="60">
        <f t="shared" si="0"/>
        <v>0</v>
      </c>
      <c r="F29" s="11"/>
      <c r="G29" s="64"/>
      <c r="H29" s="64"/>
    </row>
    <row r="30" spans="2:8" ht="15">
      <c r="B30" s="58" t="s">
        <v>302</v>
      </c>
      <c r="C30" s="23" t="s">
        <v>4</v>
      </c>
      <c r="D30" s="65"/>
      <c r="E30" s="60">
        <f t="shared" si="0"/>
        <v>0</v>
      </c>
      <c r="F30" s="66"/>
      <c r="G30" s="45"/>
      <c r="H30" s="64"/>
    </row>
    <row r="31" spans="2:8" ht="45">
      <c r="B31" s="114" t="s">
        <v>170</v>
      </c>
      <c r="C31" s="223" t="s">
        <v>677</v>
      </c>
      <c r="D31" s="65"/>
      <c r="E31" s="60">
        <f t="shared" si="0"/>
        <v>0</v>
      </c>
      <c r="F31" s="66"/>
      <c r="G31" s="45"/>
      <c r="H31" s="64"/>
    </row>
    <row r="32" spans="2:8" ht="30">
      <c r="B32" s="17" t="s">
        <v>182</v>
      </c>
      <c r="C32" s="67" t="s">
        <v>118</v>
      </c>
      <c r="D32" s="65"/>
      <c r="E32" s="68">
        <f t="shared" si="0"/>
        <v>0</v>
      </c>
      <c r="F32" s="16"/>
      <c r="G32" s="17"/>
      <c r="H32" s="17"/>
    </row>
    <row r="33" spans="2:8" ht="30">
      <c r="B33" s="114" t="s">
        <v>577</v>
      </c>
      <c r="C33" s="386" t="s">
        <v>576</v>
      </c>
      <c r="D33" s="65"/>
      <c r="E33" s="197">
        <f>SB!E33+'D-2012'!E33+'skol. lėšos'!E33</f>
        <v>0</v>
      </c>
      <c r="F33" s="197"/>
      <c r="G33" s="47"/>
      <c r="H33" s="47"/>
    </row>
    <row r="34" spans="2:8" ht="30.75" customHeight="1">
      <c r="B34" s="38" t="s">
        <v>18</v>
      </c>
      <c r="C34" s="69" t="s">
        <v>242</v>
      </c>
      <c r="D34" s="72" t="s">
        <v>153</v>
      </c>
      <c r="E34" s="70">
        <f>E35+E37+E36+E38</f>
        <v>0</v>
      </c>
      <c r="F34" s="70">
        <f>F35+F37+F36+F38</f>
        <v>0</v>
      </c>
      <c r="G34" s="70">
        <f>G35+G37+G36+G38</f>
        <v>0</v>
      </c>
      <c r="H34" s="70">
        <f>H35+H37+H36+H38</f>
        <v>0</v>
      </c>
    </row>
    <row r="35" spans="2:8" ht="15">
      <c r="B35" s="51" t="s">
        <v>183</v>
      </c>
      <c r="C35" s="71" t="s">
        <v>3</v>
      </c>
      <c r="D35" s="72"/>
      <c r="E35" s="73">
        <f>F35+H35</f>
        <v>0</v>
      </c>
      <c r="F35" s="14"/>
      <c r="G35" s="61"/>
      <c r="H35" s="64"/>
    </row>
    <row r="36" spans="2:8" ht="15">
      <c r="B36" s="51" t="s">
        <v>184</v>
      </c>
      <c r="C36" s="71" t="s">
        <v>163</v>
      </c>
      <c r="D36" s="74"/>
      <c r="E36" s="73">
        <f>F36+H36</f>
        <v>0</v>
      </c>
      <c r="F36" s="14"/>
      <c r="G36" s="61"/>
      <c r="H36" s="61"/>
    </row>
    <row r="37" spans="2:8" ht="15">
      <c r="B37" s="51" t="s">
        <v>185</v>
      </c>
      <c r="C37" s="9" t="s">
        <v>83</v>
      </c>
      <c r="D37" s="74"/>
      <c r="E37" s="73">
        <f>F37+H37</f>
        <v>0</v>
      </c>
      <c r="F37" s="11"/>
      <c r="G37" s="15"/>
      <c r="H37" s="15"/>
    </row>
    <row r="38" spans="2:8" ht="15">
      <c r="B38" s="51" t="s">
        <v>170</v>
      </c>
      <c r="C38" s="9" t="s">
        <v>551</v>
      </c>
      <c r="D38" s="75"/>
      <c r="E38" s="73">
        <f>F38+H38</f>
        <v>0</v>
      </c>
      <c r="F38" s="60"/>
      <c r="G38" s="354"/>
      <c r="H38" s="354"/>
    </row>
    <row r="39" spans="2:8" ht="14.25">
      <c r="B39" s="38" t="s">
        <v>19</v>
      </c>
      <c r="C39" s="7" t="s">
        <v>121</v>
      </c>
      <c r="D39" s="74" t="s">
        <v>155</v>
      </c>
      <c r="E39" s="13">
        <f>E40+E41+E42</f>
        <v>0</v>
      </c>
      <c r="F39" s="144">
        <f>F40+F41+F42</f>
        <v>0</v>
      </c>
      <c r="G39" s="144">
        <f>G40+G41+G42</f>
        <v>0</v>
      </c>
      <c r="H39" s="144">
        <f>H40+H41+H42</f>
        <v>0</v>
      </c>
    </row>
    <row r="40" spans="2:8" ht="15">
      <c r="B40" s="51" t="s">
        <v>170</v>
      </c>
      <c r="C40" s="9" t="s">
        <v>77</v>
      </c>
      <c r="D40" s="72"/>
      <c r="E40" s="73">
        <f>F40+H40</f>
        <v>0</v>
      </c>
      <c r="F40" s="11"/>
      <c r="G40" s="15"/>
      <c r="H40" s="15"/>
    </row>
    <row r="41" spans="2:8" ht="15">
      <c r="B41" s="51" t="s">
        <v>170</v>
      </c>
      <c r="C41" s="9" t="s">
        <v>84</v>
      </c>
      <c r="D41" s="75"/>
      <c r="E41" s="73">
        <f>F41+H41</f>
        <v>0</v>
      </c>
      <c r="F41" s="11"/>
      <c r="G41" s="15"/>
      <c r="H41" s="15"/>
    </row>
    <row r="42" spans="2:8" ht="15">
      <c r="B42" s="51" t="s">
        <v>170</v>
      </c>
      <c r="C42" s="9" t="s">
        <v>167</v>
      </c>
      <c r="D42" s="75"/>
      <c r="E42" s="73">
        <f>F42+H42</f>
        <v>0</v>
      </c>
      <c r="F42" s="221"/>
      <c r="G42" s="222"/>
      <c r="H42" s="222"/>
    </row>
    <row r="43" spans="2:8" ht="28.5">
      <c r="B43" s="38" t="s">
        <v>78</v>
      </c>
      <c r="C43" s="8" t="s">
        <v>207</v>
      </c>
      <c r="D43" s="75" t="s">
        <v>156</v>
      </c>
      <c r="E43" s="13">
        <f>E44+E45</f>
        <v>0</v>
      </c>
      <c r="F43" s="13">
        <f>F44+F45</f>
        <v>0</v>
      </c>
      <c r="G43" s="13">
        <f>G44+G45</f>
        <v>0</v>
      </c>
      <c r="H43" s="13">
        <f>H44+H45</f>
        <v>0</v>
      </c>
    </row>
    <row r="44" spans="2:8" ht="15">
      <c r="B44" s="51" t="s">
        <v>170</v>
      </c>
      <c r="C44" s="9" t="s">
        <v>77</v>
      </c>
      <c r="D44" s="75"/>
      <c r="E44" s="73">
        <f>F44+H44</f>
        <v>0</v>
      </c>
      <c r="F44" s="11"/>
      <c r="G44" s="15"/>
      <c r="H44" s="15"/>
    </row>
    <row r="45" spans="2:8" ht="15">
      <c r="B45" s="51" t="s">
        <v>552</v>
      </c>
      <c r="C45" s="9" t="s">
        <v>553</v>
      </c>
      <c r="D45" s="75"/>
      <c r="E45" s="73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6" t="s">
        <v>151</v>
      </c>
      <c r="E46" s="13">
        <f>F46+H46</f>
        <v>0</v>
      </c>
      <c r="F46" s="182">
        <f>F47</f>
        <v>0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4">
        <f>F47+H47</f>
        <v>0</v>
      </c>
      <c r="F47" s="183"/>
      <c r="G47" s="51"/>
      <c r="H47" s="199"/>
    </row>
    <row r="48" spans="2:9" ht="28.5">
      <c r="B48" s="38" t="s">
        <v>159</v>
      </c>
      <c r="C48" s="8" t="s">
        <v>164</v>
      </c>
      <c r="D48" s="6" t="s">
        <v>38</v>
      </c>
      <c r="E48" s="37">
        <f>E49</f>
        <v>0</v>
      </c>
      <c r="F48" s="37">
        <f>F49+F50</f>
        <v>0</v>
      </c>
      <c r="G48" s="37">
        <f>G49+G50</f>
        <v>0</v>
      </c>
      <c r="H48" s="37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14">
        <f>F49</f>
        <v>0</v>
      </c>
      <c r="F49" s="183"/>
      <c r="G49" s="15"/>
      <c r="H49" s="16"/>
    </row>
    <row r="50" spans="2:8" ht="30">
      <c r="B50" s="17" t="s">
        <v>564</v>
      </c>
      <c r="C50" s="367" t="s">
        <v>565</v>
      </c>
      <c r="D50" s="75"/>
      <c r="E50" s="11">
        <f>F50+H50</f>
        <v>0</v>
      </c>
      <c r="F50" s="183"/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37">
        <f>E52+E53</f>
        <v>0</v>
      </c>
      <c r="F51" s="148">
        <f>F52+F53</f>
        <v>0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0</v>
      </c>
      <c r="F52" s="11"/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211" t="s">
        <v>252</v>
      </c>
      <c r="D54" s="6"/>
      <c r="E54" s="37"/>
      <c r="F54" s="6"/>
      <c r="G54" s="38"/>
      <c r="H54" s="17"/>
    </row>
    <row r="55" spans="2:8" ht="25.5">
      <c r="B55" s="38" t="s">
        <v>21</v>
      </c>
      <c r="C55" s="30" t="s">
        <v>117</v>
      </c>
      <c r="D55" s="72" t="s">
        <v>154</v>
      </c>
      <c r="E55" s="37">
        <f aca="true" t="shared" si="1" ref="E55:E60">F55+H55</f>
        <v>0</v>
      </c>
      <c r="F55" s="37"/>
      <c r="G55" s="38"/>
      <c r="H55" s="17"/>
    </row>
    <row r="56" spans="2:13" ht="28.5">
      <c r="B56" s="38" t="s">
        <v>22</v>
      </c>
      <c r="C56" s="8" t="s">
        <v>87</v>
      </c>
      <c r="D56" s="33"/>
      <c r="E56" s="81">
        <f t="shared" si="1"/>
        <v>0</v>
      </c>
      <c r="F56" s="37">
        <f>F57</f>
        <v>0</v>
      </c>
      <c r="G56" s="37">
        <f>G57</f>
        <v>0</v>
      </c>
      <c r="H56" s="37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81">
        <f t="shared" si="1"/>
        <v>0</v>
      </c>
      <c r="F57" s="81">
        <f>F58+F60+F61+F62+F71+F77+F59</f>
        <v>0</v>
      </c>
      <c r="G57" s="81">
        <f>G58+G60+G61+G62+G71+G77+G59</f>
        <v>0</v>
      </c>
      <c r="H57" s="81">
        <f>H58+H60+H61+H62+H71+H77+H59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0</v>
      </c>
      <c r="F58" s="14"/>
      <c r="G58" s="64"/>
      <c r="H58" s="64"/>
      <c r="I58" s="82"/>
      <c r="J58" s="83"/>
      <c r="K58" s="83"/>
      <c r="L58" s="84"/>
      <c r="M58" s="84"/>
    </row>
    <row r="59" spans="2:13" ht="15">
      <c r="B59" s="58" t="s">
        <v>307</v>
      </c>
      <c r="C59" s="25" t="s">
        <v>308</v>
      </c>
      <c r="D59" s="103"/>
      <c r="E59" s="85">
        <f t="shared" si="1"/>
        <v>0</v>
      </c>
      <c r="F59" s="14"/>
      <c r="G59" s="64"/>
      <c r="H59" s="64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0</v>
      </c>
      <c r="F60" s="11"/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aca="true" t="shared" si="2" ref="E61:E77">F61+H61</f>
        <v>0</v>
      </c>
      <c r="F61" s="11"/>
      <c r="G61" s="17"/>
      <c r="H61" s="17"/>
      <c r="I61" s="87"/>
      <c r="J61" s="83"/>
      <c r="K61" s="88"/>
      <c r="L61" s="88"/>
      <c r="M61" s="88"/>
    </row>
    <row r="62" spans="2:13" ht="15">
      <c r="B62" s="462"/>
      <c r="C62" s="463" t="s">
        <v>158</v>
      </c>
      <c r="D62" s="86"/>
      <c r="E62" s="465">
        <f t="shared" si="2"/>
        <v>0</v>
      </c>
      <c r="F62" s="465">
        <f>F63+F64+F65+F66+F67+F68</f>
        <v>0</v>
      </c>
      <c r="G62" s="465">
        <f>G63+G64+G69+G65+G66+G67+G68+G70+G71</f>
        <v>0</v>
      </c>
      <c r="H62" s="465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63" t="s">
        <v>91</v>
      </c>
      <c r="D63" s="86"/>
      <c r="E63" s="73">
        <f t="shared" si="2"/>
        <v>0</v>
      </c>
      <c r="F63" s="14"/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63" t="s">
        <v>92</v>
      </c>
      <c r="D64" s="90"/>
      <c r="E64" s="73">
        <f t="shared" si="2"/>
        <v>0</v>
      </c>
      <c r="F64" s="14"/>
      <c r="G64" s="64"/>
      <c r="H64" s="61"/>
      <c r="I64" s="92"/>
      <c r="J64" s="88"/>
      <c r="K64" s="88"/>
      <c r="L64" s="88"/>
      <c r="M64" s="88"/>
    </row>
    <row r="65" spans="2:8" ht="15">
      <c r="B65" s="17" t="s">
        <v>250</v>
      </c>
      <c r="C65" s="463" t="s">
        <v>93</v>
      </c>
      <c r="D65" s="86"/>
      <c r="E65" s="73">
        <f t="shared" si="2"/>
        <v>0</v>
      </c>
      <c r="F65" s="14"/>
      <c r="G65" s="16"/>
      <c r="H65" s="16"/>
    </row>
    <row r="66" spans="2:8" ht="15">
      <c r="B66" s="17" t="s">
        <v>250</v>
      </c>
      <c r="C66" s="463" t="s">
        <v>94</v>
      </c>
      <c r="D66" s="86"/>
      <c r="E66" s="73">
        <f t="shared" si="2"/>
        <v>0</v>
      </c>
      <c r="F66" s="14"/>
      <c r="G66" s="16"/>
      <c r="H66" s="16"/>
    </row>
    <row r="67" spans="2:8" ht="15">
      <c r="B67" s="58" t="s">
        <v>251</v>
      </c>
      <c r="C67" s="467" t="s">
        <v>95</v>
      </c>
      <c r="D67" s="86"/>
      <c r="E67" s="73">
        <f t="shared" si="2"/>
        <v>0</v>
      </c>
      <c r="F67" s="14"/>
      <c r="G67" s="17"/>
      <c r="H67" s="17"/>
    </row>
    <row r="68" spans="2:8" ht="15">
      <c r="B68" s="58" t="s">
        <v>248</v>
      </c>
      <c r="C68" s="467" t="s">
        <v>96</v>
      </c>
      <c r="D68" s="86"/>
      <c r="E68" s="73">
        <f t="shared" si="2"/>
        <v>0</v>
      </c>
      <c r="F68" s="14"/>
      <c r="G68" s="17"/>
      <c r="H68" s="17"/>
    </row>
    <row r="69" spans="2:8" ht="15">
      <c r="B69" s="17" t="s">
        <v>250</v>
      </c>
      <c r="C69" s="9" t="s">
        <v>404</v>
      </c>
      <c r="D69" s="86"/>
      <c r="E69" s="73">
        <f t="shared" si="2"/>
        <v>0</v>
      </c>
      <c r="F69" s="14"/>
      <c r="G69" s="17"/>
      <c r="H69" s="16"/>
    </row>
    <row r="70" spans="2:8" ht="15">
      <c r="B70" s="58" t="s">
        <v>247</v>
      </c>
      <c r="C70" s="25" t="s">
        <v>97</v>
      </c>
      <c r="D70" s="86"/>
      <c r="E70" s="73">
        <f t="shared" si="2"/>
        <v>0</v>
      </c>
      <c r="F70" s="14"/>
      <c r="G70" s="17"/>
      <c r="H70" s="16"/>
    </row>
    <row r="71" spans="2:8" ht="15">
      <c r="B71" s="58" t="s">
        <v>186</v>
      </c>
      <c r="C71" s="25" t="s">
        <v>98</v>
      </c>
      <c r="D71" s="86"/>
      <c r="E71" s="194">
        <f t="shared" si="2"/>
        <v>0</v>
      </c>
      <c r="F71" s="66"/>
      <c r="G71" s="17"/>
      <c r="H71" s="16"/>
    </row>
    <row r="72" spans="2:8" ht="15">
      <c r="B72" s="58" t="s">
        <v>246</v>
      </c>
      <c r="C72" s="25" t="s">
        <v>298</v>
      </c>
      <c r="D72" s="86"/>
      <c r="E72" s="194">
        <f t="shared" si="2"/>
        <v>0</v>
      </c>
      <c r="F72" s="66"/>
      <c r="G72" s="17"/>
      <c r="H72" s="16"/>
    </row>
    <row r="73" spans="2:8" ht="15">
      <c r="B73" s="58" t="s">
        <v>246</v>
      </c>
      <c r="C73" s="25" t="s">
        <v>300</v>
      </c>
      <c r="D73" s="86"/>
      <c r="E73" s="194">
        <f t="shared" si="2"/>
        <v>0</v>
      </c>
      <c r="F73" s="66"/>
      <c r="G73" s="17"/>
      <c r="H73" s="16"/>
    </row>
    <row r="74" spans="2:8" ht="15">
      <c r="B74" s="58" t="s">
        <v>246</v>
      </c>
      <c r="C74" s="25" t="s">
        <v>301</v>
      </c>
      <c r="D74" s="86"/>
      <c r="E74" s="73">
        <f t="shared" si="2"/>
        <v>0</v>
      </c>
      <c r="F74" s="16"/>
      <c r="G74" s="17"/>
      <c r="H74" s="16"/>
    </row>
    <row r="75" spans="2:8" ht="15">
      <c r="B75" s="58" t="s">
        <v>247</v>
      </c>
      <c r="C75" s="25" t="s">
        <v>293</v>
      </c>
      <c r="D75" s="86"/>
      <c r="E75" s="73">
        <f t="shared" si="2"/>
        <v>0</v>
      </c>
      <c r="F75" s="16"/>
      <c r="G75" s="17"/>
      <c r="H75" s="16"/>
    </row>
    <row r="76" spans="2:8" ht="15">
      <c r="B76" s="58" t="s">
        <v>247</v>
      </c>
      <c r="C76" s="25" t="s">
        <v>305</v>
      </c>
      <c r="D76" s="86"/>
      <c r="E76" s="195"/>
      <c r="F76" s="197"/>
      <c r="G76" s="17"/>
      <c r="H76" s="16"/>
    </row>
    <row r="77" spans="2:9" ht="30">
      <c r="B77" s="17" t="s">
        <v>249</v>
      </c>
      <c r="C77" s="93" t="s">
        <v>257</v>
      </c>
      <c r="D77" s="94"/>
      <c r="E77" s="73">
        <f t="shared" si="2"/>
        <v>0</v>
      </c>
      <c r="F77" s="14"/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37"/>
      <c r="F78" s="37"/>
      <c r="G78" s="64"/>
      <c r="H78" s="64"/>
    </row>
    <row r="79" spans="2:8" ht="14.25">
      <c r="B79" s="95" t="s">
        <v>26</v>
      </c>
      <c r="C79" s="29" t="s">
        <v>114</v>
      </c>
      <c r="D79" s="34" t="s">
        <v>150</v>
      </c>
      <c r="E79" s="37">
        <f>F79+H79</f>
        <v>875.2</v>
      </c>
      <c r="F79" s="37">
        <f>F80</f>
        <v>875.2</v>
      </c>
      <c r="G79" s="37">
        <f>G80</f>
        <v>540.7</v>
      </c>
      <c r="H79" s="37">
        <f>H80</f>
        <v>0</v>
      </c>
    </row>
    <row r="80" spans="2:8" ht="15">
      <c r="B80" s="17" t="s">
        <v>107</v>
      </c>
      <c r="C80" s="258" t="s">
        <v>403</v>
      </c>
      <c r="D80" s="97"/>
      <c r="E80" s="73">
        <f>F80+H80</f>
        <v>875.2</v>
      </c>
      <c r="F80" s="11">
        <v>875.2</v>
      </c>
      <c r="G80" s="16">
        <v>540.7</v>
      </c>
      <c r="H80" s="16"/>
    </row>
    <row r="81" spans="2:8" ht="31.5">
      <c r="B81" s="38" t="s">
        <v>27</v>
      </c>
      <c r="C81" s="149" t="s">
        <v>306</v>
      </c>
      <c r="D81" s="34"/>
      <c r="E81" s="37"/>
      <c r="F81" s="37"/>
      <c r="H81" s="64"/>
    </row>
    <row r="82" spans="2:8" ht="14.25">
      <c r="B82" s="38" t="s">
        <v>28</v>
      </c>
      <c r="C82" s="29" t="s">
        <v>114</v>
      </c>
      <c r="D82" s="34" t="s">
        <v>150</v>
      </c>
      <c r="E82" s="37">
        <f>F82+H82</f>
        <v>696.6</v>
      </c>
      <c r="F82" s="37">
        <f>F83</f>
        <v>696.6</v>
      </c>
      <c r="G82" s="37">
        <f>G83</f>
        <v>507.9</v>
      </c>
      <c r="H82" s="37">
        <f>H83</f>
        <v>0</v>
      </c>
    </row>
    <row r="83" spans="2:8" ht="15">
      <c r="B83" s="17" t="s">
        <v>109</v>
      </c>
      <c r="C83" s="258" t="s">
        <v>403</v>
      </c>
      <c r="D83" s="97"/>
      <c r="E83" s="11">
        <f>F83+H83</f>
        <v>696.6</v>
      </c>
      <c r="F83" s="11">
        <v>696.6</v>
      </c>
      <c r="G83" s="64">
        <v>507.9</v>
      </c>
      <c r="H83" s="16"/>
    </row>
    <row r="84" spans="2:8" ht="15.75">
      <c r="B84" s="38" t="s">
        <v>29</v>
      </c>
      <c r="C84" s="35" t="s">
        <v>32</v>
      </c>
      <c r="D84" s="34"/>
      <c r="E84" s="37"/>
      <c r="F84" s="37"/>
      <c r="G84" s="64"/>
      <c r="H84" s="64"/>
    </row>
    <row r="85" spans="2:8" ht="14.25">
      <c r="B85" s="17" t="s">
        <v>30</v>
      </c>
      <c r="C85" s="98" t="s">
        <v>114</v>
      </c>
      <c r="D85" s="34" t="s">
        <v>150</v>
      </c>
      <c r="E85" s="37">
        <f>F85+H85</f>
        <v>0</v>
      </c>
      <c r="F85" s="37">
        <f>F86</f>
        <v>0</v>
      </c>
      <c r="G85" s="37">
        <f>G86</f>
        <v>0</v>
      </c>
      <c r="H85" s="37">
        <f>H86</f>
        <v>0</v>
      </c>
    </row>
    <row r="86" spans="2:8" ht="15">
      <c r="B86" s="17" t="s">
        <v>110</v>
      </c>
      <c r="C86" s="258" t="s">
        <v>403</v>
      </c>
      <c r="D86" s="34"/>
      <c r="E86" s="11">
        <f>F86+H86</f>
        <v>0</v>
      </c>
      <c r="F86" s="11"/>
      <c r="G86" s="16"/>
      <c r="H86" s="16"/>
    </row>
    <row r="87" spans="2:8" ht="15.75">
      <c r="B87" s="38" t="s">
        <v>31</v>
      </c>
      <c r="C87" s="35" t="s">
        <v>37</v>
      </c>
      <c r="D87" s="34"/>
      <c r="E87" s="37"/>
      <c r="F87" s="37"/>
      <c r="G87" s="64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37">
        <f>F88+H88</f>
        <v>0</v>
      </c>
      <c r="F88" s="37">
        <f>F89</f>
        <v>0</v>
      </c>
      <c r="G88" s="37">
        <f>G89</f>
        <v>0</v>
      </c>
      <c r="H88" s="37">
        <f>H89</f>
        <v>0</v>
      </c>
    </row>
    <row r="89" spans="2:8" ht="15">
      <c r="B89" s="17" t="s">
        <v>111</v>
      </c>
      <c r="C89" s="258" t="s">
        <v>403</v>
      </c>
      <c r="D89" s="34"/>
      <c r="E89" s="11">
        <f>F89+H89</f>
        <v>0</v>
      </c>
      <c r="F89" s="11"/>
      <c r="G89" s="16"/>
      <c r="H89" s="64"/>
    </row>
    <row r="90" spans="2:8" ht="15.75">
      <c r="B90" s="38" t="s">
        <v>34</v>
      </c>
      <c r="C90" s="21" t="s">
        <v>5</v>
      </c>
      <c r="D90" s="34"/>
      <c r="E90" s="37"/>
      <c r="F90" s="37"/>
      <c r="G90" s="64"/>
      <c r="H90" s="64"/>
    </row>
    <row r="91" spans="2:8" ht="14.25">
      <c r="B91" s="38" t="s">
        <v>35</v>
      </c>
      <c r="C91" s="29" t="s">
        <v>114</v>
      </c>
      <c r="D91" s="34" t="s">
        <v>150</v>
      </c>
      <c r="E91" s="37">
        <f>F91+H91</f>
        <v>0</v>
      </c>
      <c r="F91" s="37">
        <f>F92</f>
        <v>0</v>
      </c>
      <c r="G91" s="37">
        <f>G92</f>
        <v>0</v>
      </c>
      <c r="H91" s="37">
        <f>H92</f>
        <v>0</v>
      </c>
    </row>
    <row r="92" spans="2:8" ht="15">
      <c r="B92" s="17" t="s">
        <v>112</v>
      </c>
      <c r="C92" s="258" t="s">
        <v>403</v>
      </c>
      <c r="D92" s="34"/>
      <c r="E92" s="11">
        <f>F92+H92</f>
        <v>0</v>
      </c>
      <c r="F92" s="11"/>
      <c r="G92" s="16"/>
      <c r="H92" s="16"/>
    </row>
    <row r="93" spans="2:8" ht="14.25">
      <c r="B93" s="38" t="s">
        <v>38</v>
      </c>
      <c r="C93" s="27" t="s">
        <v>460</v>
      </c>
      <c r="D93" s="34"/>
      <c r="E93" s="37"/>
      <c r="F93" s="37"/>
      <c r="G93" s="64"/>
      <c r="H93" s="64"/>
    </row>
    <row r="94" spans="2:8" ht="14.25">
      <c r="B94" s="38" t="s">
        <v>39</v>
      </c>
      <c r="C94" s="29" t="s">
        <v>114</v>
      </c>
      <c r="D94" s="34" t="s">
        <v>150</v>
      </c>
      <c r="E94" s="37">
        <f>F94+H94</f>
        <v>0</v>
      </c>
      <c r="F94" s="37">
        <f>F95</f>
        <v>0</v>
      </c>
      <c r="G94" s="37">
        <f>G95</f>
        <v>0</v>
      </c>
      <c r="H94" s="37">
        <f>H95</f>
        <v>0</v>
      </c>
    </row>
    <row r="95" spans="2:8" ht="15">
      <c r="B95" s="17" t="s">
        <v>113</v>
      </c>
      <c r="C95" s="258" t="s">
        <v>403</v>
      </c>
      <c r="D95" s="34"/>
      <c r="E95" s="11">
        <f>F95+H95</f>
        <v>0</v>
      </c>
      <c r="F95" s="11">
        <f>F86+F89+F92</f>
        <v>0</v>
      </c>
      <c r="G95" s="11">
        <f>G86+G89+G92</f>
        <v>0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6"/>
      <c r="F96" s="6"/>
      <c r="G96" s="38"/>
      <c r="H96" s="64"/>
    </row>
    <row r="97" spans="2:8" ht="14.25">
      <c r="B97" s="38" t="s">
        <v>41</v>
      </c>
      <c r="C97" s="29" t="s">
        <v>114</v>
      </c>
      <c r="D97" s="99" t="s">
        <v>150</v>
      </c>
      <c r="E97" s="37">
        <f>E98</f>
        <v>0</v>
      </c>
      <c r="F97" s="37">
        <f>F98</f>
        <v>0</v>
      </c>
      <c r="G97" s="37">
        <f>G98</f>
        <v>0</v>
      </c>
      <c r="H97" s="37">
        <f>H98</f>
        <v>0</v>
      </c>
    </row>
    <row r="98" spans="2:8" ht="15">
      <c r="B98" s="17" t="s">
        <v>116</v>
      </c>
      <c r="C98" s="258" t="s">
        <v>403</v>
      </c>
      <c r="D98" s="99"/>
      <c r="E98" s="11">
        <f>F98+H98</f>
        <v>0</v>
      </c>
      <c r="F98" s="11"/>
      <c r="G98" s="16"/>
      <c r="H98" s="16"/>
    </row>
    <row r="99" spans="2:8" ht="15.75">
      <c r="B99" s="38" t="s">
        <v>42</v>
      </c>
      <c r="C99" s="35" t="s">
        <v>49</v>
      </c>
      <c r="D99" s="99"/>
      <c r="E99" s="37"/>
      <c r="F99" s="37"/>
      <c r="G99" s="64"/>
      <c r="H99" s="64"/>
    </row>
    <row r="100" spans="2:8" ht="14.25">
      <c r="B100" s="17" t="s">
        <v>43</v>
      </c>
      <c r="C100" s="100" t="s">
        <v>114</v>
      </c>
      <c r="D100" s="99" t="s">
        <v>150</v>
      </c>
      <c r="E100" s="37">
        <f>E101</f>
        <v>0</v>
      </c>
      <c r="F100" s="37">
        <f>F101</f>
        <v>0</v>
      </c>
      <c r="G100" s="37">
        <f>G101</f>
        <v>0</v>
      </c>
      <c r="H100" s="37">
        <f>H101</f>
        <v>0</v>
      </c>
    </row>
    <row r="101" spans="2:8" ht="15">
      <c r="B101" s="17" t="s">
        <v>126</v>
      </c>
      <c r="C101" s="258" t="s">
        <v>403</v>
      </c>
      <c r="D101" s="101"/>
      <c r="E101" s="11">
        <f>F101+H101</f>
        <v>0</v>
      </c>
      <c r="F101" s="11"/>
      <c r="G101" s="17"/>
      <c r="H101" s="16"/>
    </row>
    <row r="102" spans="2:8" ht="28.5">
      <c r="B102" s="38" t="s">
        <v>44</v>
      </c>
      <c r="C102" s="8" t="s">
        <v>458</v>
      </c>
      <c r="D102" s="99"/>
      <c r="E102" s="37"/>
      <c r="F102" s="37"/>
      <c r="G102" s="64"/>
      <c r="H102" s="64"/>
    </row>
    <row r="103" spans="2:8" ht="14.25">
      <c r="B103" s="38" t="s">
        <v>45</v>
      </c>
      <c r="C103" s="29" t="s">
        <v>114</v>
      </c>
      <c r="D103" s="99" t="s">
        <v>150</v>
      </c>
      <c r="E103" s="37">
        <f>E104</f>
        <v>0</v>
      </c>
      <c r="F103" s="37">
        <f>F104</f>
        <v>0</v>
      </c>
      <c r="G103" s="37">
        <f>G104</f>
        <v>0</v>
      </c>
      <c r="H103" s="37">
        <f>H104</f>
        <v>0</v>
      </c>
    </row>
    <row r="104" spans="2:8" ht="15">
      <c r="B104" s="51" t="s">
        <v>127</v>
      </c>
      <c r="C104" s="258" t="s">
        <v>403</v>
      </c>
      <c r="D104" s="101"/>
      <c r="E104" s="11">
        <f>F104+H104</f>
        <v>0</v>
      </c>
      <c r="F104" s="11"/>
      <c r="G104" s="17"/>
      <c r="H104" s="16"/>
    </row>
    <row r="105" spans="2:8" ht="15.75">
      <c r="B105" s="38" t="s">
        <v>46</v>
      </c>
      <c r="C105" s="388" t="s">
        <v>55</v>
      </c>
      <c r="D105" s="34"/>
      <c r="E105" s="148">
        <f>E106+E111+E114+E109</f>
        <v>0</v>
      </c>
      <c r="F105" s="148">
        <f>F106+F111+F114+F109</f>
        <v>0</v>
      </c>
      <c r="G105" s="148">
        <f>G106+G111+G114+G109</f>
        <v>0</v>
      </c>
      <c r="H105" s="148">
        <f>H106+H111+H114+H109</f>
        <v>0</v>
      </c>
    </row>
    <row r="106" spans="2:8" ht="14.25">
      <c r="B106" s="17" t="s">
        <v>47</v>
      </c>
      <c r="C106" s="29" t="s">
        <v>114</v>
      </c>
      <c r="D106" s="34" t="s">
        <v>150</v>
      </c>
      <c r="E106" s="37">
        <f>E107+E108</f>
        <v>0</v>
      </c>
      <c r="F106" s="37">
        <f>F107+F108</f>
        <v>0</v>
      </c>
      <c r="G106" s="37">
        <f>G107+G108</f>
        <v>0</v>
      </c>
      <c r="H106" s="37">
        <f>H107+H108</f>
        <v>0</v>
      </c>
    </row>
    <row r="107" spans="2:8" ht="15">
      <c r="B107" s="17" t="s">
        <v>556</v>
      </c>
      <c r="C107" s="22" t="s">
        <v>101</v>
      </c>
      <c r="D107" s="33"/>
      <c r="E107" s="11">
        <f>F107+H107</f>
        <v>0</v>
      </c>
      <c r="F107" s="14"/>
      <c r="G107" s="61"/>
      <c r="H107" s="61"/>
    </row>
    <row r="108" spans="2:8" ht="15">
      <c r="B108" s="17" t="s">
        <v>610</v>
      </c>
      <c r="C108" s="102" t="s">
        <v>130</v>
      </c>
      <c r="D108" s="96"/>
      <c r="E108" s="11">
        <f>F108+H108</f>
        <v>0</v>
      </c>
      <c r="F108" s="14"/>
      <c r="G108" s="61"/>
      <c r="H108" s="61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403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456</v>
      </c>
      <c r="C111" s="30" t="s">
        <v>117</v>
      </c>
      <c r="D111" s="34" t="s">
        <v>154</v>
      </c>
      <c r="E111" s="37">
        <f>E112+E113</f>
        <v>0</v>
      </c>
      <c r="F111" s="37">
        <f>F112+F113</f>
        <v>0</v>
      </c>
      <c r="G111" s="37">
        <f>G112+G113</f>
        <v>0</v>
      </c>
      <c r="H111" s="37">
        <f>H112+H113</f>
        <v>0</v>
      </c>
    </row>
    <row r="112" spans="2:8" ht="15">
      <c r="B112" s="17" t="s">
        <v>310</v>
      </c>
      <c r="C112" s="22" t="s">
        <v>99</v>
      </c>
      <c r="D112" s="90"/>
      <c r="E112" s="11">
        <f>F112+H112</f>
        <v>0</v>
      </c>
      <c r="F112" s="14"/>
      <c r="G112" s="51"/>
      <c r="H112" s="51"/>
    </row>
    <row r="113" spans="2:8" ht="15">
      <c r="B113" s="17" t="s">
        <v>557</v>
      </c>
      <c r="C113" s="24" t="s">
        <v>100</v>
      </c>
      <c r="D113" s="90"/>
      <c r="E113" s="11">
        <f>F113+H113</f>
        <v>0</v>
      </c>
      <c r="F113" s="14"/>
      <c r="G113" s="61"/>
      <c r="H113" s="61"/>
    </row>
    <row r="114" spans="2:8" ht="14.25">
      <c r="B114" s="17" t="s">
        <v>609</v>
      </c>
      <c r="C114" s="7" t="s">
        <v>82</v>
      </c>
      <c r="D114" s="34" t="s">
        <v>151</v>
      </c>
      <c r="E114" s="11">
        <f>F114+H114</f>
        <v>0</v>
      </c>
      <c r="F114" s="11">
        <f>F115</f>
        <v>0</v>
      </c>
      <c r="G114" s="11">
        <f>G115</f>
        <v>0</v>
      </c>
      <c r="H114" s="11">
        <f>H115</f>
        <v>0</v>
      </c>
    </row>
    <row r="115" spans="2:8" ht="15">
      <c r="B115" s="17" t="s">
        <v>560</v>
      </c>
      <c r="C115" s="9" t="s">
        <v>120</v>
      </c>
      <c r="D115" s="34"/>
      <c r="E115" s="11">
        <f>F115+H115</f>
        <v>0</v>
      </c>
      <c r="F115" s="11"/>
      <c r="G115" s="16"/>
      <c r="H115" s="16"/>
    </row>
    <row r="116" spans="2:8" ht="15.75">
      <c r="B116" s="38" t="s">
        <v>48</v>
      </c>
      <c r="C116" s="388" t="s">
        <v>60</v>
      </c>
      <c r="D116" s="34"/>
      <c r="E116" s="37">
        <f>E117+E122+E120+E125</f>
        <v>0</v>
      </c>
      <c r="F116" s="37">
        <f>F117+F122+F120+F125</f>
        <v>0</v>
      </c>
      <c r="G116" s="37">
        <f>G117+G122+G120+G125</f>
        <v>0</v>
      </c>
      <c r="H116" s="37">
        <f>H117+H122+H120+H125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37">
        <f>E118+E119</f>
        <v>0</v>
      </c>
      <c r="F117" s="37">
        <f>F118+F119</f>
        <v>0</v>
      </c>
      <c r="G117" s="37">
        <f>G118+G119</f>
        <v>0</v>
      </c>
      <c r="H117" s="37">
        <f>H118+H119</f>
        <v>0</v>
      </c>
    </row>
    <row r="118" spans="2:8" ht="15">
      <c r="B118" s="51" t="s">
        <v>556</v>
      </c>
      <c r="C118" s="22" t="s">
        <v>101</v>
      </c>
      <c r="D118" s="33"/>
      <c r="E118" s="11">
        <f>F118+H118</f>
        <v>0</v>
      </c>
      <c r="F118" s="14"/>
      <c r="G118" s="61"/>
      <c r="H118" s="61"/>
    </row>
    <row r="119" spans="2:8" ht="15">
      <c r="B119" s="17" t="s">
        <v>555</v>
      </c>
      <c r="C119" s="102" t="s">
        <v>130</v>
      </c>
      <c r="D119" s="96"/>
      <c r="E119" s="11">
        <f>F119+H119</f>
        <v>0</v>
      </c>
      <c r="F119" s="14"/>
      <c r="G119" s="61"/>
      <c r="H119" s="61"/>
    </row>
    <row r="120" spans="2:8" ht="25.5">
      <c r="B120" s="40" t="s">
        <v>262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403</v>
      </c>
      <c r="D121" s="96"/>
      <c r="E121" s="11">
        <f>F121+H121</f>
        <v>0</v>
      </c>
      <c r="F121" s="11"/>
      <c r="G121" s="16"/>
      <c r="H121" s="16"/>
    </row>
    <row r="122" spans="2:8" ht="25.5">
      <c r="B122" s="17" t="s">
        <v>400</v>
      </c>
      <c r="C122" s="30" t="s">
        <v>117</v>
      </c>
      <c r="D122" s="34" t="s">
        <v>154</v>
      </c>
      <c r="E122" s="37">
        <f>E123+E124</f>
        <v>0</v>
      </c>
      <c r="F122" s="37">
        <f>F123+F124</f>
        <v>0</v>
      </c>
      <c r="G122" s="37">
        <f>G123+G124</f>
        <v>0</v>
      </c>
      <c r="H122" s="37">
        <f>H123+H124</f>
        <v>0</v>
      </c>
    </row>
    <row r="123" spans="2:8" ht="15">
      <c r="B123" s="17" t="s">
        <v>310</v>
      </c>
      <c r="C123" s="22" t="s">
        <v>99</v>
      </c>
      <c r="D123" s="90"/>
      <c r="E123" s="11">
        <f>F123+H123</f>
        <v>0</v>
      </c>
      <c r="F123" s="11"/>
      <c r="G123" s="16"/>
      <c r="H123" s="17"/>
    </row>
    <row r="124" spans="2:8" ht="15">
      <c r="B124" s="17" t="s">
        <v>557</v>
      </c>
      <c r="C124" s="24" t="s">
        <v>100</v>
      </c>
      <c r="D124" s="90"/>
      <c r="E124" s="11">
        <f>F124+H124</f>
        <v>0</v>
      </c>
      <c r="F124" s="11"/>
      <c r="G124" s="17"/>
      <c r="H124" s="16"/>
    </row>
    <row r="125" spans="2:8" ht="14.25">
      <c r="B125" s="41" t="s">
        <v>414</v>
      </c>
      <c r="C125" s="7" t="s">
        <v>82</v>
      </c>
      <c r="D125" s="34" t="s">
        <v>151</v>
      </c>
      <c r="E125" s="50">
        <f>E126</f>
        <v>0</v>
      </c>
      <c r="F125" s="50">
        <f>F126</f>
        <v>0</v>
      </c>
      <c r="G125" s="50">
        <f>G126</f>
        <v>0</v>
      </c>
      <c r="H125" s="50">
        <f>H126</f>
        <v>0</v>
      </c>
    </row>
    <row r="126" spans="2:8" ht="15">
      <c r="B126" s="17" t="s">
        <v>560</v>
      </c>
      <c r="C126" s="9" t="s">
        <v>120</v>
      </c>
      <c r="D126" s="34"/>
      <c r="E126" s="197"/>
      <c r="F126" s="197"/>
      <c r="G126" s="197"/>
      <c r="H126" s="197"/>
    </row>
    <row r="127" spans="2:8" ht="14.25">
      <c r="B127" s="40" t="s">
        <v>51</v>
      </c>
      <c r="C127" s="389" t="s">
        <v>64</v>
      </c>
      <c r="D127" s="34"/>
      <c r="E127" s="37">
        <f>E130+E134+E128</f>
        <v>0</v>
      </c>
      <c r="F127" s="37">
        <f>F130+F134+F128</f>
        <v>0</v>
      </c>
      <c r="G127" s="37">
        <f>G130+G134+G128</f>
        <v>0</v>
      </c>
      <c r="H127" s="37">
        <f>H130+H134+H128</f>
        <v>0</v>
      </c>
    </row>
    <row r="128" spans="2:8" ht="25.5">
      <c r="B128" s="40"/>
      <c r="C128" s="30" t="s">
        <v>115</v>
      </c>
      <c r="D128" s="96" t="s">
        <v>152</v>
      </c>
      <c r="E128" s="11">
        <f>E129</f>
        <v>0</v>
      </c>
      <c r="F128" s="11">
        <f>F129</f>
        <v>0</v>
      </c>
      <c r="G128" s="11">
        <f>G129</f>
        <v>0</v>
      </c>
      <c r="H128" s="11">
        <f>H129</f>
        <v>0</v>
      </c>
    </row>
    <row r="129" spans="2:8" ht="15">
      <c r="B129" s="17" t="s">
        <v>247</v>
      </c>
      <c r="C129" s="258" t="s">
        <v>403</v>
      </c>
      <c r="D129" s="96"/>
      <c r="E129" s="11">
        <f>F129+H129</f>
        <v>0</v>
      </c>
      <c r="F129" s="11"/>
      <c r="G129" s="16"/>
      <c r="H129" s="16"/>
    </row>
    <row r="130" spans="2:8" ht="25.5">
      <c r="B130" s="38" t="s">
        <v>52</v>
      </c>
      <c r="C130" s="56" t="s">
        <v>117</v>
      </c>
      <c r="D130" s="34" t="s">
        <v>154</v>
      </c>
      <c r="E130" s="37">
        <f>E131+E132+E133</f>
        <v>0</v>
      </c>
      <c r="F130" s="37">
        <f>F131+F132+F133</f>
        <v>0</v>
      </c>
      <c r="G130" s="37">
        <f>G131+G132+G133</f>
        <v>0</v>
      </c>
      <c r="H130" s="37">
        <f>H131+H132+H133</f>
        <v>0</v>
      </c>
    </row>
    <row r="131" spans="2:8" ht="15">
      <c r="B131" s="17" t="s">
        <v>310</v>
      </c>
      <c r="C131" s="22" t="s">
        <v>99</v>
      </c>
      <c r="D131" s="65"/>
      <c r="E131" s="11">
        <f>F131+H131</f>
        <v>0</v>
      </c>
      <c r="F131" s="11"/>
      <c r="G131" s="16"/>
      <c r="H131" s="51"/>
    </row>
    <row r="132" spans="2:8" ht="15">
      <c r="B132" s="17" t="s">
        <v>557</v>
      </c>
      <c r="C132" s="23" t="s">
        <v>100</v>
      </c>
      <c r="D132" s="65"/>
      <c r="E132" s="11">
        <f>F132+H132</f>
        <v>0</v>
      </c>
      <c r="F132" s="11"/>
      <c r="G132" s="16"/>
      <c r="H132" s="16"/>
    </row>
    <row r="133" spans="2:8" ht="15">
      <c r="B133" s="39" t="s">
        <v>558</v>
      </c>
      <c r="C133" s="24" t="s">
        <v>102</v>
      </c>
      <c r="D133" s="65"/>
      <c r="E133" s="11">
        <f>F133+H133</f>
        <v>0</v>
      </c>
      <c r="F133" s="11"/>
      <c r="G133" s="17"/>
      <c r="H133" s="16"/>
    </row>
    <row r="134" spans="2:8" ht="14.25">
      <c r="B134" s="40" t="s">
        <v>53</v>
      </c>
      <c r="C134" s="7" t="s">
        <v>82</v>
      </c>
      <c r="D134" s="34" t="s">
        <v>151</v>
      </c>
      <c r="E134" s="148">
        <f>F134+H134</f>
        <v>0</v>
      </c>
      <c r="F134" s="37">
        <f>F135</f>
        <v>0</v>
      </c>
      <c r="G134" s="17"/>
      <c r="H134" s="17"/>
    </row>
    <row r="135" spans="2:8" ht="15">
      <c r="B135" s="41" t="s">
        <v>560</v>
      </c>
      <c r="C135" s="9" t="s">
        <v>120</v>
      </c>
      <c r="D135" s="34"/>
      <c r="E135" s="148">
        <f>F135+H135</f>
        <v>0</v>
      </c>
      <c r="F135" s="11"/>
      <c r="G135" s="17"/>
      <c r="H135" s="17"/>
    </row>
    <row r="136" spans="2:8" ht="15.75">
      <c r="B136" s="40" t="s">
        <v>54</v>
      </c>
      <c r="C136" s="388" t="s">
        <v>7</v>
      </c>
      <c r="D136" s="34"/>
      <c r="E136" s="148">
        <f>E142+E145+E140</f>
        <v>0</v>
      </c>
      <c r="F136" s="148">
        <f>F142+F145+F140</f>
        <v>0</v>
      </c>
      <c r="G136" s="148">
        <f>G142+G145+G140</f>
        <v>0</v>
      </c>
      <c r="H136" s="148">
        <f>H142+H145+H140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0</v>
      </c>
      <c r="F137" s="148"/>
      <c r="G137" s="148"/>
      <c r="H137" s="148"/>
    </row>
    <row r="138" spans="2:8" ht="15">
      <c r="B138" s="51" t="s">
        <v>556</v>
      </c>
      <c r="C138" s="22" t="s">
        <v>101</v>
      </c>
      <c r="D138" s="416"/>
      <c r="E138" s="11">
        <f>F138+H138</f>
        <v>0</v>
      </c>
      <c r="F138" s="144"/>
      <c r="G138" s="148"/>
      <c r="H138" s="148"/>
    </row>
    <row r="139" spans="2:8" ht="15">
      <c r="B139" s="17" t="s">
        <v>555</v>
      </c>
      <c r="C139" s="102" t="s">
        <v>130</v>
      </c>
      <c r="D139" s="417"/>
      <c r="E139" s="11">
        <f>F139+H139</f>
        <v>0</v>
      </c>
      <c r="F139" s="144"/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1">
        <f>E141</f>
        <v>0</v>
      </c>
      <c r="F140" s="11">
        <f>F141</f>
        <v>0</v>
      </c>
      <c r="G140" s="11">
        <f>G141</f>
        <v>0</v>
      </c>
      <c r="H140" s="11">
        <f>H141</f>
        <v>0</v>
      </c>
    </row>
    <row r="141" spans="2:8" ht="15">
      <c r="B141" s="47" t="s">
        <v>247</v>
      </c>
      <c r="C141" s="258" t="s">
        <v>403</v>
      </c>
      <c r="D141" s="96"/>
      <c r="E141" s="11">
        <f>F141+H141</f>
        <v>0</v>
      </c>
      <c r="F141" s="11"/>
      <c r="G141" s="16"/>
      <c r="H141" s="16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0</v>
      </c>
      <c r="F142" s="148">
        <f>F143+F144</f>
        <v>0</v>
      </c>
      <c r="G142" s="148">
        <f>G143+G144</f>
        <v>0</v>
      </c>
      <c r="H142" s="148">
        <f>H143+H144</f>
        <v>0</v>
      </c>
    </row>
    <row r="143" spans="2:8" ht="15">
      <c r="B143" s="17" t="s">
        <v>310</v>
      </c>
      <c r="C143" s="22" t="s">
        <v>99</v>
      </c>
      <c r="D143" s="65"/>
      <c r="E143" s="11">
        <f>F143+H143</f>
        <v>0</v>
      </c>
      <c r="F143" s="11"/>
      <c r="G143" s="16"/>
      <c r="H143" s="16"/>
    </row>
    <row r="144" spans="2:8" ht="15">
      <c r="B144" s="17" t="s">
        <v>557</v>
      </c>
      <c r="C144" s="23" t="s">
        <v>100</v>
      </c>
      <c r="D144" s="65"/>
      <c r="E144" s="11">
        <f>F144+H144</f>
        <v>0</v>
      </c>
      <c r="F144" s="11"/>
      <c r="G144" s="17"/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0</v>
      </c>
      <c r="F145" s="148">
        <f>F146</f>
        <v>0</v>
      </c>
      <c r="G145" s="17"/>
      <c r="H145" s="17"/>
    </row>
    <row r="146" spans="2:8" ht="15">
      <c r="B146" s="51" t="s">
        <v>560</v>
      </c>
      <c r="C146" s="9" t="s">
        <v>120</v>
      </c>
      <c r="D146" s="103"/>
      <c r="E146" s="66">
        <f>F146+H146</f>
        <v>0</v>
      </c>
      <c r="F146" s="66"/>
      <c r="G146" s="45"/>
      <c r="H146" s="45"/>
    </row>
    <row r="147" spans="2:8" ht="15.75">
      <c r="B147" s="38" t="s">
        <v>59</v>
      </c>
      <c r="C147" s="388" t="s">
        <v>8</v>
      </c>
      <c r="D147" s="34"/>
      <c r="E147" s="180">
        <f>E148+E153+E151+E158</f>
        <v>0</v>
      </c>
      <c r="F147" s="180">
        <f>F148+F153+F151+F158</f>
        <v>0</v>
      </c>
      <c r="G147" s="180">
        <f>G148+G153+G151+G158</f>
        <v>0</v>
      </c>
      <c r="H147" s="180">
        <f>H148+H153+H151+H158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0</v>
      </c>
      <c r="F148" s="148">
        <f>F149+F150</f>
        <v>0</v>
      </c>
      <c r="G148" s="148">
        <f>G149+G150</f>
        <v>0</v>
      </c>
      <c r="H148" s="37">
        <f>H149+H150</f>
        <v>0</v>
      </c>
    </row>
    <row r="149" spans="2:8" ht="15">
      <c r="B149" s="51" t="s">
        <v>556</v>
      </c>
      <c r="C149" s="22" t="s">
        <v>101</v>
      </c>
      <c r="D149" s="33"/>
      <c r="E149" s="11">
        <f>F149+H149</f>
        <v>0</v>
      </c>
      <c r="F149" s="11"/>
      <c r="G149" s="16"/>
      <c r="H149" s="61"/>
    </row>
    <row r="150" spans="2:8" ht="15">
      <c r="B150" s="17" t="s">
        <v>555</v>
      </c>
      <c r="C150" s="102" t="s">
        <v>161</v>
      </c>
      <c r="D150" s="96"/>
      <c r="E150" s="11">
        <f>F150+H150</f>
        <v>0</v>
      </c>
      <c r="F150" s="11"/>
      <c r="G150" s="16"/>
      <c r="H150" s="61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403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226</v>
      </c>
      <c r="C153" s="56" t="s">
        <v>117</v>
      </c>
      <c r="D153" s="34" t="s">
        <v>154</v>
      </c>
      <c r="E153" s="148">
        <f>E154+E155+E156+E157</f>
        <v>0</v>
      </c>
      <c r="F153" s="148">
        <f>F154+F155+F156+F157</f>
        <v>0</v>
      </c>
      <c r="G153" s="148">
        <f>G154+G155+G156+G157</f>
        <v>0</v>
      </c>
      <c r="H153" s="148">
        <f>H154+H155+H156+H157</f>
        <v>0</v>
      </c>
    </row>
    <row r="154" spans="2:8" ht="15">
      <c r="B154" s="17" t="s">
        <v>310</v>
      </c>
      <c r="C154" s="22" t="s">
        <v>99</v>
      </c>
      <c r="D154" s="65"/>
      <c r="E154" s="11">
        <f aca="true" t="shared" si="3" ref="E154:E159">F154+H154</f>
        <v>0</v>
      </c>
      <c r="F154" s="11"/>
      <c r="G154" s="16"/>
      <c r="H154" s="51"/>
    </row>
    <row r="155" spans="2:8" ht="15">
      <c r="B155" s="17" t="s">
        <v>557</v>
      </c>
      <c r="C155" s="23" t="s">
        <v>100</v>
      </c>
      <c r="D155" s="65"/>
      <c r="E155" s="11">
        <f t="shared" si="3"/>
        <v>0</v>
      </c>
      <c r="F155" s="11"/>
      <c r="G155" s="17"/>
      <c r="H155" s="16"/>
    </row>
    <row r="156" spans="2:8" ht="15">
      <c r="B156" s="58" t="s">
        <v>175</v>
      </c>
      <c r="C156" s="24" t="s">
        <v>140</v>
      </c>
      <c r="D156" s="65"/>
      <c r="E156" s="11">
        <f t="shared" si="3"/>
        <v>0</v>
      </c>
      <c r="F156" s="11"/>
      <c r="G156" s="17"/>
      <c r="H156" s="16"/>
    </row>
    <row r="157" spans="2:8" ht="15">
      <c r="B157" s="58" t="s">
        <v>559</v>
      </c>
      <c r="C157" s="18" t="s">
        <v>304</v>
      </c>
      <c r="D157" s="65"/>
      <c r="E157" s="11">
        <f t="shared" si="3"/>
        <v>0</v>
      </c>
      <c r="F157" s="11"/>
      <c r="G157" s="17"/>
      <c r="H157" s="16"/>
    </row>
    <row r="158" spans="2:8" ht="14.25">
      <c r="B158" s="38" t="s">
        <v>228</v>
      </c>
      <c r="C158" s="7" t="s">
        <v>82</v>
      </c>
      <c r="D158" s="34" t="s">
        <v>151</v>
      </c>
      <c r="E158" s="37">
        <f t="shared" si="3"/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2:8" ht="15">
      <c r="B159" s="17" t="s">
        <v>560</v>
      </c>
      <c r="C159" s="9" t="s">
        <v>120</v>
      </c>
      <c r="D159" s="103"/>
      <c r="E159" s="66">
        <f t="shared" si="3"/>
        <v>0</v>
      </c>
      <c r="F159" s="66"/>
      <c r="G159" s="45"/>
      <c r="H159" s="45"/>
    </row>
    <row r="160" spans="2:8" ht="14.25">
      <c r="B160" s="390" t="s">
        <v>63</v>
      </c>
      <c r="C160" s="389" t="s">
        <v>457</v>
      </c>
      <c r="D160" s="107"/>
      <c r="E160" s="37">
        <f>E161+E166+E172+E164</f>
        <v>0</v>
      </c>
      <c r="F160" s="37">
        <f>F161+F166+F172+F164</f>
        <v>0</v>
      </c>
      <c r="G160" s="37">
        <f>G161+G166+G172+G164</f>
        <v>0</v>
      </c>
      <c r="H160" s="37">
        <f>H161+H166+H172+H164</f>
        <v>0</v>
      </c>
    </row>
    <row r="161" spans="2:8" ht="14.25">
      <c r="B161" s="38" t="s">
        <v>65</v>
      </c>
      <c r="C161" s="29" t="s">
        <v>114</v>
      </c>
      <c r="D161" s="34" t="s">
        <v>150</v>
      </c>
      <c r="E161" s="108">
        <f aca="true" t="shared" si="4" ref="E161:H163">E106+E117+E148</f>
        <v>0</v>
      </c>
      <c r="F161" s="108">
        <f t="shared" si="4"/>
        <v>0</v>
      </c>
      <c r="G161" s="108">
        <f t="shared" si="4"/>
        <v>0</v>
      </c>
      <c r="H161" s="108">
        <f t="shared" si="4"/>
        <v>0</v>
      </c>
    </row>
    <row r="162" spans="2:8" ht="15">
      <c r="B162" s="51" t="s">
        <v>556</v>
      </c>
      <c r="C162" s="23" t="s">
        <v>101</v>
      </c>
      <c r="D162" s="90"/>
      <c r="E162" s="11">
        <f t="shared" si="4"/>
        <v>0</v>
      </c>
      <c r="F162" s="11">
        <f t="shared" si="4"/>
        <v>0</v>
      </c>
      <c r="G162" s="11">
        <f t="shared" si="4"/>
        <v>0</v>
      </c>
      <c r="H162" s="11">
        <f t="shared" si="4"/>
        <v>0</v>
      </c>
    </row>
    <row r="163" spans="2:8" ht="15">
      <c r="B163" s="17" t="s">
        <v>555</v>
      </c>
      <c r="C163" s="23" t="s">
        <v>130</v>
      </c>
      <c r="D163" s="87"/>
      <c r="E163" s="11">
        <f t="shared" si="4"/>
        <v>0</v>
      </c>
      <c r="F163" s="11">
        <f t="shared" si="4"/>
        <v>0</v>
      </c>
      <c r="G163" s="11">
        <f t="shared" si="4"/>
        <v>0</v>
      </c>
      <c r="H163" s="11">
        <f t="shared" si="4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37">
        <f>E165</f>
        <v>0</v>
      </c>
      <c r="F164" s="37">
        <f>F165</f>
        <v>0</v>
      </c>
      <c r="G164" s="37">
        <f>G165</f>
        <v>0</v>
      </c>
      <c r="H164" s="37">
        <f>H165</f>
        <v>0</v>
      </c>
    </row>
    <row r="165" spans="2:8" ht="15">
      <c r="B165" s="104" t="s">
        <v>38</v>
      </c>
      <c r="C165" s="258" t="s">
        <v>403</v>
      </c>
      <c r="D165" s="96"/>
      <c r="E165" s="11">
        <f>F165+H165</f>
        <v>0</v>
      </c>
      <c r="F165" s="11">
        <f>F152+F141+F129+F121+F110</f>
        <v>0</v>
      </c>
      <c r="G165" s="11">
        <f>G152+G141+G129+G121+G110</f>
        <v>0</v>
      </c>
      <c r="H165" s="11">
        <f>H152+H141+H129+H121+H110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37">
        <f>E167+E168+E169+E170+E171</f>
        <v>0</v>
      </c>
      <c r="F166" s="37">
        <f>F167+F168+F169+F170+F171</f>
        <v>0</v>
      </c>
      <c r="G166" s="37">
        <f>G167+G168+G169+G170+G171</f>
        <v>0</v>
      </c>
      <c r="H166" s="37">
        <f>H167+H168+H169+H170+H171</f>
        <v>0</v>
      </c>
    </row>
    <row r="167" spans="2:8" ht="15">
      <c r="B167" s="17" t="s">
        <v>310</v>
      </c>
      <c r="C167" s="31" t="s">
        <v>99</v>
      </c>
      <c r="D167" s="72"/>
      <c r="E167" s="73">
        <f aca="true" t="shared" si="5" ref="E167:H168">E112+E123+E131+E143+E154</f>
        <v>0</v>
      </c>
      <c r="F167" s="14">
        <f t="shared" si="5"/>
        <v>0</v>
      </c>
      <c r="G167" s="14">
        <f t="shared" si="5"/>
        <v>0</v>
      </c>
      <c r="H167" s="14">
        <f t="shared" si="5"/>
        <v>0</v>
      </c>
    </row>
    <row r="168" spans="2:13" ht="15">
      <c r="B168" s="17" t="s">
        <v>557</v>
      </c>
      <c r="C168" s="25" t="s">
        <v>100</v>
      </c>
      <c r="D168" s="103"/>
      <c r="E168" s="73">
        <f t="shared" si="5"/>
        <v>0</v>
      </c>
      <c r="F168" s="14">
        <f t="shared" si="5"/>
        <v>0</v>
      </c>
      <c r="G168" s="14">
        <f t="shared" si="5"/>
        <v>0</v>
      </c>
      <c r="H168" s="14">
        <f t="shared" si="5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73">
        <f>E156</f>
        <v>0</v>
      </c>
      <c r="F169" s="14">
        <f>F156</f>
        <v>0</v>
      </c>
      <c r="G169" s="14">
        <f>G156</f>
        <v>0</v>
      </c>
      <c r="H169" s="14">
        <f>H156</f>
        <v>0</v>
      </c>
    </row>
    <row r="170" spans="2:8" ht="15">
      <c r="B170" s="17" t="s">
        <v>558</v>
      </c>
      <c r="C170" s="26" t="s">
        <v>102</v>
      </c>
      <c r="D170" s="32"/>
      <c r="E170" s="73">
        <f>E133</f>
        <v>0</v>
      </c>
      <c r="F170" s="14">
        <f>F133</f>
        <v>0</v>
      </c>
      <c r="G170" s="14">
        <f>G133</f>
        <v>0</v>
      </c>
      <c r="H170" s="14">
        <f>H133</f>
        <v>0</v>
      </c>
    </row>
    <row r="171" spans="2:8" ht="15">
      <c r="B171" s="17" t="s">
        <v>559</v>
      </c>
      <c r="C171" s="18" t="s">
        <v>304</v>
      </c>
      <c r="D171" s="32"/>
      <c r="E171" s="14">
        <f>E157</f>
        <v>0</v>
      </c>
      <c r="F171" s="14">
        <f>F157</f>
        <v>0</v>
      </c>
      <c r="G171" s="14">
        <f>G157</f>
        <v>0</v>
      </c>
      <c r="H171" s="14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37">
        <f aca="true" t="shared" si="6" ref="E172:H173">E145+E134</f>
        <v>0</v>
      </c>
      <c r="F172" s="37">
        <f t="shared" si="6"/>
        <v>0</v>
      </c>
      <c r="G172" s="37">
        <f t="shared" si="6"/>
        <v>0</v>
      </c>
      <c r="H172" s="37">
        <f t="shared" si="6"/>
        <v>0</v>
      </c>
    </row>
    <row r="173" spans="2:8" ht="15">
      <c r="B173" s="47" t="s">
        <v>231</v>
      </c>
      <c r="C173" s="18" t="s">
        <v>120</v>
      </c>
      <c r="D173" s="15"/>
      <c r="E173" s="11">
        <f t="shared" si="6"/>
        <v>0</v>
      </c>
      <c r="F173" s="11">
        <f t="shared" si="6"/>
        <v>0</v>
      </c>
      <c r="G173" s="150">
        <f t="shared" si="6"/>
        <v>0</v>
      </c>
      <c r="H173" s="11">
        <f t="shared" si="6"/>
        <v>0</v>
      </c>
    </row>
    <row r="174" spans="2:8" ht="15.75">
      <c r="B174" s="111" t="s">
        <v>67</v>
      </c>
      <c r="C174" s="388" t="s">
        <v>122</v>
      </c>
      <c r="D174" s="15"/>
      <c r="E174" s="37">
        <f>E175</f>
        <v>0</v>
      </c>
      <c r="F174" s="37">
        <f>F175</f>
        <v>0</v>
      </c>
      <c r="G174" s="37">
        <f>G175</f>
        <v>0</v>
      </c>
      <c r="H174" s="37">
        <f>H175</f>
        <v>0</v>
      </c>
    </row>
    <row r="175" spans="2:8" ht="25.5">
      <c r="B175" s="51" t="s">
        <v>68</v>
      </c>
      <c r="C175" s="30" t="s">
        <v>115</v>
      </c>
      <c r="D175" s="6" t="s">
        <v>152</v>
      </c>
      <c r="E175" s="14">
        <f>F175+H175</f>
        <v>0</v>
      </c>
      <c r="F175" s="14"/>
      <c r="G175" s="14"/>
      <c r="H175" s="37"/>
    </row>
    <row r="176" spans="2:8" ht="15.75">
      <c r="B176" s="38" t="s">
        <v>71</v>
      </c>
      <c r="C176" s="256" t="s">
        <v>394</v>
      </c>
      <c r="D176" s="6"/>
      <c r="E176" s="14"/>
      <c r="F176" s="14"/>
      <c r="G176" s="14"/>
      <c r="H176" s="37"/>
    </row>
    <row r="177" spans="2:8" ht="14.25">
      <c r="B177" s="51" t="s">
        <v>72</v>
      </c>
      <c r="C177" s="29" t="s">
        <v>165</v>
      </c>
      <c r="D177" s="75" t="s">
        <v>40</v>
      </c>
      <c r="E177" s="37">
        <f>E178+E179+E180</f>
        <v>194.2</v>
      </c>
      <c r="F177" s="37">
        <f>F178+F179+F180</f>
        <v>0</v>
      </c>
      <c r="G177" s="37">
        <f>G178+G179+G180</f>
        <v>0</v>
      </c>
      <c r="H177" s="37">
        <f>H178+H179+H180</f>
        <v>194.2</v>
      </c>
    </row>
    <row r="178" spans="2:8" ht="15">
      <c r="B178" s="51" t="s">
        <v>144</v>
      </c>
      <c r="C178" s="79" t="s">
        <v>79</v>
      </c>
      <c r="D178" s="80"/>
      <c r="E178" s="60">
        <f>F178+H178</f>
        <v>0</v>
      </c>
      <c r="F178" s="11"/>
      <c r="G178" s="16"/>
      <c r="H178" s="16"/>
    </row>
    <row r="179" spans="2:8" ht="15">
      <c r="B179" s="51" t="s">
        <v>395</v>
      </c>
      <c r="C179" s="79" t="s">
        <v>80</v>
      </c>
      <c r="D179" s="80"/>
      <c r="E179" s="60">
        <f>F179+H179</f>
        <v>194.2</v>
      </c>
      <c r="F179" s="11"/>
      <c r="G179" s="16"/>
      <c r="H179" s="16">
        <v>194.2</v>
      </c>
    </row>
    <row r="180" spans="2:8" ht="15">
      <c r="B180" s="51" t="s">
        <v>411</v>
      </c>
      <c r="C180" s="79" t="s">
        <v>468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405</v>
      </c>
      <c r="D181" s="260"/>
      <c r="E181" s="37">
        <f>F181+H181</f>
        <v>0</v>
      </c>
      <c r="F181" s="148">
        <f>F182</f>
        <v>0</v>
      </c>
      <c r="G181" s="148">
        <f>G182</f>
        <v>0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37">
        <f>F182+H182</f>
        <v>0</v>
      </c>
      <c r="F182" s="148"/>
      <c r="G182" s="11"/>
      <c r="H182" s="148"/>
    </row>
    <row r="183" spans="2:8" ht="15.75">
      <c r="B183" s="111" t="s">
        <v>333</v>
      </c>
      <c r="C183" s="220" t="s">
        <v>145</v>
      </c>
      <c r="D183" s="6"/>
      <c r="E183" s="37">
        <f>E184+E185+E186+E187+E188+E190+E191+E192+E189</f>
        <v>1766.0000000000002</v>
      </c>
      <c r="F183" s="37">
        <f>F184+F185+F186+F187+F188+F190+F191+F192+F189</f>
        <v>1571.8000000000002</v>
      </c>
      <c r="G183" s="37">
        <f>G184+G185+G186+G187+G188+G190+G191+G192+G189</f>
        <v>1048.6</v>
      </c>
      <c r="H183" s="37">
        <f>H184+H185+H186+H187+H188+H190+H191+H192+H189</f>
        <v>194.2</v>
      </c>
    </row>
    <row r="184" spans="2:8" ht="14.25">
      <c r="B184" s="38" t="s">
        <v>239</v>
      </c>
      <c r="C184" s="29" t="s">
        <v>114</v>
      </c>
      <c r="D184" s="6" t="s">
        <v>150</v>
      </c>
      <c r="E184" s="14">
        <f>E161+E103+E100+E97+E94+E82+E79+E14</f>
        <v>1571.8000000000002</v>
      </c>
      <c r="F184" s="14">
        <f>F161+F103+F100+F97+F94+F82+F79+F14</f>
        <v>1571.8000000000002</v>
      </c>
      <c r="G184" s="14">
        <f>G161+G103+G100+G97+G94+G82+G79+G14</f>
        <v>1048.6</v>
      </c>
      <c r="H184" s="14">
        <f>H161+H103+H100+H97+H94+H82+H79+H14</f>
        <v>0</v>
      </c>
    </row>
    <row r="185" spans="2:8" ht="25.5">
      <c r="B185" s="38" t="s">
        <v>281</v>
      </c>
      <c r="C185" s="30" t="s">
        <v>115</v>
      </c>
      <c r="D185" s="6" t="s">
        <v>152</v>
      </c>
      <c r="E185" s="14">
        <f>E57+E174+E164</f>
        <v>0</v>
      </c>
      <c r="F185" s="14"/>
      <c r="G185" s="14"/>
      <c r="H185" s="14">
        <f>H57+H174+H164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4">
        <f>E23+E55+E166</f>
        <v>0</v>
      </c>
      <c r="F186" s="14">
        <f>F23+F55+F166</f>
        <v>0</v>
      </c>
      <c r="G186" s="14">
        <f>G23+G55+G166</f>
        <v>0</v>
      </c>
      <c r="H186" s="14">
        <f>H23+H55+H166</f>
        <v>0</v>
      </c>
    </row>
    <row r="187" spans="2:8" ht="28.5">
      <c r="B187" s="38" t="s">
        <v>283</v>
      </c>
      <c r="C187" s="112" t="s">
        <v>242</v>
      </c>
      <c r="D187" s="6" t="s">
        <v>153</v>
      </c>
      <c r="E187" s="14">
        <f>E34</f>
        <v>0</v>
      </c>
      <c r="F187" s="14">
        <f>F34</f>
        <v>0</v>
      </c>
      <c r="G187" s="14">
        <f>G34</f>
        <v>0</v>
      </c>
      <c r="H187" s="14">
        <f>H34</f>
        <v>0</v>
      </c>
    </row>
    <row r="188" spans="2:8" ht="14.25">
      <c r="B188" s="38" t="s">
        <v>284</v>
      </c>
      <c r="C188" s="7" t="s">
        <v>121</v>
      </c>
      <c r="D188" s="6" t="s">
        <v>155</v>
      </c>
      <c r="E188" s="14">
        <f>E39</f>
        <v>0</v>
      </c>
      <c r="F188" s="14">
        <f>F39</f>
        <v>0</v>
      </c>
      <c r="G188" s="14">
        <f>G39</f>
        <v>0</v>
      </c>
      <c r="H188" s="14">
        <f>H39</f>
        <v>0</v>
      </c>
    </row>
    <row r="189" spans="2:8" ht="31.5">
      <c r="B189" s="38" t="s">
        <v>285</v>
      </c>
      <c r="C189" s="152" t="s">
        <v>207</v>
      </c>
      <c r="D189" s="6" t="s">
        <v>156</v>
      </c>
      <c r="E189" s="14">
        <f>E43</f>
        <v>0</v>
      </c>
      <c r="F189" s="14">
        <f>F43</f>
        <v>0</v>
      </c>
      <c r="G189" s="14">
        <f>G43</f>
        <v>0</v>
      </c>
      <c r="H189" s="14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4">
        <f>F190+H190</f>
        <v>0</v>
      </c>
      <c r="F190" s="14">
        <f>F172+F46</f>
        <v>0</v>
      </c>
      <c r="G190" s="14">
        <f>G172+G46</f>
        <v>0</v>
      </c>
      <c r="H190" s="14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4">
        <f>F191+H191</f>
        <v>0</v>
      </c>
      <c r="F191" s="14">
        <f>F48</f>
        <v>0</v>
      </c>
      <c r="G191" s="14">
        <f>G48</f>
        <v>0</v>
      </c>
      <c r="H191" s="14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4">
        <f>F192+H192</f>
        <v>194.2</v>
      </c>
      <c r="F192" s="14">
        <f>F51+F177</f>
        <v>0</v>
      </c>
      <c r="G192" s="14">
        <f>G51+G177</f>
        <v>0</v>
      </c>
      <c r="H192" s="14">
        <f>H51+H177</f>
        <v>194.2</v>
      </c>
    </row>
    <row r="193" spans="2:8" ht="12.75">
      <c r="B193" s="38"/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4">
    <mergeCell ref="F2:H2"/>
    <mergeCell ref="F10:G10"/>
    <mergeCell ref="H10:H12"/>
    <mergeCell ref="F11:F12"/>
    <mergeCell ref="G11:G12"/>
    <mergeCell ref="B6:H6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94"/>
  <sheetViews>
    <sheetView zoomScalePageLayoutView="0" workbookViewId="0" topLeftCell="A25">
      <selection activeCell="L47" sqref="L47"/>
    </sheetView>
  </sheetViews>
  <sheetFormatPr defaultColWidth="9.140625" defaultRowHeight="12.75"/>
  <cols>
    <col min="1" max="1" width="1.1484375" style="36" customWidth="1"/>
    <col min="2" max="2" width="9.7109375" style="36" customWidth="1"/>
    <col min="3" max="3" width="41.421875" style="36" customWidth="1"/>
    <col min="4" max="4" width="8.28125" style="36" customWidth="1"/>
    <col min="5" max="5" width="7.8515625" style="36" customWidth="1"/>
    <col min="6" max="6" width="7.421875" style="36" customWidth="1"/>
    <col min="7" max="7" width="11.57421875" style="36" customWidth="1"/>
    <col min="8" max="8" width="10.8515625" style="36" customWidth="1"/>
    <col min="9" max="9" width="9.140625" style="42" customWidth="1"/>
    <col min="10" max="16384" width="9.140625" style="36" customWidth="1"/>
  </cols>
  <sheetData>
    <row r="1" spans="4:8" ht="15">
      <c r="D1" s="52"/>
      <c r="E1" s="52"/>
      <c r="F1" s="184" t="s">
        <v>260</v>
      </c>
      <c r="G1" s="185"/>
      <c r="H1" s="185"/>
    </row>
    <row r="2" spans="4:8" ht="15">
      <c r="D2" s="9"/>
      <c r="E2" s="9"/>
      <c r="F2" s="530" t="s">
        <v>658</v>
      </c>
      <c r="G2" s="530"/>
      <c r="H2" s="530"/>
    </row>
    <row r="3" spans="4:8" ht="15">
      <c r="D3" s="52"/>
      <c r="E3" s="52"/>
      <c r="F3" s="9" t="s">
        <v>259</v>
      </c>
      <c r="G3" s="185"/>
      <c r="H3" s="185"/>
    </row>
    <row r="4" spans="5:8" ht="15">
      <c r="E4" s="9"/>
      <c r="F4" s="9" t="s">
        <v>297</v>
      </c>
      <c r="G4" s="9"/>
      <c r="H4" s="185"/>
    </row>
    <row r="6" spans="2:9" ht="14.25">
      <c r="B6" s="585" t="s">
        <v>668</v>
      </c>
      <c r="C6" s="585"/>
      <c r="D6" s="585"/>
      <c r="E6" s="585"/>
      <c r="F6" s="585"/>
      <c r="G6" s="585"/>
      <c r="H6" s="585"/>
      <c r="I6" s="44"/>
    </row>
    <row r="7" spans="2:9" ht="14.25">
      <c r="B7" s="585" t="s">
        <v>641</v>
      </c>
      <c r="C7" s="585"/>
      <c r="D7" s="585"/>
      <c r="E7" s="585"/>
      <c r="F7" s="585"/>
      <c r="G7" s="585"/>
      <c r="H7" s="585"/>
      <c r="I7" s="43"/>
    </row>
    <row r="8" ht="12.75">
      <c r="H8" s="36" t="s">
        <v>10</v>
      </c>
    </row>
    <row r="9" spans="2:8" ht="12.75" customHeight="1">
      <c r="B9" s="584" t="s">
        <v>309</v>
      </c>
      <c r="C9" s="46"/>
      <c r="D9" s="588" t="s">
        <v>311</v>
      </c>
      <c r="E9" s="582" t="s">
        <v>0</v>
      </c>
      <c r="F9" s="541" t="s">
        <v>11</v>
      </c>
      <c r="G9" s="541"/>
      <c r="H9" s="541"/>
    </row>
    <row r="10" spans="2:8" ht="12.75" customHeight="1">
      <c r="B10" s="584"/>
      <c r="C10" s="586" t="s">
        <v>125</v>
      </c>
      <c r="D10" s="589"/>
      <c r="E10" s="591"/>
      <c r="F10" s="541" t="s">
        <v>12</v>
      </c>
      <c r="G10" s="541"/>
      <c r="H10" s="581" t="s">
        <v>13</v>
      </c>
    </row>
    <row r="11" spans="2:8" ht="12.75" customHeight="1">
      <c r="B11" s="584"/>
      <c r="C11" s="586"/>
      <c r="D11" s="589"/>
      <c r="E11" s="591"/>
      <c r="F11" s="582" t="s">
        <v>14</v>
      </c>
      <c r="G11" s="542" t="s">
        <v>255</v>
      </c>
      <c r="H11" s="581"/>
    </row>
    <row r="12" spans="2:8" ht="29.25" customHeight="1">
      <c r="B12" s="584"/>
      <c r="C12" s="587"/>
      <c r="D12" s="590"/>
      <c r="E12" s="583"/>
      <c r="F12" s="583"/>
      <c r="G12" s="543"/>
      <c r="H12" s="581"/>
    </row>
    <row r="13" spans="2:8" ht="15.75">
      <c r="B13" s="38" t="s">
        <v>15</v>
      </c>
      <c r="C13" s="48" t="s">
        <v>1</v>
      </c>
      <c r="D13" s="49"/>
      <c r="E13" s="37">
        <f>F13+H13</f>
        <v>600.2</v>
      </c>
      <c r="F13" s="50">
        <f>F14+F23+F34+F39+F46+F43+F48+F51</f>
        <v>0</v>
      </c>
      <c r="G13" s="50">
        <f>G14+G23+G34+G39+G46+G43+G48+G51</f>
        <v>0</v>
      </c>
      <c r="H13" s="50">
        <f>H14+H23+H34+H39+H46+H43+H48+H51</f>
        <v>600.2</v>
      </c>
    </row>
    <row r="14" spans="2:8" ht="14.25">
      <c r="B14" s="20" t="s">
        <v>16</v>
      </c>
      <c r="C14" s="29" t="s">
        <v>114</v>
      </c>
      <c r="D14" s="49" t="s">
        <v>150</v>
      </c>
      <c r="E14" s="50">
        <f>E15+E17+E18+E19+E20+E21+E22+E16</f>
        <v>0</v>
      </c>
      <c r="F14" s="50">
        <f>F15+F17+F18+F19+F20+F21+F22+F16</f>
        <v>0</v>
      </c>
      <c r="G14" s="50">
        <f>G15+G17+G18+G19+G20+G21+G22+G16</f>
        <v>0</v>
      </c>
      <c r="H14" s="50">
        <f>H15+H17+H18+H19+H20+H21+H22+H16</f>
        <v>0</v>
      </c>
    </row>
    <row r="15" spans="2:8" ht="15">
      <c r="B15" s="51" t="s">
        <v>171</v>
      </c>
      <c r="C15" s="52" t="s">
        <v>291</v>
      </c>
      <c r="D15" s="578"/>
      <c r="E15" s="11">
        <f aca="true" t="shared" si="0" ref="E15:E32">F15+H15</f>
        <v>0</v>
      </c>
      <c r="F15" s="197"/>
      <c r="G15" s="197"/>
      <c r="H15" s="50"/>
    </row>
    <row r="16" spans="2:8" ht="15">
      <c r="B16" s="17" t="s">
        <v>399</v>
      </c>
      <c r="C16" s="52" t="s">
        <v>398</v>
      </c>
      <c r="D16" s="579"/>
      <c r="E16" s="11">
        <f t="shared" si="0"/>
        <v>0</v>
      </c>
      <c r="F16" s="197"/>
      <c r="G16" s="197"/>
      <c r="H16" s="50"/>
    </row>
    <row r="17" spans="2:8" ht="15">
      <c r="B17" s="17" t="s">
        <v>172</v>
      </c>
      <c r="C17" s="52" t="s">
        <v>292</v>
      </c>
      <c r="D17" s="579"/>
      <c r="E17" s="11">
        <f t="shared" si="0"/>
        <v>0</v>
      </c>
      <c r="F17" s="197"/>
      <c r="G17" s="197"/>
      <c r="H17" s="53"/>
    </row>
    <row r="18" spans="2:8" ht="15">
      <c r="B18" s="17" t="s">
        <v>173</v>
      </c>
      <c r="C18" s="9" t="s">
        <v>253</v>
      </c>
      <c r="D18" s="579"/>
      <c r="E18" s="11">
        <f t="shared" si="0"/>
        <v>0</v>
      </c>
      <c r="F18" s="197"/>
      <c r="G18" s="197"/>
      <c r="H18" s="50"/>
    </row>
    <row r="19" spans="2:8" ht="15">
      <c r="B19" s="17" t="s">
        <v>174</v>
      </c>
      <c r="C19" s="9" t="s">
        <v>256</v>
      </c>
      <c r="D19" s="579"/>
      <c r="E19" s="11">
        <f t="shared" si="0"/>
        <v>0</v>
      </c>
      <c r="F19" s="197"/>
      <c r="G19" s="197"/>
      <c r="H19" s="50"/>
    </row>
    <row r="20" spans="2:8" ht="15">
      <c r="B20" s="17" t="s">
        <v>175</v>
      </c>
      <c r="C20" s="9" t="s">
        <v>85</v>
      </c>
      <c r="D20" s="579"/>
      <c r="E20" s="11">
        <f t="shared" si="0"/>
        <v>0</v>
      </c>
      <c r="F20" s="197"/>
      <c r="G20" s="197"/>
      <c r="H20" s="50"/>
    </row>
    <row r="21" spans="2:8" ht="15">
      <c r="B21" s="51" t="s">
        <v>176</v>
      </c>
      <c r="C21" s="9" t="s">
        <v>86</v>
      </c>
      <c r="D21" s="579"/>
      <c r="E21" s="11">
        <f t="shared" si="0"/>
        <v>0</v>
      </c>
      <c r="F21" s="197"/>
      <c r="G21" s="197"/>
      <c r="H21" s="50"/>
    </row>
    <row r="22" spans="2:8" ht="15">
      <c r="B22" s="51" t="s">
        <v>177</v>
      </c>
      <c r="C22" s="54" t="s">
        <v>81</v>
      </c>
      <c r="D22" s="28"/>
      <c r="E22" s="11">
        <f t="shared" si="0"/>
        <v>0</v>
      </c>
      <c r="F22" s="197"/>
      <c r="G22" s="197"/>
      <c r="H22" s="50"/>
    </row>
    <row r="23" spans="2:8" ht="26.25" customHeight="1">
      <c r="B23" s="106" t="s">
        <v>17</v>
      </c>
      <c r="C23" s="127" t="s">
        <v>117</v>
      </c>
      <c r="D23" s="361" t="s">
        <v>154</v>
      </c>
      <c r="E23" s="201">
        <f>F23+H23</f>
        <v>0</v>
      </c>
      <c r="F23" s="201">
        <f>F24+F26+F28+F29+F30+F31+F25+F32+F27+F33</f>
        <v>0</v>
      </c>
      <c r="G23" s="201">
        <f>G24+G26+G28+G29+G30+G31+G25+G32+G27+G33</f>
        <v>0</v>
      </c>
      <c r="H23" s="201">
        <f>H24+H26+H28+H29+H30+H31+H25+H32+H27+H33</f>
        <v>0</v>
      </c>
    </row>
    <row r="24" spans="2:8" ht="15" customHeight="1">
      <c r="B24" s="58" t="s">
        <v>310</v>
      </c>
      <c r="C24" s="22" t="s">
        <v>290</v>
      </c>
      <c r="D24" s="59"/>
      <c r="E24" s="60">
        <f>F24+H24</f>
        <v>0</v>
      </c>
      <c r="F24" s="11"/>
      <c r="G24" s="61"/>
      <c r="H24" s="364"/>
    </row>
    <row r="25" spans="2:8" ht="15" customHeight="1">
      <c r="B25" s="58" t="s">
        <v>168</v>
      </c>
      <c r="C25" s="23" t="s">
        <v>289</v>
      </c>
      <c r="D25" s="62"/>
      <c r="E25" s="60">
        <f t="shared" si="0"/>
        <v>0</v>
      </c>
      <c r="F25" s="11"/>
      <c r="G25" s="16"/>
      <c r="H25" s="61"/>
    </row>
    <row r="26" spans="2:8" ht="15" customHeight="1">
      <c r="B26" s="58" t="s">
        <v>179</v>
      </c>
      <c r="C26" s="23" t="s">
        <v>76</v>
      </c>
      <c r="D26" s="63"/>
      <c r="E26" s="60">
        <f t="shared" si="0"/>
        <v>0</v>
      </c>
      <c r="F26" s="11"/>
      <c r="G26" s="16"/>
      <c r="H26" s="16"/>
    </row>
    <row r="27" spans="2:8" ht="15" customHeight="1">
      <c r="B27" s="58" t="s">
        <v>175</v>
      </c>
      <c r="C27" s="23" t="s">
        <v>187</v>
      </c>
      <c r="D27" s="63"/>
      <c r="E27" s="60">
        <f t="shared" si="0"/>
        <v>0</v>
      </c>
      <c r="F27" s="11"/>
      <c r="G27" s="16"/>
      <c r="H27" s="16"/>
    </row>
    <row r="28" spans="2:8" ht="15" customHeight="1">
      <c r="B28" s="58" t="s">
        <v>180</v>
      </c>
      <c r="C28" s="54" t="s">
        <v>2</v>
      </c>
      <c r="D28" s="63"/>
      <c r="E28" s="60">
        <f t="shared" si="0"/>
        <v>0</v>
      </c>
      <c r="F28" s="11"/>
      <c r="G28" s="16"/>
      <c r="H28" s="16"/>
    </row>
    <row r="29" spans="2:8" ht="15" customHeight="1">
      <c r="B29" s="113" t="s">
        <v>177</v>
      </c>
      <c r="C29" s="54" t="s">
        <v>81</v>
      </c>
      <c r="D29" s="62"/>
      <c r="E29" s="60">
        <f t="shared" si="0"/>
        <v>0</v>
      </c>
      <c r="F29" s="11"/>
      <c r="G29" s="202"/>
      <c r="H29" s="202"/>
    </row>
    <row r="30" spans="2:8" ht="15" customHeight="1">
      <c r="B30" s="58" t="s">
        <v>181</v>
      </c>
      <c r="C30" s="23" t="s">
        <v>4</v>
      </c>
      <c r="D30" s="62"/>
      <c r="E30" s="60">
        <f t="shared" si="0"/>
        <v>0</v>
      </c>
      <c r="F30" s="11"/>
      <c r="G30" s="202"/>
      <c r="H30" s="202"/>
    </row>
    <row r="31" spans="2:8" ht="44.25" customHeight="1">
      <c r="B31" s="114" t="s">
        <v>170</v>
      </c>
      <c r="C31" s="223" t="s">
        <v>677</v>
      </c>
      <c r="D31" s="65"/>
      <c r="E31" s="60">
        <f t="shared" si="0"/>
        <v>0</v>
      </c>
      <c r="F31" s="66"/>
      <c r="G31" s="45"/>
      <c r="H31" s="202"/>
    </row>
    <row r="32" spans="2:8" ht="30" customHeight="1">
      <c r="B32" s="17" t="s">
        <v>182</v>
      </c>
      <c r="C32" s="67" t="s">
        <v>118</v>
      </c>
      <c r="D32" s="65"/>
      <c r="E32" s="60">
        <f t="shared" si="0"/>
        <v>0</v>
      </c>
      <c r="F32" s="66"/>
      <c r="G32" s="45"/>
      <c r="H32" s="202"/>
    </row>
    <row r="33" spans="2:8" ht="30" customHeight="1">
      <c r="B33" s="114" t="s">
        <v>577</v>
      </c>
      <c r="C33" s="386" t="s">
        <v>576</v>
      </c>
      <c r="D33" s="65"/>
      <c r="E33" s="197">
        <f>SB!E33+'D-2012'!E33+'skol. lėšos'!E33</f>
        <v>0</v>
      </c>
      <c r="F33" s="66"/>
      <c r="G33" s="45"/>
      <c r="H33" s="204"/>
    </row>
    <row r="34" spans="2:8" ht="30.75" customHeight="1">
      <c r="B34" s="38" t="s">
        <v>18</v>
      </c>
      <c r="C34" s="112" t="s">
        <v>242</v>
      </c>
      <c r="D34" s="74" t="s">
        <v>153</v>
      </c>
      <c r="E34" s="205">
        <f>E35+E37+E36+E38</f>
        <v>125.6</v>
      </c>
      <c r="F34" s="387">
        <f>F35+F37+F36+F38</f>
        <v>0</v>
      </c>
      <c r="G34" s="387">
        <f>G35+G37+G36+G38</f>
        <v>0</v>
      </c>
      <c r="H34" s="205">
        <f>H35+H37+H36+H38</f>
        <v>125.6</v>
      </c>
    </row>
    <row r="35" spans="2:8" ht="15">
      <c r="B35" s="51" t="s">
        <v>183</v>
      </c>
      <c r="C35" s="71" t="s">
        <v>3</v>
      </c>
      <c r="D35" s="72"/>
      <c r="E35" s="60">
        <f>F35+H35</f>
        <v>0</v>
      </c>
      <c r="F35" s="11"/>
      <c r="G35" s="16"/>
      <c r="H35" s="202"/>
    </row>
    <row r="36" spans="2:8" ht="15">
      <c r="B36" s="51" t="s">
        <v>184</v>
      </c>
      <c r="C36" s="71" t="s">
        <v>588</v>
      </c>
      <c r="D36" s="74"/>
      <c r="E36" s="60">
        <f>F36+H36</f>
        <v>96.2</v>
      </c>
      <c r="F36" s="11"/>
      <c r="G36" s="16"/>
      <c r="H36" s="364">
        <v>96.2</v>
      </c>
    </row>
    <row r="37" spans="2:8" ht="15">
      <c r="B37" s="51" t="s">
        <v>185</v>
      </c>
      <c r="C37" s="9" t="s">
        <v>83</v>
      </c>
      <c r="D37" s="74"/>
      <c r="E37" s="60">
        <f>F37+H37</f>
        <v>0</v>
      </c>
      <c r="F37" s="11"/>
      <c r="G37" s="15"/>
      <c r="H37" s="365"/>
    </row>
    <row r="38" spans="2:8" ht="15">
      <c r="B38" s="51" t="s">
        <v>170</v>
      </c>
      <c r="C38" s="9" t="s">
        <v>673</v>
      </c>
      <c r="D38" s="75"/>
      <c r="E38" s="60">
        <f>F38+H38</f>
        <v>29.4</v>
      </c>
      <c r="F38" s="60"/>
      <c r="G38" s="354"/>
      <c r="H38" s="366">
        <v>29.4</v>
      </c>
    </row>
    <row r="39" spans="2:8" ht="14.25">
      <c r="B39" s="38" t="s">
        <v>19</v>
      </c>
      <c r="C39" s="7" t="s">
        <v>121</v>
      </c>
      <c r="D39" s="74" t="s">
        <v>155</v>
      </c>
      <c r="E39" s="144">
        <f>E40+E41+E42</f>
        <v>474.6</v>
      </c>
      <c r="F39" s="144">
        <f>F40+F41+F42</f>
        <v>0</v>
      </c>
      <c r="G39" s="144">
        <f>G40+G41+G42</f>
        <v>0</v>
      </c>
      <c r="H39" s="144">
        <f>H40+H41+H42</f>
        <v>474.6</v>
      </c>
    </row>
    <row r="40" spans="2:8" ht="15">
      <c r="B40" s="51" t="s">
        <v>170</v>
      </c>
      <c r="C40" s="9" t="s">
        <v>77</v>
      </c>
      <c r="D40" s="72"/>
      <c r="E40" s="60">
        <f>F40+H40</f>
        <v>0</v>
      </c>
      <c r="F40" s="11"/>
      <c r="G40" s="15"/>
      <c r="H40" s="15"/>
    </row>
    <row r="41" spans="2:8" ht="15">
      <c r="B41" s="51" t="s">
        <v>170</v>
      </c>
      <c r="C41" s="9" t="s">
        <v>84</v>
      </c>
      <c r="D41" s="74"/>
      <c r="E41" s="60">
        <f>F41+H41</f>
        <v>0</v>
      </c>
      <c r="F41" s="11"/>
      <c r="G41" s="15"/>
      <c r="H41" s="15"/>
    </row>
    <row r="42" spans="2:8" ht="15">
      <c r="B42" s="51" t="s">
        <v>170</v>
      </c>
      <c r="C42" s="355" t="s">
        <v>167</v>
      </c>
      <c r="D42" s="75"/>
      <c r="E42" s="60">
        <f>F42+H42</f>
        <v>474.6</v>
      </c>
      <c r="F42" s="11"/>
      <c r="G42" s="15"/>
      <c r="H42" s="385">
        <v>474.6</v>
      </c>
    </row>
    <row r="43" spans="2:8" ht="28.5">
      <c r="B43" s="38" t="s">
        <v>78</v>
      </c>
      <c r="C43" s="8" t="s">
        <v>207</v>
      </c>
      <c r="D43" s="74" t="s">
        <v>156</v>
      </c>
      <c r="E43" s="144">
        <f>E44+E45</f>
        <v>0</v>
      </c>
      <c r="F43" s="144">
        <f>F44+F45</f>
        <v>0</v>
      </c>
      <c r="G43" s="144">
        <f>G44+G45</f>
        <v>0</v>
      </c>
      <c r="H43" s="144">
        <f>H44+H45</f>
        <v>0</v>
      </c>
    </row>
    <row r="44" spans="2:8" ht="15">
      <c r="B44" s="51" t="s">
        <v>170</v>
      </c>
      <c r="C44" s="9" t="s">
        <v>77</v>
      </c>
      <c r="D44" s="72"/>
      <c r="E44" s="60">
        <f>F44+H44</f>
        <v>0</v>
      </c>
      <c r="F44" s="11"/>
      <c r="G44" s="15"/>
      <c r="H44" s="15"/>
    </row>
    <row r="45" spans="2:8" ht="15">
      <c r="B45" s="51" t="s">
        <v>552</v>
      </c>
      <c r="C45" s="9" t="s">
        <v>571</v>
      </c>
      <c r="D45" s="75"/>
      <c r="E45" s="60">
        <f>F45+H45</f>
        <v>0</v>
      </c>
      <c r="F45" s="11"/>
      <c r="G45" s="15"/>
      <c r="H45" s="15"/>
    </row>
    <row r="46" spans="2:8" ht="14.25">
      <c r="B46" s="38" t="s">
        <v>148</v>
      </c>
      <c r="C46" s="27" t="s">
        <v>146</v>
      </c>
      <c r="D46" s="75" t="s">
        <v>151</v>
      </c>
      <c r="E46" s="144">
        <f>F46+H46</f>
        <v>0</v>
      </c>
      <c r="F46" s="182">
        <f>F47</f>
        <v>0</v>
      </c>
      <c r="G46" s="182">
        <f>G47</f>
        <v>0</v>
      </c>
      <c r="H46" s="182">
        <f>H47</f>
        <v>0</v>
      </c>
    </row>
    <row r="47" spans="2:8" ht="15">
      <c r="B47" s="17" t="s">
        <v>149</v>
      </c>
      <c r="C47" s="76" t="s">
        <v>147</v>
      </c>
      <c r="D47" s="72"/>
      <c r="E47" s="11">
        <f>F47+H47</f>
        <v>0</v>
      </c>
      <c r="F47" s="15"/>
      <c r="G47" s="17"/>
      <c r="H47" s="77"/>
    </row>
    <row r="48" spans="2:9" ht="28.5">
      <c r="B48" s="38" t="s">
        <v>159</v>
      </c>
      <c r="C48" s="8" t="s">
        <v>164</v>
      </c>
      <c r="D48" s="6" t="s">
        <v>38</v>
      </c>
      <c r="E48" s="148">
        <f>E49</f>
        <v>0</v>
      </c>
      <c r="F48" s="148">
        <f>F49+F50</f>
        <v>0</v>
      </c>
      <c r="G48" s="148">
        <f>G49+G50</f>
        <v>0</v>
      </c>
      <c r="H48" s="148">
        <f>H49+H50</f>
        <v>0</v>
      </c>
      <c r="I48" s="186"/>
    </row>
    <row r="49" spans="2:8" ht="15">
      <c r="B49" s="17" t="s">
        <v>160</v>
      </c>
      <c r="C49" s="76" t="s">
        <v>123</v>
      </c>
      <c r="D49" s="75"/>
      <c r="E49" s="11">
        <f>F49+H49</f>
        <v>0</v>
      </c>
      <c r="F49" s="15"/>
      <c r="G49" s="15"/>
      <c r="H49" s="16"/>
    </row>
    <row r="50" spans="2:8" ht="30">
      <c r="B50" s="17" t="s">
        <v>564</v>
      </c>
      <c r="C50" s="367" t="s">
        <v>565</v>
      </c>
      <c r="D50" s="75"/>
      <c r="E50" s="11">
        <f>F50+H50</f>
        <v>0</v>
      </c>
      <c r="F50" s="15"/>
      <c r="G50" s="15"/>
      <c r="H50" s="16"/>
    </row>
    <row r="51" spans="2:8" ht="14.25">
      <c r="B51" s="78" t="s">
        <v>166</v>
      </c>
      <c r="C51" s="29" t="s">
        <v>165</v>
      </c>
      <c r="D51" s="75" t="s">
        <v>40</v>
      </c>
      <c r="E51" s="148">
        <f>E52+E53</f>
        <v>0</v>
      </c>
      <c r="F51" s="148">
        <f>F52+F53</f>
        <v>0</v>
      </c>
      <c r="G51" s="148">
        <f>G52+G53</f>
        <v>0</v>
      </c>
      <c r="H51" s="148">
        <f>H52+H53</f>
        <v>0</v>
      </c>
    </row>
    <row r="52" spans="2:8" ht="15">
      <c r="B52" s="15"/>
      <c r="C52" s="79" t="s">
        <v>79</v>
      </c>
      <c r="D52" s="80"/>
      <c r="E52" s="60">
        <f>F52+H52</f>
        <v>0</v>
      </c>
      <c r="F52" s="11"/>
      <c r="G52" s="16"/>
      <c r="H52" s="16"/>
    </row>
    <row r="53" spans="2:8" ht="15">
      <c r="B53" s="17"/>
      <c r="C53" s="79" t="s">
        <v>80</v>
      </c>
      <c r="D53" s="80"/>
      <c r="E53" s="60">
        <f>F53+H53</f>
        <v>0</v>
      </c>
      <c r="F53" s="11"/>
      <c r="G53" s="16"/>
      <c r="H53" s="16"/>
    </row>
    <row r="54" spans="2:8" ht="15.75">
      <c r="B54" s="38" t="s">
        <v>20</v>
      </c>
      <c r="C54" s="211" t="s">
        <v>252</v>
      </c>
      <c r="D54" s="6"/>
      <c r="E54" s="148"/>
      <c r="F54" s="182"/>
      <c r="G54" s="78"/>
      <c r="H54" s="17"/>
    </row>
    <row r="55" spans="2:8" ht="25.5">
      <c r="B55" s="38" t="s">
        <v>21</v>
      </c>
      <c r="C55" s="30" t="s">
        <v>117</v>
      </c>
      <c r="D55" s="72" t="s">
        <v>154</v>
      </c>
      <c r="E55" s="148">
        <f aca="true" t="shared" si="1" ref="E55:E60">F55+H55</f>
        <v>0</v>
      </c>
      <c r="F55" s="148"/>
      <c r="G55" s="78"/>
      <c r="H55" s="17"/>
    </row>
    <row r="56" spans="2:13" ht="28.5">
      <c r="B56" s="38" t="s">
        <v>22</v>
      </c>
      <c r="C56" s="8" t="s">
        <v>87</v>
      </c>
      <c r="D56" s="33"/>
      <c r="E56" s="180">
        <f t="shared" si="1"/>
        <v>0</v>
      </c>
      <c r="F56" s="148">
        <f>F57</f>
        <v>0</v>
      </c>
      <c r="G56" s="148">
        <f>G57</f>
        <v>0</v>
      </c>
      <c r="H56" s="148">
        <f>H57</f>
        <v>0</v>
      </c>
      <c r="I56" s="82"/>
      <c r="J56" s="83"/>
      <c r="K56" s="83"/>
      <c r="L56" s="84"/>
      <c r="M56" s="84"/>
    </row>
    <row r="57" spans="2:13" ht="30" customHeight="1">
      <c r="B57" s="38" t="s">
        <v>23</v>
      </c>
      <c r="C57" s="192" t="s">
        <v>115</v>
      </c>
      <c r="D57" s="193" t="s">
        <v>152</v>
      </c>
      <c r="E57" s="180">
        <f t="shared" si="1"/>
        <v>0</v>
      </c>
      <c r="F57" s="180">
        <f>F58+F60+F61+F62+F71+F77+F74+F75+F72+F73+F76+F59+F70</f>
        <v>0</v>
      </c>
      <c r="G57" s="180">
        <f>G58+G60+G61+G62+G71+G77+G74+G75+G72+G73+G76+G59+G70</f>
        <v>0</v>
      </c>
      <c r="H57" s="180">
        <f>H58+H60+H61+H62+H71+H77+H74+H75+H72+H73+H76+H59+H70</f>
        <v>0</v>
      </c>
      <c r="I57" s="82"/>
      <c r="J57" s="83"/>
      <c r="K57" s="83"/>
      <c r="L57" s="84"/>
      <c r="M57" s="84"/>
    </row>
    <row r="58" spans="2:13" ht="15">
      <c r="B58" s="58" t="s">
        <v>294</v>
      </c>
      <c r="C58" s="31" t="s">
        <v>88</v>
      </c>
      <c r="D58" s="33"/>
      <c r="E58" s="85">
        <f t="shared" si="1"/>
        <v>0</v>
      </c>
      <c r="F58" s="11"/>
      <c r="G58" s="202"/>
      <c r="H58" s="202"/>
      <c r="I58" s="82"/>
      <c r="J58" s="83"/>
      <c r="K58" s="83"/>
      <c r="L58" s="84"/>
      <c r="M58" s="84"/>
    </row>
    <row r="59" spans="2:13" ht="15">
      <c r="B59" s="58" t="s">
        <v>307</v>
      </c>
      <c r="C59" s="25" t="s">
        <v>308</v>
      </c>
      <c r="D59" s="103"/>
      <c r="E59" s="85">
        <f t="shared" si="1"/>
        <v>0</v>
      </c>
      <c r="F59" s="11"/>
      <c r="G59" s="202"/>
      <c r="H59" s="202"/>
      <c r="I59" s="82"/>
      <c r="J59" s="83"/>
      <c r="K59" s="83"/>
      <c r="L59" s="84"/>
      <c r="M59" s="84"/>
    </row>
    <row r="60" spans="2:13" ht="15">
      <c r="B60" s="58" t="s">
        <v>246</v>
      </c>
      <c r="C60" s="25" t="s">
        <v>89</v>
      </c>
      <c r="D60" s="86"/>
      <c r="E60" s="85">
        <f t="shared" si="1"/>
        <v>0</v>
      </c>
      <c r="F60" s="11"/>
      <c r="G60" s="16"/>
      <c r="H60" s="16"/>
      <c r="I60" s="87"/>
      <c r="J60" s="83"/>
      <c r="K60" s="88"/>
      <c r="L60" s="88"/>
      <c r="M60" s="88"/>
    </row>
    <row r="61" spans="2:13" ht="15">
      <c r="B61" s="89" t="s">
        <v>247</v>
      </c>
      <c r="C61" s="25" t="s">
        <v>90</v>
      </c>
      <c r="D61" s="86"/>
      <c r="E61" s="85">
        <f aca="true" t="shared" si="2" ref="E61:E77">F61+H61</f>
        <v>0</v>
      </c>
      <c r="F61" s="11"/>
      <c r="G61" s="17"/>
      <c r="H61" s="17"/>
      <c r="I61" s="87"/>
      <c r="J61" s="83"/>
      <c r="K61" s="88"/>
      <c r="L61" s="88"/>
      <c r="M61" s="88"/>
    </row>
    <row r="62" spans="2:13" ht="15">
      <c r="B62" s="462"/>
      <c r="C62" s="463" t="s">
        <v>158</v>
      </c>
      <c r="D62" s="86"/>
      <c r="E62" s="465">
        <f t="shared" si="2"/>
        <v>0</v>
      </c>
      <c r="F62" s="465">
        <f>F63+F64+F65+F66+F67+F68</f>
        <v>0</v>
      </c>
      <c r="G62" s="465">
        <f>G63+G64+G69+G65+G66+G67+G68+G70+G71</f>
        <v>0</v>
      </c>
      <c r="H62" s="465">
        <f>H63+H64+H69+H65+H66+H67+H68+H70+H71</f>
        <v>0</v>
      </c>
      <c r="I62" s="87"/>
      <c r="J62" s="83"/>
      <c r="K62" s="88"/>
      <c r="L62" s="88"/>
      <c r="M62" s="88"/>
    </row>
    <row r="63" spans="2:13" ht="15">
      <c r="B63" s="51" t="s">
        <v>249</v>
      </c>
      <c r="C63" s="463" t="s">
        <v>91</v>
      </c>
      <c r="D63" s="86"/>
      <c r="E63" s="60">
        <f t="shared" si="2"/>
        <v>0</v>
      </c>
      <c r="F63" s="224"/>
      <c r="G63" s="16"/>
      <c r="H63" s="16"/>
      <c r="I63" s="87"/>
      <c r="J63" s="83"/>
      <c r="K63" s="88"/>
      <c r="L63" s="91"/>
      <c r="M63" s="91"/>
    </row>
    <row r="64" spans="2:13" ht="15">
      <c r="B64" s="17" t="s">
        <v>250</v>
      </c>
      <c r="C64" s="463" t="s">
        <v>92</v>
      </c>
      <c r="D64" s="90"/>
      <c r="E64" s="60">
        <f t="shared" si="2"/>
        <v>0</v>
      </c>
      <c r="F64" s="224"/>
      <c r="G64" s="202"/>
      <c r="H64" s="16"/>
      <c r="I64" s="92"/>
      <c r="J64" s="88"/>
      <c r="K64" s="88"/>
      <c r="L64" s="88"/>
      <c r="M64" s="88"/>
    </row>
    <row r="65" spans="2:8" ht="15">
      <c r="B65" s="17" t="s">
        <v>250</v>
      </c>
      <c r="C65" s="463" t="s">
        <v>93</v>
      </c>
      <c r="D65" s="86"/>
      <c r="E65" s="60">
        <f t="shared" si="2"/>
        <v>0</v>
      </c>
      <c r="F65" s="11"/>
      <c r="G65" s="16"/>
      <c r="H65" s="16"/>
    </row>
    <row r="66" spans="2:8" ht="15">
      <c r="B66" s="17" t="s">
        <v>250</v>
      </c>
      <c r="C66" s="463" t="s">
        <v>94</v>
      </c>
      <c r="D66" s="86"/>
      <c r="E66" s="60">
        <f t="shared" si="2"/>
        <v>0</v>
      </c>
      <c r="F66" s="11"/>
      <c r="G66" s="16"/>
      <c r="H66" s="16"/>
    </row>
    <row r="67" spans="2:8" ht="15">
      <c r="B67" s="58" t="s">
        <v>251</v>
      </c>
      <c r="C67" s="467" t="s">
        <v>95</v>
      </c>
      <c r="D67" s="86"/>
      <c r="E67" s="60">
        <f t="shared" si="2"/>
        <v>0</v>
      </c>
      <c r="F67" s="11"/>
      <c r="G67" s="17"/>
      <c r="H67" s="17"/>
    </row>
    <row r="68" spans="2:8" ht="15">
      <c r="B68" s="58" t="s">
        <v>248</v>
      </c>
      <c r="C68" s="467" t="s">
        <v>96</v>
      </c>
      <c r="D68" s="86"/>
      <c r="E68" s="60">
        <f t="shared" si="2"/>
        <v>0</v>
      </c>
      <c r="F68" s="11"/>
      <c r="G68" s="17"/>
      <c r="H68" s="17"/>
    </row>
    <row r="69" spans="2:8" ht="15">
      <c r="B69" s="17" t="s">
        <v>250</v>
      </c>
      <c r="C69" s="9" t="s">
        <v>404</v>
      </c>
      <c r="D69" s="86"/>
      <c r="E69" s="60">
        <f t="shared" si="2"/>
        <v>0</v>
      </c>
      <c r="F69" s="224"/>
      <c r="G69" s="17"/>
      <c r="H69" s="16"/>
    </row>
    <row r="70" spans="2:8" ht="15">
      <c r="B70" s="58" t="s">
        <v>247</v>
      </c>
      <c r="C70" s="25" t="s">
        <v>97</v>
      </c>
      <c r="D70" s="86"/>
      <c r="E70" s="60">
        <f t="shared" si="2"/>
        <v>0</v>
      </c>
      <c r="F70" s="224"/>
      <c r="G70" s="17"/>
      <c r="H70" s="16"/>
    </row>
    <row r="71" spans="2:8" ht="15">
      <c r="B71" s="58" t="s">
        <v>186</v>
      </c>
      <c r="C71" s="25" t="s">
        <v>98</v>
      </c>
      <c r="D71" s="86"/>
      <c r="E71" s="60">
        <f t="shared" si="2"/>
        <v>0</v>
      </c>
      <c r="F71" s="11"/>
      <c r="G71" s="17"/>
      <c r="H71" s="16"/>
    </row>
    <row r="72" spans="2:8" ht="15">
      <c r="B72" s="58" t="s">
        <v>246</v>
      </c>
      <c r="C72" s="25" t="s">
        <v>298</v>
      </c>
      <c r="D72" s="86"/>
      <c r="E72" s="60">
        <f t="shared" si="2"/>
        <v>0</v>
      </c>
      <c r="F72" s="11"/>
      <c r="G72" s="17"/>
      <c r="H72" s="16"/>
    </row>
    <row r="73" spans="2:8" ht="15">
      <c r="B73" s="58" t="s">
        <v>246</v>
      </c>
      <c r="C73" s="25" t="s">
        <v>300</v>
      </c>
      <c r="D73" s="86"/>
      <c r="E73" s="60">
        <f t="shared" si="2"/>
        <v>0</v>
      </c>
      <c r="F73" s="11"/>
      <c r="G73" s="17"/>
      <c r="H73" s="16"/>
    </row>
    <row r="74" spans="2:8" ht="15">
      <c r="B74" s="58" t="s">
        <v>246</v>
      </c>
      <c r="C74" s="25" t="s">
        <v>301</v>
      </c>
      <c r="D74" s="86"/>
      <c r="E74" s="60">
        <f t="shared" si="2"/>
        <v>0</v>
      </c>
      <c r="F74" s="11"/>
      <c r="G74" s="17"/>
      <c r="H74" s="16"/>
    </row>
    <row r="75" spans="2:8" ht="15">
      <c r="B75" s="58" t="s">
        <v>247</v>
      </c>
      <c r="C75" s="25" t="s">
        <v>293</v>
      </c>
      <c r="D75" s="86"/>
      <c r="E75" s="60">
        <f t="shared" si="2"/>
        <v>0</v>
      </c>
      <c r="F75" s="11"/>
      <c r="G75" s="17"/>
      <c r="H75" s="16"/>
    </row>
    <row r="76" spans="2:8" ht="15">
      <c r="B76" s="58" t="s">
        <v>247</v>
      </c>
      <c r="C76" s="25" t="s">
        <v>305</v>
      </c>
      <c r="D76" s="86"/>
      <c r="E76" s="60">
        <f t="shared" si="2"/>
        <v>0</v>
      </c>
      <c r="F76" s="11"/>
      <c r="G76" s="17"/>
      <c r="H76" s="16"/>
    </row>
    <row r="77" spans="2:9" ht="30">
      <c r="B77" s="17" t="s">
        <v>249</v>
      </c>
      <c r="C77" s="93" t="s">
        <v>257</v>
      </c>
      <c r="D77" s="94"/>
      <c r="E77" s="60">
        <f t="shared" si="2"/>
        <v>0</v>
      </c>
      <c r="F77" s="11"/>
      <c r="G77" s="17"/>
      <c r="H77" s="16"/>
      <c r="I77" s="36"/>
    </row>
    <row r="78" spans="2:8" ht="15.75">
      <c r="B78" s="95" t="s">
        <v>24</v>
      </c>
      <c r="C78" s="198" t="s">
        <v>75</v>
      </c>
      <c r="D78" s="96"/>
      <c r="E78" s="148"/>
      <c r="F78" s="148"/>
      <c r="G78" s="202"/>
      <c r="H78" s="202"/>
    </row>
    <row r="79" spans="2:8" ht="14.25">
      <c r="B79" s="95" t="s">
        <v>26</v>
      </c>
      <c r="C79" s="29" t="s">
        <v>114</v>
      </c>
      <c r="D79" s="34" t="s">
        <v>150</v>
      </c>
      <c r="E79" s="148">
        <f>F79+H79</f>
        <v>0</v>
      </c>
      <c r="F79" s="148">
        <f>F80</f>
        <v>0</v>
      </c>
      <c r="G79" s="148">
        <f>G80</f>
        <v>0</v>
      </c>
      <c r="H79" s="148">
        <f>H80</f>
        <v>0</v>
      </c>
    </row>
    <row r="80" spans="2:8" ht="15">
      <c r="B80" s="17" t="s">
        <v>107</v>
      </c>
      <c r="C80" s="18" t="s">
        <v>403</v>
      </c>
      <c r="D80" s="97"/>
      <c r="E80" s="60">
        <f>F80+H80</f>
        <v>0</v>
      </c>
      <c r="F80" s="11"/>
      <c r="G80" s="16"/>
      <c r="H80" s="16"/>
    </row>
    <row r="81" spans="2:8" ht="31.5">
      <c r="B81" s="38" t="s">
        <v>27</v>
      </c>
      <c r="C81" s="149" t="s">
        <v>306</v>
      </c>
      <c r="D81" s="34"/>
      <c r="E81" s="148"/>
      <c r="F81" s="148"/>
      <c r="G81" s="202"/>
      <c r="H81" s="202"/>
    </row>
    <row r="82" spans="2:8" ht="14.25">
      <c r="B82" s="38" t="s">
        <v>28</v>
      </c>
      <c r="C82" s="29" t="s">
        <v>114</v>
      </c>
      <c r="D82" s="34" t="s">
        <v>150</v>
      </c>
      <c r="E82" s="148">
        <f>F82+H82</f>
        <v>0</v>
      </c>
      <c r="F82" s="148">
        <f>F83</f>
        <v>0</v>
      </c>
      <c r="G82" s="148">
        <f>G83</f>
        <v>0</v>
      </c>
      <c r="H82" s="148">
        <f>H83</f>
        <v>0</v>
      </c>
    </row>
    <row r="83" spans="2:8" ht="15">
      <c r="B83" s="17" t="s">
        <v>109</v>
      </c>
      <c r="C83" s="18" t="s">
        <v>403</v>
      </c>
      <c r="D83" s="97"/>
      <c r="E83" s="11">
        <f>F83+H83</f>
        <v>0</v>
      </c>
      <c r="F83" s="11"/>
      <c r="G83" s="17"/>
      <c r="H83" s="16"/>
    </row>
    <row r="84" spans="2:8" ht="15.75">
      <c r="B84" s="38" t="s">
        <v>29</v>
      </c>
      <c r="C84" s="35" t="s">
        <v>32</v>
      </c>
      <c r="D84" s="34"/>
      <c r="E84" s="148"/>
      <c r="F84" s="148"/>
      <c r="G84" s="202"/>
      <c r="H84" s="202"/>
    </row>
    <row r="85" spans="2:8" ht="14.25">
      <c r="B85" s="17" t="s">
        <v>30</v>
      </c>
      <c r="C85" s="98" t="s">
        <v>114</v>
      </c>
      <c r="D85" s="34" t="s">
        <v>150</v>
      </c>
      <c r="E85" s="148">
        <f>F85+H85</f>
        <v>0</v>
      </c>
      <c r="F85" s="148">
        <f>F86</f>
        <v>0</v>
      </c>
      <c r="G85" s="148">
        <f>G86</f>
        <v>0</v>
      </c>
      <c r="H85" s="148">
        <f>H86</f>
        <v>0</v>
      </c>
    </row>
    <row r="86" spans="2:8" ht="15">
      <c r="B86" s="17" t="s">
        <v>110</v>
      </c>
      <c r="C86" s="18" t="s">
        <v>403</v>
      </c>
      <c r="D86" s="34"/>
      <c r="E86" s="11">
        <f>F86+H86</f>
        <v>0</v>
      </c>
      <c r="F86" s="11"/>
      <c r="G86" s="16"/>
      <c r="H86" s="16"/>
    </row>
    <row r="87" spans="2:8" ht="15.75">
      <c r="B87" s="38" t="s">
        <v>31</v>
      </c>
      <c r="C87" s="35" t="s">
        <v>37</v>
      </c>
      <c r="D87" s="34"/>
      <c r="E87" s="148"/>
      <c r="F87" s="148"/>
      <c r="G87" s="202"/>
      <c r="H87" s="16"/>
    </row>
    <row r="88" spans="2:8" ht="14.25">
      <c r="B88" s="38" t="s">
        <v>33</v>
      </c>
      <c r="C88" s="98" t="s">
        <v>114</v>
      </c>
      <c r="D88" s="34" t="s">
        <v>150</v>
      </c>
      <c r="E88" s="148">
        <f>F88+H88</f>
        <v>0</v>
      </c>
      <c r="F88" s="148">
        <f>F89</f>
        <v>0</v>
      </c>
      <c r="G88" s="148">
        <f>G89</f>
        <v>0</v>
      </c>
      <c r="H88" s="148">
        <f>H89</f>
        <v>0</v>
      </c>
    </row>
    <row r="89" spans="2:8" ht="15">
      <c r="B89" s="17" t="s">
        <v>111</v>
      </c>
      <c r="C89" s="18" t="s">
        <v>403</v>
      </c>
      <c r="D89" s="34"/>
      <c r="E89" s="11">
        <f>F89+H89</f>
        <v>0</v>
      </c>
      <c r="F89" s="11"/>
      <c r="G89" s="16"/>
      <c r="H89" s="202"/>
    </row>
    <row r="90" spans="2:8" ht="15.75">
      <c r="B90" s="38" t="s">
        <v>34</v>
      </c>
      <c r="C90" s="21" t="s">
        <v>5</v>
      </c>
      <c r="D90" s="34"/>
      <c r="E90" s="148"/>
      <c r="F90" s="148"/>
      <c r="G90" s="202"/>
      <c r="H90" s="202"/>
    </row>
    <row r="91" spans="2:8" ht="14.25">
      <c r="B91" s="38" t="s">
        <v>35</v>
      </c>
      <c r="C91" s="29" t="s">
        <v>114</v>
      </c>
      <c r="D91" s="34" t="s">
        <v>150</v>
      </c>
      <c r="E91" s="148">
        <f>F91+H91</f>
        <v>0</v>
      </c>
      <c r="F91" s="148">
        <f>F92</f>
        <v>0</v>
      </c>
      <c r="G91" s="148">
        <f>G92</f>
        <v>0</v>
      </c>
      <c r="H91" s="148">
        <f>H92</f>
        <v>0</v>
      </c>
    </row>
    <row r="92" spans="2:8" ht="15">
      <c r="B92" s="17" t="s">
        <v>112</v>
      </c>
      <c r="C92" s="18" t="s">
        <v>403</v>
      </c>
      <c r="D92" s="34"/>
      <c r="E92" s="11">
        <f>F92+H92</f>
        <v>0</v>
      </c>
      <c r="F92" s="11"/>
      <c r="G92" s="16"/>
      <c r="H92" s="16"/>
    </row>
    <row r="93" spans="2:8" ht="12.75">
      <c r="B93" s="38" t="s">
        <v>38</v>
      </c>
      <c r="C93" s="266" t="s">
        <v>460</v>
      </c>
      <c r="D93" s="34"/>
      <c r="E93" s="148"/>
      <c r="F93" s="148"/>
      <c r="G93" s="202"/>
      <c r="H93" s="202"/>
    </row>
    <row r="94" spans="2:8" ht="14.25">
      <c r="B94" s="38" t="s">
        <v>39</v>
      </c>
      <c r="C94" s="29" t="s">
        <v>114</v>
      </c>
      <c r="D94" s="34" t="s">
        <v>150</v>
      </c>
      <c r="E94" s="148">
        <f>F94+H94</f>
        <v>0</v>
      </c>
      <c r="F94" s="148">
        <f>F95</f>
        <v>0</v>
      </c>
      <c r="G94" s="148">
        <f>G95</f>
        <v>0</v>
      </c>
      <c r="H94" s="148">
        <f>H95</f>
        <v>0</v>
      </c>
    </row>
    <row r="95" spans="2:8" ht="15">
      <c r="B95" s="17" t="s">
        <v>113</v>
      </c>
      <c r="C95" s="18" t="s">
        <v>403</v>
      </c>
      <c r="D95" s="34"/>
      <c r="E95" s="11">
        <f>F95+H95</f>
        <v>0</v>
      </c>
      <c r="F95" s="11">
        <f>F86+F89+F92</f>
        <v>0</v>
      </c>
      <c r="G95" s="11">
        <f>G86+G89+G92</f>
        <v>0</v>
      </c>
      <c r="H95" s="11">
        <f>H86+H89+H92</f>
        <v>0</v>
      </c>
    </row>
    <row r="96" spans="2:8" ht="15.75">
      <c r="B96" s="38" t="s">
        <v>40</v>
      </c>
      <c r="C96" s="35" t="s">
        <v>6</v>
      </c>
      <c r="D96" s="99"/>
      <c r="E96" s="182"/>
      <c r="F96" s="182"/>
      <c r="G96" s="78"/>
      <c r="H96" s="202"/>
    </row>
    <row r="97" spans="2:8" ht="14.25">
      <c r="B97" s="38" t="s">
        <v>41</v>
      </c>
      <c r="C97" s="29" t="s">
        <v>114</v>
      </c>
      <c r="D97" s="99" t="s">
        <v>150</v>
      </c>
      <c r="E97" s="148">
        <f>E98</f>
        <v>0</v>
      </c>
      <c r="F97" s="148">
        <f>F98</f>
        <v>0</v>
      </c>
      <c r="G97" s="148">
        <f>G98</f>
        <v>0</v>
      </c>
      <c r="H97" s="148">
        <f>H98</f>
        <v>0</v>
      </c>
    </row>
    <row r="98" spans="2:8" ht="15">
      <c r="B98" s="17" t="s">
        <v>116</v>
      </c>
      <c r="C98" s="18" t="s">
        <v>403</v>
      </c>
      <c r="D98" s="99"/>
      <c r="E98" s="11">
        <f>F98+H98</f>
        <v>0</v>
      </c>
      <c r="F98" s="11"/>
      <c r="G98" s="16"/>
      <c r="H98" s="16"/>
    </row>
    <row r="99" spans="2:8" ht="15.75">
      <c r="B99" s="17" t="s">
        <v>42</v>
      </c>
      <c r="C99" s="35" t="s">
        <v>49</v>
      </c>
      <c r="D99" s="99"/>
      <c r="E99" s="148"/>
      <c r="F99" s="148"/>
      <c r="G99" s="202"/>
      <c r="H99" s="202"/>
    </row>
    <row r="100" spans="2:8" ht="14.25">
      <c r="B100" s="17" t="s">
        <v>43</v>
      </c>
      <c r="C100" s="100" t="s">
        <v>114</v>
      </c>
      <c r="D100" s="99" t="s">
        <v>150</v>
      </c>
      <c r="E100" s="148">
        <f>E101</f>
        <v>0</v>
      </c>
      <c r="F100" s="148">
        <f>F101</f>
        <v>0</v>
      </c>
      <c r="G100" s="148">
        <f>G101</f>
        <v>0</v>
      </c>
      <c r="H100" s="148">
        <f>H101</f>
        <v>0</v>
      </c>
    </row>
    <row r="101" spans="2:8" ht="15">
      <c r="B101" s="17" t="s">
        <v>126</v>
      </c>
      <c r="C101" s="18" t="s">
        <v>403</v>
      </c>
      <c r="D101" s="101"/>
      <c r="E101" s="11">
        <f>F101+H101</f>
        <v>0</v>
      </c>
      <c r="F101" s="11"/>
      <c r="G101" s="17"/>
      <c r="H101" s="16"/>
    </row>
    <row r="102" spans="2:8" ht="28.5">
      <c r="B102" s="38" t="s">
        <v>44</v>
      </c>
      <c r="C102" s="8" t="s">
        <v>458</v>
      </c>
      <c r="D102" s="99"/>
      <c r="E102" s="148"/>
      <c r="F102" s="148"/>
      <c r="G102" s="202"/>
      <c r="H102" s="202"/>
    </row>
    <row r="103" spans="2:8" ht="14.25">
      <c r="B103" s="38" t="s">
        <v>45</v>
      </c>
      <c r="C103" s="29" t="s">
        <v>114</v>
      </c>
      <c r="D103" s="99" t="s">
        <v>150</v>
      </c>
      <c r="E103" s="148">
        <f>E104</f>
        <v>0</v>
      </c>
      <c r="F103" s="148">
        <f>F104</f>
        <v>0</v>
      </c>
      <c r="G103" s="148">
        <f>G104</f>
        <v>0</v>
      </c>
      <c r="H103" s="148">
        <f>H104</f>
        <v>0</v>
      </c>
    </row>
    <row r="104" spans="2:8" ht="15">
      <c r="B104" s="51" t="s">
        <v>127</v>
      </c>
      <c r="C104" s="18" t="s">
        <v>403</v>
      </c>
      <c r="D104" s="101"/>
      <c r="E104" s="11">
        <f>F104+H104</f>
        <v>0</v>
      </c>
      <c r="F104" s="11"/>
      <c r="G104" s="17"/>
      <c r="H104" s="16"/>
    </row>
    <row r="105" spans="2:8" ht="15.75">
      <c r="B105" s="38" t="s">
        <v>46</v>
      </c>
      <c r="C105" s="388" t="s">
        <v>55</v>
      </c>
      <c r="D105" s="34"/>
      <c r="E105" s="148">
        <f>E106+E111+E114+E109</f>
        <v>0</v>
      </c>
      <c r="F105" s="148">
        <f>F106+F111+F114+F109</f>
        <v>0</v>
      </c>
      <c r="G105" s="148">
        <f>G106+G111+G114+G109</f>
        <v>0</v>
      </c>
      <c r="H105" s="148">
        <f>H106+H111+H114+H109</f>
        <v>0</v>
      </c>
    </row>
    <row r="106" spans="2:8" ht="14.25">
      <c r="B106" s="17" t="s">
        <v>47</v>
      </c>
      <c r="C106" s="29" t="s">
        <v>114</v>
      </c>
      <c r="D106" s="34" t="s">
        <v>150</v>
      </c>
      <c r="E106" s="148">
        <f>E107+E108</f>
        <v>0</v>
      </c>
      <c r="F106" s="148">
        <f>F107+F108</f>
        <v>0</v>
      </c>
      <c r="G106" s="148">
        <f>G107+G108</f>
        <v>0</v>
      </c>
      <c r="H106" s="148">
        <f>H107+H108</f>
        <v>0</v>
      </c>
    </row>
    <row r="107" spans="2:8" ht="15">
      <c r="B107" s="17" t="s">
        <v>556</v>
      </c>
      <c r="C107" s="22" t="s">
        <v>101</v>
      </c>
      <c r="D107" s="33"/>
      <c r="E107" s="11">
        <f>F107+H107</f>
        <v>0</v>
      </c>
      <c r="F107" s="11"/>
      <c r="G107" s="16"/>
      <c r="H107" s="16"/>
    </row>
    <row r="108" spans="2:8" ht="15">
      <c r="B108" s="17" t="s">
        <v>610</v>
      </c>
      <c r="C108" s="102" t="s">
        <v>130</v>
      </c>
      <c r="D108" s="96"/>
      <c r="E108" s="11">
        <f>F108+H108</f>
        <v>0</v>
      </c>
      <c r="F108" s="11"/>
      <c r="G108" s="16"/>
      <c r="H108" s="16"/>
    </row>
    <row r="109" spans="2:8" ht="25.5">
      <c r="B109" s="17" t="s">
        <v>261</v>
      </c>
      <c r="C109" s="30" t="s">
        <v>115</v>
      </c>
      <c r="D109" s="96" t="s">
        <v>152</v>
      </c>
      <c r="E109" s="11">
        <f>E110</f>
        <v>0</v>
      </c>
      <c r="F109" s="11">
        <f>F110</f>
        <v>0</v>
      </c>
      <c r="G109" s="11">
        <f>G110</f>
        <v>0</v>
      </c>
      <c r="H109" s="11">
        <f>H110</f>
        <v>0</v>
      </c>
    </row>
    <row r="110" spans="2:8" ht="15">
      <c r="B110" s="17" t="s">
        <v>246</v>
      </c>
      <c r="C110" s="258" t="s">
        <v>403</v>
      </c>
      <c r="D110" s="96"/>
      <c r="E110" s="11">
        <f>F110+H110</f>
        <v>0</v>
      </c>
      <c r="F110" s="11"/>
      <c r="G110" s="16"/>
      <c r="H110" s="16"/>
    </row>
    <row r="111" spans="2:8" ht="25.5">
      <c r="B111" s="17" t="s">
        <v>456</v>
      </c>
      <c r="C111" s="30" t="s">
        <v>117</v>
      </c>
      <c r="D111" s="34" t="s">
        <v>154</v>
      </c>
      <c r="E111" s="148">
        <f>E112+E113</f>
        <v>0</v>
      </c>
      <c r="F111" s="148">
        <f>F112+F113</f>
        <v>0</v>
      </c>
      <c r="G111" s="148">
        <f>G112+G113</f>
        <v>0</v>
      </c>
      <c r="H111" s="148">
        <f>H112+H113</f>
        <v>0</v>
      </c>
    </row>
    <row r="112" spans="2:8" ht="15">
      <c r="B112" s="17" t="s">
        <v>310</v>
      </c>
      <c r="C112" s="22" t="s">
        <v>99</v>
      </c>
      <c r="D112" s="90"/>
      <c r="E112" s="11">
        <f>F112+H112</f>
        <v>0</v>
      </c>
      <c r="F112" s="11"/>
      <c r="G112" s="17"/>
      <c r="H112" s="17"/>
    </row>
    <row r="113" spans="2:8" ht="15">
      <c r="B113" s="17" t="s">
        <v>557</v>
      </c>
      <c r="C113" s="24" t="s">
        <v>100</v>
      </c>
      <c r="D113" s="90"/>
      <c r="E113" s="11">
        <f>F113+H113</f>
        <v>0</v>
      </c>
      <c r="F113" s="11"/>
      <c r="G113" s="16"/>
      <c r="H113" s="16"/>
    </row>
    <row r="114" spans="2:8" ht="14.25">
      <c r="B114" s="17" t="s">
        <v>609</v>
      </c>
      <c r="C114" s="7" t="s">
        <v>82</v>
      </c>
      <c r="D114" s="34" t="s">
        <v>151</v>
      </c>
      <c r="E114" s="11">
        <f>F114+H114</f>
        <v>0</v>
      </c>
      <c r="F114" s="11">
        <f>F115</f>
        <v>0</v>
      </c>
      <c r="G114" s="11">
        <f>G115</f>
        <v>0</v>
      </c>
      <c r="H114" s="11">
        <f>H115</f>
        <v>0</v>
      </c>
    </row>
    <row r="115" spans="2:8" ht="15">
      <c r="B115" s="17" t="s">
        <v>560</v>
      </c>
      <c r="C115" s="9" t="s">
        <v>120</v>
      </c>
      <c r="D115" s="34"/>
      <c r="E115" s="11">
        <f>F115+H115</f>
        <v>0</v>
      </c>
      <c r="F115" s="11"/>
      <c r="G115" s="16"/>
      <c r="H115" s="16"/>
    </row>
    <row r="116" spans="2:8" ht="15.75">
      <c r="B116" s="38" t="s">
        <v>48</v>
      </c>
      <c r="C116" s="388" t="s">
        <v>60</v>
      </c>
      <c r="D116" s="34"/>
      <c r="E116" s="148">
        <f>E117+E122+E120+E125</f>
        <v>0</v>
      </c>
      <c r="F116" s="148">
        <f>F117+F122+F120+F125</f>
        <v>0</v>
      </c>
      <c r="G116" s="148">
        <f>G117+G122+G120+G125</f>
        <v>0</v>
      </c>
      <c r="H116" s="148">
        <f>H117+H122+H120+H125</f>
        <v>0</v>
      </c>
    </row>
    <row r="117" spans="2:8" ht="14.25">
      <c r="B117" s="40" t="s">
        <v>50</v>
      </c>
      <c r="C117" s="29" t="s">
        <v>114</v>
      </c>
      <c r="D117" s="34" t="s">
        <v>150</v>
      </c>
      <c r="E117" s="148">
        <f>E118+E119</f>
        <v>0</v>
      </c>
      <c r="F117" s="148">
        <f>F118+F119</f>
        <v>0</v>
      </c>
      <c r="G117" s="148">
        <f>G118+G119</f>
        <v>0</v>
      </c>
      <c r="H117" s="148">
        <f>H118+H119</f>
        <v>0</v>
      </c>
    </row>
    <row r="118" spans="2:8" ht="15">
      <c r="B118" s="51" t="s">
        <v>556</v>
      </c>
      <c r="C118" s="22" t="s">
        <v>101</v>
      </c>
      <c r="D118" s="33"/>
      <c r="E118" s="11">
        <f>F118+H118</f>
        <v>0</v>
      </c>
      <c r="F118" s="11"/>
      <c r="G118" s="16"/>
      <c r="H118" s="16"/>
    </row>
    <row r="119" spans="2:8" ht="15">
      <c r="B119" s="17" t="s">
        <v>555</v>
      </c>
      <c r="C119" s="102" t="s">
        <v>130</v>
      </c>
      <c r="D119" s="96"/>
      <c r="E119" s="11">
        <f>F119+H119</f>
        <v>0</v>
      </c>
      <c r="F119" s="11"/>
      <c r="G119" s="16"/>
      <c r="H119" s="16"/>
    </row>
    <row r="120" spans="2:8" ht="25.5">
      <c r="B120" s="40" t="s">
        <v>400</v>
      </c>
      <c r="C120" s="30" t="s">
        <v>115</v>
      </c>
      <c r="D120" s="96" t="s">
        <v>152</v>
      </c>
      <c r="E120" s="11">
        <f>E121</f>
        <v>0</v>
      </c>
      <c r="F120" s="11">
        <f>F121</f>
        <v>0</v>
      </c>
      <c r="G120" s="11">
        <f>G121</f>
        <v>0</v>
      </c>
      <c r="H120" s="11">
        <f>H121</f>
        <v>0</v>
      </c>
    </row>
    <row r="121" spans="2:8" ht="15">
      <c r="B121" s="47" t="s">
        <v>246</v>
      </c>
      <c r="C121" s="258" t="s">
        <v>403</v>
      </c>
      <c r="D121" s="96"/>
      <c r="E121" s="11">
        <f>F121+H121</f>
        <v>0</v>
      </c>
      <c r="F121" s="11"/>
      <c r="G121" s="16"/>
      <c r="H121" s="16"/>
    </row>
    <row r="122" spans="2:8" ht="25.5">
      <c r="B122" s="40" t="s">
        <v>262</v>
      </c>
      <c r="C122" s="30" t="s">
        <v>117</v>
      </c>
      <c r="D122" s="34" t="s">
        <v>154</v>
      </c>
      <c r="E122" s="148">
        <f>E123+E124</f>
        <v>0</v>
      </c>
      <c r="F122" s="148">
        <f>F123+F124</f>
        <v>0</v>
      </c>
      <c r="G122" s="148">
        <f>G123+G124</f>
        <v>0</v>
      </c>
      <c r="H122" s="148">
        <f>H123+H124</f>
        <v>0</v>
      </c>
    </row>
    <row r="123" spans="2:8" ht="15">
      <c r="B123" s="17" t="s">
        <v>310</v>
      </c>
      <c r="C123" s="22" t="s">
        <v>99</v>
      </c>
      <c r="D123" s="90"/>
      <c r="E123" s="11">
        <f>F123+H123</f>
        <v>0</v>
      </c>
      <c r="F123" s="11"/>
      <c r="G123" s="16"/>
      <c r="H123" s="17"/>
    </row>
    <row r="124" spans="2:8" ht="15">
      <c r="B124" s="17" t="s">
        <v>557</v>
      </c>
      <c r="C124" s="24" t="s">
        <v>100</v>
      </c>
      <c r="D124" s="90"/>
      <c r="E124" s="11">
        <f>F124+H124</f>
        <v>0</v>
      </c>
      <c r="F124" s="11"/>
      <c r="G124" s="17"/>
      <c r="H124" s="16"/>
    </row>
    <row r="125" spans="2:8" ht="14.25">
      <c r="B125" s="41" t="s">
        <v>400</v>
      </c>
      <c r="C125" s="7" t="s">
        <v>82</v>
      </c>
      <c r="D125" s="34" t="s">
        <v>151</v>
      </c>
      <c r="E125" s="50">
        <f>E126</f>
        <v>0</v>
      </c>
      <c r="F125" s="50">
        <f>F126</f>
        <v>0</v>
      </c>
      <c r="G125" s="50">
        <f>G126</f>
        <v>0</v>
      </c>
      <c r="H125" s="50">
        <f>H126</f>
        <v>0</v>
      </c>
    </row>
    <row r="126" spans="2:8" ht="15">
      <c r="B126" s="17" t="s">
        <v>560</v>
      </c>
      <c r="C126" s="9" t="s">
        <v>120</v>
      </c>
      <c r="D126" s="34"/>
      <c r="E126" s="197">
        <f>F126+H126</f>
        <v>0</v>
      </c>
      <c r="F126" s="197"/>
      <c r="G126" s="197">
        <f>SB!G126+'D-2012'!G132+'skol. lėšos'!G132</f>
        <v>0</v>
      </c>
      <c r="H126" s="197">
        <f>SB!H126+'D-2012'!H132+'skol. lėšos'!H132</f>
        <v>0</v>
      </c>
    </row>
    <row r="127" spans="2:8" ht="14.25">
      <c r="B127" s="40" t="s">
        <v>51</v>
      </c>
      <c r="C127" s="389" t="s">
        <v>64</v>
      </c>
      <c r="D127" s="34"/>
      <c r="E127" s="148">
        <f>E130+E134+E128</f>
        <v>0</v>
      </c>
      <c r="F127" s="148">
        <f>F130+F134+F128</f>
        <v>0</v>
      </c>
      <c r="G127" s="148">
        <f>G130+G134+G128</f>
        <v>0</v>
      </c>
      <c r="H127" s="148">
        <f>H130+H134+H128</f>
        <v>0</v>
      </c>
    </row>
    <row r="128" spans="2:8" ht="25.5">
      <c r="B128" s="40" t="s">
        <v>52</v>
      </c>
      <c r="C128" s="30" t="s">
        <v>115</v>
      </c>
      <c r="D128" s="96" t="s">
        <v>152</v>
      </c>
      <c r="E128" s="11">
        <f>E129</f>
        <v>0</v>
      </c>
      <c r="F128" s="11">
        <f>F129</f>
        <v>0</v>
      </c>
      <c r="G128" s="11">
        <f>G129</f>
        <v>0</v>
      </c>
      <c r="H128" s="11">
        <f>H129</f>
        <v>0</v>
      </c>
    </row>
    <row r="129" spans="2:8" ht="15">
      <c r="B129" s="41" t="s">
        <v>247</v>
      </c>
      <c r="C129" s="258" t="s">
        <v>403</v>
      </c>
      <c r="D129" s="96"/>
      <c r="E129" s="11">
        <f>F129+H129</f>
        <v>0</v>
      </c>
      <c r="F129" s="11"/>
      <c r="G129" s="16"/>
      <c r="H129" s="16"/>
    </row>
    <row r="130" spans="2:8" ht="25.5">
      <c r="B130" s="38" t="s">
        <v>53</v>
      </c>
      <c r="C130" s="56" t="s">
        <v>117</v>
      </c>
      <c r="D130" s="34" t="s">
        <v>154</v>
      </c>
      <c r="E130" s="148">
        <f>E131+E132+E133</f>
        <v>0</v>
      </c>
      <c r="F130" s="148">
        <f>F131+F132+F133</f>
        <v>0</v>
      </c>
      <c r="G130" s="148">
        <f>G131+G132+G133</f>
        <v>0</v>
      </c>
      <c r="H130" s="148">
        <f>H131+H132+H133</f>
        <v>0</v>
      </c>
    </row>
    <row r="131" spans="2:8" ht="15">
      <c r="B131" s="17" t="s">
        <v>310</v>
      </c>
      <c r="C131" s="22" t="s">
        <v>99</v>
      </c>
      <c r="D131" s="65"/>
      <c r="E131" s="11">
        <f>F131+H131</f>
        <v>0</v>
      </c>
      <c r="F131" s="11"/>
      <c r="G131" s="16"/>
      <c r="H131" s="17"/>
    </row>
    <row r="132" spans="2:8" ht="15">
      <c r="B132" s="17" t="s">
        <v>557</v>
      </c>
      <c r="C132" s="23" t="s">
        <v>100</v>
      </c>
      <c r="D132" s="65"/>
      <c r="E132" s="11">
        <f>F132+H132</f>
        <v>0</v>
      </c>
      <c r="F132" s="11"/>
      <c r="G132" s="16"/>
      <c r="H132" s="16"/>
    </row>
    <row r="133" spans="2:8" ht="15">
      <c r="B133" s="39" t="s">
        <v>558</v>
      </c>
      <c r="C133" s="24" t="s">
        <v>102</v>
      </c>
      <c r="D133" s="65"/>
      <c r="E133" s="11">
        <f>F133+H133</f>
        <v>0</v>
      </c>
      <c r="F133" s="11"/>
      <c r="G133" s="17"/>
      <c r="H133" s="16"/>
    </row>
    <row r="134" spans="2:8" ht="14.25">
      <c r="B134" s="40" t="s">
        <v>266</v>
      </c>
      <c r="C134" s="7" t="s">
        <v>82</v>
      </c>
      <c r="D134" s="34" t="s">
        <v>151</v>
      </c>
      <c r="E134" s="148">
        <f>F134+H134</f>
        <v>0</v>
      </c>
      <c r="F134" s="11">
        <f>F135</f>
        <v>0</v>
      </c>
      <c r="G134" s="11">
        <f>G135</f>
        <v>0</v>
      </c>
      <c r="H134" s="11">
        <f>H135</f>
        <v>0</v>
      </c>
    </row>
    <row r="135" spans="2:8" ht="15">
      <c r="B135" s="41" t="s">
        <v>560</v>
      </c>
      <c r="C135" s="9" t="s">
        <v>120</v>
      </c>
      <c r="D135" s="34"/>
      <c r="E135" s="148">
        <f>F135+H135</f>
        <v>0</v>
      </c>
      <c r="F135" s="11"/>
      <c r="G135" s="17"/>
      <c r="H135" s="17"/>
    </row>
    <row r="136" spans="2:8" ht="15.75">
      <c r="B136" s="40" t="s">
        <v>54</v>
      </c>
      <c r="C136" s="35" t="s">
        <v>7</v>
      </c>
      <c r="D136" s="34"/>
      <c r="E136" s="148">
        <f>E142+E145+E137+E140</f>
        <v>0</v>
      </c>
      <c r="F136" s="148">
        <f>F142+F145+F137+F140</f>
        <v>0</v>
      </c>
      <c r="G136" s="148">
        <f>G142+G145+G137+G140</f>
        <v>0</v>
      </c>
      <c r="H136" s="148">
        <f>H142+H145+H137+H140</f>
        <v>0</v>
      </c>
    </row>
    <row r="137" spans="2:8" ht="14.25">
      <c r="B137" s="40" t="s">
        <v>56</v>
      </c>
      <c r="C137" s="29" t="s">
        <v>114</v>
      </c>
      <c r="D137" s="34" t="s">
        <v>150</v>
      </c>
      <c r="E137" s="180">
        <f>F137+H137</f>
        <v>0</v>
      </c>
      <c r="F137" s="148"/>
      <c r="G137" s="148"/>
      <c r="H137" s="148"/>
    </row>
    <row r="138" spans="2:8" ht="15">
      <c r="B138" s="51" t="s">
        <v>556</v>
      </c>
      <c r="C138" s="22" t="s">
        <v>101</v>
      </c>
      <c r="D138" s="416"/>
      <c r="E138" s="11">
        <f>F138+H138</f>
        <v>0</v>
      </c>
      <c r="F138" s="144"/>
      <c r="G138" s="148"/>
      <c r="H138" s="148"/>
    </row>
    <row r="139" spans="2:8" ht="15">
      <c r="B139" s="17" t="s">
        <v>555</v>
      </c>
      <c r="C139" s="102" t="s">
        <v>130</v>
      </c>
      <c r="D139" s="417"/>
      <c r="E139" s="11">
        <f>F139+H139</f>
        <v>0</v>
      </c>
      <c r="F139" s="144"/>
      <c r="G139" s="148"/>
      <c r="H139" s="148"/>
    </row>
    <row r="140" spans="2:8" ht="25.5">
      <c r="B140" s="40" t="s">
        <v>57</v>
      </c>
      <c r="C140" s="30" t="s">
        <v>115</v>
      </c>
      <c r="D140" s="96" t="s">
        <v>152</v>
      </c>
      <c r="E140" s="11">
        <f>E141</f>
        <v>0</v>
      </c>
      <c r="F140" s="11">
        <f>F141</f>
        <v>0</v>
      </c>
      <c r="G140" s="11">
        <f>G141</f>
        <v>0</v>
      </c>
      <c r="H140" s="11">
        <f>H141</f>
        <v>0</v>
      </c>
    </row>
    <row r="141" spans="2:8" ht="15">
      <c r="B141" s="47" t="s">
        <v>247</v>
      </c>
      <c r="C141" s="258" t="s">
        <v>403</v>
      </c>
      <c r="D141" s="96"/>
      <c r="E141" s="11">
        <f>F141+H141</f>
        <v>0</v>
      </c>
      <c r="F141" s="11"/>
      <c r="G141" s="16"/>
      <c r="H141" s="16"/>
    </row>
    <row r="142" spans="2:8" ht="25.5">
      <c r="B142" s="40" t="s">
        <v>58</v>
      </c>
      <c r="C142" s="56" t="s">
        <v>117</v>
      </c>
      <c r="D142" s="34" t="s">
        <v>154</v>
      </c>
      <c r="E142" s="206">
        <f>E143+E144</f>
        <v>0</v>
      </c>
      <c r="F142" s="148">
        <f>F143+F144</f>
        <v>0</v>
      </c>
      <c r="G142" s="148">
        <f>G143+G144</f>
        <v>0</v>
      </c>
      <c r="H142" s="148">
        <f>H143+H144</f>
        <v>0</v>
      </c>
    </row>
    <row r="143" spans="2:8" ht="15">
      <c r="B143" s="17" t="s">
        <v>310</v>
      </c>
      <c r="C143" s="22" t="s">
        <v>99</v>
      </c>
      <c r="D143" s="65"/>
      <c r="E143" s="11">
        <f>F143+H143</f>
        <v>0</v>
      </c>
      <c r="F143" s="11"/>
      <c r="G143" s="16"/>
      <c r="H143" s="16"/>
    </row>
    <row r="144" spans="2:8" ht="15">
      <c r="B144" s="17" t="s">
        <v>557</v>
      </c>
      <c r="C144" s="23" t="s">
        <v>100</v>
      </c>
      <c r="D144" s="65"/>
      <c r="E144" s="11">
        <f>F144+H144</f>
        <v>0</v>
      </c>
      <c r="F144" s="11"/>
      <c r="G144" s="17"/>
      <c r="H144" s="16"/>
    </row>
    <row r="145" spans="2:8" ht="14.25">
      <c r="B145" s="40" t="s">
        <v>223</v>
      </c>
      <c r="C145" s="7" t="s">
        <v>82</v>
      </c>
      <c r="D145" s="34" t="s">
        <v>151</v>
      </c>
      <c r="E145" s="148">
        <f>F145+H145</f>
        <v>0</v>
      </c>
      <c r="F145" s="148">
        <f>F146</f>
        <v>0</v>
      </c>
      <c r="G145" s="17"/>
      <c r="H145" s="17"/>
    </row>
    <row r="146" spans="2:8" ht="15">
      <c r="B146" s="51" t="s">
        <v>560</v>
      </c>
      <c r="C146" s="9" t="s">
        <v>120</v>
      </c>
      <c r="D146" s="103"/>
      <c r="E146" s="66">
        <f>F146+H146</f>
        <v>0</v>
      </c>
      <c r="F146" s="66"/>
      <c r="G146" s="45"/>
      <c r="H146" s="45"/>
    </row>
    <row r="147" spans="2:8" ht="15.75">
      <c r="B147" s="38" t="s">
        <v>59</v>
      </c>
      <c r="C147" s="388" t="s">
        <v>8</v>
      </c>
      <c r="D147" s="34"/>
      <c r="E147" s="180">
        <f>E148+E153+E151+E158</f>
        <v>0</v>
      </c>
      <c r="F147" s="180">
        <f>F148+F153+F151+F158</f>
        <v>0</v>
      </c>
      <c r="G147" s="180">
        <f>G148+G153+G151+G158</f>
        <v>0</v>
      </c>
      <c r="H147" s="180">
        <f>H148+H153+H151+H158</f>
        <v>0</v>
      </c>
    </row>
    <row r="148" spans="2:8" ht="14.25">
      <c r="B148" s="38" t="s">
        <v>61</v>
      </c>
      <c r="C148" s="29" t="s">
        <v>114</v>
      </c>
      <c r="D148" s="34" t="s">
        <v>150</v>
      </c>
      <c r="E148" s="148">
        <f>E149+E150</f>
        <v>0</v>
      </c>
      <c r="F148" s="148">
        <f>F149+F150</f>
        <v>0</v>
      </c>
      <c r="G148" s="148">
        <f>G149+G150</f>
        <v>0</v>
      </c>
      <c r="H148" s="148">
        <f>H149+H150</f>
        <v>0</v>
      </c>
    </row>
    <row r="149" spans="2:8" ht="15">
      <c r="B149" s="51" t="s">
        <v>556</v>
      </c>
      <c r="C149" s="22" t="s">
        <v>101</v>
      </c>
      <c r="D149" s="33"/>
      <c r="E149" s="11">
        <f>F149+H149</f>
        <v>0</v>
      </c>
      <c r="F149" s="11"/>
      <c r="G149" s="16"/>
      <c r="H149" s="16"/>
    </row>
    <row r="150" spans="2:8" ht="15">
      <c r="B150" s="17" t="s">
        <v>555</v>
      </c>
      <c r="C150" s="102" t="s">
        <v>161</v>
      </c>
      <c r="D150" s="96"/>
      <c r="E150" s="11">
        <f>F150+H150</f>
        <v>0</v>
      </c>
      <c r="F150" s="11"/>
      <c r="G150" s="16"/>
      <c r="H150" s="16"/>
    </row>
    <row r="151" spans="2:8" ht="25.5">
      <c r="B151" s="38" t="s">
        <v>62</v>
      </c>
      <c r="C151" s="30" t="s">
        <v>115</v>
      </c>
      <c r="D151" s="96" t="s">
        <v>152</v>
      </c>
      <c r="E151" s="37">
        <f>E152</f>
        <v>0</v>
      </c>
      <c r="F151" s="37">
        <f>F152</f>
        <v>0</v>
      </c>
      <c r="G151" s="37">
        <f>G152</f>
        <v>0</v>
      </c>
      <c r="H151" s="37">
        <f>H152</f>
        <v>0</v>
      </c>
    </row>
    <row r="152" spans="2:8" ht="15">
      <c r="B152" s="17" t="s">
        <v>247</v>
      </c>
      <c r="C152" s="258" t="s">
        <v>403</v>
      </c>
      <c r="D152" s="96"/>
      <c r="E152" s="11">
        <f>F152+H152</f>
        <v>0</v>
      </c>
      <c r="F152" s="11"/>
      <c r="G152" s="16"/>
      <c r="H152" s="16"/>
    </row>
    <row r="153" spans="2:8" ht="25.5">
      <c r="B153" s="38" t="s">
        <v>226</v>
      </c>
      <c r="C153" s="56" t="s">
        <v>117</v>
      </c>
      <c r="D153" s="34" t="s">
        <v>154</v>
      </c>
      <c r="E153" s="148">
        <f>E154+E155+E156+E157</f>
        <v>0</v>
      </c>
      <c r="F153" s="148">
        <f>F154+F155+F156+F157</f>
        <v>0</v>
      </c>
      <c r="G153" s="148">
        <f>G154+G155+G156+G157</f>
        <v>0</v>
      </c>
      <c r="H153" s="148">
        <f>H154+H155+H156+H157</f>
        <v>0</v>
      </c>
    </row>
    <row r="154" spans="2:8" ht="15">
      <c r="B154" s="17" t="s">
        <v>310</v>
      </c>
      <c r="C154" s="22" t="s">
        <v>99</v>
      </c>
      <c r="D154" s="65"/>
      <c r="E154" s="11">
        <f aca="true" t="shared" si="3" ref="E154:E159">F154+H154</f>
        <v>0</v>
      </c>
      <c r="F154" s="11"/>
      <c r="G154" s="16"/>
      <c r="H154" s="17"/>
    </row>
    <row r="155" spans="2:8" ht="15">
      <c r="B155" s="17" t="s">
        <v>557</v>
      </c>
      <c r="C155" s="23" t="s">
        <v>100</v>
      </c>
      <c r="D155" s="65"/>
      <c r="E155" s="11">
        <f t="shared" si="3"/>
        <v>0</v>
      </c>
      <c r="F155" s="11"/>
      <c r="G155" s="17"/>
      <c r="H155" s="16"/>
    </row>
    <row r="156" spans="2:8" ht="15">
      <c r="B156" s="58" t="s">
        <v>175</v>
      </c>
      <c r="C156" s="25" t="s">
        <v>140</v>
      </c>
      <c r="D156" s="90"/>
      <c r="E156" s="60">
        <f t="shared" si="3"/>
        <v>0</v>
      </c>
      <c r="F156" s="11"/>
      <c r="G156" s="17"/>
      <c r="H156" s="16"/>
    </row>
    <row r="157" spans="2:8" ht="15">
      <c r="B157" s="58" t="s">
        <v>559</v>
      </c>
      <c r="C157" s="25" t="s">
        <v>304</v>
      </c>
      <c r="D157" s="90"/>
      <c r="E157" s="60">
        <f t="shared" si="3"/>
        <v>0</v>
      </c>
      <c r="F157" s="11"/>
      <c r="G157" s="17"/>
      <c r="H157" s="16"/>
    </row>
    <row r="158" spans="2:8" ht="14.25">
      <c r="B158" s="17" t="s">
        <v>226</v>
      </c>
      <c r="C158" s="7" t="s">
        <v>82</v>
      </c>
      <c r="D158" s="34" t="s">
        <v>151</v>
      </c>
      <c r="E158" s="37">
        <f t="shared" si="3"/>
        <v>0</v>
      </c>
      <c r="F158" s="37">
        <f>F159</f>
        <v>0</v>
      </c>
      <c r="G158" s="37">
        <f>G159</f>
        <v>0</v>
      </c>
      <c r="H158" s="37">
        <f>H159</f>
        <v>0</v>
      </c>
    </row>
    <row r="159" spans="2:8" ht="15">
      <c r="B159" s="17" t="s">
        <v>560</v>
      </c>
      <c r="C159" s="9" t="s">
        <v>120</v>
      </c>
      <c r="D159" s="103"/>
      <c r="E159" s="66">
        <f t="shared" si="3"/>
        <v>0</v>
      </c>
      <c r="F159" s="66"/>
      <c r="G159" s="45"/>
      <c r="H159" s="45"/>
    </row>
    <row r="160" spans="2:8" ht="14.25">
      <c r="B160" s="390" t="s">
        <v>63</v>
      </c>
      <c r="C160" s="391" t="s">
        <v>457</v>
      </c>
      <c r="D160" s="107"/>
      <c r="E160" s="144">
        <f>E161+E166+E172</f>
        <v>0</v>
      </c>
      <c r="F160" s="148">
        <f>F161+F166+F172</f>
        <v>0</v>
      </c>
      <c r="G160" s="148">
        <f>G161+G166+G172</f>
        <v>0</v>
      </c>
      <c r="H160" s="148">
        <f>H161+H166+H172</f>
        <v>0</v>
      </c>
    </row>
    <row r="161" spans="2:8" ht="14.25">
      <c r="B161" s="38" t="s">
        <v>65</v>
      </c>
      <c r="C161" s="203" t="s">
        <v>114</v>
      </c>
      <c r="D161" s="96" t="s">
        <v>150</v>
      </c>
      <c r="E161" s="206">
        <f>E106+E117+E148</f>
        <v>0</v>
      </c>
      <c r="F161" s="206">
        <f>F106+F117+F148</f>
        <v>0</v>
      </c>
      <c r="G161" s="206">
        <f>G106+G117+G148</f>
        <v>0</v>
      </c>
      <c r="H161" s="206">
        <f>H106+H117+H148</f>
        <v>0</v>
      </c>
    </row>
    <row r="162" spans="2:8" ht="15">
      <c r="B162" s="51" t="s">
        <v>556</v>
      </c>
      <c r="C162" s="23" t="s">
        <v>101</v>
      </c>
      <c r="D162" s="90"/>
      <c r="E162" s="11">
        <f>F162+H162</f>
        <v>0</v>
      </c>
      <c r="F162" s="11">
        <f aca="true" t="shared" si="4" ref="F162:H163">F107+F118+F149</f>
        <v>0</v>
      </c>
      <c r="G162" s="11">
        <f t="shared" si="4"/>
        <v>0</v>
      </c>
      <c r="H162" s="11">
        <f t="shared" si="4"/>
        <v>0</v>
      </c>
    </row>
    <row r="163" spans="2:8" ht="15">
      <c r="B163" s="17" t="s">
        <v>555</v>
      </c>
      <c r="C163" s="23" t="s">
        <v>130</v>
      </c>
      <c r="D163" s="87"/>
      <c r="E163" s="11">
        <f>F163+H163</f>
        <v>0</v>
      </c>
      <c r="F163" s="11">
        <f t="shared" si="4"/>
        <v>0</v>
      </c>
      <c r="G163" s="11">
        <f t="shared" si="4"/>
        <v>0</v>
      </c>
      <c r="H163" s="11">
        <f t="shared" si="4"/>
        <v>0</v>
      </c>
    </row>
    <row r="164" spans="2:8" ht="25.5">
      <c r="B164" s="105" t="s">
        <v>66</v>
      </c>
      <c r="C164" s="30" t="s">
        <v>115</v>
      </c>
      <c r="D164" s="34" t="s">
        <v>152</v>
      </c>
      <c r="E164" s="11">
        <f>E165</f>
        <v>0</v>
      </c>
      <c r="F164" s="11">
        <f>F165</f>
        <v>0</v>
      </c>
      <c r="G164" s="11">
        <f>G165</f>
        <v>0</v>
      </c>
      <c r="H164" s="11">
        <f>H165</f>
        <v>0</v>
      </c>
    </row>
    <row r="165" spans="2:8" ht="15">
      <c r="B165" s="104"/>
      <c r="C165" s="258" t="s">
        <v>403</v>
      </c>
      <c r="D165" s="96"/>
      <c r="E165" s="11">
        <f>F165+H165</f>
        <v>0</v>
      </c>
      <c r="F165" s="11">
        <f>F152+F141+F129+F121+F110</f>
        <v>0</v>
      </c>
      <c r="G165" s="11">
        <f>G152+G141+G129+G121+G110</f>
        <v>0</v>
      </c>
      <c r="H165" s="11">
        <f>H152+H141+H129+H121+H110</f>
        <v>0</v>
      </c>
    </row>
    <row r="166" spans="2:8" ht="25.5">
      <c r="B166" s="38" t="s">
        <v>230</v>
      </c>
      <c r="C166" s="56" t="s">
        <v>117</v>
      </c>
      <c r="D166" s="33" t="s">
        <v>154</v>
      </c>
      <c r="E166" s="148">
        <f>E167+E168+E169+E170+E171</f>
        <v>0</v>
      </c>
      <c r="F166" s="148">
        <f>F167+F168+F169+F170+F171</f>
        <v>0</v>
      </c>
      <c r="G166" s="148">
        <f>G167+G168+G169+G170+G171</f>
        <v>0</v>
      </c>
      <c r="H166" s="148">
        <f>H167+H168+H169+H170+H171</f>
        <v>0</v>
      </c>
    </row>
    <row r="167" spans="2:8" ht="15">
      <c r="B167" s="17" t="s">
        <v>310</v>
      </c>
      <c r="C167" s="31" t="s">
        <v>99</v>
      </c>
      <c r="D167" s="72"/>
      <c r="E167" s="37">
        <f>F167+H167</f>
        <v>0</v>
      </c>
      <c r="F167" s="11">
        <f aca="true" t="shared" si="5" ref="F167:H168">F112+F123+F131+F143+F154</f>
        <v>0</v>
      </c>
      <c r="G167" s="11">
        <f t="shared" si="5"/>
        <v>0</v>
      </c>
      <c r="H167" s="11">
        <f t="shared" si="5"/>
        <v>0</v>
      </c>
    </row>
    <row r="168" spans="2:13" ht="15">
      <c r="B168" s="17" t="s">
        <v>557</v>
      </c>
      <c r="C168" s="25" t="s">
        <v>100</v>
      </c>
      <c r="D168" s="103"/>
      <c r="E168" s="37">
        <f>F168+H168</f>
        <v>0</v>
      </c>
      <c r="F168" s="11">
        <f t="shared" si="5"/>
        <v>0</v>
      </c>
      <c r="G168" s="11">
        <f t="shared" si="5"/>
        <v>0</v>
      </c>
      <c r="H168" s="11">
        <f t="shared" si="5"/>
        <v>0</v>
      </c>
      <c r="M168" s="36" t="s">
        <v>103</v>
      </c>
    </row>
    <row r="169" spans="2:8" ht="15">
      <c r="B169" s="51" t="s">
        <v>175</v>
      </c>
      <c r="C169" s="25" t="s">
        <v>140</v>
      </c>
      <c r="D169" s="109"/>
      <c r="E169" s="37">
        <f aca="true" t="shared" si="6" ref="E169:E175">F169+H169</f>
        <v>0</v>
      </c>
      <c r="F169" s="11">
        <f>F156</f>
        <v>0</v>
      </c>
      <c r="G169" s="11">
        <f>G156</f>
        <v>0</v>
      </c>
      <c r="H169" s="11">
        <f>H156</f>
        <v>0</v>
      </c>
    </row>
    <row r="170" spans="2:8" ht="15">
      <c r="B170" s="17" t="s">
        <v>558</v>
      </c>
      <c r="C170" s="26" t="s">
        <v>102</v>
      </c>
      <c r="D170" s="32"/>
      <c r="E170" s="37">
        <f t="shared" si="6"/>
        <v>0</v>
      </c>
      <c r="F170" s="11">
        <f>F133</f>
        <v>0</v>
      </c>
      <c r="G170" s="11">
        <f>G133</f>
        <v>0</v>
      </c>
      <c r="H170" s="11">
        <f>H133</f>
        <v>0</v>
      </c>
    </row>
    <row r="171" spans="2:8" ht="15">
      <c r="B171" s="17" t="s">
        <v>559</v>
      </c>
      <c r="C171" s="18" t="s">
        <v>304</v>
      </c>
      <c r="D171" s="32"/>
      <c r="E171" s="37">
        <f t="shared" si="6"/>
        <v>0</v>
      </c>
      <c r="F171" s="11">
        <f>F157</f>
        <v>0</v>
      </c>
      <c r="G171" s="11">
        <f>G157</f>
        <v>0</v>
      </c>
      <c r="H171" s="11">
        <f>H157</f>
        <v>0</v>
      </c>
    </row>
    <row r="172" spans="2:8" ht="14.25">
      <c r="B172" s="106" t="s">
        <v>232</v>
      </c>
      <c r="C172" s="110" t="s">
        <v>82</v>
      </c>
      <c r="D172" s="75" t="s">
        <v>151</v>
      </c>
      <c r="E172" s="37">
        <f t="shared" si="6"/>
        <v>0</v>
      </c>
      <c r="F172" s="148">
        <f aca="true" t="shared" si="7" ref="F172:H173">F145+F134</f>
        <v>0</v>
      </c>
      <c r="G172" s="148">
        <f t="shared" si="7"/>
        <v>0</v>
      </c>
      <c r="H172" s="148">
        <f t="shared" si="7"/>
        <v>0</v>
      </c>
    </row>
    <row r="173" spans="2:8" ht="15">
      <c r="B173" s="47" t="s">
        <v>560</v>
      </c>
      <c r="C173" s="18" t="s">
        <v>120</v>
      </c>
      <c r="D173" s="15"/>
      <c r="E173" s="37">
        <f t="shared" si="6"/>
        <v>0</v>
      </c>
      <c r="F173" s="11">
        <f t="shared" si="7"/>
        <v>0</v>
      </c>
      <c r="G173" s="11">
        <f t="shared" si="7"/>
        <v>0</v>
      </c>
      <c r="H173" s="11">
        <f t="shared" si="7"/>
        <v>0</v>
      </c>
    </row>
    <row r="174" spans="2:8" ht="15.75">
      <c r="B174" s="111" t="s">
        <v>67</v>
      </c>
      <c r="C174" s="388" t="s">
        <v>122</v>
      </c>
      <c r="D174" s="15"/>
      <c r="E174" s="37">
        <f t="shared" si="6"/>
        <v>0</v>
      </c>
      <c r="F174" s="148">
        <f>F175</f>
        <v>0</v>
      </c>
      <c r="G174" s="148">
        <f>G175</f>
        <v>0</v>
      </c>
      <c r="H174" s="148">
        <f>H175</f>
        <v>0</v>
      </c>
    </row>
    <row r="175" spans="2:8" ht="25.5">
      <c r="B175" s="51" t="s">
        <v>68</v>
      </c>
      <c r="C175" s="30" t="s">
        <v>115</v>
      </c>
      <c r="D175" s="6" t="s">
        <v>152</v>
      </c>
      <c r="E175" s="37">
        <f t="shared" si="6"/>
        <v>0</v>
      </c>
      <c r="F175" s="148">
        <f>F176</f>
        <v>0</v>
      </c>
      <c r="G175" s="11"/>
      <c r="H175" s="148"/>
    </row>
    <row r="176" spans="2:8" ht="15.75">
      <c r="B176" s="38" t="s">
        <v>71</v>
      </c>
      <c r="C176" s="256" t="s">
        <v>394</v>
      </c>
      <c r="D176" s="6"/>
      <c r="E176" s="14"/>
      <c r="F176" s="14"/>
      <c r="G176" s="14"/>
      <c r="H176" s="37"/>
    </row>
    <row r="177" spans="2:8" ht="14.25">
      <c r="B177" s="51" t="s">
        <v>72</v>
      </c>
      <c r="C177" s="29" t="s">
        <v>165</v>
      </c>
      <c r="D177" s="75" t="s">
        <v>40</v>
      </c>
      <c r="E177" s="37">
        <f>E178+E179+E180</f>
        <v>0</v>
      </c>
      <c r="F177" s="37">
        <f>F178+F179+F180</f>
        <v>0</v>
      </c>
      <c r="G177" s="37">
        <f>G178+G179+G180</f>
        <v>0</v>
      </c>
      <c r="H177" s="37">
        <f>H178+H179+H180</f>
        <v>0</v>
      </c>
    </row>
    <row r="178" spans="2:8" ht="15">
      <c r="B178" s="51" t="s">
        <v>144</v>
      </c>
      <c r="C178" s="79" t="s">
        <v>79</v>
      </c>
      <c r="D178" s="80"/>
      <c r="E178" s="60">
        <f>F178+H178</f>
        <v>0</v>
      </c>
      <c r="F178" s="11"/>
      <c r="G178" s="16"/>
      <c r="H178" s="16"/>
    </row>
    <row r="179" spans="2:8" ht="15">
      <c r="B179" s="51" t="s">
        <v>395</v>
      </c>
      <c r="C179" s="79" t="s">
        <v>80</v>
      </c>
      <c r="D179" s="80"/>
      <c r="E179" s="60">
        <f>F179+H179</f>
        <v>0</v>
      </c>
      <c r="F179" s="11"/>
      <c r="G179" s="16"/>
      <c r="H179" s="16"/>
    </row>
    <row r="180" spans="2:8" ht="15">
      <c r="B180" s="51" t="s">
        <v>411</v>
      </c>
      <c r="C180" s="79" t="s">
        <v>459</v>
      </c>
      <c r="D180" s="80"/>
      <c r="E180" s="60">
        <f>F180+H180</f>
        <v>0</v>
      </c>
      <c r="F180" s="11"/>
      <c r="G180" s="16"/>
      <c r="H180" s="16"/>
    </row>
    <row r="181" spans="2:8" ht="15.75">
      <c r="B181" s="38" t="s">
        <v>73</v>
      </c>
      <c r="C181" s="48" t="s">
        <v>405</v>
      </c>
      <c r="D181" s="260"/>
      <c r="E181" s="37">
        <f>F181+H181</f>
        <v>0</v>
      </c>
      <c r="F181" s="148">
        <f>F182</f>
        <v>0</v>
      </c>
      <c r="G181" s="148">
        <f>G182</f>
        <v>0</v>
      </c>
      <c r="H181" s="148">
        <f>H182</f>
        <v>0</v>
      </c>
    </row>
    <row r="182" spans="2:8" ht="14.25">
      <c r="B182" s="51" t="s">
        <v>74</v>
      </c>
      <c r="C182" s="29" t="s">
        <v>114</v>
      </c>
      <c r="D182" s="261" t="s">
        <v>150</v>
      </c>
      <c r="E182" s="37">
        <f>F182+H182</f>
        <v>0</v>
      </c>
      <c r="F182" s="148"/>
      <c r="G182" s="11"/>
      <c r="H182" s="148"/>
    </row>
    <row r="183" spans="2:8" ht="15.75">
      <c r="B183" s="262" t="s">
        <v>333</v>
      </c>
      <c r="C183" s="419" t="s">
        <v>145</v>
      </c>
      <c r="D183" s="6"/>
      <c r="E183" s="148">
        <f>E184+E185+E186+E187+E188+E190+E191+E192+E189</f>
        <v>600.2</v>
      </c>
      <c r="F183" s="148">
        <f>F184+F185+F186+F187+F188+F190+F191+F192+F189</f>
        <v>0</v>
      </c>
      <c r="G183" s="148">
        <f>G184+G185+G186+G187+G188+G190+G191+G192+G189</f>
        <v>0</v>
      </c>
      <c r="H183" s="148">
        <f>H184+H185+H186+H187+H188+H190+H191+H192+H189</f>
        <v>600.2</v>
      </c>
    </row>
    <row r="184" spans="2:8" ht="14.25">
      <c r="B184" s="38" t="s">
        <v>239</v>
      </c>
      <c r="C184" s="29" t="s">
        <v>114</v>
      </c>
      <c r="D184" s="6" t="s">
        <v>150</v>
      </c>
      <c r="E184" s="11">
        <f>E161+E103+E100+E97+E94+E82+E79+E14</f>
        <v>0</v>
      </c>
      <c r="F184" s="11">
        <f>F161+F103+F100+F97+F94+F82+F79+F14+F182</f>
        <v>0</v>
      </c>
      <c r="G184" s="11">
        <f>G161+G103+G100+G97+G94+G82+G79+G14+G182</f>
        <v>0</v>
      </c>
      <c r="H184" s="11">
        <f>H161+H103+H100+H97+H94+H82+H79+H14+H182</f>
        <v>0</v>
      </c>
    </row>
    <row r="185" spans="2:8" ht="25.5">
      <c r="B185" s="38" t="s">
        <v>281</v>
      </c>
      <c r="C185" s="30" t="s">
        <v>115</v>
      </c>
      <c r="D185" s="6" t="s">
        <v>152</v>
      </c>
      <c r="E185" s="11">
        <f>E57+E174</f>
        <v>0</v>
      </c>
      <c r="F185" s="11">
        <f>F57+F174</f>
        <v>0</v>
      </c>
      <c r="G185" s="11">
        <f>G57+G174</f>
        <v>0</v>
      </c>
      <c r="H185" s="11">
        <f>H57+H174</f>
        <v>0</v>
      </c>
    </row>
    <row r="186" spans="2:8" ht="25.5">
      <c r="B186" s="38" t="s">
        <v>282</v>
      </c>
      <c r="C186" s="56" t="s">
        <v>117</v>
      </c>
      <c r="D186" s="6" t="s">
        <v>154</v>
      </c>
      <c r="E186" s="11">
        <f>E23+E55+E166</f>
        <v>0</v>
      </c>
      <c r="F186" s="11">
        <f>F23+F55+F166+F151</f>
        <v>0</v>
      </c>
      <c r="G186" s="11">
        <f>G23+G55+G166</f>
        <v>0</v>
      </c>
      <c r="H186" s="11">
        <f>H23+H55+H166</f>
        <v>0</v>
      </c>
    </row>
    <row r="187" spans="2:8" ht="28.5">
      <c r="B187" s="38" t="s">
        <v>283</v>
      </c>
      <c r="C187" s="112" t="s">
        <v>242</v>
      </c>
      <c r="D187" s="6" t="s">
        <v>153</v>
      </c>
      <c r="E187" s="11">
        <f>E34</f>
        <v>125.6</v>
      </c>
      <c r="F187" s="11">
        <f>F34</f>
        <v>0</v>
      </c>
      <c r="G187" s="11">
        <f>G34</f>
        <v>0</v>
      </c>
      <c r="H187" s="11">
        <f>H34</f>
        <v>125.6</v>
      </c>
    </row>
    <row r="188" spans="2:8" ht="14.25">
      <c r="B188" s="38" t="s">
        <v>284</v>
      </c>
      <c r="C188" s="7" t="s">
        <v>121</v>
      </c>
      <c r="D188" s="6" t="s">
        <v>155</v>
      </c>
      <c r="E188" s="11">
        <f>E39</f>
        <v>474.6</v>
      </c>
      <c r="F188" s="11">
        <f>F39</f>
        <v>0</v>
      </c>
      <c r="G188" s="11">
        <f>G39</f>
        <v>0</v>
      </c>
      <c r="H188" s="11">
        <f>H39</f>
        <v>474.6</v>
      </c>
    </row>
    <row r="189" spans="2:8" ht="31.5">
      <c r="B189" s="38" t="s">
        <v>285</v>
      </c>
      <c r="C189" s="152" t="s">
        <v>207</v>
      </c>
      <c r="D189" s="6" t="s">
        <v>156</v>
      </c>
      <c r="E189" s="11">
        <f>E43</f>
        <v>0</v>
      </c>
      <c r="F189" s="11">
        <f>F43</f>
        <v>0</v>
      </c>
      <c r="G189" s="11">
        <f>G43</f>
        <v>0</v>
      </c>
      <c r="H189" s="11">
        <f>H43</f>
        <v>0</v>
      </c>
    </row>
    <row r="190" spans="2:8" ht="14.25">
      <c r="B190" s="38" t="s">
        <v>286</v>
      </c>
      <c r="C190" s="7" t="s">
        <v>82</v>
      </c>
      <c r="D190" s="6" t="s">
        <v>151</v>
      </c>
      <c r="E190" s="11">
        <f>F190+H190</f>
        <v>0</v>
      </c>
      <c r="F190" s="11">
        <f>F172+F46</f>
        <v>0</v>
      </c>
      <c r="G190" s="11">
        <f>G172+G46</f>
        <v>0</v>
      </c>
      <c r="H190" s="11">
        <f>H172+H46</f>
        <v>0</v>
      </c>
    </row>
    <row r="191" spans="2:8" ht="25.5">
      <c r="B191" s="55" t="s">
        <v>287</v>
      </c>
      <c r="C191" s="12" t="s">
        <v>164</v>
      </c>
      <c r="D191" s="6" t="s">
        <v>38</v>
      </c>
      <c r="E191" s="11">
        <f>F191+H191</f>
        <v>0</v>
      </c>
      <c r="F191" s="11">
        <f>F48</f>
        <v>0</v>
      </c>
      <c r="G191" s="11">
        <f>G48</f>
        <v>0</v>
      </c>
      <c r="H191" s="11">
        <f>H48</f>
        <v>0</v>
      </c>
    </row>
    <row r="192" spans="2:8" ht="18.75" customHeight="1">
      <c r="B192" s="38" t="s">
        <v>288</v>
      </c>
      <c r="C192" s="29" t="s">
        <v>165</v>
      </c>
      <c r="D192" s="74" t="s">
        <v>40</v>
      </c>
      <c r="E192" s="11">
        <f>F192+H192</f>
        <v>0</v>
      </c>
      <c r="F192" s="11">
        <f>F51+F177</f>
        <v>0</v>
      </c>
      <c r="G192" s="11">
        <f>G51+G177</f>
        <v>0</v>
      </c>
      <c r="H192" s="11">
        <f>H51+H177</f>
        <v>0</v>
      </c>
    </row>
    <row r="193" spans="2:8" ht="12.75">
      <c r="B193" s="38" t="s">
        <v>288</v>
      </c>
      <c r="C193" s="12"/>
      <c r="D193" s="6"/>
      <c r="E193" s="6"/>
      <c r="F193" s="6"/>
      <c r="G193" s="6"/>
      <c r="H193" s="6"/>
    </row>
    <row r="194" spans="2:8" ht="12.75">
      <c r="B194" s="84"/>
      <c r="D194" s="84"/>
      <c r="E194" s="84"/>
      <c r="F194" s="84"/>
      <c r="G194" s="84"/>
      <c r="H194" s="84"/>
    </row>
  </sheetData>
  <sheetProtection/>
  <mergeCells count="13">
    <mergeCell ref="D15:D21"/>
    <mergeCell ref="B6:H6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B7:H7"/>
    <mergeCell ref="G11:G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2014-02-05T12:23:13Z</cp:lastPrinted>
  <dcterms:created xsi:type="dcterms:W3CDTF">2007-09-17T11:23:32Z</dcterms:created>
  <dcterms:modified xsi:type="dcterms:W3CDTF">2014-02-05T12:23:18Z</dcterms:modified>
  <cp:category/>
  <cp:version/>
  <cp:contentType/>
  <cp:contentStatus/>
</cp:coreProperties>
</file>