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0"/>
  </bookViews>
  <sheets>
    <sheet name="1 pried" sheetId="1" r:id="rId1"/>
    <sheet name="2 pried" sheetId="2" r:id="rId2"/>
    <sheet name="3 priedas" sheetId="3" r:id="rId3"/>
    <sheet name="4 priedas" sheetId="4" r:id="rId4"/>
    <sheet name="5 priedas" sheetId="5" r:id="rId5"/>
    <sheet name="6 pred" sheetId="6" r:id="rId6"/>
    <sheet name="SB" sheetId="7" r:id="rId7"/>
    <sheet name="D-2012" sheetId="8" r:id="rId8"/>
    <sheet name="skolintos lėšos" sheetId="9" r:id="rId9"/>
    <sheet name="7 priedas" sheetId="10" r:id="rId10"/>
    <sheet name="8 priedas" sheetId="11" r:id="rId11"/>
  </sheets>
  <definedNames/>
  <calcPr fullCalcOnLoad="1"/>
</workbook>
</file>

<file path=xl/sharedStrings.xml><?xml version="1.0" encoding="utf-8"?>
<sst xmlns="http://schemas.openxmlformats.org/spreadsheetml/2006/main" count="2486" uniqueCount="650">
  <si>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</si>
  <si>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</si>
  <si>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</si>
  <si>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</si>
  <si>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</si>
  <si>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</si>
  <si>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</si>
  <si>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</si>
  <si>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</si>
  <si>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</si>
  <si>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</si>
  <si>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</si>
  <si>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</si>
  <si>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</si>
  <si>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</si>
  <si>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</si>
  <si>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</si>
  <si>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</si>
  <si>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</si>
  <si>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</si>
  <si>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</si>
  <si>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</si>
  <si>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</si>
  <si>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</si>
  <si>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</si>
  <si>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</si>
  <si>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</si>
  <si>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</si>
  <si>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</si>
  <si>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</si>
  <si>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</si>
  <si>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</si>
  <si>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</si>
  <si>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</si>
  <si>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</si>
  <si>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</si>
  <si>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</si>
  <si>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</si>
  <si>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</si>
  <si>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</si>
  <si>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</si>
  <si>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</si>
  <si>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</si>
  <si>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</si>
  <si>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</si>
  <si>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</si>
  <si>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</si>
  <si>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</si>
  <si>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</si>
  <si>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</si>
  <si>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</si>
  <si>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</si>
  <si>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</si>
  <si>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</si>
  <si>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</si>
  <si>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</si>
  <si>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</si>
  <si>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</si>
  <si>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</si>
  <si>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</si>
  <si>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</si>
  <si>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</si>
  <si>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</si>
  <si>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</si>
  <si>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</si>
  <si>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</si>
  <si>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</si>
  <si>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</si>
  <si>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</si>
  <si>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</si>
  <si>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</si>
  <si>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</si>
  <si>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</si>
  <si>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</si>
  <si>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</si>
  <si>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</si>
  <si>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</si>
  <si>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</si>
  <si>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</si>
  <si>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</si>
  <si>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</si>
  <si>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</si>
  <si>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</si>
  <si>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</si>
  <si>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</si>
  <si>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</si>
  <si>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</si>
  <si>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</si>
  <si>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</si>
  <si>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</si>
  <si>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</si>
  <si>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</si>
  <si>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</si>
  <si>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</si>
  <si>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</si>
  <si>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</si>
  <si>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</si>
  <si>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</si>
  <si>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</si>
  <si>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</si>
  <si>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</si>
  <si>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</si>
  <si>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</si>
  <si>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</si>
  <si>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</si>
  <si>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</si>
  <si>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</si>
  <si>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</si>
  <si>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</si>
  <si>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</si>
  <si>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</si>
  <si>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</si>
  <si>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</si>
  <si>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</si>
  <si>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</si>
  <si>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</si>
  <si>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</si>
  <si>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</si>
  <si>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</si>
  <si>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</si>
  <si>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</si>
  <si>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</si>
  <si>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</si>
  <si>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</si>
  <si>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</si>
  <si>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</si>
  <si>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</si>
  <si>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</si>
  <si>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</si>
  <si>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</si>
  <si>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</si>
  <si>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</si>
  <si>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</si>
  <si>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</si>
  <si>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</si>
  <si>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</si>
  <si>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</si>
  <si>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</si>
  <si>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</si>
  <si>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</si>
  <si>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</si>
  <si>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</si>
  <si>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</si>
  <si>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</si>
  <si>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</si>
  <si>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</si>
  <si>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</si>
  <si>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</si>
  <si>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rėmimas specialioji programa</t>
  </si>
  <si>
    <t>1.6.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</si>
  <si>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</si>
  <si>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</si>
  <si>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</si>
  <si>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</si>
  <si>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</si>
  <si>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</si>
  <si>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</si>
  <si>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</si>
  <si>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</si>
  <si>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</si>
  <si>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</si>
  <si>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</si>
  <si>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</si>
  <si>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</si>
  <si>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</si>
  <si>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</si>
  <si>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</si>
  <si>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</si>
  <si>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</si>
  <si>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</si>
  <si>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</si>
  <si>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</si>
  <si>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</si>
  <si>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</si>
  <si>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</si>
  <si>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</si>
  <si>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</si>
  <si>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</si>
  <si>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</si>
  <si>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</si>
  <si>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</si>
  <si>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</si>
  <si>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>1.1.1.</t>
  </si>
  <si>
    <t>1.1.2.</t>
  </si>
  <si>
    <t>valstybinės (perduotos savivaldybėms) funkcijos</t>
  </si>
  <si>
    <t>1.1.3.</t>
  </si>
  <si>
    <t>1.2.1.</t>
  </si>
  <si>
    <t>1.2.2.</t>
  </si>
  <si>
    <t>1.2.3.</t>
  </si>
  <si>
    <t>1.4.1.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</si>
  <si>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</si>
  <si>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</si>
  <si>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</si>
  <si>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</si>
  <si>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</si>
  <si>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</si>
  <si>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</si>
  <si>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</si>
  <si>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</si>
  <si>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</si>
  <si>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</si>
  <si>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</si>
  <si>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</si>
  <si>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</si>
  <si>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</si>
  <si>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</si>
  <si>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</si>
  <si>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</si>
  <si>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</si>
  <si>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</si>
  <si>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</si>
  <si>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</si>
  <si>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</si>
  <si>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</si>
  <si>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</si>
  <si>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</si>
  <si>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</si>
  <si>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</si>
  <si>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</si>
  <si>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</si>
  <si>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</si>
  <si>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</si>
  <si>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</si>
  <si>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</si>
  <si>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</si>
  <si>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</si>
  <si>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</si>
  <si>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</si>
  <si>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</si>
  <si>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</si>
  <si>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</si>
  <si>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</si>
  <si>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</si>
  <si>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</si>
  <si>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</si>
  <si>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</si>
  <si>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</si>
  <si>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</si>
  <si>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</si>
  <si>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</si>
  <si>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</si>
  <si>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</si>
  <si>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</si>
  <si>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</si>
  <si>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</si>
  <si>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</si>
  <si>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</si>
  <si>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</si>
  <si>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</si>
  <si>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</si>
  <si>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</si>
  <si>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</si>
  <si>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</si>
  <si>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</si>
  <si>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</si>
  <si>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</si>
  <si>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</si>
  <si>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</si>
  <si>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</si>
  <si>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</si>
  <si>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</si>
  <si>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</si>
  <si>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</si>
  <si>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</si>
  <si>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</si>
  <si>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</si>
  <si>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</si>
  <si>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</si>
  <si>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</si>
  <si>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</si>
  <si>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</si>
  <si>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</si>
  <si>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</si>
  <si>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</si>
  <si>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</si>
  <si>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</si>
  <si>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</si>
  <si>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</si>
  <si>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</si>
  <si>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</si>
  <si>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</si>
  <si>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</si>
  <si>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</si>
  <si>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</si>
  <si>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</si>
  <si>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</si>
  <si>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</si>
  <si>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</si>
  <si>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</si>
  <si>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</si>
  <si>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</si>
  <si>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</si>
  <si>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</si>
  <si>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</si>
  <si>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</si>
  <si>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</si>
  <si>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</si>
  <si>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</si>
  <si>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</si>
  <si>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</si>
  <si>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</si>
  <si>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</si>
  <si>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</si>
  <si>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</si>
  <si>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</si>
  <si>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</si>
  <si>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</si>
  <si>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</si>
  <si>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</si>
  <si>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</si>
  <si>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</si>
  <si>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</si>
  <si>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</si>
  <si>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</si>
  <si>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</si>
  <si>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</si>
  <si>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</si>
  <si>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</si>
  <si>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</si>
  <si>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</si>
  <si>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</si>
  <si>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</si>
  <si>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</si>
  <si>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</si>
  <si>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</si>
  <si>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</si>
  <si>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</si>
  <si>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</si>
  <si>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</si>
  <si>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</si>
  <si>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</si>
  <si>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</si>
  <si>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</si>
  <si>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</si>
  <si>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</si>
  <si>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</si>
  <si>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</si>
  <si>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</si>
  <si>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</si>
  <si>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</si>
  <si>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</si>
  <si>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</si>
  <si>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</si>
  <si>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</si>
  <si>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</si>
  <si>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</si>
  <si>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</si>
  <si>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</si>
  <si>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</si>
  <si>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</si>
  <si>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</si>
  <si>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</si>
  <si>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</si>
  <si>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</si>
  <si>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</si>
  <si>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</si>
  <si>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</si>
  <si>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</si>
  <si>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</si>
  <si>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</si>
  <si>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</si>
  <si>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</si>
  <si>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</si>
  <si>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</si>
  <si>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</si>
  <si>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</si>
  <si>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</si>
  <si>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</si>
  <si>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</si>
  <si>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</si>
  <si>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</si>
  <si>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</si>
  <si>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</si>
  <si>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</si>
  <si>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</si>
  <si>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</si>
  <si>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</si>
  <si>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</si>
  <si>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</si>
  <si>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</si>
  <si>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</si>
  <si>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</si>
  <si>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</si>
  <si>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</si>
  <si>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</si>
  <si>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</si>
  <si>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</si>
  <si>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</si>
  <si>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</si>
  <si>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</si>
  <si>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</si>
  <si>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</si>
  <si>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</si>
  <si>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</si>
  <si>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</si>
  <si>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</si>
  <si>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</si>
  <si>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</si>
  <si>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</si>
  <si>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</si>
  <si>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</si>
  <si>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</si>
  <si>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</si>
  <si>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</si>
  <si>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</si>
  <si>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</si>
  <si>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</si>
  <si>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</si>
  <si>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</si>
  <si>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</si>
  <si>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</si>
  <si>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</si>
  <si>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</si>
  <si>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</si>
  <si>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</si>
  <si>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</si>
  <si>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</si>
  <si>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</si>
  <si>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</si>
  <si>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</si>
  <si>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</si>
  <si>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</si>
  <si>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</si>
  <si>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</si>
  <si>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</si>
  <si>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</si>
  <si>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</si>
  <si>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</si>
  <si>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</si>
  <si>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</si>
  <si>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</si>
  <si>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</si>
  <si>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</si>
  <si>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</si>
  <si>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</si>
  <si>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</si>
  <si>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</si>
  <si>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</si>
  <si>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</si>
  <si>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</si>
  <si>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</si>
  <si>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</si>
  <si>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</si>
  <si>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</si>
  <si>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</si>
  <si>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</si>
  <si>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</si>
  <si>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</si>
  <si>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</si>
  <si>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</si>
  <si>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</si>
  <si>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</si>
  <si>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</si>
  <si>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</si>
  <si>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</si>
  <si>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</si>
  <si>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</si>
  <si>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</si>
  <si>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</si>
  <si>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</si>
  <si>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</si>
  <si>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</si>
  <si>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</si>
  <si>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Gyventojams suteiktų lengvatų kompensavimui (2010 - 2011 m.)</t>
  </si>
  <si>
    <t>Skolintų lėšų likutis</t>
  </si>
  <si>
    <t>Prisidėjimas prie projektų (iš paskolos)</t>
  </si>
  <si>
    <t>25.</t>
  </si>
  <si>
    <t>46.</t>
  </si>
  <si>
    <t>Rietavo Lauryno Ivinskio gimnazijos pastato Rietave, Daržų g. 1, sporto salės priestato statyba</t>
  </si>
  <si>
    <t>Melioracija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</si>
  <si>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</si>
  <si>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</si>
  <si>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</si>
  <si>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</si>
  <si>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</si>
  <si>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</si>
  <si>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</si>
  <si>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</si>
  <si>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</si>
  <si>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</si>
  <si>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</si>
  <si>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>Iš viso (1+5+9+14+17+22+24)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</si>
  <si>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</si>
  <si>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</si>
  <si>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</si>
  <si>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</si>
  <si>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</si>
  <si>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</si>
  <si>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</si>
  <si>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</si>
  <si>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</si>
  <si>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</si>
  <si>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</si>
  <si>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</si>
  <si>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</si>
  <si>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</si>
  <si>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</si>
  <si>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</si>
  <si>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</si>
  <si>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</si>
  <si>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</si>
  <si>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</si>
  <si>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</si>
  <si>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</si>
  <si>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</si>
  <si>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</si>
  <si>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</si>
  <si>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</si>
  <si>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</si>
  <si>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>58.</t>
  </si>
  <si>
    <t>59.</t>
  </si>
  <si>
    <t>60.</t>
  </si>
  <si>
    <t xml:space="preserve">                          Rietavo savivaldybės tarybos</t>
  </si>
  <si>
    <t>5 priedas</t>
  </si>
  <si>
    <t xml:space="preserve">2012 METŲ SPECIALIOSIOS TIKSLINĖS DOTACIJOS MOKINIO KREPŠELIUI FINANSUOTI </t>
  </si>
  <si>
    <t>Ekono-minė klasifi-kacija</t>
  </si>
  <si>
    <t>Asignavimų valdytojai ir visuomenės ugdymo programa</t>
  </si>
  <si>
    <t>Administracija</t>
  </si>
  <si>
    <t>Asignavimų iš viso</t>
  </si>
  <si>
    <t>Iš kitų savivaldybių gautos mokinio krepšelio lėšos</t>
  </si>
  <si>
    <t>61.</t>
  </si>
  <si>
    <t>Grąžintas Savivaldybės lėšomis apmokėtas PVM (Oginskių dvaro karietinės pritaikymas turizmo reikmėms)</t>
  </si>
  <si>
    <t xml:space="preserve">                            Rietavo savivaldybės tarybos</t>
  </si>
  <si>
    <t>4 priedas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</si>
  <si>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</si>
  <si>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</si>
  <si>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</si>
  <si>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</si>
  <si>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</si>
  <si>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</si>
  <si>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</si>
  <si>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</si>
  <si>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</si>
  <si>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</si>
  <si>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</si>
  <si>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</si>
  <si>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</si>
  <si>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</si>
  <si>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</si>
  <si>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</si>
  <si>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</si>
  <si>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</si>
  <si>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</si>
  <si>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</si>
  <si>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</si>
  <si>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</si>
  <si>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</si>
  <si>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</si>
  <si>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</si>
  <si>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</si>
  <si>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</si>
  <si>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</si>
  <si>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</si>
  <si>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</si>
  <si>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</si>
  <si>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</si>
  <si>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</si>
  <si>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2012 METŲ ĮSTAIGŲ PAJAMŲ UŽ TEIKIAMAS PASLAUGAS IR PATALPŲ NUOMĄ LĖŠŲ </t>
  </si>
  <si>
    <t>Eil. Nr.</t>
  </si>
  <si>
    <t>Asignavimų valdytojai ir programos pavadinimas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</si>
  <si>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</si>
  <si>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</si>
  <si>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</si>
  <si>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</si>
  <si>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</si>
  <si>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</si>
  <si>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</si>
  <si>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2.5.</t>
  </si>
  <si>
    <t>2.6.</t>
  </si>
  <si>
    <t>2.7.</t>
  </si>
  <si>
    <t>2.8.</t>
  </si>
  <si>
    <t>2.9.</t>
  </si>
  <si>
    <t>Iš viso - Visuomenės ugdymo programai</t>
  </si>
  <si>
    <t xml:space="preserve">7 priedas </t>
  </si>
  <si>
    <t xml:space="preserve">                                                                                          sprendimo Nr. T1-XX</t>
  </si>
  <si>
    <t xml:space="preserve">                                                                                          1 priedas</t>
  </si>
  <si>
    <t>2.1.1.5.</t>
  </si>
  <si>
    <t xml:space="preserve">Pastato Parko g. Nr. 8 stogo dangos remontas </t>
  </si>
  <si>
    <t>8 priedas</t>
  </si>
  <si>
    <t>2012  METŲ ASIGNAVIMŲ VALSTYBĖS INVESTICIJŲ PROGRAMOJE     NUMATYTIEMS OBJEKTAMS FINANSUOTI</t>
  </si>
  <si>
    <t>7.6.1.2.</t>
  </si>
  <si>
    <t xml:space="preserve">                                                                                         Rietavo savivaldybės tarybos</t>
  </si>
  <si>
    <t>2012 m. gruodžio 27 d.</t>
  </si>
  <si>
    <t>Europos Sąjungos finansinės paramos lėšos (472,3 + 291,4 tūkst. Lt)</t>
  </si>
  <si>
    <t>RIETAVO SAVIVALDYBĖS 2012 METŲ BIUDŽETO PAJAMŲ ĮVYKDYMO ATASKAITA</t>
  </si>
  <si>
    <t>Patikslintas planas</t>
  </si>
  <si>
    <t>Įvykdyta</t>
  </si>
  <si>
    <t xml:space="preserve">                                                                                          2013 m. liepos 4 d.</t>
  </si>
  <si>
    <t>2 priedas</t>
  </si>
  <si>
    <t xml:space="preserve">IŠ SAVIVALDYBĖS BIUDŽETO IŠLAIKOMŲ ĮSTAIGŲ 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</si>
  <si>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</si>
  <si>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</si>
  <si>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</si>
  <si>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</si>
  <si>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</si>
  <si>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</si>
  <si>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</si>
  <si>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</si>
  <si>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</si>
  <si>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</si>
  <si>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</si>
  <si>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</si>
  <si>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</si>
  <si>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</si>
  <si>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</si>
  <si>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</si>
  <si>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</si>
  <si>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2013 m. liepos 4 d.</t>
  </si>
  <si>
    <t>sprendimo Nr. T1-X</t>
  </si>
  <si>
    <t>Patikslintas pl.</t>
  </si>
  <si>
    <t>Ekon.klasifi-kacija</t>
  </si>
  <si>
    <t>PANAUDOJIMO ATASKAITA</t>
  </si>
  <si>
    <t>Patikslin-tas planas</t>
  </si>
  <si>
    <t>Savivaldybės veiklos funkcijų vykdymo, strategijos formavimo ir įgyvendinimo programa (03)</t>
  </si>
  <si>
    <t>Visuomenės ugdymo programa (01)</t>
  </si>
  <si>
    <t>Iš viso - Sveikatos, socialinės paramos ir paslaugų įgyvendinimo programai (02)</t>
  </si>
  <si>
    <t>PANAUDOJIMAS</t>
  </si>
  <si>
    <t>Visuomenės ugdymo programa - 01</t>
  </si>
  <si>
    <t>Savivaldybės veiklos funkcijų vykdymo, strategijos formavimo ir įgyvendinimo programa - 03</t>
  </si>
  <si>
    <t>Teritorijos planavimo ir turizmo plėtros programa - 04</t>
  </si>
  <si>
    <t>Ekonominės plėtros programa - 05</t>
  </si>
  <si>
    <t>Kaimo teritorijos vystymo ir žemės ūkio plėtros programa - 07</t>
  </si>
  <si>
    <t>Aplinkos apsaugos rėmimo  programa - 09</t>
  </si>
  <si>
    <t>Komunalinių atliekų surinkimo ir tvarkymo programa - 10</t>
  </si>
  <si>
    <t>Paskolų valdymo programa - 11</t>
  </si>
  <si>
    <t>Sveikatos, socialinės paramos ir paslaugų įgyvendinimo programa - 02</t>
  </si>
  <si>
    <t xml:space="preserve">Aplinkos apsaugos rėmimo programa - 09 </t>
  </si>
  <si>
    <t>Aplinkos apsaugos rėmimo programam - 09</t>
  </si>
  <si>
    <t xml:space="preserve">Atviras jaunimo centras </t>
  </si>
  <si>
    <t>RIETAVO SAVIVALDYBĖS 2012 METŲ ASIGNAVIMŲ PANAUDOJIMAS</t>
  </si>
  <si>
    <t xml:space="preserve"> Visuomenės ugdymo programa - 01</t>
  </si>
  <si>
    <t xml:space="preserve"> Savivaldybės veiklos funkcijų vykdymo, strategijos formavimo ir įgyvendinimo programa - 03</t>
  </si>
  <si>
    <t xml:space="preserve"> Teritorijos planavimo ir turizmo plėtros programa - 04</t>
  </si>
  <si>
    <t>Aplinkos apsaugos rėmimo programa - 09</t>
  </si>
  <si>
    <t xml:space="preserve">Kaimo teritorijos vystymo ir žemės ūkio plėtros programa  </t>
  </si>
  <si>
    <t>Darbo rinkos rengimo politikos ir įgyvendinimo programa - 08</t>
  </si>
  <si>
    <t xml:space="preserve">Visuomenės ugdymo programa - 01 </t>
  </si>
  <si>
    <r>
      <t>PAJAMŲ</t>
    </r>
    <r>
      <rPr>
        <b/>
        <sz val="12"/>
        <color indexed="8"/>
        <rFont val="Times New Roman"/>
        <family val="1"/>
      </rPr>
      <t xml:space="preserve"> UŽ TEIKIAMAS PASLAUGAS IR PATALPŲ NUOMĄ</t>
    </r>
  </si>
  <si>
    <t>ĮMOKŲ Į SAVIVALDYBĖS 2012 METŲ BIUDŽETĄ ĮVYKDYMAS</t>
  </si>
  <si>
    <t xml:space="preserve">                 sprendimo Nr. T1-XX</t>
  </si>
  <si>
    <t xml:space="preserve">RIETAVO SAVIVALDYBĖS 2012 METŲ SPECIALIOS TIKSLINĖS DOTACIJOS VALSTYBINĖMS (VALSTYBĖS PERDUOTOMS SAVIVALDYBĖMS)  </t>
  </si>
  <si>
    <t>FUNKCIJOMS VYKDYTI PASKIRSTYMO PAGAL ASIGNAVIMŲ VALDYTOJUS IR PROGRAMAS PANAUDOJIMAS</t>
  </si>
  <si>
    <t>Rietavo lopšelis-darželis</t>
  </si>
  <si>
    <t>PASKIRSTYMO PAGAL ASIGNAVIMŲ VALDYTOJUS IR PROGRAMAS PANAUDOJIMO (SUVESTINĖ)</t>
  </si>
  <si>
    <t>PANAUDOJIMAS PAGAL ASIGNAVIMŲ VALDYTOJUS IR PROGRAMAS</t>
  </si>
  <si>
    <t>Kasinės išlaidos</t>
  </si>
  <si>
    <t>Iš viso įvykdyta</t>
  </si>
  <si>
    <t>Iš jų:</t>
  </si>
  <si>
    <t>Kasinės išlaidos iš jų</t>
  </si>
  <si>
    <t>sprendimo Nr. T1-xx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</si>
</sst>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5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vertical="center" wrapText="1"/>
    </xf>
    <xf numFmtId="166" fontId="5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66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6" fontId="4" fillId="0" borderId="21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4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1" fillId="3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66" fontId="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9" fontId="32" fillId="33" borderId="10" xfId="57" applyFont="1" applyFill="1" applyBorder="1" applyAlignment="1">
      <alignment horizontal="left" vertical="top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/>
    </xf>
    <xf numFmtId="0" fontId="31" fillId="33" borderId="10" xfId="0" applyFont="1" applyFill="1" applyBorder="1" applyAlignment="1">
      <alignment vertical="top" wrapText="1"/>
    </xf>
    <xf numFmtId="166" fontId="5" fillId="0" borderId="11" xfId="0" applyNumberFormat="1" applyFont="1" applyFill="1" applyBorder="1" applyAlignment="1">
      <alignment horizontal="right" wrapText="1"/>
    </xf>
    <xf numFmtId="166" fontId="35" fillId="0" borderId="11" xfId="0" applyNumberFormat="1" applyFont="1" applyFill="1" applyBorder="1" applyAlignment="1">
      <alignment wrapText="1"/>
    </xf>
    <xf numFmtId="0" fontId="31" fillId="0" borderId="2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6" fillId="0" borderId="1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31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6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6" fontId="4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/>
    </xf>
    <xf numFmtId="0" fontId="32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66" fontId="28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37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40" fillId="0" borderId="10" xfId="0" applyNumberFormat="1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4" xfId="0" applyFont="1" applyBorder="1" applyAlignment="1">
      <alignment vertical="center" wrapText="1"/>
    </xf>
    <xf numFmtId="166" fontId="13" fillId="0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 wrapText="1"/>
    </xf>
    <xf numFmtId="166" fontId="2" fillId="0" borderId="15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1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66" fontId="39" fillId="0" borderId="10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top" wrapText="1"/>
    </xf>
    <xf numFmtId="0" fontId="43" fillId="0" borderId="0" xfId="0" applyFont="1" applyAlignment="1">
      <alignment/>
    </xf>
    <xf numFmtId="0" fontId="17" fillId="0" borderId="0" xfId="0" applyFont="1" applyAlignment="1">
      <alignment horizontal="left"/>
    </xf>
    <xf numFmtId="0" fontId="41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vertical="top" wrapText="1"/>
    </xf>
    <xf numFmtId="166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166" fontId="24" fillId="33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6" fontId="23" fillId="0" borderId="10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166" fontId="36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0" fillId="0" borderId="15" xfId="0" applyNumberFormat="1" applyFont="1" applyBorder="1" applyAlignment="1">
      <alignment horizontal="right" wrapText="1"/>
    </xf>
    <xf numFmtId="166" fontId="0" fillId="0" borderId="10" xfId="0" applyNumberFormat="1" applyBorder="1" applyAlignment="1">
      <alignment/>
    </xf>
    <xf numFmtId="166" fontId="2" fillId="0" borderId="15" xfId="0" applyNumberFormat="1" applyFont="1" applyBorder="1" applyAlignment="1">
      <alignment horizontal="right" wrapText="1"/>
    </xf>
    <xf numFmtId="166" fontId="4" fillId="0" borderId="13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62.140625" style="0" customWidth="1"/>
    <col min="4" max="5" width="10.28125" style="0" customWidth="1"/>
  </cols>
  <sheetData>
    <row r="1" spans="3:5" ht="12.75">
      <c r="C1" s="423" t="s">
        <v>581</v>
      </c>
      <c r="D1" s="423"/>
      <c r="E1" s="423"/>
    </row>
    <row r="2" spans="3:5" ht="12.75">
      <c r="C2" s="423" t="s">
        <v>587</v>
      </c>
      <c r="D2" s="423"/>
      <c r="E2" s="423"/>
    </row>
    <row r="3" spans="3:5" ht="12.75" customHeight="1">
      <c r="C3" s="423" t="s">
        <v>574</v>
      </c>
      <c r="D3" s="423"/>
      <c r="E3" s="423"/>
    </row>
    <row r="4" spans="3:5" ht="14.25" customHeight="1">
      <c r="C4" s="346" t="s">
        <v>575</v>
      </c>
      <c r="D4" s="346"/>
      <c r="E4" s="346"/>
    </row>
    <row r="5" spans="3:5" ht="14.25" customHeight="1">
      <c r="C5" s="346"/>
      <c r="D5" s="346"/>
      <c r="E5" s="346"/>
    </row>
    <row r="6" spans="2:7" ht="34.5" customHeight="1">
      <c r="B6" s="424" t="s">
        <v>584</v>
      </c>
      <c r="C6" s="424"/>
      <c r="D6" s="424"/>
      <c r="E6" s="424"/>
      <c r="F6" s="347"/>
      <c r="G6" s="347"/>
    </row>
    <row r="7" spans="3:4" ht="16.5" customHeight="1">
      <c r="C7" s="192"/>
      <c r="D7" s="192"/>
    </row>
    <row r="8" spans="2:5" ht="30" customHeight="1">
      <c r="B8" s="193" t="s">
        <v>298</v>
      </c>
      <c r="C8" s="194" t="s">
        <v>299</v>
      </c>
      <c r="D8" s="350" t="s">
        <v>585</v>
      </c>
      <c r="E8" s="351" t="s">
        <v>586</v>
      </c>
    </row>
    <row r="9" spans="2:5" ht="18.75" customHeight="1">
      <c r="B9" s="195" t="s">
        <v>16</v>
      </c>
      <c r="C9" s="348" t="s">
        <v>300</v>
      </c>
      <c r="D9" s="196">
        <f>D10+D11+D12</f>
        <v>7466</v>
      </c>
      <c r="E9" s="355">
        <f>E10+E11+E12</f>
        <v>7368.8</v>
      </c>
    </row>
    <row r="10" spans="2:5" ht="18.75" customHeight="1">
      <c r="B10" s="195" t="s">
        <v>21</v>
      </c>
      <c r="C10" s="198" t="s">
        <v>430</v>
      </c>
      <c r="D10" s="197">
        <v>3802</v>
      </c>
      <c r="E10" s="197">
        <v>3622.8</v>
      </c>
    </row>
    <row r="11" spans="2:5" ht="36" customHeight="1">
      <c r="B11" s="195" t="s">
        <v>23</v>
      </c>
      <c r="C11" s="198" t="s">
        <v>301</v>
      </c>
      <c r="D11" s="197">
        <v>2017</v>
      </c>
      <c r="E11" s="197">
        <v>1935</v>
      </c>
    </row>
    <row r="12" spans="2:5" ht="32.25" customHeight="1">
      <c r="B12" s="195" t="s">
        <v>25</v>
      </c>
      <c r="C12" s="199" t="s">
        <v>302</v>
      </c>
      <c r="D12" s="200">
        <v>1647</v>
      </c>
      <c r="E12" s="200">
        <v>1811</v>
      </c>
    </row>
    <row r="13" spans="2:5" ht="18.75" customHeight="1">
      <c r="B13" s="195" t="s">
        <v>28</v>
      </c>
      <c r="C13" s="348" t="s">
        <v>303</v>
      </c>
      <c r="D13" s="201">
        <f>D14+D15+D16</f>
        <v>359</v>
      </c>
      <c r="E13" s="201">
        <f>E14+E15+E16</f>
        <v>458.3</v>
      </c>
    </row>
    <row r="14" spans="2:5" ht="18" customHeight="1">
      <c r="B14" s="195" t="s">
        <v>30</v>
      </c>
      <c r="C14" s="198" t="s">
        <v>304</v>
      </c>
      <c r="D14" s="197">
        <v>214</v>
      </c>
      <c r="E14" s="197">
        <v>248.8</v>
      </c>
    </row>
    <row r="15" spans="2:5" ht="18" customHeight="1">
      <c r="B15" s="195" t="s">
        <v>32</v>
      </c>
      <c r="C15" s="198" t="s">
        <v>305</v>
      </c>
      <c r="D15" s="197">
        <v>5</v>
      </c>
      <c r="E15" s="197">
        <v>36</v>
      </c>
    </row>
    <row r="16" spans="2:5" ht="15.75" customHeight="1">
      <c r="B16" s="195" t="s">
        <v>35</v>
      </c>
      <c r="C16" s="198" t="s">
        <v>306</v>
      </c>
      <c r="D16" s="197">
        <v>140</v>
      </c>
      <c r="E16" s="197">
        <v>173.5</v>
      </c>
    </row>
    <row r="17" spans="2:5" ht="18.75" customHeight="1">
      <c r="B17" s="195" t="s">
        <v>37</v>
      </c>
      <c r="C17" s="348" t="s">
        <v>307</v>
      </c>
      <c r="D17" s="201">
        <f>D18+D19</f>
        <v>600</v>
      </c>
      <c r="E17" s="201">
        <f>E18+E19</f>
        <v>578.6</v>
      </c>
    </row>
    <row r="18" spans="2:5" ht="15" customHeight="1">
      <c r="B18" s="195" t="s">
        <v>39</v>
      </c>
      <c r="C18" s="198" t="s">
        <v>308</v>
      </c>
      <c r="D18" s="197">
        <v>80</v>
      </c>
      <c r="E18" s="197">
        <v>78.9</v>
      </c>
    </row>
    <row r="19" spans="2:5" ht="16.5" customHeight="1">
      <c r="B19" s="195" t="s">
        <v>41</v>
      </c>
      <c r="C19" s="198" t="s">
        <v>309</v>
      </c>
      <c r="D19" s="197">
        <f>D20+D21</f>
        <v>520</v>
      </c>
      <c r="E19" s="197">
        <f>E20+E21</f>
        <v>499.70000000000005</v>
      </c>
    </row>
    <row r="20" spans="2:5" ht="15" customHeight="1">
      <c r="B20" s="195" t="s">
        <v>43</v>
      </c>
      <c r="C20" s="198" t="s">
        <v>310</v>
      </c>
      <c r="D20" s="197">
        <v>0</v>
      </c>
      <c r="E20" s="197">
        <v>33.6</v>
      </c>
    </row>
    <row r="21" spans="2:5" ht="15" customHeight="1">
      <c r="B21" s="195" t="s">
        <v>45</v>
      </c>
      <c r="C21" s="198" t="s">
        <v>311</v>
      </c>
      <c r="D21" s="197">
        <v>520</v>
      </c>
      <c r="E21" s="197">
        <v>466.1</v>
      </c>
    </row>
    <row r="22" spans="2:5" ht="15.75" customHeight="1">
      <c r="B22" s="202" t="s">
        <v>47</v>
      </c>
      <c r="C22" s="203" t="s">
        <v>312</v>
      </c>
      <c r="D22" s="204">
        <f>D23+D24</f>
        <v>136</v>
      </c>
      <c r="E22" s="204">
        <f>E23+E24</f>
        <v>148.10000000000002</v>
      </c>
    </row>
    <row r="23" spans="2:5" ht="32.25" customHeight="1">
      <c r="B23" s="195" t="s">
        <v>49</v>
      </c>
      <c r="C23" s="198" t="s">
        <v>313</v>
      </c>
      <c r="D23" s="200">
        <v>100</v>
      </c>
      <c r="E23" s="200">
        <v>99.4</v>
      </c>
    </row>
    <row r="24" spans="2:5" ht="15" customHeight="1">
      <c r="B24" s="195" t="s">
        <v>52</v>
      </c>
      <c r="C24" s="198" t="s">
        <v>314</v>
      </c>
      <c r="D24" s="197">
        <v>36</v>
      </c>
      <c r="E24" s="197">
        <v>48.7</v>
      </c>
    </row>
    <row r="25" spans="2:5" ht="15" customHeight="1">
      <c r="B25" s="195" t="s">
        <v>55</v>
      </c>
      <c r="C25" s="349" t="s">
        <v>315</v>
      </c>
      <c r="D25" s="205">
        <f>D26+D27+D28+D29</f>
        <v>521.1</v>
      </c>
      <c r="E25" s="205">
        <f>E26+E27+E28+E29</f>
        <v>360.19999999999993</v>
      </c>
    </row>
    <row r="26" spans="2:5" ht="15" customHeight="1">
      <c r="B26" s="195" t="s">
        <v>60</v>
      </c>
      <c r="C26" s="198" t="s">
        <v>160</v>
      </c>
      <c r="D26" s="197">
        <v>32.1</v>
      </c>
      <c r="E26" s="197">
        <v>46.1</v>
      </c>
    </row>
    <row r="27" spans="2:5" ht="15.75" customHeight="1">
      <c r="B27" s="195" t="s">
        <v>64</v>
      </c>
      <c r="C27" s="198" t="s">
        <v>316</v>
      </c>
      <c r="D27" s="10">
        <v>143.6</v>
      </c>
      <c r="E27" s="10">
        <v>143.5</v>
      </c>
    </row>
    <row r="28" spans="2:5" ht="15.75" customHeight="1">
      <c r="B28" s="195" t="s">
        <v>68</v>
      </c>
      <c r="C28" s="198" t="s">
        <v>317</v>
      </c>
      <c r="D28" s="197">
        <v>165.4</v>
      </c>
      <c r="E28" s="197">
        <v>158.2</v>
      </c>
    </row>
    <row r="29" spans="2:5" ht="15.75" customHeight="1">
      <c r="B29" s="195" t="s">
        <v>72</v>
      </c>
      <c r="C29" s="198" t="s">
        <v>315</v>
      </c>
      <c r="D29" s="197">
        <v>180</v>
      </c>
      <c r="E29" s="197">
        <v>12.4</v>
      </c>
    </row>
    <row r="30" spans="2:5" ht="15.75" customHeight="1">
      <c r="B30" s="195" t="s">
        <v>74</v>
      </c>
      <c r="C30" s="203" t="s">
        <v>319</v>
      </c>
      <c r="D30" s="1">
        <v>20</v>
      </c>
      <c r="E30" s="1">
        <v>43.3</v>
      </c>
    </row>
    <row r="31" spans="2:5" ht="16.5" customHeight="1">
      <c r="B31" s="195" t="s">
        <v>320</v>
      </c>
      <c r="C31" s="206" t="s">
        <v>433</v>
      </c>
      <c r="D31" s="35">
        <f>D32+D33+D34+D35</f>
        <v>545.3</v>
      </c>
      <c r="E31" s="35">
        <f>E32+E33+E34+E35</f>
        <v>545.3</v>
      </c>
    </row>
    <row r="32" spans="2:5" ht="19.5" customHeight="1">
      <c r="B32" s="213" t="s">
        <v>318</v>
      </c>
      <c r="C32" s="224" t="s">
        <v>501</v>
      </c>
      <c r="D32" s="13">
        <v>81.5</v>
      </c>
      <c r="E32" s="13">
        <v>81.5</v>
      </c>
    </row>
    <row r="33" spans="2:5" ht="16.5" customHeight="1">
      <c r="B33" s="195" t="s">
        <v>466</v>
      </c>
      <c r="C33" s="224" t="s">
        <v>507</v>
      </c>
      <c r="D33" s="13">
        <v>41.4</v>
      </c>
      <c r="E33" s="13">
        <v>41.4</v>
      </c>
    </row>
    <row r="34" spans="2:5" ht="16.5" customHeight="1">
      <c r="B34" s="195" t="s">
        <v>321</v>
      </c>
      <c r="C34" s="224" t="s">
        <v>438</v>
      </c>
      <c r="D34" s="13">
        <v>420</v>
      </c>
      <c r="E34" s="13">
        <v>420</v>
      </c>
    </row>
    <row r="35" spans="2:5" ht="16.5" customHeight="1">
      <c r="B35" s="195" t="s">
        <v>375</v>
      </c>
      <c r="C35" s="211" t="s">
        <v>464</v>
      </c>
      <c r="D35" s="13">
        <v>2.4</v>
      </c>
      <c r="E35" s="13">
        <v>2.4</v>
      </c>
    </row>
    <row r="36" spans="2:5" ht="15.75">
      <c r="B36" s="195" t="s">
        <v>376</v>
      </c>
      <c r="C36" s="207" t="s">
        <v>481</v>
      </c>
      <c r="D36" s="201">
        <f>D9+D13+D17+D22+D25+D31+D30</f>
        <v>9647.4</v>
      </c>
      <c r="E36" s="201">
        <f>E9+E13+E17+E22+E25+E31+E30</f>
        <v>9502.6</v>
      </c>
    </row>
    <row r="37" spans="2:5" ht="15" customHeight="1">
      <c r="B37" s="202" t="s">
        <v>322</v>
      </c>
      <c r="C37" s="208" t="s">
        <v>497</v>
      </c>
      <c r="D37" s="201">
        <f>D38+D58+D59</f>
        <v>10958.8</v>
      </c>
      <c r="E37" s="201">
        <f>E38+E58+E59</f>
        <v>10907.8</v>
      </c>
    </row>
    <row r="38" spans="2:5" ht="16.5" customHeight="1">
      <c r="B38" s="195" t="s">
        <v>323</v>
      </c>
      <c r="C38" s="209" t="s">
        <v>324</v>
      </c>
      <c r="D38" s="210">
        <f>D39+D40</f>
        <v>10324.8</v>
      </c>
      <c r="E38" s="210">
        <f>E39+E40</f>
        <v>10274</v>
      </c>
    </row>
    <row r="39" spans="2:5" ht="14.25" customHeight="1">
      <c r="B39" s="195" t="s">
        <v>325</v>
      </c>
      <c r="C39" s="211" t="s">
        <v>326</v>
      </c>
      <c r="D39" s="352">
        <v>5931.7</v>
      </c>
      <c r="E39" s="352">
        <v>5931.7</v>
      </c>
    </row>
    <row r="40" spans="2:5" ht="15.75" customHeight="1">
      <c r="B40" s="195" t="s">
        <v>327</v>
      </c>
      <c r="C40" s="211" t="s">
        <v>328</v>
      </c>
      <c r="D40" s="243">
        <f>D41+D42+D43+D44+D45+D46+D47+D48+D49+D50+D51+D52+D53+D54+D55+D56+D57</f>
        <v>4393.1</v>
      </c>
      <c r="E40" s="243">
        <f>E41+E42+E43+E44+E45+E46+E47+E48+E49+E50+E51+E52+E53+E54+E55+E56+E57</f>
        <v>4342.300000000001</v>
      </c>
    </row>
    <row r="41" spans="2:5" ht="14.25" customHeight="1">
      <c r="B41" s="195" t="s">
        <v>329</v>
      </c>
      <c r="C41" s="211" t="s">
        <v>330</v>
      </c>
      <c r="D41" s="13">
        <v>451.5</v>
      </c>
      <c r="E41" s="13">
        <v>451.5</v>
      </c>
    </row>
    <row r="42" spans="2:8" ht="17.25" customHeight="1">
      <c r="B42" s="195" t="s">
        <v>331</v>
      </c>
      <c r="C42" s="211" t="s">
        <v>332</v>
      </c>
      <c r="D42" s="13">
        <v>118.1</v>
      </c>
      <c r="E42" s="13">
        <v>118.1</v>
      </c>
      <c r="H42" s="242"/>
    </row>
    <row r="43" spans="2:5" ht="18" customHeight="1">
      <c r="B43" s="195" t="s">
        <v>334</v>
      </c>
      <c r="C43" s="211" t="s">
        <v>333</v>
      </c>
      <c r="D43" s="13">
        <v>2693.8</v>
      </c>
      <c r="E43" s="13">
        <v>2646.9</v>
      </c>
    </row>
    <row r="44" spans="2:5" ht="14.25" customHeight="1">
      <c r="B44" s="195" t="s">
        <v>336</v>
      </c>
      <c r="C44" s="211" t="s">
        <v>335</v>
      </c>
      <c r="D44" s="13">
        <v>547.8</v>
      </c>
      <c r="E44" s="13">
        <v>545.2</v>
      </c>
    </row>
    <row r="45" spans="2:5" ht="14.25" customHeight="1">
      <c r="B45" s="195" t="s">
        <v>338</v>
      </c>
      <c r="C45" s="211" t="s">
        <v>337</v>
      </c>
      <c r="D45" s="13">
        <v>157.8</v>
      </c>
      <c r="E45" s="13">
        <v>157.8</v>
      </c>
    </row>
    <row r="46" spans="2:5" ht="16.5" customHeight="1">
      <c r="B46" s="195" t="s">
        <v>340</v>
      </c>
      <c r="C46" s="212" t="s">
        <v>339</v>
      </c>
      <c r="D46" s="197">
        <v>0.5</v>
      </c>
      <c r="E46" s="197">
        <v>0.5</v>
      </c>
    </row>
    <row r="47" spans="2:5" ht="16.5" customHeight="1">
      <c r="B47" s="195" t="s">
        <v>342</v>
      </c>
      <c r="C47" s="212" t="s">
        <v>341</v>
      </c>
      <c r="D47" s="197">
        <v>58</v>
      </c>
      <c r="E47" s="197">
        <v>58</v>
      </c>
    </row>
    <row r="48" spans="2:5" ht="16.5" customHeight="1">
      <c r="B48" s="195" t="s">
        <v>344</v>
      </c>
      <c r="C48" s="212" t="s">
        <v>343</v>
      </c>
      <c r="D48" s="197">
        <v>42.8</v>
      </c>
      <c r="E48" s="197">
        <v>42.8</v>
      </c>
    </row>
    <row r="49" spans="2:5" ht="20.25" customHeight="1">
      <c r="B49" s="195" t="s">
        <v>377</v>
      </c>
      <c r="C49" s="212" t="s">
        <v>345</v>
      </c>
      <c r="D49" s="197">
        <v>162.5</v>
      </c>
      <c r="E49" s="197">
        <v>162.5</v>
      </c>
    </row>
    <row r="50" spans="2:5" ht="33.75" customHeight="1">
      <c r="B50" s="195" t="s">
        <v>346</v>
      </c>
      <c r="C50" s="212" t="s">
        <v>347</v>
      </c>
      <c r="D50" s="197">
        <v>9.2</v>
      </c>
      <c r="E50" s="197">
        <v>9.2</v>
      </c>
    </row>
    <row r="51" spans="2:5" ht="19.5" customHeight="1">
      <c r="B51" s="195" t="s">
        <v>348</v>
      </c>
      <c r="C51" s="212" t="s">
        <v>349</v>
      </c>
      <c r="D51" s="197">
        <v>26.5</v>
      </c>
      <c r="E51" s="197">
        <v>26.5</v>
      </c>
    </row>
    <row r="52" spans="2:5" ht="19.5" customHeight="1">
      <c r="B52" s="195" t="s">
        <v>350</v>
      </c>
      <c r="C52" s="212" t="s">
        <v>351</v>
      </c>
      <c r="D52" s="197">
        <v>19.1</v>
      </c>
      <c r="E52" s="197">
        <v>19.1</v>
      </c>
    </row>
    <row r="53" spans="2:5" ht="19.5" customHeight="1">
      <c r="B53" s="195" t="s">
        <v>352</v>
      </c>
      <c r="C53" s="212" t="s">
        <v>353</v>
      </c>
      <c r="D53" s="197">
        <v>9.4</v>
      </c>
      <c r="E53" s="197">
        <v>8.1</v>
      </c>
    </row>
    <row r="54" spans="2:5" ht="19.5" customHeight="1">
      <c r="B54" s="213" t="s">
        <v>467</v>
      </c>
      <c r="C54" s="212" t="s">
        <v>355</v>
      </c>
      <c r="D54" s="197">
        <v>63.1</v>
      </c>
      <c r="E54" s="197">
        <v>63.1</v>
      </c>
    </row>
    <row r="55" spans="2:5" ht="19.5" customHeight="1">
      <c r="B55" s="195" t="s">
        <v>354</v>
      </c>
      <c r="C55" s="212" t="s">
        <v>357</v>
      </c>
      <c r="D55" s="197">
        <v>15.2</v>
      </c>
      <c r="E55" s="197">
        <v>15.2</v>
      </c>
    </row>
    <row r="56" spans="2:5" ht="19.5" customHeight="1">
      <c r="B56" s="213" t="s">
        <v>356</v>
      </c>
      <c r="C56" s="212" t="s">
        <v>359</v>
      </c>
      <c r="D56" s="197">
        <v>15.8</v>
      </c>
      <c r="E56" s="197">
        <v>15.8</v>
      </c>
    </row>
    <row r="57" spans="2:5" ht="19.5" customHeight="1">
      <c r="B57" s="202" t="s">
        <v>358</v>
      </c>
      <c r="C57" s="212" t="s">
        <v>442</v>
      </c>
      <c r="D57" s="197">
        <v>2</v>
      </c>
      <c r="E57" s="197">
        <v>2</v>
      </c>
    </row>
    <row r="58" spans="2:5" ht="16.5" customHeight="1">
      <c r="B58" s="195" t="s">
        <v>424</v>
      </c>
      <c r="C58" s="212" t="s">
        <v>360</v>
      </c>
      <c r="D58" s="10">
        <v>427</v>
      </c>
      <c r="E58" s="10">
        <v>427</v>
      </c>
    </row>
    <row r="59" spans="2:5" ht="26.25" customHeight="1">
      <c r="B59" s="213" t="s">
        <v>434</v>
      </c>
      <c r="C59" s="260" t="s">
        <v>499</v>
      </c>
      <c r="D59" s="129">
        <f>D60+D61+D62</f>
        <v>207</v>
      </c>
      <c r="E59" s="129">
        <f>E60+E61+E62</f>
        <v>206.8</v>
      </c>
    </row>
    <row r="60" spans="2:5" ht="16.5" customHeight="1">
      <c r="B60" s="213" t="s">
        <v>435</v>
      </c>
      <c r="C60" s="244" t="s">
        <v>500</v>
      </c>
      <c r="D60" s="10">
        <v>200</v>
      </c>
      <c r="E60" s="10">
        <v>200</v>
      </c>
    </row>
    <row r="61" spans="2:5" ht="33" customHeight="1">
      <c r="B61" s="213" t="s">
        <v>436</v>
      </c>
      <c r="C61" s="247" t="s">
        <v>468</v>
      </c>
      <c r="D61" s="10">
        <v>0</v>
      </c>
      <c r="E61" s="10">
        <v>0</v>
      </c>
    </row>
    <row r="62" spans="2:5" ht="17.25" customHeight="1">
      <c r="B62" s="213" t="s">
        <v>437</v>
      </c>
      <c r="C62" s="247" t="s">
        <v>469</v>
      </c>
      <c r="D62" s="10">
        <v>7</v>
      </c>
      <c r="E62" s="10">
        <v>6.8</v>
      </c>
    </row>
    <row r="63" spans="2:5" s="9" customFormat="1" ht="15.75" customHeight="1">
      <c r="B63" s="213" t="s">
        <v>482</v>
      </c>
      <c r="C63" s="214" t="s">
        <v>449</v>
      </c>
      <c r="D63" s="201">
        <f>D36+D37</f>
        <v>20606.199999999997</v>
      </c>
      <c r="E63" s="201">
        <f>E36+E37</f>
        <v>20410.4</v>
      </c>
    </row>
    <row r="64" spans="2:5" s="9" customFormat="1" ht="15.75" customHeight="1">
      <c r="B64" s="213" t="s">
        <v>498</v>
      </c>
      <c r="C64" s="270" t="s">
        <v>583</v>
      </c>
      <c r="D64" s="269">
        <v>763.7</v>
      </c>
      <c r="E64" s="269">
        <v>763.6</v>
      </c>
    </row>
    <row r="65" spans="2:5" s="9" customFormat="1" ht="28.5" customHeight="1">
      <c r="B65" s="213"/>
      <c r="C65" s="271" t="s">
        <v>521</v>
      </c>
      <c r="D65" s="269">
        <v>608</v>
      </c>
      <c r="E65" s="269">
        <v>608</v>
      </c>
    </row>
    <row r="66" spans="2:5" s="9" customFormat="1" ht="15.75" customHeight="1">
      <c r="B66" s="213" t="s">
        <v>509</v>
      </c>
      <c r="C66" s="212" t="s">
        <v>519</v>
      </c>
      <c r="D66" s="269">
        <v>10.7</v>
      </c>
      <c r="E66" s="269">
        <v>10.7</v>
      </c>
    </row>
    <row r="67" spans="2:5" s="9" customFormat="1" ht="15.75" customHeight="1">
      <c r="B67" s="213" t="s">
        <v>510</v>
      </c>
      <c r="C67" s="244" t="s">
        <v>465</v>
      </c>
      <c r="D67" s="10">
        <v>1812.7</v>
      </c>
      <c r="E67" s="10">
        <v>1725.4</v>
      </c>
    </row>
    <row r="68" spans="2:5" s="9" customFormat="1" ht="15.75" customHeight="1">
      <c r="B68" s="213" t="s">
        <v>511</v>
      </c>
      <c r="C68" s="261" t="s">
        <v>0</v>
      </c>
      <c r="D68" s="35">
        <f>D63+D67+D64+D66+D65</f>
        <v>23801.3</v>
      </c>
      <c r="E68" s="35">
        <f>E63+E67+E64+E66+E65</f>
        <v>23518.100000000002</v>
      </c>
    </row>
    <row r="69" spans="2:5" s="9" customFormat="1" ht="15.75" customHeight="1">
      <c r="B69" s="213" t="s">
        <v>520</v>
      </c>
      <c r="C69" s="214" t="s">
        <v>502</v>
      </c>
      <c r="D69" s="201">
        <v>2</v>
      </c>
      <c r="E69" s="201">
        <v>2</v>
      </c>
    </row>
    <row r="70" spans="2:5" s="9" customFormat="1" ht="15.75" customHeight="1">
      <c r="B70" s="216"/>
      <c r="C70" s="245"/>
      <c r="D70" s="245"/>
      <c r="E70" s="246"/>
    </row>
    <row r="71" spans="2:4" s="9" customFormat="1" ht="15.75" customHeight="1">
      <c r="B71" s="216"/>
      <c r="C71" s="215"/>
      <c r="D71" s="215"/>
    </row>
    <row r="72" spans="3:4" s="9" customFormat="1" ht="15.75" customHeight="1">
      <c r="C72" s="215"/>
      <c r="D72" s="215"/>
    </row>
    <row r="73" spans="3:4" s="9" customFormat="1" ht="15.75" customHeight="1">
      <c r="C73" s="215"/>
      <c r="D73" s="215"/>
    </row>
    <row r="74" spans="3:4" s="9" customFormat="1" ht="15.75" customHeight="1">
      <c r="C74" s="215"/>
      <c r="D74" s="215"/>
    </row>
    <row r="75" spans="3:4" s="9" customFormat="1" ht="15.75" customHeight="1">
      <c r="C75" s="215"/>
      <c r="D75" s="215"/>
    </row>
    <row r="76" spans="3:4" s="9" customFormat="1" ht="16.5" customHeight="1">
      <c r="C76" s="215"/>
      <c r="D76" s="215"/>
    </row>
    <row r="77" spans="3:4" s="9" customFormat="1" ht="16.5" customHeight="1">
      <c r="C77" s="215"/>
      <c r="D77" s="215"/>
    </row>
    <row r="78" spans="3:4" s="9" customFormat="1" ht="15.75" customHeight="1">
      <c r="C78" s="215"/>
      <c r="D78" s="215"/>
    </row>
    <row r="79" spans="3:4" s="9" customFormat="1" ht="15.75" customHeight="1">
      <c r="C79" s="215"/>
      <c r="D79" s="215"/>
    </row>
    <row r="80" spans="3:4" s="9" customFormat="1" ht="15.75" customHeight="1">
      <c r="C80" s="215"/>
      <c r="D80" s="215"/>
    </row>
    <row r="81" spans="3:4" s="9" customFormat="1" ht="15.75" customHeight="1">
      <c r="C81" s="215"/>
      <c r="D81" s="215"/>
    </row>
    <row r="82" spans="3:4" ht="12.75">
      <c r="C82" s="215"/>
      <c r="D82" s="215"/>
    </row>
    <row r="83" spans="3:4" ht="12.75">
      <c r="C83" s="215"/>
      <c r="D83" s="215"/>
    </row>
  </sheetData>
  <sheetProtection/>
  <mergeCells count="4">
    <mergeCell ref="C1:E1"/>
    <mergeCell ref="C2:E2"/>
    <mergeCell ref="C3:E3"/>
    <mergeCell ref="B6:E6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57421875" style="2" customWidth="1"/>
    <col min="4" max="4" width="7.8515625" style="2" customWidth="1"/>
    <col min="5" max="5" width="7.421875" style="2" customWidth="1"/>
    <col min="6" max="6" width="8.00390625" style="2" customWidth="1"/>
    <col min="7" max="7" width="11.140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54" t="s">
        <v>248</v>
      </c>
      <c r="G1" s="155"/>
      <c r="H1" s="155"/>
      <c r="I1"/>
    </row>
    <row r="2" spans="6:9" ht="12.75">
      <c r="F2" s="438" t="s">
        <v>607</v>
      </c>
      <c r="G2" s="438"/>
      <c r="H2" s="438"/>
      <c r="I2"/>
    </row>
    <row r="3" spans="6:9" ht="14.25" customHeight="1">
      <c r="F3" s="8" t="s">
        <v>247</v>
      </c>
      <c r="G3" s="155"/>
      <c r="H3" s="155"/>
      <c r="I3"/>
    </row>
    <row r="4" spans="6:9" ht="15">
      <c r="F4" s="8" t="s">
        <v>573</v>
      </c>
      <c r="G4" s="8"/>
      <c r="H4" s="155"/>
      <c r="I4"/>
    </row>
    <row r="5" ht="10.5" customHeight="1"/>
    <row r="6" spans="2:8" ht="14.25">
      <c r="B6" s="479" t="s">
        <v>557</v>
      </c>
      <c r="C6" s="479"/>
      <c r="D6" s="479"/>
      <c r="E6" s="479"/>
      <c r="F6" s="479"/>
      <c r="G6" s="479"/>
      <c r="H6" s="479"/>
    </row>
    <row r="7" spans="2:8" ht="14.25">
      <c r="B7" s="264"/>
      <c r="C7" s="479" t="s">
        <v>611</v>
      </c>
      <c r="D7" s="479"/>
      <c r="E7" s="479"/>
      <c r="F7" s="479"/>
      <c r="G7" s="479"/>
      <c r="H7" s="479"/>
    </row>
    <row r="8" spans="2:8" ht="14.25">
      <c r="B8" s="264"/>
      <c r="C8" s="264"/>
      <c r="D8" s="264"/>
      <c r="E8" s="264"/>
      <c r="F8" s="264"/>
      <c r="G8" s="264"/>
      <c r="H8" s="264"/>
    </row>
    <row r="9" spans="2:8" ht="14.25">
      <c r="B9" s="264"/>
      <c r="C9" s="264"/>
      <c r="D9" s="264"/>
      <c r="E9" s="264"/>
      <c r="F9" s="264"/>
      <c r="G9" s="264"/>
      <c r="H9" s="264"/>
    </row>
    <row r="10" spans="2:8" ht="13.5" customHeight="1">
      <c r="B10" s="292"/>
      <c r="C10" s="505"/>
      <c r="D10" s="505"/>
      <c r="E10" s="505"/>
      <c r="F10" s="506"/>
      <c r="G10" s="506"/>
      <c r="H10" s="263" t="s">
        <v>11</v>
      </c>
    </row>
    <row r="11" spans="2:8" ht="12.75" customHeight="1">
      <c r="B11" s="507" t="s">
        <v>558</v>
      </c>
      <c r="C11" s="510" t="s">
        <v>559</v>
      </c>
      <c r="D11" s="513" t="s">
        <v>612</v>
      </c>
      <c r="E11" s="500" t="s">
        <v>645</v>
      </c>
      <c r="F11" s="502"/>
      <c r="G11" s="502"/>
      <c r="H11" s="503"/>
    </row>
    <row r="12" spans="2:8" ht="12.75" customHeight="1">
      <c r="B12" s="508"/>
      <c r="C12" s="511"/>
      <c r="D12" s="514"/>
      <c r="E12" s="504" t="s">
        <v>0</v>
      </c>
      <c r="F12" s="451" t="s">
        <v>12</v>
      </c>
      <c r="G12" s="451"/>
      <c r="H12" s="451"/>
    </row>
    <row r="13" spans="2:8" ht="12.75" customHeight="1">
      <c r="B13" s="508"/>
      <c r="C13" s="511"/>
      <c r="D13" s="514"/>
      <c r="E13" s="504"/>
      <c r="F13" s="451" t="s">
        <v>13</v>
      </c>
      <c r="G13" s="516"/>
      <c r="H13" s="507" t="s">
        <v>14</v>
      </c>
    </row>
    <row r="14" spans="2:8" ht="12.75" customHeight="1">
      <c r="B14" s="508"/>
      <c r="C14" s="511"/>
      <c r="D14" s="514"/>
      <c r="E14" s="504"/>
      <c r="F14" s="500" t="s">
        <v>15</v>
      </c>
      <c r="G14" s="293" t="s">
        <v>560</v>
      </c>
      <c r="H14" s="508"/>
    </row>
    <row r="15" spans="2:8" ht="12.75" customHeight="1">
      <c r="B15" s="509"/>
      <c r="C15" s="512"/>
      <c r="D15" s="515"/>
      <c r="E15" s="504"/>
      <c r="F15" s="501"/>
      <c r="G15" s="294" t="s">
        <v>561</v>
      </c>
      <c r="H15" s="509"/>
    </row>
    <row r="16" spans="2:9" ht="28.5" customHeight="1">
      <c r="B16" s="295" t="s">
        <v>16</v>
      </c>
      <c r="C16" s="54" t="s">
        <v>613</v>
      </c>
      <c r="D16" s="296"/>
      <c r="E16" s="1"/>
      <c r="F16" s="297"/>
      <c r="G16" s="298"/>
      <c r="H16" s="297"/>
      <c r="I16" s="299"/>
    </row>
    <row r="17" spans="2:8" ht="15.75">
      <c r="B17" s="300" t="s">
        <v>17</v>
      </c>
      <c r="C17" s="301" t="s">
        <v>1</v>
      </c>
      <c r="D17" s="302">
        <v>37.9</v>
      </c>
      <c r="E17" s="10">
        <f aca="true" t="shared" si="0" ref="E17:E22">F17+H17</f>
        <v>18.2</v>
      </c>
      <c r="F17" s="10">
        <v>18.2</v>
      </c>
      <c r="G17" s="10"/>
      <c r="H17" s="165"/>
    </row>
    <row r="18" spans="2:10" ht="15.75">
      <c r="B18" s="300" t="s">
        <v>18</v>
      </c>
      <c r="C18" s="303" t="s">
        <v>56</v>
      </c>
      <c r="D18" s="296">
        <v>3.3</v>
      </c>
      <c r="E18" s="10">
        <f t="shared" si="0"/>
        <v>3.3</v>
      </c>
      <c r="F18" s="10">
        <v>3.3</v>
      </c>
      <c r="G18" s="129"/>
      <c r="H18" s="129"/>
      <c r="J18" s="2"/>
    </row>
    <row r="19" spans="2:10" ht="15.75">
      <c r="B19" s="300" t="s">
        <v>19</v>
      </c>
      <c r="C19" s="303" t="s">
        <v>61</v>
      </c>
      <c r="D19" s="296">
        <v>2.1</v>
      </c>
      <c r="E19" s="10">
        <f t="shared" si="0"/>
        <v>1</v>
      </c>
      <c r="F19" s="10">
        <v>1</v>
      </c>
      <c r="G19" s="129"/>
      <c r="H19" s="129"/>
      <c r="J19" s="2"/>
    </row>
    <row r="20" spans="2:10" ht="15.75">
      <c r="B20" s="300" t="s">
        <v>20</v>
      </c>
      <c r="C20" s="301" t="s">
        <v>65</v>
      </c>
      <c r="D20" s="296">
        <v>15.4</v>
      </c>
      <c r="E20" s="10">
        <f t="shared" si="0"/>
        <v>14.6</v>
      </c>
      <c r="F20" s="10">
        <v>14.6</v>
      </c>
      <c r="G20" s="129"/>
      <c r="H20" s="129"/>
      <c r="J20" s="2"/>
    </row>
    <row r="21" spans="2:10" ht="15.75">
      <c r="B21" s="300" t="s">
        <v>79</v>
      </c>
      <c r="C21" s="301" t="s">
        <v>8</v>
      </c>
      <c r="D21" s="296">
        <v>5.5</v>
      </c>
      <c r="E21" s="10">
        <f t="shared" si="0"/>
        <v>1</v>
      </c>
      <c r="F21" s="10">
        <v>1</v>
      </c>
      <c r="G21" s="129"/>
      <c r="H21" s="129"/>
      <c r="J21" s="2"/>
    </row>
    <row r="22" spans="2:10" ht="15.75">
      <c r="B22" s="300" t="s">
        <v>149</v>
      </c>
      <c r="C22" s="301" t="s">
        <v>9</v>
      </c>
      <c r="D22" s="386">
        <v>5</v>
      </c>
      <c r="E22" s="10">
        <f t="shared" si="0"/>
        <v>2.9</v>
      </c>
      <c r="F22" s="10">
        <v>2.9</v>
      </c>
      <c r="G22" s="129"/>
      <c r="H22" s="129"/>
      <c r="J22" s="2"/>
    </row>
    <row r="23" spans="2:10" ht="26.25" customHeight="1">
      <c r="B23" s="295"/>
      <c r="C23" s="304" t="s">
        <v>562</v>
      </c>
      <c r="D23" s="387">
        <f>D17+D18+D19+D20+D21+D22</f>
        <v>69.19999999999999</v>
      </c>
      <c r="E23" s="297">
        <f>F23+G23+H23</f>
        <v>41</v>
      </c>
      <c r="F23" s="297">
        <f>F22+F21+F20+F19+F18+F17</f>
        <v>41</v>
      </c>
      <c r="G23" s="297">
        <f>G22+G21+G20+G19+G18+G17</f>
        <v>0</v>
      </c>
      <c r="H23" s="297">
        <f>H22+H21+H20+H19+H18+H17</f>
        <v>0</v>
      </c>
      <c r="J23" s="2"/>
    </row>
    <row r="24" spans="2:10" ht="15.75">
      <c r="B24" s="295" t="s">
        <v>21</v>
      </c>
      <c r="C24" s="306" t="s">
        <v>614</v>
      </c>
      <c r="D24" s="387"/>
      <c r="E24" s="387"/>
      <c r="F24" s="387"/>
      <c r="G24" s="387"/>
      <c r="H24" s="387"/>
      <c r="J24" s="2"/>
    </row>
    <row r="25" spans="2:10" ht="15.75">
      <c r="B25" s="308" t="s">
        <v>22</v>
      </c>
      <c r="C25" s="303" t="s">
        <v>76</v>
      </c>
      <c r="D25" s="296">
        <v>126.3</v>
      </c>
      <c r="E25" s="268">
        <f aca="true" t="shared" si="1" ref="E25:E30">F25+H25</f>
        <v>118</v>
      </c>
      <c r="F25" s="268">
        <v>118</v>
      </c>
      <c r="G25" s="309"/>
      <c r="H25" s="310"/>
      <c r="J25" s="2"/>
    </row>
    <row r="26" spans="2:10" ht="15.75" customHeight="1">
      <c r="B26" s="300" t="s">
        <v>563</v>
      </c>
      <c r="C26" s="311" t="s">
        <v>291</v>
      </c>
      <c r="D26" s="307">
        <v>41.3</v>
      </c>
      <c r="E26" s="268">
        <f t="shared" si="1"/>
        <v>41.3</v>
      </c>
      <c r="F26" s="312">
        <v>31.9</v>
      </c>
      <c r="G26" s="297"/>
      <c r="H26" s="310">
        <v>9.4</v>
      </c>
      <c r="J26" s="2"/>
    </row>
    <row r="27" spans="2:10" ht="15.75">
      <c r="B27" s="308" t="s">
        <v>564</v>
      </c>
      <c r="C27" s="303" t="s">
        <v>565</v>
      </c>
      <c r="D27" s="386">
        <v>105</v>
      </c>
      <c r="E27" s="268">
        <f t="shared" si="1"/>
        <v>103.7</v>
      </c>
      <c r="F27" s="268">
        <v>103.7</v>
      </c>
      <c r="G27" s="127"/>
      <c r="H27" s="312"/>
      <c r="J27" s="2"/>
    </row>
    <row r="28" spans="2:10" ht="13.5" customHeight="1">
      <c r="B28" s="300" t="s">
        <v>566</v>
      </c>
      <c r="C28" s="303" t="s">
        <v>38</v>
      </c>
      <c r="D28" s="388">
        <v>16</v>
      </c>
      <c r="E28" s="268">
        <f t="shared" si="1"/>
        <v>14.9</v>
      </c>
      <c r="F28" s="312">
        <v>14.9</v>
      </c>
      <c r="G28" s="297"/>
      <c r="H28" s="310"/>
      <c r="J28" s="2"/>
    </row>
    <row r="29" spans="2:8" ht="13.5" customHeight="1">
      <c r="B29" s="300" t="s">
        <v>567</v>
      </c>
      <c r="C29" s="303" t="s">
        <v>5</v>
      </c>
      <c r="D29" s="305"/>
      <c r="E29" s="268">
        <f t="shared" si="1"/>
        <v>0</v>
      </c>
      <c r="F29" s="312"/>
      <c r="G29" s="297"/>
      <c r="H29" s="297"/>
    </row>
    <row r="30" spans="2:8" ht="15.75">
      <c r="B30" s="308" t="s">
        <v>568</v>
      </c>
      <c r="C30" s="303" t="s">
        <v>6</v>
      </c>
      <c r="D30" s="296">
        <v>2.3</v>
      </c>
      <c r="E30" s="268">
        <f t="shared" si="1"/>
        <v>2</v>
      </c>
      <c r="F30" s="312">
        <v>2</v>
      </c>
      <c r="G30" s="313"/>
      <c r="H30" s="313"/>
    </row>
    <row r="31" spans="2:8" ht="14.25" customHeight="1">
      <c r="B31" s="295"/>
      <c r="C31" s="314" t="s">
        <v>428</v>
      </c>
      <c r="D31" s="389">
        <f>D27+D28+D29+D30</f>
        <v>123.3</v>
      </c>
      <c r="E31" s="389">
        <f>E27+E28+E29+E30</f>
        <v>120.60000000000001</v>
      </c>
      <c r="F31" s="389">
        <f>F27+F28+F29+F30</f>
        <v>120.60000000000001</v>
      </c>
      <c r="G31" s="389">
        <f>G27+G28+G29+G30</f>
        <v>0</v>
      </c>
      <c r="H31" s="389">
        <f>H27+H28+H29+H30</f>
        <v>0</v>
      </c>
    </row>
    <row r="32" spans="2:8" ht="15.75">
      <c r="B32" s="308" t="s">
        <v>569</v>
      </c>
      <c r="C32" s="303" t="s">
        <v>7</v>
      </c>
      <c r="D32" s="386">
        <v>5</v>
      </c>
      <c r="E32" s="268">
        <f>F32+H32</f>
        <v>5</v>
      </c>
      <c r="F32" s="268">
        <v>5</v>
      </c>
      <c r="G32" s="313"/>
      <c r="H32" s="313"/>
    </row>
    <row r="33" spans="2:8" ht="15.75">
      <c r="B33" s="300" t="s">
        <v>570</v>
      </c>
      <c r="C33" s="303" t="s">
        <v>50</v>
      </c>
      <c r="D33" s="388">
        <v>8</v>
      </c>
      <c r="E33" s="312">
        <f>F33+H33</f>
        <v>8</v>
      </c>
      <c r="F33" s="312">
        <v>8</v>
      </c>
      <c r="G33" s="315"/>
      <c r="H33" s="297"/>
    </row>
    <row r="34" spans="2:8" ht="30">
      <c r="B34" s="105" t="s">
        <v>571</v>
      </c>
      <c r="C34" s="316" t="s">
        <v>427</v>
      </c>
      <c r="D34" s="317">
        <v>2.4</v>
      </c>
      <c r="E34" s="309">
        <f>F34+H34</f>
        <v>2.4</v>
      </c>
      <c r="F34" s="13">
        <v>2.4</v>
      </c>
      <c r="G34" s="313"/>
      <c r="H34" s="313"/>
    </row>
    <row r="35" spans="2:8" ht="13.5" customHeight="1">
      <c r="B35" s="300"/>
      <c r="C35" s="304" t="s">
        <v>572</v>
      </c>
      <c r="D35" s="297">
        <f>D32+D33+D34+D31+D26+D25</f>
        <v>306.3</v>
      </c>
      <c r="E35" s="297">
        <f>E32+E33+E34+E31+E26+E25</f>
        <v>295.3</v>
      </c>
      <c r="F35" s="267">
        <f>F32+F33+F34+F31+F26+F25</f>
        <v>285.9</v>
      </c>
      <c r="G35" s="297">
        <f>G32+G33+G34+G31+G26+G25</f>
        <v>0</v>
      </c>
      <c r="H35" s="297">
        <f>H32+H33+H34+H31+H26+H25</f>
        <v>9.4</v>
      </c>
    </row>
    <row r="36" spans="2:8" ht="25.5">
      <c r="B36" s="295" t="s">
        <v>23</v>
      </c>
      <c r="C36" s="304" t="s">
        <v>615</v>
      </c>
      <c r="D36" s="297">
        <f>D37</f>
        <v>7</v>
      </c>
      <c r="E36" s="297">
        <f>E37</f>
        <v>6.8</v>
      </c>
      <c r="F36" s="267">
        <f>F37</f>
        <v>6.8</v>
      </c>
      <c r="G36" s="297">
        <f>G37</f>
        <v>0</v>
      </c>
      <c r="H36" s="297">
        <f>H37</f>
        <v>0</v>
      </c>
    </row>
    <row r="37" spans="2:8" ht="15.75">
      <c r="B37" s="308" t="s">
        <v>24</v>
      </c>
      <c r="C37" s="318" t="s">
        <v>124</v>
      </c>
      <c r="D37" s="386">
        <v>7</v>
      </c>
      <c r="E37" s="319">
        <f>F37+H37</f>
        <v>6.8</v>
      </c>
      <c r="F37" s="10">
        <v>6.8</v>
      </c>
      <c r="G37" s="309"/>
      <c r="H37" s="309"/>
    </row>
    <row r="38" spans="2:8" ht="15.75" customHeight="1">
      <c r="B38" s="320"/>
      <c r="C38" s="290" t="s">
        <v>147</v>
      </c>
      <c r="D38" s="321">
        <f>D23+D35+D36</f>
        <v>382.5</v>
      </c>
      <c r="E38" s="321">
        <f>E23+E35+E36</f>
        <v>343.1</v>
      </c>
      <c r="F38" s="321">
        <f>F23+F35+F36</f>
        <v>333.7</v>
      </c>
      <c r="G38" s="321">
        <f>G23+G35+G36</f>
        <v>0</v>
      </c>
      <c r="H38" s="321">
        <f>H23+H35+H36</f>
        <v>9.4</v>
      </c>
    </row>
    <row r="39" spans="2:10" s="291" customFormat="1" ht="12.75">
      <c r="B39" s="322"/>
      <c r="C39" s="323"/>
      <c r="D39" s="323"/>
      <c r="E39" s="324"/>
      <c r="F39" s="324"/>
      <c r="G39" s="324"/>
      <c r="H39" s="324"/>
      <c r="J39" s="325"/>
    </row>
  </sheetData>
  <sheetProtection/>
  <mergeCells count="13">
    <mergeCell ref="F2:H2"/>
    <mergeCell ref="B11:B15"/>
    <mergeCell ref="C11:C15"/>
    <mergeCell ref="D11:D15"/>
    <mergeCell ref="F12:H12"/>
    <mergeCell ref="F13:G13"/>
    <mergeCell ref="H13:H15"/>
    <mergeCell ref="F14:F15"/>
    <mergeCell ref="E11:H11"/>
    <mergeCell ref="E12:E15"/>
    <mergeCell ref="B6:H6"/>
    <mergeCell ref="C7:H7"/>
    <mergeCell ref="C10:G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3.7109375" style="0" customWidth="1"/>
    <col min="5" max="5" width="8.140625" style="0" customWidth="1"/>
    <col min="6" max="6" width="9.421875" style="0" customWidth="1"/>
    <col min="7" max="7" width="11.57421875" style="0" customWidth="1"/>
    <col min="8" max="8" width="10.28125" style="0" customWidth="1"/>
  </cols>
  <sheetData>
    <row r="2" spans="6:8" ht="12.75">
      <c r="F2" s="2" t="s">
        <v>10</v>
      </c>
      <c r="G2" s="2"/>
      <c r="H2" s="2"/>
    </row>
    <row r="3" spans="6:8" ht="12.75">
      <c r="F3" s="438" t="s">
        <v>607</v>
      </c>
      <c r="G3" s="438"/>
      <c r="H3" s="438"/>
    </row>
    <row r="4" spans="6:8" ht="12.75">
      <c r="F4" s="2" t="s">
        <v>649</v>
      </c>
      <c r="G4" s="2"/>
      <c r="H4" s="2"/>
    </row>
    <row r="5" spans="6:8" ht="12.75">
      <c r="F5" s="2" t="s">
        <v>578</v>
      </c>
      <c r="G5" s="2"/>
      <c r="H5" s="2"/>
    </row>
    <row r="7" ht="16.5" customHeight="1"/>
    <row r="8" spans="2:9" ht="31.5" customHeight="1">
      <c r="B8" s="517" t="s">
        <v>579</v>
      </c>
      <c r="C8" s="517"/>
      <c r="D8" s="517"/>
      <c r="E8" s="517"/>
      <c r="F8" s="517"/>
      <c r="G8" s="517"/>
      <c r="H8" s="517"/>
      <c r="I8" s="327"/>
    </row>
    <row r="9" spans="2:9" ht="18" customHeight="1">
      <c r="B9" s="479" t="s">
        <v>644</v>
      </c>
      <c r="C9" s="479"/>
      <c r="D9" s="479"/>
      <c r="E9" s="479"/>
      <c r="F9" s="479"/>
      <c r="G9" s="479"/>
      <c r="H9" s="479"/>
      <c r="I9" s="327"/>
    </row>
    <row r="10" spans="2:9" ht="18" customHeight="1">
      <c r="B10" s="264"/>
      <c r="C10" s="264"/>
      <c r="D10" s="264"/>
      <c r="E10" s="264"/>
      <c r="F10" s="264"/>
      <c r="G10" s="264"/>
      <c r="H10" s="264"/>
      <c r="I10" s="327"/>
    </row>
    <row r="11" spans="2:9" ht="18" customHeight="1">
      <c r="B11" s="264"/>
      <c r="C11" s="264"/>
      <c r="D11" s="264"/>
      <c r="E11" s="264"/>
      <c r="F11" s="264"/>
      <c r="G11" s="264"/>
      <c r="H11" s="264"/>
      <c r="I11" s="327"/>
    </row>
    <row r="12" ht="12.75">
      <c r="H12" t="s">
        <v>11</v>
      </c>
    </row>
    <row r="13" spans="2:8" ht="12.75">
      <c r="B13" s="518" t="s">
        <v>295</v>
      </c>
      <c r="C13" s="519" t="s">
        <v>127</v>
      </c>
      <c r="D13" s="507" t="s">
        <v>612</v>
      </c>
      <c r="E13" s="523" t="s">
        <v>645</v>
      </c>
      <c r="F13" s="523"/>
      <c r="G13" s="523"/>
      <c r="H13" s="523"/>
    </row>
    <row r="14" spans="2:8" ht="12.75">
      <c r="B14" s="518"/>
      <c r="C14" s="520"/>
      <c r="D14" s="508"/>
      <c r="E14" s="524" t="s">
        <v>586</v>
      </c>
      <c r="F14" s="522" t="s">
        <v>12</v>
      </c>
      <c r="G14" s="522"/>
      <c r="H14" s="522"/>
    </row>
    <row r="15" spans="2:8" ht="12.75" customHeight="1">
      <c r="B15" s="518"/>
      <c r="C15" s="520"/>
      <c r="D15" s="508"/>
      <c r="E15" s="524"/>
      <c r="F15" s="451" t="s">
        <v>13</v>
      </c>
      <c r="G15" s="451"/>
      <c r="H15" s="525" t="s">
        <v>14</v>
      </c>
    </row>
    <row r="16" spans="2:8" ht="12.75" customHeight="1">
      <c r="B16" s="518"/>
      <c r="C16" s="520"/>
      <c r="D16" s="508"/>
      <c r="E16" s="524"/>
      <c r="F16" s="516" t="s">
        <v>15</v>
      </c>
      <c r="G16" s="302" t="s">
        <v>560</v>
      </c>
      <c r="H16" s="525"/>
    </row>
    <row r="17" spans="2:8" ht="33" customHeight="1">
      <c r="B17" s="518"/>
      <c r="C17" s="521"/>
      <c r="D17" s="509"/>
      <c r="E17" s="524"/>
      <c r="F17" s="522"/>
      <c r="G17" s="302" t="s">
        <v>561</v>
      </c>
      <c r="H17" s="525"/>
    </row>
    <row r="18" spans="2:8" ht="15.75">
      <c r="B18" s="328" t="s">
        <v>16</v>
      </c>
      <c r="C18" s="329" t="s">
        <v>517</v>
      </c>
      <c r="D18" s="413">
        <f>D19</f>
        <v>200</v>
      </c>
      <c r="E18" s="330">
        <f>E19</f>
        <v>200</v>
      </c>
      <c r="F18" s="330">
        <f>F19</f>
        <v>0</v>
      </c>
      <c r="G18" s="330">
        <f>G19</f>
        <v>0</v>
      </c>
      <c r="H18" s="330">
        <f>H19</f>
        <v>200</v>
      </c>
    </row>
    <row r="19" spans="2:8" ht="14.25">
      <c r="B19" s="328" t="s">
        <v>17</v>
      </c>
      <c r="C19" s="331" t="s">
        <v>123</v>
      </c>
      <c r="D19" s="330">
        <f>D20+D21</f>
        <v>200</v>
      </c>
      <c r="E19" s="330">
        <f aca="true" t="shared" si="0" ref="E19:E25">F19+H19</f>
        <v>200</v>
      </c>
      <c r="F19" s="332"/>
      <c r="G19" s="295"/>
      <c r="H19" s="333">
        <f>H20+H21</f>
        <v>200</v>
      </c>
    </row>
    <row r="20" spans="2:8" ht="45">
      <c r="B20" s="328" t="s">
        <v>164</v>
      </c>
      <c r="C20" s="247" t="s">
        <v>468</v>
      </c>
      <c r="D20" s="326"/>
      <c r="E20" s="334">
        <f t="shared" si="0"/>
        <v>0</v>
      </c>
      <c r="F20" s="328"/>
      <c r="G20" s="308"/>
      <c r="H20" s="335"/>
    </row>
    <row r="21" spans="2:8" ht="25.5">
      <c r="B21" s="328" t="s">
        <v>580</v>
      </c>
      <c r="C21" s="336" t="s">
        <v>577</v>
      </c>
      <c r="D21" s="411">
        <v>200</v>
      </c>
      <c r="E21" s="334">
        <f t="shared" si="0"/>
        <v>200</v>
      </c>
      <c r="F21" s="328"/>
      <c r="G21" s="308"/>
      <c r="H21" s="335">
        <v>200</v>
      </c>
    </row>
    <row r="22" spans="2:8" ht="16.5" customHeight="1">
      <c r="B22" s="195" t="s">
        <v>21</v>
      </c>
      <c r="C22" s="337" t="s">
        <v>26</v>
      </c>
      <c r="D22" s="267">
        <f>SUM(D23)</f>
        <v>7</v>
      </c>
      <c r="E22" s="338">
        <f t="shared" si="0"/>
        <v>6.8</v>
      </c>
      <c r="F22" s="338">
        <f>F23</f>
        <v>0</v>
      </c>
      <c r="G22" s="338">
        <f>G23</f>
        <v>0</v>
      </c>
      <c r="H22" s="338">
        <f>H23</f>
        <v>6.8</v>
      </c>
    </row>
    <row r="23" spans="2:8" ht="28.5" customHeight="1">
      <c r="B23" s="195" t="s">
        <v>22</v>
      </c>
      <c r="C23" s="7" t="s">
        <v>193</v>
      </c>
      <c r="D23" s="267">
        <f>D24</f>
        <v>7</v>
      </c>
      <c r="E23" s="338">
        <f t="shared" si="0"/>
        <v>6.8</v>
      </c>
      <c r="F23" s="338"/>
      <c r="G23" s="338"/>
      <c r="H23" s="338">
        <f>SUM(H24)</f>
        <v>6.8</v>
      </c>
    </row>
    <row r="24" spans="2:8" ht="12.75" customHeight="1">
      <c r="B24" s="4" t="s">
        <v>451</v>
      </c>
      <c r="C24" s="339" t="s">
        <v>469</v>
      </c>
      <c r="D24" s="412">
        <v>7</v>
      </c>
      <c r="E24" s="340">
        <f t="shared" si="0"/>
        <v>6.8</v>
      </c>
      <c r="F24" s="300"/>
      <c r="G24" s="300"/>
      <c r="H24" s="341">
        <v>6.8</v>
      </c>
    </row>
    <row r="25" spans="2:8" ht="30" customHeight="1">
      <c r="B25" s="339"/>
      <c r="C25" s="342" t="s">
        <v>147</v>
      </c>
      <c r="D25" s="1">
        <f>SUM(D18+D22)</f>
        <v>207</v>
      </c>
      <c r="E25" s="338">
        <f t="shared" si="0"/>
        <v>206.8</v>
      </c>
      <c r="F25" s="295"/>
      <c r="G25" s="295"/>
      <c r="H25" s="333">
        <f>H19+H22</f>
        <v>206.8</v>
      </c>
    </row>
    <row r="26" spans="2:8" ht="12.75">
      <c r="B26" s="343"/>
      <c r="C26" s="9"/>
      <c r="D26" s="344"/>
      <c r="E26" s="345"/>
      <c r="F26" s="324"/>
      <c r="G26" s="291"/>
      <c r="H26" s="324"/>
    </row>
  </sheetData>
  <sheetProtection/>
  <mergeCells count="12">
    <mergeCell ref="H15:H17"/>
    <mergeCell ref="F16:F17"/>
    <mergeCell ref="F3:H3"/>
    <mergeCell ref="B8:H8"/>
    <mergeCell ref="B9:H9"/>
    <mergeCell ref="B13:B17"/>
    <mergeCell ref="C13:C17"/>
    <mergeCell ref="D13:D17"/>
    <mergeCell ref="F14:H14"/>
    <mergeCell ref="F15:G15"/>
    <mergeCell ref="E13:H13"/>
    <mergeCell ref="E14:E1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29.421875" style="0" customWidth="1"/>
    <col min="4" max="4" width="10.140625" style="0" customWidth="1"/>
    <col min="5" max="5" width="9.421875" style="0" customWidth="1"/>
    <col min="6" max="6" width="10.7109375" style="0" customWidth="1"/>
    <col min="7" max="8" width="10.140625" style="0" customWidth="1"/>
  </cols>
  <sheetData>
    <row r="1" spans="6:8" ht="15.75">
      <c r="F1" s="437" t="s">
        <v>10</v>
      </c>
      <c r="G1" s="437"/>
      <c r="H1" s="437"/>
    </row>
    <row r="2" spans="6:8" ht="12.75">
      <c r="F2" s="438" t="s">
        <v>607</v>
      </c>
      <c r="G2" s="438"/>
      <c r="H2" s="438"/>
    </row>
    <row r="3" spans="2:8" ht="15.75">
      <c r="B3" s="289"/>
      <c r="C3" s="356"/>
      <c r="D3" s="356"/>
      <c r="F3" s="438" t="s">
        <v>608</v>
      </c>
      <c r="G3" s="438"/>
      <c r="H3" s="438"/>
    </row>
    <row r="4" spans="2:7" ht="15.75">
      <c r="B4" s="289"/>
      <c r="F4" s="423" t="s">
        <v>588</v>
      </c>
      <c r="G4" s="423"/>
    </row>
    <row r="5" ht="15.75">
      <c r="B5" s="289"/>
    </row>
    <row r="6" spans="1:8" ht="15.75">
      <c r="A6" s="357"/>
      <c r="C6" s="434" t="s">
        <v>589</v>
      </c>
      <c r="D6" s="434"/>
      <c r="E6" s="434"/>
      <c r="F6" s="434"/>
      <c r="G6" s="434"/>
      <c r="H6" s="434"/>
    </row>
    <row r="7" spans="1:8" ht="15.75">
      <c r="A7" s="289"/>
      <c r="B7" s="435" t="s">
        <v>637</v>
      </c>
      <c r="C7" s="436"/>
      <c r="D7" s="436"/>
      <c r="E7" s="436"/>
      <c r="F7" s="436"/>
      <c r="G7" s="436"/>
      <c r="H7" s="436"/>
    </row>
    <row r="8" spans="1:12" ht="15.75">
      <c r="A8" s="358"/>
      <c r="C8" s="425" t="s">
        <v>638</v>
      </c>
      <c r="D8" s="425"/>
      <c r="E8" s="425"/>
      <c r="F8" s="425"/>
      <c r="G8" s="425"/>
      <c r="H8" s="425"/>
      <c r="I8" s="425"/>
      <c r="J8" s="425"/>
      <c r="K8" s="425"/>
      <c r="L8" s="425"/>
    </row>
    <row r="9" spans="2:8" ht="15.75">
      <c r="B9" s="126"/>
      <c r="H9" t="s">
        <v>590</v>
      </c>
    </row>
    <row r="10" ht="15.75">
      <c r="B10" s="126"/>
    </row>
    <row r="11" spans="2:8" ht="30.75" customHeight="1">
      <c r="B11" s="426" t="s">
        <v>591</v>
      </c>
      <c r="C11" s="427" t="s">
        <v>592</v>
      </c>
      <c r="D11" s="428" t="s">
        <v>585</v>
      </c>
      <c r="E11" s="428" t="s">
        <v>646</v>
      </c>
      <c r="F11" s="431" t="s">
        <v>647</v>
      </c>
      <c r="G11" s="432"/>
      <c r="H11" s="433"/>
    </row>
    <row r="12" spans="2:8" ht="17.25" customHeight="1">
      <c r="B12" s="426"/>
      <c r="C12" s="427"/>
      <c r="D12" s="429"/>
      <c r="E12" s="429"/>
      <c r="F12" s="429" t="s">
        <v>593</v>
      </c>
      <c r="G12" s="429" t="s">
        <v>594</v>
      </c>
      <c r="H12" s="429" t="s">
        <v>160</v>
      </c>
    </row>
    <row r="13" spans="2:8" ht="18.75" customHeight="1">
      <c r="B13" s="426"/>
      <c r="C13" s="427"/>
      <c r="D13" s="429"/>
      <c r="E13" s="429"/>
      <c r="F13" s="429"/>
      <c r="G13" s="429"/>
      <c r="H13" s="429"/>
    </row>
    <row r="14" spans="2:8" ht="21" customHeight="1">
      <c r="B14" s="426"/>
      <c r="C14" s="427"/>
      <c r="D14" s="430"/>
      <c r="E14" s="430"/>
      <c r="F14" s="430"/>
      <c r="G14" s="430"/>
      <c r="H14" s="430"/>
    </row>
    <row r="15" spans="2:8" ht="21" customHeight="1">
      <c r="B15" s="359" t="s">
        <v>16</v>
      </c>
      <c r="C15" s="360" t="s">
        <v>595</v>
      </c>
      <c r="D15" s="361">
        <f>D16+D17+D18+D19</f>
        <v>123.3</v>
      </c>
      <c r="E15" s="361">
        <f>E16+E17+E18+E19</f>
        <v>121.30000000000001</v>
      </c>
      <c r="F15" s="361">
        <f>F16+F17+F18+F19</f>
        <v>121.30000000000001</v>
      </c>
      <c r="G15" s="361">
        <f>G16+G17+G18+G19</f>
        <v>0</v>
      </c>
      <c r="H15" s="361">
        <f>H16+H17+H18+H19</f>
        <v>0</v>
      </c>
    </row>
    <row r="16" spans="2:8" ht="21" customHeight="1">
      <c r="B16" s="362" t="s">
        <v>17</v>
      </c>
      <c r="C16" s="363" t="s">
        <v>33</v>
      </c>
      <c r="D16" s="364">
        <v>105</v>
      </c>
      <c r="E16" s="364">
        <f>F16+G16+H16</f>
        <v>103.7</v>
      </c>
      <c r="F16" s="364">
        <v>103.7</v>
      </c>
      <c r="G16" s="364"/>
      <c r="H16" s="366"/>
    </row>
    <row r="17" spans="2:8" ht="21" customHeight="1">
      <c r="B17" s="362" t="s">
        <v>18</v>
      </c>
      <c r="C17" s="363" t="s">
        <v>596</v>
      </c>
      <c r="D17" s="364">
        <v>16</v>
      </c>
      <c r="E17" s="364">
        <f aca="true" t="shared" si="0" ref="E17:E33">F17+G17+H17</f>
        <v>15.4</v>
      </c>
      <c r="F17" s="364">
        <v>15.4</v>
      </c>
      <c r="G17" s="366"/>
      <c r="H17" s="366"/>
    </row>
    <row r="18" spans="2:8" ht="20.25" customHeight="1">
      <c r="B18" s="367" t="s">
        <v>19</v>
      </c>
      <c r="C18" s="363" t="s">
        <v>5</v>
      </c>
      <c r="D18" s="364">
        <v>0</v>
      </c>
      <c r="E18" s="364">
        <f t="shared" si="0"/>
        <v>0</v>
      </c>
      <c r="F18" s="365"/>
      <c r="G18" s="14"/>
      <c r="H18" s="366"/>
    </row>
    <row r="19" spans="2:8" ht="20.25" customHeight="1">
      <c r="B19" s="367" t="s">
        <v>20</v>
      </c>
      <c r="C19" s="363" t="s">
        <v>6</v>
      </c>
      <c r="D19" s="364">
        <v>2.3</v>
      </c>
      <c r="E19" s="364">
        <f t="shared" si="0"/>
        <v>2.2</v>
      </c>
      <c r="F19" s="366">
        <v>2.2</v>
      </c>
      <c r="G19" s="14"/>
      <c r="H19" s="366"/>
    </row>
    <row r="20" spans="2:8" ht="29.25" customHeight="1">
      <c r="B20" s="367" t="s">
        <v>21</v>
      </c>
      <c r="C20" s="7" t="s">
        <v>291</v>
      </c>
      <c r="D20" s="361">
        <v>41.3</v>
      </c>
      <c r="E20" s="361">
        <f t="shared" si="0"/>
        <v>42.3</v>
      </c>
      <c r="F20" s="385"/>
      <c r="G20" s="361">
        <v>32.9</v>
      </c>
      <c r="H20" s="385">
        <v>9.4</v>
      </c>
    </row>
    <row r="21" spans="2:8" ht="20.25" customHeight="1">
      <c r="B21" s="367" t="s">
        <v>23</v>
      </c>
      <c r="C21" s="368" t="s">
        <v>76</v>
      </c>
      <c r="D21" s="361">
        <v>126.3</v>
      </c>
      <c r="E21" s="361">
        <f t="shared" si="0"/>
        <v>118</v>
      </c>
      <c r="F21" s="385"/>
      <c r="G21" s="385">
        <v>118</v>
      </c>
      <c r="H21" s="385"/>
    </row>
    <row r="22" spans="2:8" ht="20.25" customHeight="1">
      <c r="B22" s="367" t="s">
        <v>25</v>
      </c>
      <c r="C22" s="368" t="s">
        <v>1</v>
      </c>
      <c r="D22" s="361">
        <v>37.9</v>
      </c>
      <c r="E22" s="361">
        <f t="shared" si="0"/>
        <v>37.8</v>
      </c>
      <c r="F22" s="385"/>
      <c r="G22" s="361"/>
      <c r="H22" s="361">
        <v>37.8</v>
      </c>
    </row>
    <row r="23" spans="2:8" ht="20.25" customHeight="1">
      <c r="B23" s="369" t="s">
        <v>28</v>
      </c>
      <c r="C23" s="370" t="s">
        <v>597</v>
      </c>
      <c r="D23" s="361">
        <f>D24+D25+D26+D27+D28</f>
        <v>31.3</v>
      </c>
      <c r="E23" s="371">
        <f>E24+E25+E26+E27+E28</f>
        <v>47.300000000000004</v>
      </c>
      <c r="F23" s="361">
        <f>F24+F25+F26+F27+F28</f>
        <v>0</v>
      </c>
      <c r="G23" s="361">
        <f>G24+G25+G26+G27+G28</f>
        <v>0</v>
      </c>
      <c r="H23" s="361">
        <f>H24+H25+H26+H27+H28</f>
        <v>47.300000000000004</v>
      </c>
    </row>
    <row r="24" spans="2:8" ht="17.25" customHeight="1">
      <c r="B24" s="372" t="s">
        <v>29</v>
      </c>
      <c r="C24" s="373" t="s">
        <v>56</v>
      </c>
      <c r="D24" s="364">
        <v>3.3</v>
      </c>
      <c r="E24" s="364">
        <f t="shared" si="0"/>
        <v>3.3</v>
      </c>
      <c r="F24" s="364"/>
      <c r="G24" s="364"/>
      <c r="H24" s="364">
        <v>3.3</v>
      </c>
    </row>
    <row r="25" spans="2:8" ht="18" customHeight="1">
      <c r="B25" s="372" t="s">
        <v>598</v>
      </c>
      <c r="C25" s="373" t="s">
        <v>61</v>
      </c>
      <c r="D25" s="364">
        <v>2.1</v>
      </c>
      <c r="E25" s="364">
        <f t="shared" si="0"/>
        <v>4.5</v>
      </c>
      <c r="F25" s="364"/>
      <c r="G25" s="364"/>
      <c r="H25" s="364">
        <v>4.5</v>
      </c>
    </row>
    <row r="26" spans="2:8" ht="18" customHeight="1">
      <c r="B26" s="372" t="s">
        <v>599</v>
      </c>
      <c r="C26" s="363" t="s">
        <v>65</v>
      </c>
      <c r="D26" s="364">
        <v>15.4</v>
      </c>
      <c r="E26" s="364">
        <f t="shared" si="0"/>
        <v>17.2</v>
      </c>
      <c r="F26" s="364"/>
      <c r="G26" s="364"/>
      <c r="H26" s="364">
        <v>17.2</v>
      </c>
    </row>
    <row r="27" spans="2:8" ht="17.25" customHeight="1">
      <c r="B27" s="359" t="s">
        <v>600</v>
      </c>
      <c r="C27" s="374" t="s">
        <v>8</v>
      </c>
      <c r="D27" s="364">
        <v>5.5</v>
      </c>
      <c r="E27" s="364">
        <f t="shared" si="0"/>
        <v>10.2</v>
      </c>
      <c r="F27" s="364"/>
      <c r="G27" s="364"/>
      <c r="H27" s="364">
        <v>10.2</v>
      </c>
    </row>
    <row r="28" spans="2:8" ht="17.25" customHeight="1">
      <c r="B28" s="362" t="s">
        <v>601</v>
      </c>
      <c r="C28" s="373" t="s">
        <v>9</v>
      </c>
      <c r="D28" s="364">
        <v>5</v>
      </c>
      <c r="E28" s="364">
        <f t="shared" si="0"/>
        <v>12.1</v>
      </c>
      <c r="F28" s="364"/>
      <c r="G28" s="364"/>
      <c r="H28" s="364">
        <v>12.1</v>
      </c>
    </row>
    <row r="29" spans="2:8" ht="17.25" customHeight="1">
      <c r="B29" s="362" t="s">
        <v>30</v>
      </c>
      <c r="C29" s="368" t="s">
        <v>602</v>
      </c>
      <c r="D29" s="361">
        <f>D30+D31+D32+D33</f>
        <v>22.4</v>
      </c>
      <c r="E29" s="371">
        <f>E30+E31+E32+E33</f>
        <v>22.4</v>
      </c>
      <c r="F29" s="361">
        <f>F30+F31+F32+F33</f>
        <v>22.4</v>
      </c>
      <c r="G29" s="361">
        <f>G30+G31+G32+G33</f>
        <v>0</v>
      </c>
      <c r="H29" s="361">
        <f>H30+H31+H32+H33</f>
        <v>0</v>
      </c>
    </row>
    <row r="30" spans="2:8" ht="33.75" customHeight="1">
      <c r="B30" s="367" t="s">
        <v>31</v>
      </c>
      <c r="C30" s="373" t="s">
        <v>427</v>
      </c>
      <c r="D30" s="364">
        <v>2.4</v>
      </c>
      <c r="E30" s="364">
        <f t="shared" si="0"/>
        <v>2.4</v>
      </c>
      <c r="F30" s="366">
        <v>2.4</v>
      </c>
      <c r="G30" s="14"/>
      <c r="H30" s="14"/>
    </row>
    <row r="31" spans="2:8" ht="32.25" customHeight="1">
      <c r="B31" s="367" t="s">
        <v>603</v>
      </c>
      <c r="C31" s="363" t="s">
        <v>7</v>
      </c>
      <c r="D31" s="364">
        <v>5</v>
      </c>
      <c r="E31" s="364">
        <f t="shared" si="0"/>
        <v>5</v>
      </c>
      <c r="F31" s="364">
        <v>5</v>
      </c>
      <c r="G31" s="127"/>
      <c r="H31" s="127"/>
    </row>
    <row r="32" spans="2:8" ht="18" customHeight="1">
      <c r="B32" s="367" t="s">
        <v>604</v>
      </c>
      <c r="C32" s="373" t="s">
        <v>154</v>
      </c>
      <c r="D32" s="364">
        <v>8</v>
      </c>
      <c r="E32" s="364">
        <f t="shared" si="0"/>
        <v>8</v>
      </c>
      <c r="F32" s="375">
        <v>8</v>
      </c>
      <c r="G32" s="127"/>
      <c r="H32" s="127"/>
    </row>
    <row r="33" spans="2:8" ht="18" customHeight="1">
      <c r="B33" s="367" t="s">
        <v>605</v>
      </c>
      <c r="C33" s="374" t="s">
        <v>124</v>
      </c>
      <c r="D33" s="364">
        <v>7</v>
      </c>
      <c r="E33" s="364">
        <f t="shared" si="0"/>
        <v>7</v>
      </c>
      <c r="F33" s="365">
        <v>7</v>
      </c>
      <c r="G33" s="127"/>
      <c r="H33" s="127"/>
    </row>
    <row r="34" spans="2:8" ht="18.75" customHeight="1">
      <c r="B34" s="367" t="s">
        <v>32</v>
      </c>
      <c r="C34" s="290" t="s">
        <v>606</v>
      </c>
      <c r="D34" s="376">
        <f>D15+D20+D21+D23+D29+D22</f>
        <v>382.49999999999994</v>
      </c>
      <c r="E34" s="377">
        <f>E15+E20+E21+E23+E29+E22</f>
        <v>389.1</v>
      </c>
      <c r="F34" s="377">
        <f>F15+F20+F21+F23+F29+F22</f>
        <v>143.70000000000002</v>
      </c>
      <c r="G34" s="377">
        <f>G15+G20+G21+G23+G29+G22</f>
        <v>150.9</v>
      </c>
      <c r="H34" s="377">
        <f>H15+H20+H21+H23+H29+H22</f>
        <v>94.5</v>
      </c>
    </row>
    <row r="35" spans="2:8" ht="20.25" customHeight="1">
      <c r="B35" s="378"/>
      <c r="C35" s="9"/>
      <c r="D35" s="9"/>
      <c r="E35" s="9"/>
      <c r="F35" s="9"/>
      <c r="G35" s="291"/>
      <c r="H35" s="291"/>
    </row>
    <row r="36" spans="2:8" ht="20.25" customHeight="1">
      <c r="B36" s="378"/>
      <c r="C36" s="379"/>
      <c r="D36" s="379"/>
      <c r="E36" s="380"/>
      <c r="F36" s="381"/>
      <c r="G36" s="291"/>
      <c r="H36" s="291"/>
    </row>
    <row r="37" spans="2:8" ht="20.25" customHeight="1">
      <c r="B37" s="378"/>
      <c r="C37" s="379"/>
      <c r="D37" s="379"/>
      <c r="E37" s="380"/>
      <c r="F37" s="382"/>
      <c r="G37" s="291"/>
      <c r="H37" s="291"/>
    </row>
    <row r="38" spans="2:8" ht="19.5" customHeight="1">
      <c r="B38" s="383"/>
      <c r="C38" s="379"/>
      <c r="D38" s="379"/>
      <c r="E38" s="380"/>
      <c r="F38" s="381"/>
      <c r="G38" s="291"/>
      <c r="H38" s="291"/>
    </row>
  </sheetData>
  <sheetProtection/>
  <mergeCells count="16">
    <mergeCell ref="C6:H6"/>
    <mergeCell ref="B7:H7"/>
    <mergeCell ref="C8:H8"/>
    <mergeCell ref="F1:H1"/>
    <mergeCell ref="F2:H2"/>
    <mergeCell ref="F3:H3"/>
    <mergeCell ref="F4:G4"/>
    <mergeCell ref="I8:L8"/>
    <mergeCell ref="B11:B14"/>
    <mergeCell ref="C11:C14"/>
    <mergeCell ref="D11:D14"/>
    <mergeCell ref="E11:E14"/>
    <mergeCell ref="F12:F14"/>
    <mergeCell ref="G12:G14"/>
    <mergeCell ref="H12:H14"/>
    <mergeCell ref="F11:H11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6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6.57421875" style="2" customWidth="1"/>
    <col min="2" max="2" width="44.140625" style="135" customWidth="1"/>
    <col min="3" max="4" width="8.140625" style="135" customWidth="1"/>
    <col min="5" max="5" width="8.57421875" style="135" customWidth="1"/>
    <col min="6" max="6" width="11.421875" style="135" customWidth="1"/>
    <col min="7" max="7" width="12.421875" style="34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26" t="s">
        <v>297</v>
      </c>
    </row>
    <row r="2" spans="6:8" ht="12.75">
      <c r="F2" s="438" t="s">
        <v>607</v>
      </c>
      <c r="G2" s="438"/>
      <c r="H2" s="438"/>
    </row>
    <row r="3" spans="1:6" ht="12.75">
      <c r="A3" s="135"/>
      <c r="B3" s="151"/>
      <c r="F3" s="2" t="s">
        <v>247</v>
      </c>
    </row>
    <row r="4" ht="12.75">
      <c r="F4" t="s">
        <v>242</v>
      </c>
    </row>
    <row r="5" ht="12.75">
      <c r="F5"/>
    </row>
    <row r="6" spans="1:7" ht="12.75">
      <c r="A6" s="445" t="s">
        <v>629</v>
      </c>
      <c r="B6" s="445"/>
      <c r="C6" s="445"/>
      <c r="D6" s="445"/>
      <c r="E6" s="445"/>
      <c r="F6" s="445"/>
      <c r="G6" s="445"/>
    </row>
    <row r="7" spans="1:7" ht="12.75">
      <c r="A7" s="445" t="s">
        <v>178</v>
      </c>
      <c r="B7" s="445"/>
      <c r="C7" s="445"/>
      <c r="D7" s="445"/>
      <c r="E7" s="445"/>
      <c r="F7" s="445"/>
      <c r="G7" s="445"/>
    </row>
    <row r="8" spans="1:7" ht="12.75">
      <c r="A8" s="135"/>
      <c r="G8" s="34" t="s">
        <v>11</v>
      </c>
    </row>
    <row r="9" spans="1:7" ht="12.75" customHeight="1">
      <c r="A9" s="441" t="s">
        <v>179</v>
      </c>
      <c r="B9" s="447" t="s">
        <v>180</v>
      </c>
      <c r="C9" s="450" t="s">
        <v>612</v>
      </c>
      <c r="D9" s="451" t="s">
        <v>645</v>
      </c>
      <c r="E9" s="451"/>
      <c r="F9" s="451"/>
      <c r="G9" s="451"/>
    </row>
    <row r="10" spans="1:7" ht="12.75" customHeight="1">
      <c r="A10" s="446"/>
      <c r="B10" s="448"/>
      <c r="C10" s="450"/>
      <c r="D10" s="441" t="s">
        <v>0</v>
      </c>
      <c r="E10" s="442" t="s">
        <v>12</v>
      </c>
      <c r="F10" s="442"/>
      <c r="G10" s="442"/>
    </row>
    <row r="11" spans="1:7" ht="12.75" customHeight="1">
      <c r="A11" s="446"/>
      <c r="B11" s="448"/>
      <c r="C11" s="450"/>
      <c r="D11" s="446"/>
      <c r="E11" s="439" t="s">
        <v>13</v>
      </c>
      <c r="F11" s="439"/>
      <c r="G11" s="440" t="s">
        <v>14</v>
      </c>
    </row>
    <row r="12" spans="1:7" ht="8.25" customHeight="1">
      <c r="A12" s="442"/>
      <c r="B12" s="448"/>
      <c r="C12" s="450"/>
      <c r="D12" s="446"/>
      <c r="E12" s="441" t="s">
        <v>15</v>
      </c>
      <c r="F12" s="443" t="s">
        <v>243</v>
      </c>
      <c r="G12" s="440"/>
    </row>
    <row r="13" spans="1:7" ht="15.75" customHeight="1">
      <c r="A13" s="128" t="s">
        <v>181</v>
      </c>
      <c r="B13" s="449"/>
      <c r="C13" s="450"/>
      <c r="D13" s="442"/>
      <c r="E13" s="442"/>
      <c r="F13" s="444"/>
      <c r="G13" s="440"/>
    </row>
    <row r="14" spans="1:7" ht="14.25" customHeight="1">
      <c r="A14" s="176">
        <v>1</v>
      </c>
      <c r="B14" s="136">
        <v>2</v>
      </c>
      <c r="C14" s="137">
        <v>3</v>
      </c>
      <c r="D14" s="138">
        <v>4</v>
      </c>
      <c r="E14" s="138">
        <v>5</v>
      </c>
      <c r="F14" s="139">
        <v>6</v>
      </c>
      <c r="G14" s="157">
        <v>7</v>
      </c>
    </row>
    <row r="15" spans="1:7" ht="15.75">
      <c r="A15" s="177" t="s">
        <v>16</v>
      </c>
      <c r="B15" s="416" t="s">
        <v>1</v>
      </c>
      <c r="C15" s="132">
        <f>C16+C20+C24+C26+C29+C31+C33+C35</f>
        <v>12638.6</v>
      </c>
      <c r="D15" s="132">
        <f>D16+D20+D24+D26+D29+D31+D33+D35</f>
        <v>6211.300000000001</v>
      </c>
      <c r="E15" s="132">
        <f>E16+E20+E24+E26+E29+E31+E33+E35</f>
        <v>3309.6</v>
      </c>
      <c r="F15" s="132">
        <f>F16+F20+F24+F26+F29+F31+F33+F35</f>
        <v>1394.5</v>
      </c>
      <c r="G15" s="132">
        <f>G16+G20+G24+G26+G29+G31+G33+G35</f>
        <v>2901.7</v>
      </c>
    </row>
    <row r="16" spans="1:7" ht="14.25">
      <c r="A16" s="103" t="s">
        <v>17</v>
      </c>
      <c r="B16" s="140" t="s">
        <v>630</v>
      </c>
      <c r="C16" s="134">
        <f>C17+C18+C19</f>
        <v>439.9</v>
      </c>
      <c r="D16" s="134">
        <f>D17+D18+D19</f>
        <v>425.4</v>
      </c>
      <c r="E16" s="134">
        <f>E17+E18+E19</f>
        <v>425.4</v>
      </c>
      <c r="F16" s="134">
        <f>F17+F18+F19</f>
        <v>215.39999999999998</v>
      </c>
      <c r="G16" s="106">
        <f>G17+G18+G19</f>
        <v>0</v>
      </c>
    </row>
    <row r="17" spans="1:7" ht="15">
      <c r="A17" s="4" t="s">
        <v>182</v>
      </c>
      <c r="B17" s="219" t="s">
        <v>363</v>
      </c>
      <c r="C17" s="250">
        <v>390.3</v>
      </c>
      <c r="D17" s="112">
        <f aca="true" t="shared" si="0" ref="D17:D31">E17+G17</f>
        <v>375.8</v>
      </c>
      <c r="E17" s="107">
        <v>375.8</v>
      </c>
      <c r="F17" s="107">
        <v>192.2</v>
      </c>
      <c r="G17" s="107"/>
    </row>
    <row r="18" spans="1:7" ht="30">
      <c r="A18" s="4" t="s">
        <v>183</v>
      </c>
      <c r="B18" s="226" t="s">
        <v>444</v>
      </c>
      <c r="C18" s="250">
        <v>33.2</v>
      </c>
      <c r="D18" s="112">
        <f t="shared" si="0"/>
        <v>33.2</v>
      </c>
      <c r="E18" s="107">
        <v>33.2</v>
      </c>
      <c r="F18" s="107">
        <v>23.2</v>
      </c>
      <c r="G18" s="107"/>
    </row>
    <row r="19" spans="1:7" ht="15">
      <c r="A19" s="4" t="s">
        <v>185</v>
      </c>
      <c r="B19" s="141" t="s">
        <v>443</v>
      </c>
      <c r="C19" s="250">
        <v>16.4</v>
      </c>
      <c r="D19" s="112">
        <f t="shared" si="0"/>
        <v>16.4</v>
      </c>
      <c r="E19" s="107">
        <v>16.4</v>
      </c>
      <c r="F19" s="107"/>
      <c r="G19" s="107"/>
    </row>
    <row r="20" spans="1:7" ht="42.75" customHeight="1">
      <c r="A20" s="103" t="s">
        <v>18</v>
      </c>
      <c r="B20" s="143" t="s">
        <v>631</v>
      </c>
      <c r="C20" s="132">
        <f>C21+C25+C29+C31+C34+C36+C38+C40</f>
        <v>8254.2</v>
      </c>
      <c r="D20" s="106">
        <f>D21+D22+D23</f>
        <v>2286.7</v>
      </c>
      <c r="E20" s="106">
        <f>E21+E22+E23</f>
        <v>2277.9999999999995</v>
      </c>
      <c r="F20" s="106">
        <f>F21+F22+F23</f>
        <v>1151.6</v>
      </c>
      <c r="G20" s="106">
        <f>G21+G22+G23</f>
        <v>8.7</v>
      </c>
    </row>
    <row r="21" spans="1:7" ht="15">
      <c r="A21" s="4" t="s">
        <v>186</v>
      </c>
      <c r="B21" s="219" t="s">
        <v>363</v>
      </c>
      <c r="C21" s="134">
        <v>2015.3</v>
      </c>
      <c r="D21" s="112">
        <f t="shared" si="0"/>
        <v>1992.3</v>
      </c>
      <c r="E21" s="107">
        <v>1983.6</v>
      </c>
      <c r="F21" s="107">
        <v>971.3</v>
      </c>
      <c r="G21" s="107">
        <v>8.7</v>
      </c>
    </row>
    <row r="22" spans="1:7" ht="30">
      <c r="A22" s="4" t="s">
        <v>187</v>
      </c>
      <c r="B22" s="226" t="s">
        <v>444</v>
      </c>
      <c r="C22" s="134">
        <v>277.5</v>
      </c>
      <c r="D22" s="112">
        <f>E22+G22</f>
        <v>276.2</v>
      </c>
      <c r="E22" s="107">
        <v>276.2</v>
      </c>
      <c r="F22" s="107">
        <v>180.3</v>
      </c>
      <c r="G22" s="107"/>
    </row>
    <row r="23" spans="1:7" ht="15">
      <c r="A23" s="4" t="s">
        <v>188</v>
      </c>
      <c r="B23" s="24" t="s">
        <v>369</v>
      </c>
      <c r="C23" s="134">
        <v>37.9</v>
      </c>
      <c r="D23" s="112">
        <f t="shared" si="0"/>
        <v>18.2</v>
      </c>
      <c r="E23" s="107">
        <v>18.2</v>
      </c>
      <c r="F23" s="107"/>
      <c r="G23" s="107"/>
    </row>
    <row r="24" spans="1:7" ht="28.5">
      <c r="A24" s="103" t="s">
        <v>19</v>
      </c>
      <c r="B24" s="7" t="s">
        <v>632</v>
      </c>
      <c r="C24" s="106">
        <f>C25</f>
        <v>1848.9</v>
      </c>
      <c r="D24" s="106">
        <f>D25</f>
        <v>1632.3999999999999</v>
      </c>
      <c r="E24" s="106">
        <f>E25</f>
        <v>50.3</v>
      </c>
      <c r="F24" s="106">
        <f>F25</f>
        <v>27.5</v>
      </c>
      <c r="G24" s="106">
        <f>G25</f>
        <v>1582.1</v>
      </c>
    </row>
    <row r="25" spans="1:7" ht="15">
      <c r="A25" s="4" t="s">
        <v>121</v>
      </c>
      <c r="B25" s="219" t="s">
        <v>363</v>
      </c>
      <c r="C25" s="250">
        <v>1848.9</v>
      </c>
      <c r="D25" s="107">
        <f t="shared" si="0"/>
        <v>1632.3999999999999</v>
      </c>
      <c r="E25" s="107">
        <v>50.3</v>
      </c>
      <c r="F25" s="107">
        <v>27.5</v>
      </c>
      <c r="G25" s="107">
        <v>1582.1</v>
      </c>
    </row>
    <row r="26" spans="1:7" ht="14.25">
      <c r="A26" s="103" t="s">
        <v>20</v>
      </c>
      <c r="B26" s="6" t="s">
        <v>620</v>
      </c>
      <c r="C26" s="106">
        <f>C27+C28</f>
        <v>1396</v>
      </c>
      <c r="D26" s="106">
        <f>D27+D28</f>
        <v>1347.6000000000001</v>
      </c>
      <c r="E26" s="106">
        <f>E27+E28</f>
        <v>36.7</v>
      </c>
      <c r="F26" s="106">
        <f>F27+F28</f>
        <v>0</v>
      </c>
      <c r="G26" s="106">
        <f>G27+G28</f>
        <v>1310.9</v>
      </c>
    </row>
    <row r="27" spans="1:7" ht="15">
      <c r="A27" s="4" t="s">
        <v>189</v>
      </c>
      <c r="B27" s="236" t="s">
        <v>363</v>
      </c>
      <c r="C27" s="250">
        <v>1196</v>
      </c>
      <c r="D27" s="112">
        <f t="shared" si="0"/>
        <v>1147.6000000000001</v>
      </c>
      <c r="E27" s="107">
        <v>36.7</v>
      </c>
      <c r="F27" s="107"/>
      <c r="G27" s="107">
        <v>1110.9</v>
      </c>
    </row>
    <row r="28" spans="1:7" ht="27.75" customHeight="1">
      <c r="A28" s="4" t="s">
        <v>473</v>
      </c>
      <c r="B28" s="233" t="s">
        <v>472</v>
      </c>
      <c r="C28" s="250">
        <v>200</v>
      </c>
      <c r="D28" s="112">
        <f t="shared" si="0"/>
        <v>200</v>
      </c>
      <c r="E28" s="107"/>
      <c r="F28" s="107"/>
      <c r="G28" s="107">
        <v>200</v>
      </c>
    </row>
    <row r="29" spans="1:7" ht="28.5">
      <c r="A29" s="103" t="s">
        <v>79</v>
      </c>
      <c r="B29" s="7" t="s">
        <v>621</v>
      </c>
      <c r="C29" s="134">
        <f>C30</f>
        <v>10.7</v>
      </c>
      <c r="D29" s="106">
        <f>E29+G29</f>
        <v>5</v>
      </c>
      <c r="E29" s="106">
        <f>E30</f>
        <v>5</v>
      </c>
      <c r="F29" s="106">
        <f>F30</f>
        <v>0</v>
      </c>
      <c r="G29" s="106">
        <f>G30</f>
        <v>0</v>
      </c>
    </row>
    <row r="30" spans="1:7" ht="15">
      <c r="A30" s="4" t="s">
        <v>126</v>
      </c>
      <c r="B30" s="219" t="s">
        <v>363</v>
      </c>
      <c r="C30" s="250">
        <v>10.7</v>
      </c>
      <c r="D30" s="107">
        <f t="shared" si="0"/>
        <v>5</v>
      </c>
      <c r="E30" s="107">
        <v>5</v>
      </c>
      <c r="F30" s="107"/>
      <c r="G30" s="107"/>
    </row>
    <row r="31" spans="1:7" ht="14.25">
      <c r="A31" s="103" t="s">
        <v>152</v>
      </c>
      <c r="B31" s="142" t="s">
        <v>633</v>
      </c>
      <c r="C31" s="134">
        <f>C32</f>
        <v>141</v>
      </c>
      <c r="D31" s="106">
        <f t="shared" si="0"/>
        <v>25.6</v>
      </c>
      <c r="E31" s="106">
        <f>E32</f>
        <v>25.6</v>
      </c>
      <c r="F31" s="106">
        <f>F32</f>
        <v>0</v>
      </c>
      <c r="G31" s="106">
        <f>G32</f>
        <v>0</v>
      </c>
    </row>
    <row r="32" spans="1:7" ht="15">
      <c r="A32" s="103" t="s">
        <v>153</v>
      </c>
      <c r="B32" s="219" t="s">
        <v>363</v>
      </c>
      <c r="C32" s="250">
        <v>141</v>
      </c>
      <c r="D32" s="107">
        <f>E32+G32</f>
        <v>25.6</v>
      </c>
      <c r="E32" s="107">
        <v>25.6</v>
      </c>
      <c r="F32" s="107"/>
      <c r="G32" s="107"/>
    </row>
    <row r="33" spans="1:7" ht="28.5">
      <c r="A33" s="103" t="s">
        <v>157</v>
      </c>
      <c r="B33" s="143" t="s">
        <v>623</v>
      </c>
      <c r="C33" s="134">
        <f>C34</f>
        <v>541.3</v>
      </c>
      <c r="D33" s="106">
        <f>E33+G33</f>
        <v>482.3</v>
      </c>
      <c r="E33" s="106">
        <f>E34</f>
        <v>482.3</v>
      </c>
      <c r="F33" s="107"/>
      <c r="G33" s="107"/>
    </row>
    <row r="34" spans="1:7" ht="15">
      <c r="A34" s="103" t="s">
        <v>190</v>
      </c>
      <c r="B34" s="219" t="s">
        <v>363</v>
      </c>
      <c r="C34" s="134">
        <v>541.3</v>
      </c>
      <c r="D34" s="107">
        <f>E34+G34</f>
        <v>482.3</v>
      </c>
      <c r="E34" s="10">
        <v>482.3</v>
      </c>
      <c r="F34" s="14"/>
      <c r="G34" s="14"/>
    </row>
    <row r="35" spans="1:7" ht="14.25">
      <c r="A35" s="103" t="s">
        <v>191</v>
      </c>
      <c r="B35" s="144" t="s">
        <v>624</v>
      </c>
      <c r="C35" s="134">
        <f>C36</f>
        <v>6.6</v>
      </c>
      <c r="D35" s="106">
        <f>E35+G35</f>
        <v>6.3</v>
      </c>
      <c r="E35" s="106">
        <f>E36</f>
        <v>6.3</v>
      </c>
      <c r="F35" s="106">
        <f>F36+H35</f>
        <v>0</v>
      </c>
      <c r="G35" s="106">
        <f>G36+I35</f>
        <v>0</v>
      </c>
    </row>
    <row r="36" spans="1:7" ht="15">
      <c r="A36" s="103" t="s">
        <v>192</v>
      </c>
      <c r="B36" s="219" t="s">
        <v>363</v>
      </c>
      <c r="C36" s="134">
        <v>6.6</v>
      </c>
      <c r="D36" s="107">
        <f>E36+G36</f>
        <v>6.3</v>
      </c>
      <c r="E36" s="10">
        <v>6.3</v>
      </c>
      <c r="F36" s="14"/>
      <c r="G36" s="10"/>
    </row>
    <row r="37" spans="1:7" ht="15.75">
      <c r="A37" s="104" t="s">
        <v>21</v>
      </c>
      <c r="B37" s="178" t="s">
        <v>240</v>
      </c>
      <c r="C37" s="134">
        <f>C38</f>
        <v>64.4</v>
      </c>
      <c r="D37" s="132">
        <f>D39</f>
        <v>63.8</v>
      </c>
      <c r="E37" s="132">
        <f>E39</f>
        <v>63.8</v>
      </c>
      <c r="F37" s="132">
        <f>F39</f>
        <v>46.4</v>
      </c>
      <c r="G37" s="27">
        <f>G39</f>
        <v>0</v>
      </c>
    </row>
    <row r="38" spans="1:7" ht="25.5">
      <c r="A38" s="103" t="s">
        <v>22</v>
      </c>
      <c r="B38" s="145" t="s">
        <v>631</v>
      </c>
      <c r="C38" s="134">
        <f>C39</f>
        <v>64.4</v>
      </c>
      <c r="D38" s="106">
        <f>D39</f>
        <v>63.8</v>
      </c>
      <c r="E38" s="106">
        <f>E39</f>
        <v>63.8</v>
      </c>
      <c r="F38" s="106">
        <f>F39</f>
        <v>46.4</v>
      </c>
      <c r="G38" s="158">
        <f>G39</f>
        <v>0</v>
      </c>
    </row>
    <row r="39" spans="1:7" ht="15">
      <c r="A39" s="4" t="s">
        <v>108</v>
      </c>
      <c r="B39" s="219" t="s">
        <v>363</v>
      </c>
      <c r="C39" s="134">
        <v>64.4</v>
      </c>
      <c r="D39" s="107">
        <f>E39+G39</f>
        <v>63.8</v>
      </c>
      <c r="E39" s="107">
        <v>63.8</v>
      </c>
      <c r="F39" s="107">
        <v>46.4</v>
      </c>
      <c r="G39" s="113"/>
    </row>
    <row r="40" spans="1:7" ht="30.75" customHeight="1">
      <c r="A40" s="104" t="s">
        <v>23</v>
      </c>
      <c r="B40" s="11" t="s">
        <v>88</v>
      </c>
      <c r="C40" s="134">
        <f>C41</f>
        <v>3626</v>
      </c>
      <c r="D40" s="257">
        <f>E40+G40</f>
        <v>3550.4</v>
      </c>
      <c r="E40" s="159">
        <f>E42+E43</f>
        <v>3550.4</v>
      </c>
      <c r="F40" s="159">
        <f>F42+F43</f>
        <v>49.099999999999994</v>
      </c>
      <c r="G40" s="159">
        <f>G42+G43</f>
        <v>0</v>
      </c>
    </row>
    <row r="41" spans="1:7" ht="25.5">
      <c r="A41" s="103" t="s">
        <v>24</v>
      </c>
      <c r="B41" s="146" t="s">
        <v>625</v>
      </c>
      <c r="C41" s="134">
        <f>C42+C43</f>
        <v>3626</v>
      </c>
      <c r="D41" s="106">
        <f>D42+D43</f>
        <v>3550.4</v>
      </c>
      <c r="E41" s="106">
        <f>E42+E43</f>
        <v>3550.4</v>
      </c>
      <c r="F41" s="106">
        <f>F42+F43</f>
        <v>49.099999999999994</v>
      </c>
      <c r="G41" s="106">
        <f>G42+G43</f>
        <v>0</v>
      </c>
    </row>
    <row r="42" spans="1:7" ht="15">
      <c r="A42" s="4" t="s">
        <v>109</v>
      </c>
      <c r="B42" s="219" t="s">
        <v>363</v>
      </c>
      <c r="C42" s="250">
        <v>359.7</v>
      </c>
      <c r="D42" s="112">
        <f>E42+G42</f>
        <v>333.6</v>
      </c>
      <c r="E42" s="107">
        <v>333.6</v>
      </c>
      <c r="F42" s="107">
        <v>12.3</v>
      </c>
      <c r="G42" s="107"/>
    </row>
    <row r="43" spans="1:7" ht="15">
      <c r="A43" s="4" t="s">
        <v>110</v>
      </c>
      <c r="B43" s="133" t="s">
        <v>184</v>
      </c>
      <c r="C43" s="250">
        <v>3266.3</v>
      </c>
      <c r="D43" s="112">
        <f>E43+G43</f>
        <v>3216.8</v>
      </c>
      <c r="E43" s="107">
        <v>3216.8</v>
      </c>
      <c r="F43" s="107">
        <v>36.8</v>
      </c>
      <c r="G43" s="107"/>
    </row>
    <row r="44" spans="1:7" ht="15.75">
      <c r="A44" s="104" t="s">
        <v>25</v>
      </c>
      <c r="B44" s="417" t="s">
        <v>26</v>
      </c>
      <c r="C44" s="134">
        <f>C45</f>
        <v>380</v>
      </c>
      <c r="D44" s="132">
        <f>D45</f>
        <v>379.8</v>
      </c>
      <c r="E44" s="132">
        <f>E45</f>
        <v>373</v>
      </c>
      <c r="F44" s="132">
        <f>F45</f>
        <v>107.1</v>
      </c>
      <c r="G44" s="132">
        <f>G45</f>
        <v>6.8</v>
      </c>
    </row>
    <row r="45" spans="1:7" ht="25.5">
      <c r="A45" s="103" t="s">
        <v>27</v>
      </c>
      <c r="B45" s="110" t="s">
        <v>634</v>
      </c>
      <c r="C45" s="134">
        <f>C46+C47</f>
        <v>380</v>
      </c>
      <c r="D45" s="106">
        <f>D46+D47</f>
        <v>379.8</v>
      </c>
      <c r="E45" s="106">
        <f>E46+E47</f>
        <v>373</v>
      </c>
      <c r="F45" s="106">
        <f>F46+F47</f>
        <v>107.1</v>
      </c>
      <c r="G45" s="106">
        <f>G46+G47</f>
        <v>6.8</v>
      </c>
    </row>
    <row r="46" spans="1:7" ht="15">
      <c r="A46" s="4" t="s">
        <v>111</v>
      </c>
      <c r="B46" s="8" t="s">
        <v>184</v>
      </c>
      <c r="C46" s="134">
        <v>373</v>
      </c>
      <c r="D46" s="112">
        <f>E46+G46</f>
        <v>373</v>
      </c>
      <c r="E46" s="107">
        <v>373</v>
      </c>
      <c r="F46" s="107">
        <v>107.1</v>
      </c>
      <c r="G46" s="107"/>
    </row>
    <row r="47" spans="1:7" ht="30">
      <c r="A47" s="4" t="s">
        <v>471</v>
      </c>
      <c r="B47" s="233" t="s">
        <v>472</v>
      </c>
      <c r="C47" s="250">
        <v>7</v>
      </c>
      <c r="D47" s="112">
        <f>E47+G47</f>
        <v>6.8</v>
      </c>
      <c r="E47" s="107"/>
      <c r="F47" s="107"/>
      <c r="G47" s="107">
        <v>6.8</v>
      </c>
    </row>
    <row r="48" spans="1:7" ht="15.75">
      <c r="A48" s="104" t="s">
        <v>28</v>
      </c>
      <c r="B48" s="19" t="s">
        <v>76</v>
      </c>
      <c r="C48" s="134">
        <f>C49</f>
        <v>1332.2</v>
      </c>
      <c r="D48" s="132">
        <f>D50+D51+D52</f>
        <v>1275.9</v>
      </c>
      <c r="E48" s="132">
        <f>E50+E51+E52</f>
        <v>1275.9</v>
      </c>
      <c r="F48" s="132">
        <f>F50+F51+F52</f>
        <v>791.8</v>
      </c>
      <c r="G48" s="132">
        <f>G50+G51+G52</f>
        <v>0</v>
      </c>
    </row>
    <row r="49" spans="1:7" ht="14.25">
      <c r="A49" s="4" t="s">
        <v>29</v>
      </c>
      <c r="B49" s="6" t="s">
        <v>630</v>
      </c>
      <c r="C49" s="134">
        <f>C50+C51+C52</f>
        <v>1332.2</v>
      </c>
      <c r="D49" s="106">
        <f>E49+G49</f>
        <v>1275.9</v>
      </c>
      <c r="E49" s="106">
        <f>E50+E51+E52</f>
        <v>1275.9</v>
      </c>
      <c r="F49" s="106">
        <f>F50+F51+F52</f>
        <v>791.8</v>
      </c>
      <c r="G49" s="106">
        <f>G50+G51+G52</f>
        <v>0</v>
      </c>
    </row>
    <row r="50" spans="1:7" ht="15">
      <c r="A50" s="105" t="s">
        <v>112</v>
      </c>
      <c r="B50" s="219" t="s">
        <v>363</v>
      </c>
      <c r="C50" s="250">
        <v>784.7</v>
      </c>
      <c r="D50" s="112">
        <f>E50+G50</f>
        <v>736.7</v>
      </c>
      <c r="E50" s="107">
        <v>736.7</v>
      </c>
      <c r="F50" s="107">
        <v>485.8</v>
      </c>
      <c r="G50" s="107"/>
    </row>
    <row r="51" spans="1:7" ht="15">
      <c r="A51" s="4" t="s">
        <v>194</v>
      </c>
      <c r="B51" s="141" t="s">
        <v>443</v>
      </c>
      <c r="C51" s="250">
        <v>421.2</v>
      </c>
      <c r="D51" s="112">
        <f>E51+G51</f>
        <v>421.2</v>
      </c>
      <c r="E51" s="107">
        <v>421.2</v>
      </c>
      <c r="F51" s="107">
        <v>306</v>
      </c>
      <c r="G51" s="107"/>
    </row>
    <row r="52" spans="1:7" ht="15">
      <c r="A52" s="4" t="s">
        <v>195</v>
      </c>
      <c r="B52" s="24" t="s">
        <v>503</v>
      </c>
      <c r="C52" s="250">
        <v>126.3</v>
      </c>
      <c r="D52" s="112">
        <f>E52+G52</f>
        <v>118</v>
      </c>
      <c r="E52" s="107">
        <v>118</v>
      </c>
      <c r="F52" s="113"/>
      <c r="G52" s="113"/>
    </row>
    <row r="53" spans="1:7" ht="31.5">
      <c r="A53" s="104" t="s">
        <v>30</v>
      </c>
      <c r="B53" s="130" t="s">
        <v>291</v>
      </c>
      <c r="C53" s="134">
        <f>C54</f>
        <v>774.6999999999999</v>
      </c>
      <c r="D53" s="132">
        <f>D55+D56+D57</f>
        <v>762.8999999999999</v>
      </c>
      <c r="E53" s="132">
        <f>E55+E56+E57</f>
        <v>753.4999999999999</v>
      </c>
      <c r="F53" s="132">
        <f>F55+F56+F57</f>
        <v>537.1</v>
      </c>
      <c r="G53" s="132">
        <f>G55+G56+G57</f>
        <v>9.4</v>
      </c>
    </row>
    <row r="54" spans="1:7" ht="14.25">
      <c r="A54" s="4" t="s">
        <v>31</v>
      </c>
      <c r="B54" s="6" t="s">
        <v>630</v>
      </c>
      <c r="C54" s="134">
        <f>C55+C56+C57</f>
        <v>774.6999999999999</v>
      </c>
      <c r="D54" s="106">
        <f>E54+G54</f>
        <v>762.8999999999999</v>
      </c>
      <c r="E54" s="106">
        <f>E55+E56+E57</f>
        <v>753.4999999999999</v>
      </c>
      <c r="F54" s="106">
        <f>F55+F56+F57</f>
        <v>537.1</v>
      </c>
      <c r="G54" s="106">
        <f>G55+G56+G57</f>
        <v>9.4</v>
      </c>
    </row>
    <row r="55" spans="1:7" ht="15">
      <c r="A55" s="4" t="s">
        <v>113</v>
      </c>
      <c r="B55" s="219" t="s">
        <v>363</v>
      </c>
      <c r="C55" s="134">
        <v>643.6</v>
      </c>
      <c r="D55" s="112">
        <f>E55+G55</f>
        <v>631.8</v>
      </c>
      <c r="E55" s="107">
        <v>631.8</v>
      </c>
      <c r="F55" s="107">
        <v>468.5</v>
      </c>
      <c r="G55" s="107"/>
    </row>
    <row r="56" spans="1:7" ht="15">
      <c r="A56" s="4" t="s">
        <v>196</v>
      </c>
      <c r="B56" s="141" t="s">
        <v>443</v>
      </c>
      <c r="C56" s="134">
        <v>89.8</v>
      </c>
      <c r="D56" s="112">
        <f>E56+G56</f>
        <v>89.8</v>
      </c>
      <c r="E56" s="107">
        <v>89.8</v>
      </c>
      <c r="F56" s="107">
        <v>68.6</v>
      </c>
      <c r="G56" s="107"/>
    </row>
    <row r="57" spans="1:7" ht="15">
      <c r="A57" s="4" t="s">
        <v>378</v>
      </c>
      <c r="B57" s="24" t="s">
        <v>503</v>
      </c>
      <c r="C57" s="134">
        <v>41.3</v>
      </c>
      <c r="D57" s="112">
        <f>E57+G57</f>
        <v>41.3</v>
      </c>
      <c r="E57" s="107">
        <v>31.9</v>
      </c>
      <c r="F57" s="113"/>
      <c r="G57" s="107">
        <v>9.4</v>
      </c>
    </row>
    <row r="58" spans="1:7" ht="15.75">
      <c r="A58" s="104" t="s">
        <v>32</v>
      </c>
      <c r="B58" s="19" t="s">
        <v>33</v>
      </c>
      <c r="C58" s="134">
        <f>C59</f>
        <v>4349.599999999999</v>
      </c>
      <c r="D58" s="132">
        <f>D60+D61+D62</f>
        <v>4320</v>
      </c>
      <c r="E58" s="132">
        <f>E60+E61+E62</f>
        <v>4320</v>
      </c>
      <c r="F58" s="132">
        <f>F60+F61+F62</f>
        <v>2888.6</v>
      </c>
      <c r="G58" s="132">
        <f>G60+G61+G62</f>
        <v>0</v>
      </c>
    </row>
    <row r="59" spans="1:7" ht="14.25">
      <c r="A59" s="103" t="s">
        <v>34</v>
      </c>
      <c r="B59" s="6" t="s">
        <v>630</v>
      </c>
      <c r="C59" s="134">
        <f>C60+C61+C62</f>
        <v>4349.599999999999</v>
      </c>
      <c r="D59" s="106">
        <f>D60+D61+D62</f>
        <v>4320</v>
      </c>
      <c r="E59" s="106">
        <f>E60+E61+E62</f>
        <v>4320</v>
      </c>
      <c r="F59" s="106">
        <f>F60+F61+F62</f>
        <v>2888.6</v>
      </c>
      <c r="G59" s="106">
        <f>G60+G61+G62</f>
        <v>0</v>
      </c>
    </row>
    <row r="60" spans="1:7" ht="15">
      <c r="A60" s="4" t="s">
        <v>114</v>
      </c>
      <c r="B60" s="219" t="s">
        <v>363</v>
      </c>
      <c r="C60" s="250">
        <v>1000.4</v>
      </c>
      <c r="D60" s="112">
        <f>E60+G60</f>
        <v>972.1</v>
      </c>
      <c r="E60" s="107">
        <v>972.1</v>
      </c>
      <c r="F60" s="107">
        <v>480.2</v>
      </c>
      <c r="G60" s="107"/>
    </row>
    <row r="61" spans="1:7" ht="15">
      <c r="A61" s="4" t="s">
        <v>197</v>
      </c>
      <c r="B61" s="141" t="s">
        <v>443</v>
      </c>
      <c r="C61" s="250">
        <v>3244.2</v>
      </c>
      <c r="D61" s="112">
        <f>E61+G61</f>
        <v>3244.2</v>
      </c>
      <c r="E61" s="107">
        <v>3244.2</v>
      </c>
      <c r="F61" s="107">
        <v>2408.4</v>
      </c>
      <c r="G61" s="107"/>
    </row>
    <row r="62" spans="1:7" ht="15">
      <c r="A62" s="105" t="s">
        <v>198</v>
      </c>
      <c r="B62" s="24" t="s">
        <v>503</v>
      </c>
      <c r="C62" s="250">
        <v>105</v>
      </c>
      <c r="D62" s="112">
        <f>E62+G62</f>
        <v>103.7</v>
      </c>
      <c r="E62" s="107">
        <v>103.7</v>
      </c>
      <c r="F62" s="113"/>
      <c r="G62" s="107"/>
    </row>
    <row r="63" spans="1:7" ht="15.75">
      <c r="A63" s="104" t="s">
        <v>35</v>
      </c>
      <c r="B63" s="19" t="s">
        <v>38</v>
      </c>
      <c r="C63" s="134">
        <f>C64</f>
        <v>1622.8000000000002</v>
      </c>
      <c r="D63" s="132">
        <f>D64</f>
        <v>1620.5</v>
      </c>
      <c r="E63" s="132">
        <f>E64</f>
        <v>1620.5</v>
      </c>
      <c r="F63" s="132">
        <f>F64</f>
        <v>1095.2</v>
      </c>
      <c r="G63" s="132">
        <f>G64</f>
        <v>0</v>
      </c>
    </row>
    <row r="64" spans="1:7" ht="14.25">
      <c r="A64" s="103" t="s">
        <v>36</v>
      </c>
      <c r="B64" s="6" t="s">
        <v>630</v>
      </c>
      <c r="C64" s="134">
        <f>C65+C66+C67</f>
        <v>1622.8000000000002</v>
      </c>
      <c r="D64" s="106">
        <f>D65+D66+D67</f>
        <v>1620.5</v>
      </c>
      <c r="E64" s="106">
        <f>E65+E66+E67</f>
        <v>1620.5</v>
      </c>
      <c r="F64" s="106">
        <f>F65+F66+F67</f>
        <v>1095.2</v>
      </c>
      <c r="G64" s="106">
        <f>G65+G66+G67</f>
        <v>0</v>
      </c>
    </row>
    <row r="65" spans="1:7" ht="15">
      <c r="A65" s="4" t="s">
        <v>115</v>
      </c>
      <c r="B65" s="219" t="s">
        <v>363</v>
      </c>
      <c r="C65" s="250">
        <v>480.1</v>
      </c>
      <c r="D65" s="112">
        <f>E65+G65</f>
        <v>478.9</v>
      </c>
      <c r="E65" s="107">
        <v>478.9</v>
      </c>
      <c r="F65" s="107">
        <v>266.1</v>
      </c>
      <c r="G65" s="107"/>
    </row>
    <row r="66" spans="1:7" ht="15">
      <c r="A66" s="4" t="s">
        <v>199</v>
      </c>
      <c r="B66" s="141" t="s">
        <v>443</v>
      </c>
      <c r="C66" s="250">
        <v>1126.7</v>
      </c>
      <c r="D66" s="112">
        <f>E66+G66</f>
        <v>1126.7</v>
      </c>
      <c r="E66" s="107">
        <v>1126.7</v>
      </c>
      <c r="F66" s="107">
        <v>829.1</v>
      </c>
      <c r="G66" s="107"/>
    </row>
    <row r="67" spans="1:7" ht="15">
      <c r="A67" s="4" t="s">
        <v>253</v>
      </c>
      <c r="B67" s="24" t="s">
        <v>503</v>
      </c>
      <c r="C67" s="250">
        <v>16</v>
      </c>
      <c r="D67" s="112">
        <f>E67+G67</f>
        <v>14.9</v>
      </c>
      <c r="E67" s="107">
        <v>14.9</v>
      </c>
      <c r="F67" s="107"/>
      <c r="G67" s="107"/>
    </row>
    <row r="68" spans="1:7" ht="15.75">
      <c r="A68" s="104" t="s">
        <v>37</v>
      </c>
      <c r="B68" s="19" t="s">
        <v>5</v>
      </c>
      <c r="C68" s="134">
        <f>C69</f>
        <v>528.4</v>
      </c>
      <c r="D68" s="132">
        <f>D69</f>
        <v>528.4</v>
      </c>
      <c r="E68" s="132">
        <f>E69</f>
        <v>528.4</v>
      </c>
      <c r="F68" s="132">
        <f>F69</f>
        <v>361.4</v>
      </c>
      <c r="G68" s="132">
        <f>G69</f>
        <v>0</v>
      </c>
    </row>
    <row r="69" spans="1:7" ht="14.25">
      <c r="A69" s="103" t="s">
        <v>200</v>
      </c>
      <c r="B69" s="25" t="s">
        <v>630</v>
      </c>
      <c r="C69" s="134">
        <f>C70+C71+C72</f>
        <v>528.4</v>
      </c>
      <c r="D69" s="160">
        <f>D70+D71+D72</f>
        <v>528.4</v>
      </c>
      <c r="E69" s="160">
        <f>E70+E71+E72</f>
        <v>528.4</v>
      </c>
      <c r="F69" s="160">
        <f>F70+F71+F72</f>
        <v>361.4</v>
      </c>
      <c r="G69" s="160">
        <f>G70+G71+G72</f>
        <v>0</v>
      </c>
    </row>
    <row r="70" spans="1:7" ht="15">
      <c r="A70" s="4" t="s">
        <v>201</v>
      </c>
      <c r="B70" s="219" t="s">
        <v>363</v>
      </c>
      <c r="C70" s="250">
        <v>160.5</v>
      </c>
      <c r="D70" s="112">
        <f>E70+G70</f>
        <v>160.5</v>
      </c>
      <c r="E70" s="107">
        <v>160.5</v>
      </c>
      <c r="F70" s="107">
        <v>84.1</v>
      </c>
      <c r="G70" s="107"/>
    </row>
    <row r="71" spans="1:7" ht="15">
      <c r="A71" s="4" t="s">
        <v>202</v>
      </c>
      <c r="B71" s="141" t="s">
        <v>443</v>
      </c>
      <c r="C71" s="250">
        <v>367.9</v>
      </c>
      <c r="D71" s="112">
        <f>E71+G71</f>
        <v>367.9</v>
      </c>
      <c r="E71" s="107">
        <v>367.9</v>
      </c>
      <c r="F71" s="107">
        <v>277.3</v>
      </c>
      <c r="G71" s="107"/>
    </row>
    <row r="72" spans="1:7" ht="15">
      <c r="A72" s="105" t="s">
        <v>203</v>
      </c>
      <c r="B72" s="24" t="s">
        <v>503</v>
      </c>
      <c r="C72" s="134"/>
      <c r="D72" s="112">
        <f>E72+G72</f>
        <v>0</v>
      </c>
      <c r="E72" s="107"/>
      <c r="F72" s="107"/>
      <c r="G72" s="107"/>
    </row>
    <row r="73" spans="1:7" ht="15.75">
      <c r="A73" s="104" t="s">
        <v>39</v>
      </c>
      <c r="B73" s="19" t="s">
        <v>6</v>
      </c>
      <c r="C73" s="134">
        <f>C74</f>
        <v>900.2</v>
      </c>
      <c r="D73" s="111">
        <f>E73+G73</f>
        <v>887.7</v>
      </c>
      <c r="E73" s="106">
        <f>E74</f>
        <v>878.7</v>
      </c>
      <c r="F73" s="106">
        <f>F74</f>
        <v>618.3</v>
      </c>
      <c r="G73" s="106">
        <f>G74</f>
        <v>9</v>
      </c>
    </row>
    <row r="74" spans="1:7" ht="14.25">
      <c r="A74" s="103" t="s">
        <v>40</v>
      </c>
      <c r="B74" s="6" t="s">
        <v>630</v>
      </c>
      <c r="C74" s="134">
        <f>C75+C76+C77</f>
        <v>900.2</v>
      </c>
      <c r="D74" s="132">
        <f>D75+D76+D77</f>
        <v>887.7</v>
      </c>
      <c r="E74" s="132">
        <f>E75+E76+E77</f>
        <v>878.7</v>
      </c>
      <c r="F74" s="132">
        <f>F75+F76+F77</f>
        <v>618.3</v>
      </c>
      <c r="G74" s="132">
        <f>G75+G76+G77</f>
        <v>9</v>
      </c>
    </row>
    <row r="75" spans="1:7" ht="15">
      <c r="A75" s="4" t="s">
        <v>116</v>
      </c>
      <c r="B75" s="219" t="s">
        <v>363</v>
      </c>
      <c r="C75" s="250">
        <v>221.7</v>
      </c>
      <c r="D75" s="112">
        <f>E75+G75</f>
        <v>209.5</v>
      </c>
      <c r="E75" s="107">
        <v>209.5</v>
      </c>
      <c r="F75" s="107">
        <v>118.1</v>
      </c>
      <c r="G75" s="106"/>
    </row>
    <row r="76" spans="1:7" ht="15">
      <c r="A76" s="4" t="s">
        <v>381</v>
      </c>
      <c r="B76" s="141" t="s">
        <v>443</v>
      </c>
      <c r="C76" s="250">
        <v>676.2</v>
      </c>
      <c r="D76" s="112">
        <f>E76+G76</f>
        <v>676.2</v>
      </c>
      <c r="E76" s="107">
        <v>667.2</v>
      </c>
      <c r="F76" s="107">
        <v>500.2</v>
      </c>
      <c r="G76" s="107">
        <v>9</v>
      </c>
    </row>
    <row r="77" spans="1:7" ht="15">
      <c r="A77" s="4" t="s">
        <v>382</v>
      </c>
      <c r="B77" s="24" t="s">
        <v>503</v>
      </c>
      <c r="C77" s="250">
        <v>2.3</v>
      </c>
      <c r="D77" s="112">
        <f>E77+G77</f>
        <v>2</v>
      </c>
      <c r="E77" s="107">
        <v>2</v>
      </c>
      <c r="F77" s="107"/>
      <c r="G77" s="107"/>
    </row>
    <row r="78" spans="1:7" ht="15">
      <c r="A78" s="104" t="s">
        <v>41</v>
      </c>
      <c r="B78" s="25" t="s">
        <v>429</v>
      </c>
      <c r="C78" s="134">
        <f>C79</f>
        <v>7401</v>
      </c>
      <c r="D78" s="111">
        <f>E78+G78</f>
        <v>7356.599999999999</v>
      </c>
      <c r="E78" s="106">
        <f>E79</f>
        <v>7347.599999999999</v>
      </c>
      <c r="F78" s="106">
        <f>F79</f>
        <v>4963.5</v>
      </c>
      <c r="G78" s="106">
        <f>G79</f>
        <v>9</v>
      </c>
    </row>
    <row r="79" spans="1:7" ht="14.25">
      <c r="A79" s="103" t="s">
        <v>42</v>
      </c>
      <c r="B79" s="6" t="s">
        <v>630</v>
      </c>
      <c r="C79" s="132">
        <f>C80+C81+C82</f>
        <v>7401</v>
      </c>
      <c r="D79" s="132">
        <f>D80+D81+D82</f>
        <v>7356.599999999999</v>
      </c>
      <c r="E79" s="132">
        <f>E80+E81+E82</f>
        <v>7347.599999999999</v>
      </c>
      <c r="F79" s="132">
        <f>F80+F81+F82</f>
        <v>4963.5</v>
      </c>
      <c r="G79" s="132">
        <f>G80+G81+G82</f>
        <v>9</v>
      </c>
    </row>
    <row r="80" spans="1:7" ht="15">
      <c r="A80" s="4" t="s">
        <v>118</v>
      </c>
      <c r="B80" s="219" t="s">
        <v>363</v>
      </c>
      <c r="C80" s="134">
        <f>C75+C70+C65+C60</f>
        <v>1862.6999999999998</v>
      </c>
      <c r="D80" s="111">
        <f>E80+G80</f>
        <v>1821</v>
      </c>
      <c r="E80" s="111">
        <f>E60+E65+E70+E75</f>
        <v>1821</v>
      </c>
      <c r="F80" s="111">
        <f>F60+F65+F70+F75</f>
        <v>948.5</v>
      </c>
      <c r="G80" s="111">
        <f>G60+G65+G70+G75</f>
        <v>0</v>
      </c>
    </row>
    <row r="81" spans="1:7" ht="15">
      <c r="A81" s="4" t="s">
        <v>204</v>
      </c>
      <c r="B81" s="141" t="s">
        <v>443</v>
      </c>
      <c r="C81" s="134">
        <f>C76+C71+C66+C61</f>
        <v>5415</v>
      </c>
      <c r="D81" s="111">
        <f>E81+G81</f>
        <v>5414.999999999999</v>
      </c>
      <c r="E81" s="106">
        <f>E61+E66+E71+E76</f>
        <v>5405.999999999999</v>
      </c>
      <c r="F81" s="106">
        <f aca="true" t="shared" si="1" ref="E81:G82">F76+F71+F66+F61</f>
        <v>4015</v>
      </c>
      <c r="G81" s="106">
        <f t="shared" si="1"/>
        <v>9</v>
      </c>
    </row>
    <row r="82" spans="1:7" ht="15">
      <c r="A82" s="4" t="s">
        <v>205</v>
      </c>
      <c r="B82" s="24" t="s">
        <v>369</v>
      </c>
      <c r="C82" s="134">
        <f>C77+C72+C67+C62</f>
        <v>123.3</v>
      </c>
      <c r="D82" s="111">
        <f>E82+G82</f>
        <v>120.6</v>
      </c>
      <c r="E82" s="106">
        <f t="shared" si="1"/>
        <v>120.6</v>
      </c>
      <c r="F82" s="106">
        <f t="shared" si="1"/>
        <v>0</v>
      </c>
      <c r="G82" s="106">
        <f t="shared" si="1"/>
        <v>0</v>
      </c>
    </row>
    <row r="83" spans="1:7" ht="15.75">
      <c r="A83" s="104" t="s">
        <v>43</v>
      </c>
      <c r="B83" s="19" t="s">
        <v>7</v>
      </c>
      <c r="C83" s="134">
        <f>C84</f>
        <v>246.9</v>
      </c>
      <c r="D83" s="132">
        <f>D85+D86+D87</f>
        <v>246.1</v>
      </c>
      <c r="E83" s="132">
        <f>E85+E86+E87</f>
        <v>246.1</v>
      </c>
      <c r="F83" s="132">
        <f>F85+F86+F87</f>
        <v>137.2</v>
      </c>
      <c r="G83" s="132">
        <f>G85+G86+G87</f>
        <v>0</v>
      </c>
    </row>
    <row r="84" spans="1:7" ht="14.25">
      <c r="A84" s="103" t="s">
        <v>44</v>
      </c>
      <c r="B84" s="147" t="s">
        <v>630</v>
      </c>
      <c r="C84" s="134">
        <f>C85+C86+C87</f>
        <v>246.9</v>
      </c>
      <c r="D84" s="106">
        <f>D85+D86+D87</f>
        <v>246.1</v>
      </c>
      <c r="E84" s="106">
        <f>E85+E86+E87</f>
        <v>246.1</v>
      </c>
      <c r="F84" s="106">
        <f>F85+F86+F87</f>
        <v>137.2</v>
      </c>
      <c r="G84" s="106">
        <f>G85+G86+G87</f>
        <v>0</v>
      </c>
    </row>
    <row r="85" spans="1:7" ht="15">
      <c r="A85" s="4" t="s">
        <v>128</v>
      </c>
      <c r="B85" s="219" t="s">
        <v>363</v>
      </c>
      <c r="C85" s="134">
        <v>231.8</v>
      </c>
      <c r="D85" s="250">
        <f>E85+G85</f>
        <v>231</v>
      </c>
      <c r="E85" s="10">
        <v>231</v>
      </c>
      <c r="F85" s="10">
        <v>137</v>
      </c>
      <c r="G85" s="10"/>
    </row>
    <row r="86" spans="1:7" ht="15">
      <c r="A86" s="4" t="s">
        <v>206</v>
      </c>
      <c r="B86" s="24" t="s">
        <v>503</v>
      </c>
      <c r="C86" s="134">
        <v>5</v>
      </c>
      <c r="D86" s="107">
        <f>E86+G86</f>
        <v>5</v>
      </c>
      <c r="E86" s="10">
        <v>5</v>
      </c>
      <c r="F86" s="14"/>
      <c r="G86" s="14"/>
    </row>
    <row r="87" spans="1:7" ht="25.5">
      <c r="A87" s="4" t="s">
        <v>477</v>
      </c>
      <c r="B87" s="225" t="s">
        <v>444</v>
      </c>
      <c r="C87" s="134">
        <v>10.1</v>
      </c>
      <c r="D87" s="107">
        <f>E87+G87</f>
        <v>10.1</v>
      </c>
      <c r="E87" s="10">
        <v>10.1</v>
      </c>
      <c r="F87" s="14">
        <v>0.2</v>
      </c>
      <c r="G87" s="14"/>
    </row>
    <row r="88" spans="1:7" ht="15.75">
      <c r="A88" s="104" t="s">
        <v>45</v>
      </c>
      <c r="B88" s="19" t="s">
        <v>50</v>
      </c>
      <c r="C88" s="134">
        <f>C89</f>
        <v>394.5</v>
      </c>
      <c r="D88" s="132">
        <f>D90+D91</f>
        <v>391.3</v>
      </c>
      <c r="E88" s="132">
        <f>E90+E91</f>
        <v>391.3</v>
      </c>
      <c r="F88" s="132">
        <f>F90+F91</f>
        <v>218.8</v>
      </c>
      <c r="G88" s="132">
        <f>G90+G91</f>
        <v>0</v>
      </c>
    </row>
    <row r="89" spans="1:7" ht="14.25">
      <c r="A89" s="103" t="s">
        <v>46</v>
      </c>
      <c r="B89" s="6" t="s">
        <v>630</v>
      </c>
      <c r="C89" s="106">
        <f>C90+C91</f>
        <v>394.5</v>
      </c>
      <c r="D89" s="106">
        <f>D90+D91</f>
        <v>391.3</v>
      </c>
      <c r="E89" s="106">
        <f>E90+E91</f>
        <v>391.3</v>
      </c>
      <c r="F89" s="106">
        <f>F90+F91</f>
        <v>218.8</v>
      </c>
      <c r="G89" s="106">
        <f>G90+G91</f>
        <v>0</v>
      </c>
    </row>
    <row r="90" spans="1:7" ht="15">
      <c r="A90" s="4" t="s">
        <v>129</v>
      </c>
      <c r="B90" s="219" t="s">
        <v>363</v>
      </c>
      <c r="C90" s="134">
        <v>386.5</v>
      </c>
      <c r="D90" s="107">
        <f>E90+G90</f>
        <v>383.3</v>
      </c>
      <c r="E90" s="107">
        <v>383.3</v>
      </c>
      <c r="F90" s="107">
        <v>218.8</v>
      </c>
      <c r="G90" s="107"/>
    </row>
    <row r="91" spans="1:7" ht="15">
      <c r="A91" s="4" t="s">
        <v>207</v>
      </c>
      <c r="B91" s="24" t="s">
        <v>503</v>
      </c>
      <c r="C91" s="134">
        <v>8</v>
      </c>
      <c r="D91" s="107">
        <f>E91+G91</f>
        <v>8</v>
      </c>
      <c r="E91" s="107">
        <v>8</v>
      </c>
      <c r="F91" s="113"/>
      <c r="G91" s="107"/>
    </row>
    <row r="92" spans="1:7" ht="28.5">
      <c r="A92" s="179" t="s">
        <v>47</v>
      </c>
      <c r="B92" s="7" t="s">
        <v>427</v>
      </c>
      <c r="C92" s="134">
        <f>C93</f>
        <v>291.5</v>
      </c>
      <c r="D92" s="132">
        <f>D94+D95</f>
        <v>289.2</v>
      </c>
      <c r="E92" s="132">
        <f>E94+E95</f>
        <v>288</v>
      </c>
      <c r="F92" s="132">
        <f>F94+F95</f>
        <v>177.3</v>
      </c>
      <c r="G92" s="132">
        <f>G94+G95</f>
        <v>1.2</v>
      </c>
    </row>
    <row r="93" spans="1:7" ht="14.25">
      <c r="A93" s="103" t="s">
        <v>48</v>
      </c>
      <c r="B93" s="6" t="s">
        <v>630</v>
      </c>
      <c r="C93" s="106">
        <f>C94+C95</f>
        <v>291.5</v>
      </c>
      <c r="D93" s="106">
        <f>D94+D95</f>
        <v>289.2</v>
      </c>
      <c r="E93" s="106">
        <f>E94+E95</f>
        <v>288</v>
      </c>
      <c r="F93" s="106">
        <f>F94+F95</f>
        <v>177.3</v>
      </c>
      <c r="G93" s="106">
        <f>G94+G95</f>
        <v>1.2</v>
      </c>
    </row>
    <row r="94" spans="1:7" ht="15">
      <c r="A94" s="4" t="s">
        <v>130</v>
      </c>
      <c r="B94" s="219" t="s">
        <v>363</v>
      </c>
      <c r="C94" s="134">
        <v>289.1</v>
      </c>
      <c r="D94" s="112">
        <f>E94+G94</f>
        <v>286.8</v>
      </c>
      <c r="E94" s="107">
        <v>285.6</v>
      </c>
      <c r="F94" s="113">
        <v>177.3</v>
      </c>
      <c r="G94" s="107">
        <v>1.2</v>
      </c>
    </row>
    <row r="95" spans="1:7" ht="15">
      <c r="A95" s="4" t="s">
        <v>208</v>
      </c>
      <c r="B95" s="24" t="s">
        <v>503</v>
      </c>
      <c r="C95" s="134">
        <v>2.4</v>
      </c>
      <c r="D95" s="112">
        <f>E95+G95</f>
        <v>2.4</v>
      </c>
      <c r="E95" s="107">
        <v>2.4</v>
      </c>
      <c r="F95" s="113"/>
      <c r="G95" s="113"/>
    </row>
    <row r="96" spans="1:7" ht="15.75">
      <c r="A96" s="103" t="s">
        <v>49</v>
      </c>
      <c r="B96" s="19" t="s">
        <v>56</v>
      </c>
      <c r="C96" s="106">
        <f>C97+C99+C102+C106+C108+C110</f>
        <v>150</v>
      </c>
      <c r="D96" s="106">
        <f>D97+D99+D102+D106+D108+D110</f>
        <v>142.5</v>
      </c>
      <c r="E96" s="106">
        <f>E97+E99+E102+E106+E108+E110</f>
        <v>142.5</v>
      </c>
      <c r="F96" s="106">
        <f>F97+F99+F102+F106+F108+F110</f>
        <v>72.69999999999999</v>
      </c>
      <c r="G96" s="106">
        <f>G97+G99+G102+G106+G108+G110</f>
        <v>0</v>
      </c>
    </row>
    <row r="97" spans="1:7" ht="14.25">
      <c r="A97" s="103" t="s">
        <v>51</v>
      </c>
      <c r="B97" s="27" t="s">
        <v>636</v>
      </c>
      <c r="C97" s="106">
        <f>C98</f>
        <v>4.4</v>
      </c>
      <c r="D97" s="106">
        <f>D98</f>
        <v>3.1</v>
      </c>
      <c r="E97" s="106">
        <f>E98</f>
        <v>3.1</v>
      </c>
      <c r="F97" s="106">
        <f>F98</f>
        <v>0</v>
      </c>
      <c r="G97" s="106">
        <f>G98</f>
        <v>0</v>
      </c>
    </row>
    <row r="98" spans="1:7" ht="15">
      <c r="A98" s="127" t="s">
        <v>131</v>
      </c>
      <c r="B98" s="219" t="s">
        <v>363</v>
      </c>
      <c r="C98" s="250">
        <v>4.4</v>
      </c>
      <c r="D98" s="107">
        <f>E98+G98</f>
        <v>3.1</v>
      </c>
      <c r="E98" s="250">
        <v>3.1</v>
      </c>
      <c r="F98" s="251"/>
      <c r="G98" s="250"/>
    </row>
    <row r="99" spans="1:7" ht="25.5">
      <c r="A99" s="103" t="s">
        <v>250</v>
      </c>
      <c r="B99" s="148" t="s">
        <v>625</v>
      </c>
      <c r="C99" s="106">
        <f>C100+C101</f>
        <v>1.5</v>
      </c>
      <c r="D99" s="106">
        <f>D100+D101</f>
        <v>1.5</v>
      </c>
      <c r="E99" s="106">
        <f>E100+E101</f>
        <v>1.5</v>
      </c>
      <c r="F99" s="106">
        <f>F100+F101</f>
        <v>0.8</v>
      </c>
      <c r="G99" s="106">
        <f>G100+G101</f>
        <v>0</v>
      </c>
    </row>
    <row r="100" spans="1:7" ht="25.5">
      <c r="A100" s="4" t="s">
        <v>251</v>
      </c>
      <c r="B100" s="225" t="s">
        <v>444</v>
      </c>
      <c r="C100" s="250">
        <v>1.5</v>
      </c>
      <c r="D100" s="112">
        <f>E100+G100</f>
        <v>1.5</v>
      </c>
      <c r="E100" s="250">
        <v>1.5</v>
      </c>
      <c r="F100" s="250">
        <v>0.8</v>
      </c>
      <c r="G100" s="251"/>
    </row>
    <row r="101" spans="1:7" ht="15">
      <c r="A101" s="4" t="s">
        <v>485</v>
      </c>
      <c r="B101" s="236" t="s">
        <v>363</v>
      </c>
      <c r="C101" s="134"/>
      <c r="D101" s="112">
        <f>E101+G101</f>
        <v>0</v>
      </c>
      <c r="E101" s="250"/>
      <c r="F101" s="250"/>
      <c r="G101" s="251"/>
    </row>
    <row r="102" spans="1:7" ht="25.5">
      <c r="A102" s="103" t="s">
        <v>367</v>
      </c>
      <c r="B102" s="28" t="s">
        <v>618</v>
      </c>
      <c r="C102" s="106">
        <f>C103+C104+C105</f>
        <v>122.69999999999999</v>
      </c>
      <c r="D102" s="106">
        <f>D103+D104+D105</f>
        <v>116.49999999999999</v>
      </c>
      <c r="E102" s="134">
        <f>E103+E104+E105</f>
        <v>116.49999999999999</v>
      </c>
      <c r="F102" s="134">
        <f>F103+F104+F105</f>
        <v>61.4</v>
      </c>
      <c r="G102" s="134">
        <f>G103+G104+G105</f>
        <v>0</v>
      </c>
    </row>
    <row r="103" spans="1:7" ht="15">
      <c r="A103" s="4" t="s">
        <v>368</v>
      </c>
      <c r="B103" s="236" t="s">
        <v>363</v>
      </c>
      <c r="C103" s="250">
        <v>119.3</v>
      </c>
      <c r="D103" s="112">
        <f aca="true" t="shared" si="2" ref="D103:D111">E103+G103</f>
        <v>113.1</v>
      </c>
      <c r="E103" s="250">
        <v>113.1</v>
      </c>
      <c r="F103" s="250">
        <v>61.3</v>
      </c>
      <c r="G103" s="250"/>
    </row>
    <row r="104" spans="1:7" ht="15">
      <c r="A104" s="4" t="s">
        <v>383</v>
      </c>
      <c r="B104" s="24" t="s">
        <v>503</v>
      </c>
      <c r="C104" s="250">
        <v>3.3</v>
      </c>
      <c r="D104" s="112">
        <f t="shared" si="2"/>
        <v>3.3</v>
      </c>
      <c r="E104" s="250">
        <v>3.3</v>
      </c>
      <c r="F104" s="134"/>
      <c r="G104" s="134"/>
    </row>
    <row r="105" spans="1:7" ht="25.5">
      <c r="A105" s="4" t="s">
        <v>474</v>
      </c>
      <c r="B105" s="225" t="s">
        <v>444</v>
      </c>
      <c r="C105" s="250">
        <v>0.1</v>
      </c>
      <c r="D105" s="112">
        <f t="shared" si="2"/>
        <v>0.1</v>
      </c>
      <c r="E105" s="250">
        <v>0.1</v>
      </c>
      <c r="F105" s="250">
        <v>0.1</v>
      </c>
      <c r="G105" s="134"/>
    </row>
    <row r="106" spans="1:7" ht="25.5">
      <c r="A106" s="103" t="s">
        <v>384</v>
      </c>
      <c r="B106" s="110" t="s">
        <v>621</v>
      </c>
      <c r="C106" s="111">
        <f>C107</f>
        <v>13.6</v>
      </c>
      <c r="D106" s="111">
        <f t="shared" si="2"/>
        <v>13.6</v>
      </c>
      <c r="E106" s="134">
        <f>E107</f>
        <v>13.6</v>
      </c>
      <c r="F106" s="134">
        <f>F107</f>
        <v>10.4</v>
      </c>
      <c r="G106" s="134">
        <f>G107</f>
        <v>0</v>
      </c>
    </row>
    <row r="107" spans="1:7" ht="25.5">
      <c r="A107" s="4" t="s">
        <v>385</v>
      </c>
      <c r="B107" s="225" t="s">
        <v>444</v>
      </c>
      <c r="C107" s="250">
        <v>13.6</v>
      </c>
      <c r="D107" s="112">
        <f t="shared" si="2"/>
        <v>13.6</v>
      </c>
      <c r="E107" s="250">
        <v>13.6</v>
      </c>
      <c r="F107" s="252">
        <v>10.4</v>
      </c>
      <c r="G107" s="252"/>
    </row>
    <row r="108" spans="1:7" ht="25.5">
      <c r="A108" s="103" t="s">
        <v>386</v>
      </c>
      <c r="B108" s="110" t="s">
        <v>635</v>
      </c>
      <c r="C108" s="111">
        <f>C109</f>
        <v>3.8</v>
      </c>
      <c r="D108" s="111">
        <f t="shared" si="2"/>
        <v>3.8</v>
      </c>
      <c r="E108" s="134">
        <f>E109</f>
        <v>3.8</v>
      </c>
      <c r="F108" s="134">
        <f>F109</f>
        <v>0.1</v>
      </c>
      <c r="G108" s="134">
        <f>G109</f>
        <v>0</v>
      </c>
    </row>
    <row r="109" spans="1:7" ht="25.5">
      <c r="A109" s="4" t="s">
        <v>387</v>
      </c>
      <c r="B109" s="225" t="s">
        <v>444</v>
      </c>
      <c r="C109" s="250">
        <v>3.8</v>
      </c>
      <c r="D109" s="112">
        <f t="shared" si="2"/>
        <v>3.8</v>
      </c>
      <c r="E109" s="250">
        <v>3.8</v>
      </c>
      <c r="F109" s="253">
        <v>0.1</v>
      </c>
      <c r="G109" s="252"/>
    </row>
    <row r="110" spans="1:7" ht="14.25">
      <c r="A110" s="103" t="s">
        <v>388</v>
      </c>
      <c r="B110" s="6" t="s">
        <v>83</v>
      </c>
      <c r="C110" s="111">
        <f>C111</f>
        <v>4</v>
      </c>
      <c r="D110" s="106">
        <f t="shared" si="2"/>
        <v>4</v>
      </c>
      <c r="E110" s="134">
        <f>E111</f>
        <v>4</v>
      </c>
      <c r="F110" s="134">
        <f>F111</f>
        <v>0</v>
      </c>
      <c r="G110" s="134">
        <f>G111</f>
        <v>0</v>
      </c>
    </row>
    <row r="111" spans="1:7" ht="15">
      <c r="A111" s="181" t="s">
        <v>262</v>
      </c>
      <c r="B111" s="219" t="s">
        <v>363</v>
      </c>
      <c r="C111" s="250">
        <v>4</v>
      </c>
      <c r="D111" s="112">
        <f t="shared" si="2"/>
        <v>4</v>
      </c>
      <c r="E111" s="250">
        <v>4</v>
      </c>
      <c r="F111" s="253"/>
      <c r="G111" s="253"/>
    </row>
    <row r="112" spans="1:7" ht="15.75">
      <c r="A112" s="182" t="s">
        <v>52</v>
      </c>
      <c r="B112" s="418" t="s">
        <v>61</v>
      </c>
      <c r="C112" s="111">
        <f>C113+C115+C118+C122+C124+C126</f>
        <v>192</v>
      </c>
      <c r="D112" s="111">
        <f>D113+D115+D118+D122+D124+D126</f>
        <v>181.40000000000003</v>
      </c>
      <c r="E112" s="134">
        <f>E113+E115+E118+E122+E124+E126</f>
        <v>181.40000000000003</v>
      </c>
      <c r="F112" s="134">
        <f>F113+F115+F118+F122+F124+F126</f>
        <v>104.60000000000001</v>
      </c>
      <c r="G112" s="134">
        <f>G113+G115+G118+G122+G124+G126</f>
        <v>0</v>
      </c>
    </row>
    <row r="113" spans="1:7" ht="14.25">
      <c r="A113" s="103" t="s">
        <v>53</v>
      </c>
      <c r="B113" s="27" t="s">
        <v>636</v>
      </c>
      <c r="C113" s="106">
        <f>C114</f>
        <v>4.2</v>
      </c>
      <c r="D113" s="106">
        <f>D114</f>
        <v>3.6</v>
      </c>
      <c r="E113" s="134">
        <f>E114</f>
        <v>3.6</v>
      </c>
      <c r="F113" s="134">
        <f>F114</f>
        <v>0</v>
      </c>
      <c r="G113" s="134">
        <f>G114</f>
        <v>0</v>
      </c>
    </row>
    <row r="114" spans="1:7" ht="15">
      <c r="A114" s="4" t="s">
        <v>133</v>
      </c>
      <c r="B114" s="219" t="s">
        <v>363</v>
      </c>
      <c r="C114" s="134">
        <v>4.2</v>
      </c>
      <c r="D114" s="107">
        <f>E114+G114</f>
        <v>3.6</v>
      </c>
      <c r="E114" s="250">
        <v>3.6</v>
      </c>
      <c r="F114" s="251"/>
      <c r="G114" s="250"/>
    </row>
    <row r="115" spans="1:7" ht="25.5">
      <c r="A115" s="103" t="s">
        <v>54</v>
      </c>
      <c r="B115" s="148" t="s">
        <v>625</v>
      </c>
      <c r="C115" s="106">
        <f>C116+C117</f>
        <v>3.2</v>
      </c>
      <c r="D115" s="106">
        <f>D116+D117</f>
        <v>3.2</v>
      </c>
      <c r="E115" s="106">
        <f>E116+E117</f>
        <v>3.2</v>
      </c>
      <c r="F115" s="106">
        <f>F116+F117</f>
        <v>2</v>
      </c>
      <c r="G115" s="106">
        <f>G116+G117</f>
        <v>0</v>
      </c>
    </row>
    <row r="116" spans="1:7" ht="25.5">
      <c r="A116" s="180" t="s">
        <v>134</v>
      </c>
      <c r="B116" s="225" t="s">
        <v>444</v>
      </c>
      <c r="C116" s="250">
        <v>3.2</v>
      </c>
      <c r="D116" s="112">
        <f>E116+G116</f>
        <v>3.2</v>
      </c>
      <c r="E116" s="250">
        <v>3.2</v>
      </c>
      <c r="F116" s="250">
        <v>2</v>
      </c>
      <c r="G116" s="251"/>
    </row>
    <row r="117" spans="1:7" ht="15">
      <c r="A117" s="180" t="s">
        <v>494</v>
      </c>
      <c r="B117" s="236" t="s">
        <v>363</v>
      </c>
      <c r="C117" s="250"/>
      <c r="D117" s="112">
        <f>E117+G117</f>
        <v>0</v>
      </c>
      <c r="E117" s="250"/>
      <c r="F117" s="251"/>
      <c r="G117" s="251"/>
    </row>
    <row r="118" spans="1:7" ht="25.5">
      <c r="A118" s="103" t="s">
        <v>254</v>
      </c>
      <c r="B118" s="28" t="s">
        <v>618</v>
      </c>
      <c r="C118" s="106">
        <f>C119+C120+C121</f>
        <v>161.49999999999997</v>
      </c>
      <c r="D118" s="106">
        <f>D119+D120+D121</f>
        <v>151.5</v>
      </c>
      <c r="E118" s="134">
        <f>E119+E120+E121</f>
        <v>151.5</v>
      </c>
      <c r="F118" s="134">
        <f>F119+F120+F121</f>
        <v>91.60000000000001</v>
      </c>
      <c r="G118" s="134">
        <f>G119+G120+G121</f>
        <v>0</v>
      </c>
    </row>
    <row r="119" spans="1:7" ht="15">
      <c r="A119" s="4" t="s">
        <v>255</v>
      </c>
      <c r="B119" s="219" t="s">
        <v>363</v>
      </c>
      <c r="C119" s="250">
        <v>159.2</v>
      </c>
      <c r="D119" s="112">
        <f aca="true" t="shared" si="3" ref="D119:D127">E119+G119</f>
        <v>150.3</v>
      </c>
      <c r="E119" s="107">
        <v>150.3</v>
      </c>
      <c r="F119" s="107">
        <v>91.4</v>
      </c>
      <c r="G119" s="107"/>
    </row>
    <row r="120" spans="1:7" ht="15">
      <c r="A120" s="181" t="s">
        <v>256</v>
      </c>
      <c r="B120" s="24" t="s">
        <v>503</v>
      </c>
      <c r="C120" s="250">
        <v>2.1</v>
      </c>
      <c r="D120" s="112">
        <f t="shared" si="3"/>
        <v>1</v>
      </c>
      <c r="E120" s="107">
        <v>1</v>
      </c>
      <c r="F120" s="106"/>
      <c r="G120" s="106"/>
    </row>
    <row r="121" spans="1:7" ht="25.5">
      <c r="A121" s="181" t="s">
        <v>475</v>
      </c>
      <c r="B121" s="225" t="s">
        <v>444</v>
      </c>
      <c r="C121" s="250">
        <v>0.2</v>
      </c>
      <c r="D121" s="112">
        <f t="shared" si="3"/>
        <v>0.2</v>
      </c>
      <c r="E121" s="107">
        <v>0.2</v>
      </c>
      <c r="F121" s="107">
        <v>0.2</v>
      </c>
      <c r="G121" s="106"/>
    </row>
    <row r="122" spans="1:7" ht="25.5">
      <c r="A122" s="103" t="s">
        <v>257</v>
      </c>
      <c r="B122" s="110" t="s">
        <v>621</v>
      </c>
      <c r="C122" s="106">
        <f>C123</f>
        <v>14.3</v>
      </c>
      <c r="D122" s="111">
        <f>E122+G122</f>
        <v>14.3</v>
      </c>
      <c r="E122" s="106">
        <f>E123</f>
        <v>14.3</v>
      </c>
      <c r="F122" s="106">
        <f>F123</f>
        <v>10.9</v>
      </c>
      <c r="G122" s="106">
        <f>G123</f>
        <v>0</v>
      </c>
    </row>
    <row r="123" spans="1:7" ht="25.5">
      <c r="A123" s="4" t="s">
        <v>258</v>
      </c>
      <c r="B123" s="225" t="s">
        <v>444</v>
      </c>
      <c r="C123" s="250">
        <v>14.3</v>
      </c>
      <c r="D123" s="112">
        <f t="shared" si="3"/>
        <v>14.3</v>
      </c>
      <c r="E123" s="107">
        <v>14.3</v>
      </c>
      <c r="F123" s="108">
        <v>10.9</v>
      </c>
      <c r="G123" s="109"/>
    </row>
    <row r="124" spans="1:7" ht="25.5">
      <c r="A124" s="103" t="s">
        <v>259</v>
      </c>
      <c r="B124" s="110" t="s">
        <v>635</v>
      </c>
      <c r="C124" s="106">
        <f>C125</f>
        <v>3.8</v>
      </c>
      <c r="D124" s="111">
        <f t="shared" si="3"/>
        <v>3.8</v>
      </c>
      <c r="E124" s="106">
        <f>E125</f>
        <v>3.8</v>
      </c>
      <c r="F124" s="106">
        <f>F125</f>
        <v>0.1</v>
      </c>
      <c r="G124" s="106">
        <f>G125</f>
        <v>0</v>
      </c>
    </row>
    <row r="125" spans="1:7" ht="25.5">
      <c r="A125" s="181" t="s">
        <v>260</v>
      </c>
      <c r="B125" s="225" t="s">
        <v>444</v>
      </c>
      <c r="C125" s="250">
        <v>3.8</v>
      </c>
      <c r="D125" s="112">
        <f t="shared" si="3"/>
        <v>3.8</v>
      </c>
      <c r="E125" s="107">
        <v>3.8</v>
      </c>
      <c r="F125" s="108">
        <v>0.1</v>
      </c>
      <c r="G125" s="109"/>
    </row>
    <row r="126" spans="1:7" ht="14.25">
      <c r="A126" s="183" t="s">
        <v>261</v>
      </c>
      <c r="B126" s="6" t="s">
        <v>633</v>
      </c>
      <c r="C126" s="106">
        <f>C127</f>
        <v>5</v>
      </c>
      <c r="D126" s="111">
        <f t="shared" si="3"/>
        <v>5</v>
      </c>
      <c r="E126" s="106">
        <f>E127</f>
        <v>5</v>
      </c>
      <c r="F126" s="106">
        <f>F127</f>
        <v>0</v>
      </c>
      <c r="G126" s="106">
        <f>G127</f>
        <v>0</v>
      </c>
    </row>
    <row r="127" spans="1:7" ht="15">
      <c r="A127" s="184" t="s">
        <v>262</v>
      </c>
      <c r="B127" s="219" t="s">
        <v>363</v>
      </c>
      <c r="C127" s="250">
        <v>5</v>
      </c>
      <c r="D127" s="107">
        <f t="shared" si="3"/>
        <v>5</v>
      </c>
      <c r="E127" s="107">
        <v>5</v>
      </c>
      <c r="F127" s="108"/>
      <c r="G127" s="108"/>
    </row>
    <row r="128" spans="1:7" ht="15.75">
      <c r="A128" s="182" t="s">
        <v>55</v>
      </c>
      <c r="B128" s="33" t="s">
        <v>65</v>
      </c>
      <c r="C128" s="106">
        <f>C129+C132+C136+C138</f>
        <v>461.70000000000005</v>
      </c>
      <c r="D128" s="106">
        <f>D129+D132+D136+D138</f>
        <v>443.0000000000001</v>
      </c>
      <c r="E128" s="106">
        <f>E129+E132+E136+E138</f>
        <v>443.0000000000001</v>
      </c>
      <c r="F128" s="106">
        <f>F129+F132+F136+F138</f>
        <v>167.7</v>
      </c>
      <c r="G128" s="106">
        <f>G129+G132+G136+G138</f>
        <v>0</v>
      </c>
    </row>
    <row r="129" spans="1:7" ht="28.5" customHeight="1">
      <c r="A129" s="103" t="s">
        <v>57</v>
      </c>
      <c r="B129" s="149" t="s">
        <v>625</v>
      </c>
      <c r="C129" s="106">
        <f>C130+C131</f>
        <v>8</v>
      </c>
      <c r="D129" s="106">
        <f>D130+D131</f>
        <v>8</v>
      </c>
      <c r="E129" s="106">
        <f>E130+E131</f>
        <v>8</v>
      </c>
      <c r="F129" s="106">
        <f>F130+F131</f>
        <v>4.7</v>
      </c>
      <c r="G129" s="106">
        <f>G130+G131</f>
        <v>0</v>
      </c>
    </row>
    <row r="130" spans="1:7" ht="25.5">
      <c r="A130" s="4" t="s">
        <v>135</v>
      </c>
      <c r="B130" s="225" t="s">
        <v>444</v>
      </c>
      <c r="C130" s="250">
        <v>8</v>
      </c>
      <c r="D130" s="112">
        <f>E130+G130</f>
        <v>8</v>
      </c>
      <c r="E130" s="107">
        <v>8</v>
      </c>
      <c r="F130" s="107">
        <v>4.7</v>
      </c>
      <c r="G130" s="107"/>
    </row>
    <row r="131" spans="1:7" ht="15">
      <c r="A131" s="4" t="s">
        <v>495</v>
      </c>
      <c r="B131" s="236" t="s">
        <v>363</v>
      </c>
      <c r="C131" s="250"/>
      <c r="D131" s="112">
        <f>E131+G131</f>
        <v>0</v>
      </c>
      <c r="E131" s="107"/>
      <c r="F131" s="107"/>
      <c r="G131" s="107"/>
    </row>
    <row r="132" spans="1:7" ht="25.5">
      <c r="A132" s="103" t="s">
        <v>58</v>
      </c>
      <c r="B132" s="122" t="s">
        <v>618</v>
      </c>
      <c r="C132" s="106">
        <f>C133+C134+C135</f>
        <v>400</v>
      </c>
      <c r="D132" s="106">
        <f>D133+D135+D134</f>
        <v>384.30000000000007</v>
      </c>
      <c r="E132" s="106">
        <f>E133+E135+E134</f>
        <v>384.30000000000007</v>
      </c>
      <c r="F132" s="106">
        <f>F133+F135+F134</f>
        <v>162.5</v>
      </c>
      <c r="G132" s="106">
        <f>G133+G135+G134</f>
        <v>0</v>
      </c>
    </row>
    <row r="133" spans="1:7" ht="15">
      <c r="A133" s="185" t="s">
        <v>136</v>
      </c>
      <c r="B133" s="219" t="s">
        <v>363</v>
      </c>
      <c r="C133" s="250">
        <v>380.5</v>
      </c>
      <c r="D133" s="112">
        <f aca="true" t="shared" si="4" ref="D133:D139">E133+G133</f>
        <v>365.6</v>
      </c>
      <c r="E133" s="107">
        <v>365.6</v>
      </c>
      <c r="F133" s="107">
        <v>161.7</v>
      </c>
      <c r="G133" s="107"/>
    </row>
    <row r="134" spans="1:7" ht="15">
      <c r="A134" s="185" t="s">
        <v>496</v>
      </c>
      <c r="B134" s="17" t="s">
        <v>184</v>
      </c>
      <c r="C134" s="250">
        <v>4.1</v>
      </c>
      <c r="D134" s="112">
        <f t="shared" si="4"/>
        <v>4.1</v>
      </c>
      <c r="E134" s="107">
        <v>4.1</v>
      </c>
      <c r="F134" s="107">
        <v>0.8</v>
      </c>
      <c r="G134" s="107"/>
    </row>
    <row r="135" spans="1:7" ht="15">
      <c r="A135" s="184" t="s">
        <v>389</v>
      </c>
      <c r="B135" s="24" t="s">
        <v>503</v>
      </c>
      <c r="C135" s="250">
        <v>15.4</v>
      </c>
      <c r="D135" s="112">
        <f t="shared" si="4"/>
        <v>14.6</v>
      </c>
      <c r="E135" s="107">
        <v>14.6</v>
      </c>
      <c r="F135" s="113"/>
      <c r="G135" s="113"/>
    </row>
    <row r="136" spans="1:7" ht="26.25" customHeight="1">
      <c r="A136" s="103" t="s">
        <v>59</v>
      </c>
      <c r="B136" s="110" t="s">
        <v>635</v>
      </c>
      <c r="C136" s="106">
        <f>C137</f>
        <v>20.1</v>
      </c>
      <c r="D136" s="111">
        <f t="shared" si="4"/>
        <v>20.1</v>
      </c>
      <c r="E136" s="106">
        <f>E137</f>
        <v>20.1</v>
      </c>
      <c r="F136" s="106">
        <f>F137</f>
        <v>0.5</v>
      </c>
      <c r="G136" s="106">
        <f>G137</f>
        <v>0</v>
      </c>
    </row>
    <row r="137" spans="1:7" ht="25.5">
      <c r="A137" s="181" t="s">
        <v>137</v>
      </c>
      <c r="B137" s="225" t="s">
        <v>444</v>
      </c>
      <c r="C137" s="250">
        <v>20.1</v>
      </c>
      <c r="D137" s="112">
        <f t="shared" si="4"/>
        <v>20.1</v>
      </c>
      <c r="E137" s="107">
        <v>20.1</v>
      </c>
      <c r="F137" s="109">
        <v>0.5</v>
      </c>
      <c r="G137" s="109"/>
    </row>
    <row r="138" spans="1:7" ht="14.25">
      <c r="A138" s="183" t="s">
        <v>209</v>
      </c>
      <c r="B138" s="6" t="s">
        <v>633</v>
      </c>
      <c r="C138" s="106">
        <f>C139</f>
        <v>33.6</v>
      </c>
      <c r="D138" s="111">
        <f t="shared" si="4"/>
        <v>30.6</v>
      </c>
      <c r="E138" s="106">
        <f>E139</f>
        <v>30.6</v>
      </c>
      <c r="F138" s="106">
        <f>F139</f>
        <v>0</v>
      </c>
      <c r="G138" s="106">
        <f>G139</f>
        <v>0</v>
      </c>
    </row>
    <row r="139" spans="1:7" ht="15">
      <c r="A139" s="4" t="s">
        <v>210</v>
      </c>
      <c r="B139" s="219" t="s">
        <v>363</v>
      </c>
      <c r="C139" s="250">
        <v>33.6</v>
      </c>
      <c r="D139" s="107">
        <f t="shared" si="4"/>
        <v>30.6</v>
      </c>
      <c r="E139" s="107">
        <v>30.6</v>
      </c>
      <c r="F139" s="108"/>
      <c r="G139" s="109"/>
    </row>
    <row r="140" spans="1:7" ht="15.75">
      <c r="A140" s="182" t="s">
        <v>60</v>
      </c>
      <c r="B140" s="33" t="s">
        <v>150</v>
      </c>
      <c r="C140" s="106">
        <f>C143+C146+C150+C152+C154+C141</f>
        <v>294.6</v>
      </c>
      <c r="D140" s="106">
        <f>D143+D146+D150+D152+D154+D141</f>
        <v>270.4</v>
      </c>
      <c r="E140" s="106">
        <f>E143+E146+E150+E152+E154+E141</f>
        <v>270.4</v>
      </c>
      <c r="F140" s="106">
        <f>F143+F146+F150+F152+F154+F141</f>
        <v>137</v>
      </c>
      <c r="G140" s="106">
        <f>G143+G146+G150+G152+G154+G141</f>
        <v>0</v>
      </c>
    </row>
    <row r="141" spans="1:7" ht="14.25">
      <c r="A141" s="103" t="s">
        <v>390</v>
      </c>
      <c r="B141" s="27" t="s">
        <v>636</v>
      </c>
      <c r="C141" s="106">
        <f>C142</f>
        <v>5.6</v>
      </c>
      <c r="D141" s="106">
        <f>D142</f>
        <v>3.4</v>
      </c>
      <c r="E141" s="134">
        <f>E142</f>
        <v>3.4</v>
      </c>
      <c r="F141" s="134">
        <f>F142</f>
        <v>0</v>
      </c>
      <c r="G141" s="134">
        <f>G142</f>
        <v>0</v>
      </c>
    </row>
    <row r="142" spans="1:7" ht="15">
      <c r="A142" s="182" t="s">
        <v>138</v>
      </c>
      <c r="B142" s="219" t="s">
        <v>363</v>
      </c>
      <c r="C142" s="250">
        <v>5.6</v>
      </c>
      <c r="D142" s="107">
        <f>E142+G142</f>
        <v>3.4</v>
      </c>
      <c r="E142" s="250">
        <v>3.4</v>
      </c>
      <c r="F142" s="251"/>
      <c r="G142" s="250"/>
    </row>
    <row r="143" spans="1:7" ht="25.5">
      <c r="A143" s="258" t="s">
        <v>63</v>
      </c>
      <c r="B143" s="148" t="s">
        <v>625</v>
      </c>
      <c r="C143" s="106">
        <f>C144+C145</f>
        <v>12.9</v>
      </c>
      <c r="D143" s="106">
        <f>D144+D145</f>
        <v>12.9</v>
      </c>
      <c r="E143" s="106">
        <f>E144+E145</f>
        <v>12.9</v>
      </c>
      <c r="F143" s="106">
        <f>F144+F145</f>
        <v>7.6</v>
      </c>
      <c r="G143" s="106">
        <f>G144+G145</f>
        <v>0</v>
      </c>
    </row>
    <row r="144" spans="1:7" ht="25.5">
      <c r="A144" s="4" t="s">
        <v>139</v>
      </c>
      <c r="B144" s="225" t="s">
        <v>444</v>
      </c>
      <c r="C144" s="250">
        <v>12.9</v>
      </c>
      <c r="D144" s="112">
        <f>E144+G144</f>
        <v>12.9</v>
      </c>
      <c r="E144" s="107">
        <v>12.9</v>
      </c>
      <c r="F144" s="107">
        <v>7.6</v>
      </c>
      <c r="G144" s="107"/>
    </row>
    <row r="145" spans="1:7" ht="15">
      <c r="A145" s="4" t="s">
        <v>476</v>
      </c>
      <c r="B145" s="236" t="s">
        <v>363</v>
      </c>
      <c r="C145" s="134"/>
      <c r="D145" s="112">
        <f>E145+G145</f>
        <v>0</v>
      </c>
      <c r="E145" s="107"/>
      <c r="F145" s="107"/>
      <c r="G145" s="107"/>
    </row>
    <row r="146" spans="1:7" ht="25.5">
      <c r="A146" s="103" t="s">
        <v>212</v>
      </c>
      <c r="B146" s="122" t="s">
        <v>618</v>
      </c>
      <c r="C146" s="106">
        <f>C147+C148+C149</f>
        <v>221.4</v>
      </c>
      <c r="D146" s="106">
        <f>D147+D148+D149</f>
        <v>199.4</v>
      </c>
      <c r="E146" s="106">
        <f>E147+E148+E149</f>
        <v>199.4</v>
      </c>
      <c r="F146" s="106">
        <f>F147+F148+F149</f>
        <v>110</v>
      </c>
      <c r="G146" s="106">
        <f>G147+G148+G149</f>
        <v>0</v>
      </c>
    </row>
    <row r="147" spans="1:7" ht="15">
      <c r="A147" s="185" t="s">
        <v>213</v>
      </c>
      <c r="B147" s="219" t="s">
        <v>363</v>
      </c>
      <c r="C147" s="250">
        <v>214.8</v>
      </c>
      <c r="D147" s="112">
        <f>E147+G147</f>
        <v>197.3</v>
      </c>
      <c r="E147" s="107">
        <v>197.3</v>
      </c>
      <c r="F147" s="107">
        <v>109.2</v>
      </c>
      <c r="G147" s="107"/>
    </row>
    <row r="148" spans="1:7" ht="15">
      <c r="A148" s="4" t="s">
        <v>488</v>
      </c>
      <c r="B148" s="24" t="s">
        <v>503</v>
      </c>
      <c r="C148" s="250">
        <v>5.5</v>
      </c>
      <c r="D148" s="112">
        <f aca="true" t="shared" si="5" ref="D148:D155">E148+G148</f>
        <v>1</v>
      </c>
      <c r="E148" s="107">
        <v>1</v>
      </c>
      <c r="F148" s="113"/>
      <c r="G148" s="113"/>
    </row>
    <row r="149" spans="1:7" ht="25.5">
      <c r="A149" s="4" t="s">
        <v>489</v>
      </c>
      <c r="B149" s="225" t="s">
        <v>444</v>
      </c>
      <c r="C149" s="250">
        <v>1.1</v>
      </c>
      <c r="D149" s="112">
        <f t="shared" si="5"/>
        <v>1.1</v>
      </c>
      <c r="E149" s="107">
        <v>1.1</v>
      </c>
      <c r="F149" s="113">
        <v>0.8</v>
      </c>
      <c r="G149" s="113"/>
    </row>
    <row r="150" spans="1:7" ht="25.5">
      <c r="A150" s="103" t="s">
        <v>214</v>
      </c>
      <c r="B150" s="110" t="s">
        <v>635</v>
      </c>
      <c r="C150" s="106">
        <f>C151</f>
        <v>17.7</v>
      </c>
      <c r="D150" s="111">
        <f t="shared" si="5"/>
        <v>17.7</v>
      </c>
      <c r="E150" s="106">
        <f>E151</f>
        <v>17.7</v>
      </c>
      <c r="F150" s="106">
        <f>F151</f>
        <v>0.4</v>
      </c>
      <c r="G150" s="106">
        <f>G151</f>
        <v>0</v>
      </c>
    </row>
    <row r="151" spans="1:7" ht="15">
      <c r="A151" s="181" t="s">
        <v>215</v>
      </c>
      <c r="B151" s="23" t="s">
        <v>184</v>
      </c>
      <c r="C151" s="250">
        <v>17.7</v>
      </c>
      <c r="D151" s="112">
        <f t="shared" si="5"/>
        <v>17.7</v>
      </c>
      <c r="E151" s="107">
        <v>17.7</v>
      </c>
      <c r="F151" s="108">
        <v>0.4</v>
      </c>
      <c r="G151" s="109"/>
    </row>
    <row r="152" spans="1:7" ht="14.25">
      <c r="A152" s="183" t="s">
        <v>490</v>
      </c>
      <c r="B152" s="6" t="s">
        <v>633</v>
      </c>
      <c r="C152" s="106">
        <f>C153</f>
        <v>12</v>
      </c>
      <c r="D152" s="111">
        <f t="shared" si="5"/>
        <v>12</v>
      </c>
      <c r="E152" s="106">
        <f>E153</f>
        <v>12</v>
      </c>
      <c r="F152" s="106">
        <f>F153</f>
        <v>0</v>
      </c>
      <c r="G152" s="106">
        <f>G153</f>
        <v>0</v>
      </c>
    </row>
    <row r="153" spans="1:7" ht="15">
      <c r="A153" s="4" t="s">
        <v>491</v>
      </c>
      <c r="B153" s="219" t="s">
        <v>363</v>
      </c>
      <c r="C153" s="250">
        <v>12</v>
      </c>
      <c r="D153" s="107">
        <f t="shared" si="5"/>
        <v>12</v>
      </c>
      <c r="E153" s="107">
        <v>12</v>
      </c>
      <c r="F153" s="108"/>
      <c r="G153" s="108"/>
    </row>
    <row r="154" spans="1:7" ht="25.5">
      <c r="A154" s="103" t="s">
        <v>492</v>
      </c>
      <c r="B154" s="110" t="s">
        <v>621</v>
      </c>
      <c r="C154" s="106">
        <f>C155</f>
        <v>25</v>
      </c>
      <c r="D154" s="111">
        <f t="shared" si="5"/>
        <v>25</v>
      </c>
      <c r="E154" s="106">
        <f>E155</f>
        <v>25</v>
      </c>
      <c r="F154" s="106">
        <f>F155</f>
        <v>19</v>
      </c>
      <c r="G154" s="106">
        <f>G155</f>
        <v>0</v>
      </c>
    </row>
    <row r="155" spans="1:7" ht="25.5">
      <c r="A155" s="4" t="s">
        <v>493</v>
      </c>
      <c r="B155" s="225" t="s">
        <v>444</v>
      </c>
      <c r="C155" s="250">
        <v>25</v>
      </c>
      <c r="D155" s="107">
        <f t="shared" si="5"/>
        <v>25</v>
      </c>
      <c r="E155" s="107">
        <v>25</v>
      </c>
      <c r="F155" s="109">
        <v>19</v>
      </c>
      <c r="G155" s="109"/>
    </row>
    <row r="156" spans="1:7" ht="15.75">
      <c r="A156" s="103" t="s">
        <v>64</v>
      </c>
      <c r="B156" s="19" t="s">
        <v>222</v>
      </c>
      <c r="C156" s="106">
        <f>C157+C159+C162+C166+C168+C170</f>
        <v>465.1000000000001</v>
      </c>
      <c r="D156" s="106">
        <f>D157+D159+D162+D166+D168+D170</f>
        <v>455.8</v>
      </c>
      <c r="E156" s="106">
        <f>E157+E159+E162+E166+E168+E170</f>
        <v>455.8</v>
      </c>
      <c r="F156" s="106">
        <f>F157+F159+F162+F166+F168+F170</f>
        <v>273.6</v>
      </c>
      <c r="G156" s="106">
        <f>G157+G159+G162+G166+G168+G170</f>
        <v>0</v>
      </c>
    </row>
    <row r="157" spans="1:7" ht="14.25">
      <c r="A157" s="4" t="s">
        <v>66</v>
      </c>
      <c r="B157" s="27" t="s">
        <v>636</v>
      </c>
      <c r="C157" s="106">
        <f>C158</f>
        <v>3.6</v>
      </c>
      <c r="D157" s="106">
        <f>D158</f>
        <v>3.5</v>
      </c>
      <c r="E157" s="106">
        <f>E158</f>
        <v>3.5</v>
      </c>
      <c r="F157" s="106">
        <f>F158</f>
        <v>0</v>
      </c>
      <c r="G157" s="106">
        <f>G158</f>
        <v>0</v>
      </c>
    </row>
    <row r="158" spans="1:7" ht="15">
      <c r="A158" s="127" t="s">
        <v>140</v>
      </c>
      <c r="B158" s="219" t="s">
        <v>363</v>
      </c>
      <c r="C158" s="250">
        <v>3.6</v>
      </c>
      <c r="D158" s="107">
        <f>E158+G158</f>
        <v>3.5</v>
      </c>
      <c r="E158" s="107">
        <v>3.5</v>
      </c>
      <c r="F158" s="113"/>
      <c r="G158" s="107"/>
    </row>
    <row r="159" spans="1:7" ht="25.5">
      <c r="A159" s="103" t="s">
        <v>67</v>
      </c>
      <c r="B159" s="148" t="s">
        <v>625</v>
      </c>
      <c r="C159" s="106">
        <f>C160+C161</f>
        <v>7.7</v>
      </c>
      <c r="D159" s="106">
        <f>D160+D161</f>
        <v>7.7</v>
      </c>
      <c r="E159" s="106">
        <f>E160+E161</f>
        <v>7.7</v>
      </c>
      <c r="F159" s="106">
        <f>F160+F161</f>
        <v>4.6</v>
      </c>
      <c r="G159" s="106">
        <f>G160+G161</f>
        <v>0</v>
      </c>
    </row>
    <row r="160" spans="1:7" ht="25.5">
      <c r="A160" s="4" t="s">
        <v>141</v>
      </c>
      <c r="B160" s="225" t="s">
        <v>444</v>
      </c>
      <c r="C160" s="250">
        <v>7.7</v>
      </c>
      <c r="D160" s="112">
        <f>E160+G160</f>
        <v>7.7</v>
      </c>
      <c r="E160" s="107">
        <v>7.7</v>
      </c>
      <c r="F160" s="107">
        <v>4.6</v>
      </c>
      <c r="G160" s="113"/>
    </row>
    <row r="161" spans="1:7" ht="15">
      <c r="A161" s="4" t="s">
        <v>487</v>
      </c>
      <c r="B161" s="236" t="s">
        <v>363</v>
      </c>
      <c r="C161" s="134"/>
      <c r="D161" s="112">
        <f>E161+G161</f>
        <v>0</v>
      </c>
      <c r="E161" s="107"/>
      <c r="F161" s="107"/>
      <c r="G161" s="113"/>
    </row>
    <row r="162" spans="1:7" ht="25.5">
      <c r="A162" s="103" t="s">
        <v>216</v>
      </c>
      <c r="B162" s="28" t="s">
        <v>618</v>
      </c>
      <c r="C162" s="106">
        <f>C163+C164+C165</f>
        <v>418.6</v>
      </c>
      <c r="D162" s="106">
        <f>D163+D165+D164</f>
        <v>409.4</v>
      </c>
      <c r="E162" s="106">
        <f>E163+E165+E164</f>
        <v>409.4</v>
      </c>
      <c r="F162" s="106">
        <f>F163+F165+F164</f>
        <v>252.10000000000002</v>
      </c>
      <c r="G162" s="106">
        <f>G163+G165+G164</f>
        <v>0</v>
      </c>
    </row>
    <row r="163" spans="1:7" ht="15">
      <c r="A163" s="4" t="s">
        <v>217</v>
      </c>
      <c r="B163" s="219" t="s">
        <v>363</v>
      </c>
      <c r="C163" s="250">
        <v>250.7</v>
      </c>
      <c r="D163" s="112">
        <f aca="true" t="shared" si="6" ref="D163:D171">E163+G163</f>
        <v>243.6</v>
      </c>
      <c r="E163" s="107">
        <v>243.6</v>
      </c>
      <c r="F163" s="113">
        <v>137.3</v>
      </c>
      <c r="G163" s="107"/>
    </row>
    <row r="164" spans="1:7" ht="25.5">
      <c r="A164" s="180" t="s">
        <v>391</v>
      </c>
      <c r="B164" s="225" t="s">
        <v>444</v>
      </c>
      <c r="C164" s="250">
        <v>162.9</v>
      </c>
      <c r="D164" s="112">
        <f t="shared" si="6"/>
        <v>162.9</v>
      </c>
      <c r="E164" s="107">
        <v>162.9</v>
      </c>
      <c r="F164" s="107">
        <v>114.8</v>
      </c>
      <c r="G164" s="107"/>
    </row>
    <row r="165" spans="1:7" ht="15">
      <c r="A165" s="105" t="s">
        <v>392</v>
      </c>
      <c r="B165" s="24" t="s">
        <v>503</v>
      </c>
      <c r="C165" s="250">
        <v>5</v>
      </c>
      <c r="D165" s="112">
        <f t="shared" si="6"/>
        <v>2.9</v>
      </c>
      <c r="E165" s="107">
        <v>2.9</v>
      </c>
      <c r="F165" s="106"/>
      <c r="G165" s="106"/>
    </row>
    <row r="166" spans="1:7" ht="25.5">
      <c r="A166" s="103" t="s">
        <v>218</v>
      </c>
      <c r="B166" s="110" t="s">
        <v>621</v>
      </c>
      <c r="C166" s="106">
        <f>C167</f>
        <v>25.6</v>
      </c>
      <c r="D166" s="111">
        <f t="shared" si="6"/>
        <v>25.6</v>
      </c>
      <c r="E166" s="106">
        <f>E167</f>
        <v>25.6</v>
      </c>
      <c r="F166" s="106">
        <f>F167</f>
        <v>16.7</v>
      </c>
      <c r="G166" s="106">
        <f>G167</f>
        <v>0</v>
      </c>
    </row>
    <row r="167" spans="1:7" ht="25.5">
      <c r="A167" s="4" t="s">
        <v>219</v>
      </c>
      <c r="B167" s="225" t="s">
        <v>444</v>
      </c>
      <c r="C167" s="250">
        <v>25.6</v>
      </c>
      <c r="D167" s="112">
        <f t="shared" si="6"/>
        <v>25.6</v>
      </c>
      <c r="E167" s="107">
        <v>25.6</v>
      </c>
      <c r="F167" s="109">
        <v>16.7</v>
      </c>
      <c r="G167" s="109"/>
    </row>
    <row r="168" spans="1:7" ht="25.5">
      <c r="A168" s="103" t="s">
        <v>393</v>
      </c>
      <c r="B168" s="110" t="s">
        <v>635</v>
      </c>
      <c r="C168" s="106">
        <f>C169</f>
        <v>7.6</v>
      </c>
      <c r="D168" s="111">
        <f t="shared" si="6"/>
        <v>7.6</v>
      </c>
      <c r="E168" s="106">
        <f>E169</f>
        <v>7.6</v>
      </c>
      <c r="F168" s="106">
        <f>F169</f>
        <v>0.2</v>
      </c>
      <c r="G168" s="106">
        <f>G169</f>
        <v>0</v>
      </c>
    </row>
    <row r="169" spans="1:7" ht="25.5">
      <c r="A169" s="4" t="s">
        <v>394</v>
      </c>
      <c r="B169" s="225" t="s">
        <v>444</v>
      </c>
      <c r="C169" s="250">
        <v>7.6</v>
      </c>
      <c r="D169" s="112">
        <f t="shared" si="6"/>
        <v>7.6</v>
      </c>
      <c r="E169" s="107">
        <v>7.6</v>
      </c>
      <c r="F169" s="108">
        <v>0.2</v>
      </c>
      <c r="G169" s="109"/>
    </row>
    <row r="170" spans="1:7" ht="14.25">
      <c r="A170" s="4" t="s">
        <v>395</v>
      </c>
      <c r="B170" s="6" t="s">
        <v>633</v>
      </c>
      <c r="C170" s="106">
        <f>C171</f>
        <v>2</v>
      </c>
      <c r="D170" s="106">
        <f t="shared" si="6"/>
        <v>2</v>
      </c>
      <c r="E170" s="106">
        <f>E171</f>
        <v>2</v>
      </c>
      <c r="F170" s="106">
        <f>F171</f>
        <v>0</v>
      </c>
      <c r="G170" s="106">
        <f>G171</f>
        <v>0</v>
      </c>
    </row>
    <row r="171" spans="1:7" ht="15">
      <c r="A171" s="181" t="s">
        <v>396</v>
      </c>
      <c r="B171" s="219" t="s">
        <v>363</v>
      </c>
      <c r="C171" s="250">
        <v>2</v>
      </c>
      <c r="D171" s="107">
        <f t="shared" si="6"/>
        <v>2</v>
      </c>
      <c r="E171" s="107">
        <v>2</v>
      </c>
      <c r="F171" s="108"/>
      <c r="G171" s="108"/>
    </row>
    <row r="172" spans="1:7" ht="15">
      <c r="A172" s="102" t="s">
        <v>68</v>
      </c>
      <c r="B172" s="419" t="s">
        <v>223</v>
      </c>
      <c r="C172" s="106">
        <f>C173+C175+C178+C182+C184+C186</f>
        <v>1563.3999999999999</v>
      </c>
      <c r="D172" s="106">
        <f>D173+D175+D178+D182+D184+D186</f>
        <v>1493.1</v>
      </c>
      <c r="E172" s="106">
        <f>E173+E175+E178+E182+E184+E186</f>
        <v>1493.1</v>
      </c>
      <c r="F172" s="106">
        <f>F173+F175+F178+F182+F184+F186</f>
        <v>755.6</v>
      </c>
      <c r="G172" s="106">
        <f>G173+G175+G178+G182+G184+G186</f>
        <v>0</v>
      </c>
    </row>
    <row r="173" spans="1:7" ht="14.25">
      <c r="A173" s="121" t="s">
        <v>69</v>
      </c>
      <c r="B173" s="114" t="s">
        <v>636</v>
      </c>
      <c r="C173" s="106">
        <f>C174</f>
        <v>17.8</v>
      </c>
      <c r="D173" s="106">
        <f>D174</f>
        <v>13.6</v>
      </c>
      <c r="E173" s="106">
        <f>E174</f>
        <v>13.6</v>
      </c>
      <c r="F173" s="106">
        <f>F174</f>
        <v>0</v>
      </c>
      <c r="G173" s="106">
        <f>G174</f>
        <v>0</v>
      </c>
    </row>
    <row r="174" spans="1:7" ht="15">
      <c r="A174" s="128" t="s">
        <v>143</v>
      </c>
      <c r="B174" s="219" t="s">
        <v>363</v>
      </c>
      <c r="C174" s="107">
        <f>C158+C114+C98+C142</f>
        <v>17.8</v>
      </c>
      <c r="D174" s="107">
        <f>E174+G174</f>
        <v>13.6</v>
      </c>
      <c r="E174" s="107">
        <f>E158+E114+E98+E142</f>
        <v>13.6</v>
      </c>
      <c r="F174" s="107">
        <f>F158+F114+F98</f>
        <v>0</v>
      </c>
      <c r="G174" s="107">
        <f>G158+G114+G98</f>
        <v>0</v>
      </c>
    </row>
    <row r="175" spans="1:7" ht="28.5">
      <c r="A175" s="121" t="s">
        <v>70</v>
      </c>
      <c r="B175" s="115" t="s">
        <v>625</v>
      </c>
      <c r="C175" s="106">
        <f>C176+C177</f>
        <v>33.300000000000004</v>
      </c>
      <c r="D175" s="106">
        <f>D176+D177</f>
        <v>33.300000000000004</v>
      </c>
      <c r="E175" s="106">
        <f>E176+E177</f>
        <v>33.300000000000004</v>
      </c>
      <c r="F175" s="106">
        <f>F176+F177</f>
        <v>19.7</v>
      </c>
      <c r="G175" s="106">
        <f>G176+G177</f>
        <v>0</v>
      </c>
    </row>
    <row r="176" spans="1:7" ht="15">
      <c r="A176" s="128" t="s">
        <v>144</v>
      </c>
      <c r="B176" s="8" t="s">
        <v>184</v>
      </c>
      <c r="C176" s="107">
        <f>C100+C116+C130+C144+C160</f>
        <v>33.300000000000004</v>
      </c>
      <c r="D176" s="112">
        <f>E176+G176</f>
        <v>33.300000000000004</v>
      </c>
      <c r="E176" s="107">
        <f>E100+E116+E130+E144+E160</f>
        <v>33.300000000000004</v>
      </c>
      <c r="F176" s="107">
        <f>F100+F116+F130+F144+F160</f>
        <v>19.7</v>
      </c>
      <c r="G176" s="107">
        <f>G100+G116+G130+G144+G160</f>
        <v>0</v>
      </c>
    </row>
    <row r="177" spans="1:7" ht="15">
      <c r="A177" s="128" t="s">
        <v>486</v>
      </c>
      <c r="B177" s="236" t="s">
        <v>363</v>
      </c>
      <c r="C177" s="107">
        <f>C101+C117+C131+C145+C161</f>
        <v>0</v>
      </c>
      <c r="D177" s="112">
        <f>E177+G177</f>
        <v>0</v>
      </c>
      <c r="E177" s="107">
        <f>E161+E145+E131+E117+E101</f>
        <v>0</v>
      </c>
      <c r="F177" s="107">
        <f>F161+F145+F131+F117+F101</f>
        <v>0</v>
      </c>
      <c r="G177" s="107">
        <f>G161+G145+G131+G117+G101</f>
        <v>0</v>
      </c>
    </row>
    <row r="178" spans="1:7" ht="25.5">
      <c r="A178" s="121" t="s">
        <v>71</v>
      </c>
      <c r="B178" s="116" t="s">
        <v>618</v>
      </c>
      <c r="C178" s="106">
        <f>C179+C180+C181</f>
        <v>1324.2</v>
      </c>
      <c r="D178" s="106">
        <f>D179+D181+D180</f>
        <v>1261.1</v>
      </c>
      <c r="E178" s="106">
        <f>E179+E181+E180</f>
        <v>1261.1</v>
      </c>
      <c r="F178" s="106">
        <f>F179+F181+F180</f>
        <v>677.6</v>
      </c>
      <c r="G178" s="106">
        <f>G179+G181+G180</f>
        <v>0</v>
      </c>
    </row>
    <row r="179" spans="1:7" ht="15">
      <c r="A179" s="128" t="s">
        <v>145</v>
      </c>
      <c r="B179" s="219" t="s">
        <v>363</v>
      </c>
      <c r="C179" s="107">
        <f>C163+C147+C133+C119+C103</f>
        <v>1124.5</v>
      </c>
      <c r="D179" s="112">
        <f aca="true" t="shared" si="7" ref="D179:D187">E179+G179</f>
        <v>1069.8999999999999</v>
      </c>
      <c r="E179" s="107">
        <f>E163+E147+E133+E119+E103</f>
        <v>1069.8999999999999</v>
      </c>
      <c r="F179" s="107">
        <f>F163+F147+F133+F119+F103</f>
        <v>560.9</v>
      </c>
      <c r="G179" s="107">
        <f>G163+G147+G133+G119+G103</f>
        <v>0</v>
      </c>
    </row>
    <row r="180" spans="1:7" ht="25.5">
      <c r="A180" s="128" t="s">
        <v>263</v>
      </c>
      <c r="B180" s="225" t="s">
        <v>444</v>
      </c>
      <c r="C180" s="107">
        <f>C105+C121+C134+C149+C164</f>
        <v>168.4</v>
      </c>
      <c r="D180" s="112">
        <f t="shared" si="7"/>
        <v>168.4</v>
      </c>
      <c r="E180" s="107">
        <f>E105+E121+E134+E149+E164</f>
        <v>168.4</v>
      </c>
      <c r="F180" s="107">
        <f>F105+F121+F134+F149+F164</f>
        <v>116.7</v>
      </c>
      <c r="G180" s="107">
        <f>G105+G121+G134+G149+G164</f>
        <v>0</v>
      </c>
    </row>
    <row r="181" spans="1:7" ht="15">
      <c r="A181" s="128" t="s">
        <v>264</v>
      </c>
      <c r="B181" s="24" t="s">
        <v>369</v>
      </c>
      <c r="C181" s="107">
        <f>C165+C148+C135+C104+C120</f>
        <v>31.3</v>
      </c>
      <c r="D181" s="112">
        <f t="shared" si="7"/>
        <v>22.8</v>
      </c>
      <c r="E181" s="107">
        <f>E165+E148+E135+E104+E120</f>
        <v>22.8</v>
      </c>
      <c r="F181" s="107">
        <f>F165+F148+F135+F104+F120</f>
        <v>0</v>
      </c>
      <c r="G181" s="107">
        <f>G165+G148+G135+G104+G120</f>
        <v>0</v>
      </c>
    </row>
    <row r="182" spans="1:7" ht="25.5">
      <c r="A182" s="121" t="s">
        <v>220</v>
      </c>
      <c r="B182" s="110" t="s">
        <v>621</v>
      </c>
      <c r="C182" s="106">
        <f>C183</f>
        <v>78.5</v>
      </c>
      <c r="D182" s="111">
        <f>E182+G182</f>
        <v>78.5</v>
      </c>
      <c r="E182" s="106">
        <f>E183</f>
        <v>78.5</v>
      </c>
      <c r="F182" s="106">
        <f>F183</f>
        <v>57</v>
      </c>
      <c r="G182" s="106">
        <f>G183</f>
        <v>0</v>
      </c>
    </row>
    <row r="183" spans="1:7" ht="15">
      <c r="A183" s="128" t="s">
        <v>221</v>
      </c>
      <c r="B183" s="117" t="s">
        <v>184</v>
      </c>
      <c r="C183" s="107">
        <f>C167+C155+C123+C107</f>
        <v>78.5</v>
      </c>
      <c r="D183" s="112">
        <f t="shared" si="7"/>
        <v>78.5</v>
      </c>
      <c r="E183" s="107">
        <f>E167+E155+E123+E107</f>
        <v>78.5</v>
      </c>
      <c r="F183" s="107">
        <f>F167+F155+F123+F107</f>
        <v>57</v>
      </c>
      <c r="G183" s="107">
        <f>G167+G155+G123+G107</f>
        <v>0</v>
      </c>
    </row>
    <row r="184" spans="1:7" ht="25.5">
      <c r="A184" s="121" t="s">
        <v>265</v>
      </c>
      <c r="B184" s="118" t="s">
        <v>211</v>
      </c>
      <c r="C184" s="106">
        <f>C185</f>
        <v>52.99999999999999</v>
      </c>
      <c r="D184" s="111">
        <f t="shared" si="7"/>
        <v>52.99999999999999</v>
      </c>
      <c r="E184" s="106">
        <f>E185</f>
        <v>52.99999999999999</v>
      </c>
      <c r="F184" s="106">
        <f>F185</f>
        <v>1.3000000000000003</v>
      </c>
      <c r="G184" s="106">
        <f>G185</f>
        <v>0</v>
      </c>
    </row>
    <row r="185" spans="1:7" ht="25.5">
      <c r="A185" s="128" t="s">
        <v>266</v>
      </c>
      <c r="B185" s="225" t="s">
        <v>444</v>
      </c>
      <c r="C185" s="107">
        <f>C169+C151+C137+C125+C109</f>
        <v>52.99999999999999</v>
      </c>
      <c r="D185" s="112">
        <f t="shared" si="7"/>
        <v>52.99999999999999</v>
      </c>
      <c r="E185" s="107">
        <f>E169+E151+E137+E125+E109</f>
        <v>52.99999999999999</v>
      </c>
      <c r="F185" s="107">
        <f>F169+F151+F137+F125+F109</f>
        <v>1.3000000000000003</v>
      </c>
      <c r="G185" s="107">
        <f>G169+G151+G137+G125+G109</f>
        <v>0</v>
      </c>
    </row>
    <row r="186" spans="1:7" ht="14.25">
      <c r="A186" s="128" t="s">
        <v>267</v>
      </c>
      <c r="B186" s="119" t="s">
        <v>633</v>
      </c>
      <c r="C186" s="106">
        <f>C187</f>
        <v>56.6</v>
      </c>
      <c r="D186" s="106">
        <f t="shared" si="7"/>
        <v>53.6</v>
      </c>
      <c r="E186" s="106">
        <f>E187</f>
        <v>53.6</v>
      </c>
      <c r="F186" s="106">
        <f>F187</f>
        <v>0</v>
      </c>
      <c r="G186" s="106">
        <f>G187</f>
        <v>0</v>
      </c>
    </row>
    <row r="187" spans="1:7" ht="15">
      <c r="A187" s="128" t="s">
        <v>268</v>
      </c>
      <c r="B187" s="219" t="s">
        <v>363</v>
      </c>
      <c r="C187" s="107">
        <f>C171+C153+C139+C127+C111</f>
        <v>56.6</v>
      </c>
      <c r="D187" s="112">
        <f t="shared" si="7"/>
        <v>53.6</v>
      </c>
      <c r="E187" s="107">
        <f>E171+E153+E139+E127+E111</f>
        <v>53.6</v>
      </c>
      <c r="F187" s="107">
        <f>F171+F153+F139+F127+F111</f>
        <v>0</v>
      </c>
      <c r="G187" s="107">
        <f>G171+G153+G139+G127+G111</f>
        <v>0</v>
      </c>
    </row>
    <row r="188" spans="1:7" ht="15.75">
      <c r="A188" s="120" t="s">
        <v>72</v>
      </c>
      <c r="B188" s="420" t="s">
        <v>124</v>
      </c>
      <c r="C188" s="106">
        <f>C189</f>
        <v>240.89999999999998</v>
      </c>
      <c r="D188" s="223">
        <f>D189</f>
        <v>238.8</v>
      </c>
      <c r="E188" s="223">
        <f>E189</f>
        <v>238.8</v>
      </c>
      <c r="F188" s="223">
        <f>F189</f>
        <v>159.5</v>
      </c>
      <c r="G188" s="223">
        <f>G189</f>
        <v>0</v>
      </c>
    </row>
    <row r="189" spans="1:7" ht="25.5">
      <c r="A189" s="234" t="s">
        <v>73</v>
      </c>
      <c r="B189" s="122" t="s">
        <v>625</v>
      </c>
      <c r="C189" s="106">
        <f>C190+C191+C192</f>
        <v>240.89999999999998</v>
      </c>
      <c r="D189" s="106">
        <f>D190+D191+D192</f>
        <v>238.8</v>
      </c>
      <c r="E189" s="106">
        <f>E190+E191+E192</f>
        <v>238.8</v>
      </c>
      <c r="F189" s="106">
        <f>F190+F191+F192</f>
        <v>159.5</v>
      </c>
      <c r="G189" s="106">
        <f>G190+G191+G192</f>
        <v>0</v>
      </c>
    </row>
    <row r="190" spans="1:7" ht="15">
      <c r="A190" s="235" t="s">
        <v>146</v>
      </c>
      <c r="B190" s="236" t="s">
        <v>363</v>
      </c>
      <c r="C190" s="250">
        <v>134.1</v>
      </c>
      <c r="D190" s="112">
        <f>E190+G190</f>
        <v>132.2</v>
      </c>
      <c r="E190" s="113">
        <v>132.2</v>
      </c>
      <c r="F190" s="107">
        <v>83.4</v>
      </c>
      <c r="G190" s="113"/>
    </row>
    <row r="191" spans="1:7" ht="15">
      <c r="A191" s="235" t="s">
        <v>379</v>
      </c>
      <c r="B191" s="24" t="s">
        <v>503</v>
      </c>
      <c r="C191" s="250">
        <v>7</v>
      </c>
      <c r="D191" s="112">
        <f>E191+G191</f>
        <v>6.8</v>
      </c>
      <c r="E191" s="107">
        <v>6.8</v>
      </c>
      <c r="F191" s="113"/>
      <c r="G191" s="113"/>
    </row>
    <row r="192" spans="1:7" ht="25.5">
      <c r="A192" s="235" t="s">
        <v>462</v>
      </c>
      <c r="B192" s="237" t="s">
        <v>444</v>
      </c>
      <c r="C192" s="250">
        <v>99.8</v>
      </c>
      <c r="D192" s="112">
        <f>E192+G192</f>
        <v>99.8</v>
      </c>
      <c r="E192" s="107">
        <v>99.8</v>
      </c>
      <c r="F192" s="113">
        <v>76.1</v>
      </c>
      <c r="G192" s="113"/>
    </row>
    <row r="193" spans="1:7" ht="15.75">
      <c r="A193" s="36" t="s">
        <v>74</v>
      </c>
      <c r="B193" s="418" t="s">
        <v>361</v>
      </c>
      <c r="C193" s="106">
        <f aca="true" t="shared" si="8" ref="C193:G194">C194</f>
        <v>727.6</v>
      </c>
      <c r="D193" s="106">
        <f t="shared" si="8"/>
        <v>720.1</v>
      </c>
      <c r="E193" s="106">
        <f t="shared" si="8"/>
        <v>123.5</v>
      </c>
      <c r="F193" s="106">
        <f t="shared" si="8"/>
        <v>0</v>
      </c>
      <c r="G193" s="106">
        <f t="shared" si="8"/>
        <v>596.6</v>
      </c>
    </row>
    <row r="194" spans="1:7" ht="14.25">
      <c r="A194" s="103" t="s">
        <v>75</v>
      </c>
      <c r="B194" s="27" t="s">
        <v>624</v>
      </c>
      <c r="C194" s="106">
        <f t="shared" si="8"/>
        <v>727.6</v>
      </c>
      <c r="D194" s="129">
        <f t="shared" si="8"/>
        <v>720.1</v>
      </c>
      <c r="E194" s="129">
        <f t="shared" si="8"/>
        <v>123.5</v>
      </c>
      <c r="F194" s="129">
        <f t="shared" si="8"/>
        <v>0</v>
      </c>
      <c r="G194" s="129">
        <f t="shared" si="8"/>
        <v>596.6</v>
      </c>
    </row>
    <row r="195" spans="1:7" ht="15">
      <c r="A195" s="103" t="s">
        <v>224</v>
      </c>
      <c r="B195" s="219" t="s">
        <v>363</v>
      </c>
      <c r="C195" s="250">
        <v>727.6</v>
      </c>
      <c r="D195" s="57">
        <f>E195+G195</f>
        <v>720.1</v>
      </c>
      <c r="E195" s="10">
        <v>123.5</v>
      </c>
      <c r="F195" s="15"/>
      <c r="G195" s="15">
        <v>596.6</v>
      </c>
    </row>
    <row r="196" spans="1:7" ht="15.75">
      <c r="A196" s="103" t="s">
        <v>318</v>
      </c>
      <c r="B196" s="46" t="s">
        <v>372</v>
      </c>
      <c r="C196" s="106">
        <f>C197</f>
        <v>43.1</v>
      </c>
      <c r="D196" s="48">
        <f aca="true" t="shared" si="9" ref="D196:G197">D197</f>
        <v>39.7</v>
      </c>
      <c r="E196" s="48">
        <f t="shared" si="9"/>
        <v>39.7</v>
      </c>
      <c r="F196" s="48">
        <f t="shared" si="9"/>
        <v>24.8</v>
      </c>
      <c r="G196" s="48">
        <f t="shared" si="9"/>
        <v>0</v>
      </c>
    </row>
    <row r="197" spans="1:7" ht="14.25">
      <c r="A197" s="103" t="s">
        <v>225</v>
      </c>
      <c r="B197" s="27" t="s">
        <v>636</v>
      </c>
      <c r="C197" s="106">
        <f>C198</f>
        <v>43.1</v>
      </c>
      <c r="D197" s="166">
        <f t="shared" si="9"/>
        <v>39.7</v>
      </c>
      <c r="E197" s="166">
        <f t="shared" si="9"/>
        <v>39.7</v>
      </c>
      <c r="F197" s="166">
        <f t="shared" si="9"/>
        <v>24.8</v>
      </c>
      <c r="G197" s="166">
        <f t="shared" si="9"/>
        <v>0</v>
      </c>
    </row>
    <row r="198" spans="1:7" ht="15.75" thickBot="1">
      <c r="A198" s="103" t="s">
        <v>226</v>
      </c>
      <c r="B198" s="219" t="s">
        <v>363</v>
      </c>
      <c r="C198" s="250">
        <v>43.1</v>
      </c>
      <c r="D198" s="166">
        <f>E198+G198</f>
        <v>39.7</v>
      </c>
      <c r="E198" s="221">
        <v>39.7</v>
      </c>
      <c r="F198" s="221">
        <v>24.8</v>
      </c>
      <c r="G198" s="221"/>
    </row>
    <row r="199" spans="1:7" ht="32.25" thickBot="1">
      <c r="A199" s="222" t="s">
        <v>397</v>
      </c>
      <c r="B199" s="259" t="s">
        <v>227</v>
      </c>
      <c r="C199" s="241">
        <f>C200+C205+C209+C213+C215+C218+C222+C224+C226+C228</f>
        <v>23801.3</v>
      </c>
      <c r="D199" s="241">
        <f>E199+G199</f>
        <v>23019</v>
      </c>
      <c r="E199" s="241">
        <f>E200+E205+E209+E213+E215+E218+E222+E224+E226+E228</f>
        <v>19494.3</v>
      </c>
      <c r="F199" s="241">
        <f>F200+F205+F209+F213+F215+F218+F222+F224+F226+F228</f>
        <v>9362.7</v>
      </c>
      <c r="G199" s="241">
        <f>G200+G205+G209+G213+G215+G218+G222+G224+G226+G228</f>
        <v>3524.7000000000003</v>
      </c>
    </row>
    <row r="200" spans="1:7" ht="14.25">
      <c r="A200" s="121" t="s">
        <v>373</v>
      </c>
      <c r="B200" s="27" t="s">
        <v>636</v>
      </c>
      <c r="C200" s="123">
        <f>C201+C202+C203+C204</f>
        <v>10931.5</v>
      </c>
      <c r="D200" s="123">
        <f>D201+D202+D203+D204</f>
        <v>10790.599999999999</v>
      </c>
      <c r="E200" s="123">
        <f>E201+E202+E203+E204</f>
        <v>10770.999999999998</v>
      </c>
      <c r="F200" s="123">
        <f>F201+F202+F203+F204</f>
        <v>7065.700000000001</v>
      </c>
      <c r="G200" s="123">
        <f>G201+G202+G203+G204</f>
        <v>19.6</v>
      </c>
    </row>
    <row r="201" spans="1:7" ht="15">
      <c r="A201" s="128" t="s">
        <v>374</v>
      </c>
      <c r="B201" s="229" t="s">
        <v>363</v>
      </c>
      <c r="C201" s="107">
        <f>C17+C50+C55+C80+C90+C94+C174+C85+C198</f>
        <v>4649.6</v>
      </c>
      <c r="D201" s="107">
        <f>D17+D50+D55+D80+D90+D94+D174+D85+D198</f>
        <v>4519.700000000001</v>
      </c>
      <c r="E201" s="107">
        <f>E17+E50+E55+E80+E90+E94+E174+E85+E198</f>
        <v>4518.500000000001</v>
      </c>
      <c r="F201" s="107">
        <f>F17+F50+F55+F80+F90+F94+F174+F85+F198</f>
        <v>2652.9000000000005</v>
      </c>
      <c r="G201" s="107">
        <f>G17+G50+G55+G80+G90+G94+G174+G85+G198</f>
        <v>1.2</v>
      </c>
    </row>
    <row r="202" spans="1:7" ht="25.5">
      <c r="A202" s="128" t="s">
        <v>398</v>
      </c>
      <c r="B202" s="225" t="s">
        <v>444</v>
      </c>
      <c r="C202" s="107">
        <f>C18</f>
        <v>33.2</v>
      </c>
      <c r="D202" s="112">
        <f>E202+G202</f>
        <v>33.2</v>
      </c>
      <c r="E202" s="107">
        <f>E18</f>
        <v>33.2</v>
      </c>
      <c r="F202" s="107">
        <f>F18</f>
        <v>23.2</v>
      </c>
      <c r="G202" s="107">
        <f>G18</f>
        <v>0</v>
      </c>
    </row>
    <row r="203" spans="1:7" ht="15">
      <c r="A203" s="128" t="s">
        <v>399</v>
      </c>
      <c r="B203" s="8" t="s">
        <v>445</v>
      </c>
      <c r="C203" s="107">
        <f>C81+C56+C51+C19</f>
        <v>5942.4</v>
      </c>
      <c r="D203" s="112">
        <f>E203+G203</f>
        <v>5942.399999999999</v>
      </c>
      <c r="E203" s="107">
        <f>E81+E56+E51+E19</f>
        <v>5933.399999999999</v>
      </c>
      <c r="F203" s="107">
        <f>F81+F56+F51+F19</f>
        <v>4389.6</v>
      </c>
      <c r="G203" s="107">
        <f>G81+G56+G51+G19</f>
        <v>9</v>
      </c>
    </row>
    <row r="204" spans="1:7" ht="15">
      <c r="A204" s="128" t="s">
        <v>400</v>
      </c>
      <c r="B204" s="230" t="s">
        <v>369</v>
      </c>
      <c r="C204" s="107">
        <f>C95+C91+C86+C82+C57+C52</f>
        <v>306.3</v>
      </c>
      <c r="D204" s="112">
        <f>E204+G204</f>
        <v>295.29999999999995</v>
      </c>
      <c r="E204" s="107">
        <f>E95+E91+E86+E82+E57+E52</f>
        <v>285.9</v>
      </c>
      <c r="F204" s="107">
        <f>F95+F91+F86+F82+F57+F52</f>
        <v>0</v>
      </c>
      <c r="G204" s="107">
        <f>G95+G91+G86+G82+G57+G52</f>
        <v>9.4</v>
      </c>
    </row>
    <row r="205" spans="1:7" ht="25.5">
      <c r="A205" s="121" t="s">
        <v>401</v>
      </c>
      <c r="B205" s="110" t="s">
        <v>625</v>
      </c>
      <c r="C205" s="106">
        <f>C206+C207+C208</f>
        <v>3900.2000000000007</v>
      </c>
      <c r="D205" s="106">
        <f>D206+D207+D208</f>
        <v>3822.500000000001</v>
      </c>
      <c r="E205" s="106">
        <f>E206+E207+E208</f>
        <v>3822.500000000001</v>
      </c>
      <c r="F205" s="106">
        <f>F206+F207+F208</f>
        <v>228.3</v>
      </c>
      <c r="G205" s="106">
        <f>G206+G207-G208</f>
        <v>0</v>
      </c>
    </row>
    <row r="206" spans="1:7" ht="15">
      <c r="A206" s="128" t="s">
        <v>402</v>
      </c>
      <c r="B206" s="229" t="s">
        <v>363</v>
      </c>
      <c r="C206" s="107">
        <f>C190+C177+C42</f>
        <v>493.79999999999995</v>
      </c>
      <c r="D206" s="112">
        <f>E206+G206</f>
        <v>465.8</v>
      </c>
      <c r="E206" s="107">
        <f>E190+E177+E42</f>
        <v>465.8</v>
      </c>
      <c r="F206" s="107">
        <f>F190+F177+F42</f>
        <v>95.7</v>
      </c>
      <c r="G206" s="107">
        <f>G190+G177+G42</f>
        <v>0</v>
      </c>
    </row>
    <row r="207" spans="1:7" ht="25.5">
      <c r="A207" s="128" t="s">
        <v>403</v>
      </c>
      <c r="B207" s="225" t="s">
        <v>444</v>
      </c>
      <c r="C207" s="107">
        <f>C43+C176+C192</f>
        <v>3399.4000000000005</v>
      </c>
      <c r="D207" s="112">
        <f>E207+G207</f>
        <v>3349.9000000000005</v>
      </c>
      <c r="E207" s="107">
        <f>E43+E176+E192</f>
        <v>3349.9000000000005</v>
      </c>
      <c r="F207" s="107">
        <f>F43+F176+F192</f>
        <v>132.6</v>
      </c>
      <c r="G207" s="107">
        <f>G43+G176+G192</f>
        <v>0</v>
      </c>
    </row>
    <row r="208" spans="1:7" ht="15">
      <c r="A208" s="186" t="s">
        <v>404</v>
      </c>
      <c r="B208" s="24" t="s">
        <v>369</v>
      </c>
      <c r="C208" s="107">
        <f>C191</f>
        <v>7</v>
      </c>
      <c r="D208" s="112">
        <f>E208+G208</f>
        <v>6.8</v>
      </c>
      <c r="E208" s="107">
        <f>E191</f>
        <v>6.8</v>
      </c>
      <c r="F208" s="107">
        <f>F191</f>
        <v>0</v>
      </c>
      <c r="G208" s="107">
        <f>G191</f>
        <v>0</v>
      </c>
    </row>
    <row r="209" spans="1:7" ht="25.5">
      <c r="A209" s="121" t="s">
        <v>405</v>
      </c>
      <c r="B209" s="110" t="s">
        <v>618</v>
      </c>
      <c r="C209" s="106">
        <f>C210+C212+C211</f>
        <v>3719.3</v>
      </c>
      <c r="D209" s="106">
        <f>D210+D212+D211</f>
        <v>3611.6</v>
      </c>
      <c r="E209" s="106">
        <f>E210+E212+E211</f>
        <v>3602.9</v>
      </c>
      <c r="F209" s="106">
        <f>F210+F212+F211</f>
        <v>1875.6</v>
      </c>
      <c r="G209" s="106">
        <f>G210+G212+G211</f>
        <v>8.7</v>
      </c>
    </row>
    <row r="210" spans="1:7" ht="15">
      <c r="A210" s="227" t="s">
        <v>406</v>
      </c>
      <c r="B210" s="219" t="s">
        <v>363</v>
      </c>
      <c r="C210" s="112">
        <f>C21+C179+C39</f>
        <v>3204.2000000000003</v>
      </c>
      <c r="D210" s="112">
        <f>E210+G210</f>
        <v>3126</v>
      </c>
      <c r="E210" s="112">
        <f>E21+E179+E39</f>
        <v>3117.3</v>
      </c>
      <c r="F210" s="112">
        <f>F21+F179+F39</f>
        <v>1578.6</v>
      </c>
      <c r="G210" s="112">
        <f>G21+G179+G39</f>
        <v>8.7</v>
      </c>
    </row>
    <row r="211" spans="1:7" ht="25.5">
      <c r="A211" s="128" t="s">
        <v>407</v>
      </c>
      <c r="B211" s="228" t="s">
        <v>444</v>
      </c>
      <c r="C211" s="112">
        <f>C22+C180</f>
        <v>445.9</v>
      </c>
      <c r="D211" s="112">
        <f>E211+G211</f>
        <v>444.6</v>
      </c>
      <c r="E211" s="112">
        <f>E22+E180</f>
        <v>444.6</v>
      </c>
      <c r="F211" s="112">
        <f aca="true" t="shared" si="10" ref="E211:G212">F22+F180</f>
        <v>297</v>
      </c>
      <c r="G211" s="112">
        <f t="shared" si="10"/>
        <v>0</v>
      </c>
    </row>
    <row r="212" spans="1:7" ht="15">
      <c r="A212" s="128" t="s">
        <v>408</v>
      </c>
      <c r="B212" s="17" t="s">
        <v>369</v>
      </c>
      <c r="C212" s="112">
        <f>C23+C181</f>
        <v>69.2</v>
      </c>
      <c r="D212" s="112">
        <f aca="true" t="shared" si="11" ref="D212:D225">E212+G212</f>
        <v>41</v>
      </c>
      <c r="E212" s="112">
        <f t="shared" si="10"/>
        <v>41</v>
      </c>
      <c r="F212" s="112">
        <f t="shared" si="10"/>
        <v>0</v>
      </c>
      <c r="G212" s="112">
        <f t="shared" si="10"/>
        <v>0</v>
      </c>
    </row>
    <row r="213" spans="1:7" ht="17.25" customHeight="1">
      <c r="A213" s="121" t="s">
        <v>409</v>
      </c>
      <c r="B213" s="124" t="s">
        <v>619</v>
      </c>
      <c r="C213" s="106">
        <f>C214</f>
        <v>1848.9</v>
      </c>
      <c r="D213" s="111">
        <f t="shared" si="11"/>
        <v>1632.3999999999999</v>
      </c>
      <c r="E213" s="106">
        <f>E214</f>
        <v>50.3</v>
      </c>
      <c r="F213" s="106">
        <f>F214</f>
        <v>27.5</v>
      </c>
      <c r="G213" s="106">
        <f>G214</f>
        <v>1582.1</v>
      </c>
    </row>
    <row r="214" spans="1:7" ht="15">
      <c r="A214" s="128" t="s">
        <v>410</v>
      </c>
      <c r="B214" s="219" t="s">
        <v>363</v>
      </c>
      <c r="C214" s="112">
        <f>C25</f>
        <v>1848.9</v>
      </c>
      <c r="D214" s="112">
        <f t="shared" si="11"/>
        <v>1632.3999999999999</v>
      </c>
      <c r="E214" s="112">
        <f>E25</f>
        <v>50.3</v>
      </c>
      <c r="F214" s="112">
        <f>F25</f>
        <v>27.5</v>
      </c>
      <c r="G214" s="112">
        <f>G25</f>
        <v>1582.1</v>
      </c>
    </row>
    <row r="215" spans="1:7" ht="14.25">
      <c r="A215" s="121" t="s">
        <v>411</v>
      </c>
      <c r="B215" s="6" t="s">
        <v>620</v>
      </c>
      <c r="C215" s="106">
        <f>C216+C217</f>
        <v>1396</v>
      </c>
      <c r="D215" s="111">
        <f>E215+G215</f>
        <v>1347.6000000000001</v>
      </c>
      <c r="E215" s="106">
        <f>E216+E217</f>
        <v>36.7</v>
      </c>
      <c r="F215" s="106">
        <f>F216+F217</f>
        <v>0</v>
      </c>
      <c r="G215" s="106">
        <f>G216+G217</f>
        <v>1310.9</v>
      </c>
    </row>
    <row r="216" spans="1:7" ht="15">
      <c r="A216" s="121" t="s">
        <v>412</v>
      </c>
      <c r="B216" s="133" t="s">
        <v>363</v>
      </c>
      <c r="C216" s="107">
        <f aca="true" t="shared" si="12" ref="C216:G217">C27</f>
        <v>1196</v>
      </c>
      <c r="D216" s="112">
        <f>E216+G216</f>
        <v>1147.6000000000001</v>
      </c>
      <c r="E216" s="112">
        <f>E27</f>
        <v>36.7</v>
      </c>
      <c r="F216" s="112">
        <f t="shared" si="12"/>
        <v>0</v>
      </c>
      <c r="G216" s="112">
        <f t="shared" si="12"/>
        <v>1110.9</v>
      </c>
    </row>
    <row r="217" spans="1:7" ht="30">
      <c r="A217" s="121" t="s">
        <v>479</v>
      </c>
      <c r="B217" s="233" t="s">
        <v>472</v>
      </c>
      <c r="C217" s="107">
        <f t="shared" si="12"/>
        <v>200</v>
      </c>
      <c r="D217" s="112">
        <f t="shared" si="11"/>
        <v>200</v>
      </c>
      <c r="E217" s="112">
        <f t="shared" si="12"/>
        <v>0</v>
      </c>
      <c r="F217" s="112">
        <f t="shared" si="12"/>
        <v>0</v>
      </c>
      <c r="G217" s="112">
        <f t="shared" si="12"/>
        <v>200</v>
      </c>
    </row>
    <row r="218" spans="1:7" ht="25.5">
      <c r="A218" s="121" t="s">
        <v>413</v>
      </c>
      <c r="B218" s="110" t="s">
        <v>621</v>
      </c>
      <c r="C218" s="106">
        <f>C219+C220+C221</f>
        <v>469.2</v>
      </c>
      <c r="D218" s="111">
        <f>E218+G218</f>
        <v>463.3</v>
      </c>
      <c r="E218" s="106">
        <f>E219+E220+E221</f>
        <v>456.5</v>
      </c>
      <c r="F218" s="106">
        <f>F219+F220+F221</f>
        <v>164.1</v>
      </c>
      <c r="G218" s="106">
        <f>G219+G220+G221</f>
        <v>6.8</v>
      </c>
    </row>
    <row r="219" spans="1:7" ht="15">
      <c r="A219" s="128" t="s">
        <v>414</v>
      </c>
      <c r="B219" s="231" t="s">
        <v>363</v>
      </c>
      <c r="C219" s="112">
        <f>C30</f>
        <v>10.7</v>
      </c>
      <c r="D219" s="112">
        <f>E219+G219</f>
        <v>5</v>
      </c>
      <c r="E219" s="112">
        <f>E30</f>
        <v>5</v>
      </c>
      <c r="F219" s="112">
        <f>F30</f>
        <v>0</v>
      </c>
      <c r="G219" s="112">
        <f>G30</f>
        <v>0</v>
      </c>
    </row>
    <row r="220" spans="1:7" ht="25.5">
      <c r="A220" s="128" t="s">
        <v>415</v>
      </c>
      <c r="B220" s="228" t="s">
        <v>444</v>
      </c>
      <c r="C220" s="112">
        <f>C46+C183</f>
        <v>451.5</v>
      </c>
      <c r="D220" s="112">
        <f t="shared" si="11"/>
        <v>451.5</v>
      </c>
      <c r="E220" s="112">
        <f>E46+E183</f>
        <v>451.5</v>
      </c>
      <c r="F220" s="112">
        <f>F46+F183</f>
        <v>164.1</v>
      </c>
      <c r="G220" s="112">
        <f>G46+G183</f>
        <v>0</v>
      </c>
    </row>
    <row r="221" spans="1:7" ht="30">
      <c r="A221" s="128" t="s">
        <v>480</v>
      </c>
      <c r="B221" s="233" t="s">
        <v>472</v>
      </c>
      <c r="C221" s="112">
        <f>C47</f>
        <v>7</v>
      </c>
      <c r="D221" s="112">
        <f t="shared" si="11"/>
        <v>6.8</v>
      </c>
      <c r="E221" s="112">
        <f>E47</f>
        <v>0</v>
      </c>
      <c r="F221" s="112">
        <f>F47</f>
        <v>0</v>
      </c>
      <c r="G221" s="112">
        <f>G47</f>
        <v>6.8</v>
      </c>
    </row>
    <row r="222" spans="1:7" ht="25.5">
      <c r="A222" s="121" t="s">
        <v>416</v>
      </c>
      <c r="B222" s="118" t="s">
        <v>635</v>
      </c>
      <c r="C222" s="106">
        <f>C223</f>
        <v>63.099999999999994</v>
      </c>
      <c r="D222" s="111">
        <f t="shared" si="11"/>
        <v>63.099999999999994</v>
      </c>
      <c r="E222" s="106">
        <f>E223</f>
        <v>63.099999999999994</v>
      </c>
      <c r="F222" s="106">
        <f>F223</f>
        <v>1.5000000000000002</v>
      </c>
      <c r="G222" s="106">
        <f>G223</f>
        <v>0</v>
      </c>
    </row>
    <row r="223" spans="1:7" ht="25.5">
      <c r="A223" s="128" t="s">
        <v>417</v>
      </c>
      <c r="B223" s="225" t="s">
        <v>444</v>
      </c>
      <c r="C223" s="112">
        <f>C185+C87</f>
        <v>63.099999999999994</v>
      </c>
      <c r="D223" s="112">
        <f t="shared" si="11"/>
        <v>63.099999999999994</v>
      </c>
      <c r="E223" s="112">
        <f>E185+E87</f>
        <v>63.099999999999994</v>
      </c>
      <c r="F223" s="112">
        <f>F185+F87</f>
        <v>1.5000000000000002</v>
      </c>
      <c r="G223" s="112">
        <f>G185+G87</f>
        <v>0</v>
      </c>
    </row>
    <row r="224" spans="1:7" ht="14.25">
      <c r="A224" s="121" t="s">
        <v>418</v>
      </c>
      <c r="B224" s="119" t="s">
        <v>633</v>
      </c>
      <c r="C224" s="106">
        <f>C225</f>
        <v>197.6</v>
      </c>
      <c r="D224" s="106">
        <f t="shared" si="11"/>
        <v>79.2</v>
      </c>
      <c r="E224" s="106">
        <f>E225</f>
        <v>79.2</v>
      </c>
      <c r="F224" s="106">
        <f>F225</f>
        <v>0</v>
      </c>
      <c r="G224" s="106">
        <f>G225</f>
        <v>0</v>
      </c>
    </row>
    <row r="225" spans="1:7" ht="15">
      <c r="A225" s="128" t="s">
        <v>419</v>
      </c>
      <c r="B225" s="219" t="s">
        <v>363</v>
      </c>
      <c r="C225" s="107">
        <f>C32+C187</f>
        <v>197.6</v>
      </c>
      <c r="D225" s="107">
        <f t="shared" si="11"/>
        <v>79.2</v>
      </c>
      <c r="E225" s="107">
        <f>E32+E187</f>
        <v>79.2</v>
      </c>
      <c r="F225" s="107">
        <f>F32+F187</f>
        <v>0</v>
      </c>
      <c r="G225" s="107">
        <f>G32+G187</f>
        <v>0</v>
      </c>
    </row>
    <row r="226" spans="1:7" ht="28.5">
      <c r="A226" s="121" t="s">
        <v>420</v>
      </c>
      <c r="B226" s="7" t="s">
        <v>623</v>
      </c>
      <c r="C226" s="106">
        <f>C227</f>
        <v>541.3</v>
      </c>
      <c r="D226" s="111">
        <f>E226+G226</f>
        <v>482.3</v>
      </c>
      <c r="E226" s="106">
        <f>E227</f>
        <v>482.3</v>
      </c>
      <c r="F226" s="106">
        <f>F227</f>
        <v>0</v>
      </c>
      <c r="G226" s="106">
        <f>G227</f>
        <v>0</v>
      </c>
    </row>
    <row r="227" spans="1:7" ht="15">
      <c r="A227" s="128" t="s">
        <v>421</v>
      </c>
      <c r="B227" s="219" t="s">
        <v>363</v>
      </c>
      <c r="C227" s="112">
        <f>C34</f>
        <v>541.3</v>
      </c>
      <c r="D227" s="112">
        <f>E227+G227</f>
        <v>482.3</v>
      </c>
      <c r="E227" s="112">
        <f>E34</f>
        <v>482.3</v>
      </c>
      <c r="F227" s="112">
        <f>F34</f>
        <v>0</v>
      </c>
      <c r="G227" s="112">
        <f>G34</f>
        <v>0</v>
      </c>
    </row>
    <row r="228" spans="1:7" ht="14.25">
      <c r="A228" s="121" t="s">
        <v>422</v>
      </c>
      <c r="B228" s="27" t="s">
        <v>624</v>
      </c>
      <c r="C228" s="106">
        <f>C229</f>
        <v>734.2</v>
      </c>
      <c r="D228" s="111">
        <f>E228+G228</f>
        <v>726.4000000000001</v>
      </c>
      <c r="E228" s="106">
        <f>E229</f>
        <v>129.8</v>
      </c>
      <c r="F228" s="106">
        <f>F229</f>
        <v>0</v>
      </c>
      <c r="G228" s="106">
        <f>G229</f>
        <v>596.6</v>
      </c>
    </row>
    <row r="229" spans="1:7" ht="15">
      <c r="A229" s="128" t="s">
        <v>423</v>
      </c>
      <c r="B229" s="219" t="s">
        <v>363</v>
      </c>
      <c r="C229" s="112">
        <f>C36+C194</f>
        <v>734.2</v>
      </c>
      <c r="D229" s="112">
        <f>E229+G229</f>
        <v>726.4000000000001</v>
      </c>
      <c r="E229" s="112">
        <f>E36+E194</f>
        <v>129.8</v>
      </c>
      <c r="F229" s="112">
        <f>F36+F194</f>
        <v>0</v>
      </c>
      <c r="G229" s="112">
        <f>G36+G194</f>
        <v>596.6</v>
      </c>
    </row>
    <row r="230" spans="1:7" ht="15">
      <c r="A230" s="128"/>
      <c r="B230" s="17" t="s">
        <v>229</v>
      </c>
      <c r="C230" s="134"/>
      <c r="D230" s="107"/>
      <c r="E230" s="107"/>
      <c r="F230" s="107"/>
      <c r="G230" s="107"/>
    </row>
    <row r="231" spans="1:7" ht="12.75">
      <c r="A231" s="127"/>
      <c r="B231" s="14" t="s">
        <v>364</v>
      </c>
      <c r="C231" s="10">
        <f>C201+C206+C210+C214+C216+C219+C225+C227+C229</f>
        <v>12876.300000000001</v>
      </c>
      <c r="D231" s="10">
        <f>D201+D206+D210+D214+D216+D219+D225+D227+D229</f>
        <v>12184.400000000001</v>
      </c>
      <c r="E231" s="10">
        <f>E201+E206+E210+E214+E216+E219+E225+E227+E229</f>
        <v>8884.900000000001</v>
      </c>
      <c r="F231" s="10">
        <f>F201+F206+F210+F214+F216+F219+F225+F227+F229</f>
        <v>4354.700000000001</v>
      </c>
      <c r="G231" s="10">
        <f>G201+G206+G210+G214+G216+G219+G225+G227+G229</f>
        <v>3299.5</v>
      </c>
    </row>
    <row r="232" spans="1:7" ht="12.75">
      <c r="A232" s="127"/>
      <c r="B232" s="14" t="s">
        <v>230</v>
      </c>
      <c r="C232" s="10">
        <f>C220+C211+C207+C202+C223</f>
        <v>4393.1</v>
      </c>
      <c r="D232" s="10">
        <f>D220+D211+D207+D202+D223</f>
        <v>4342.300000000001</v>
      </c>
      <c r="E232" s="10">
        <f>E220+E211+E207+E202+E223</f>
        <v>4342.300000000001</v>
      </c>
      <c r="F232" s="10">
        <f>F220+F211+F207+F202+F223</f>
        <v>618.4000000000001</v>
      </c>
      <c r="G232" s="10">
        <f>G220+G211+G207+G202</f>
        <v>0</v>
      </c>
    </row>
    <row r="233" spans="1:7" ht="12.75">
      <c r="A233" s="127"/>
      <c r="B233" s="14" t="s">
        <v>155</v>
      </c>
      <c r="C233" s="10">
        <f>C203</f>
        <v>5942.4</v>
      </c>
      <c r="D233" s="10">
        <f>D203</f>
        <v>5942.399999999999</v>
      </c>
      <c r="E233" s="10">
        <f>E203</f>
        <v>5933.399999999999</v>
      </c>
      <c r="F233" s="10">
        <f>F203</f>
        <v>4389.6</v>
      </c>
      <c r="G233" s="10">
        <f>G203</f>
        <v>9</v>
      </c>
    </row>
    <row r="234" spans="1:7" ht="12.75">
      <c r="A234" s="127"/>
      <c r="B234" s="14" t="s">
        <v>478</v>
      </c>
      <c r="C234" s="10">
        <f>C217+C221</f>
        <v>207</v>
      </c>
      <c r="D234" s="10">
        <f>E234+G234</f>
        <v>206.8</v>
      </c>
      <c r="E234" s="10">
        <f>E217+E221</f>
        <v>0</v>
      </c>
      <c r="F234" s="10">
        <f>F217+F221</f>
        <v>0</v>
      </c>
      <c r="G234" s="10">
        <f>G217+G221</f>
        <v>206.8</v>
      </c>
    </row>
    <row r="235" spans="1:7" ht="12.75">
      <c r="A235" s="127"/>
      <c r="B235" s="14" t="s">
        <v>380</v>
      </c>
      <c r="C235" s="10">
        <f>C212+C208+C204</f>
        <v>382.5</v>
      </c>
      <c r="D235" s="10">
        <f>D212+D208+D204</f>
        <v>343.09999999999997</v>
      </c>
      <c r="E235" s="10">
        <f>E212+E208+E204</f>
        <v>333.7</v>
      </c>
      <c r="F235" s="10">
        <f>F212+F208+F204</f>
        <v>0</v>
      </c>
      <c r="G235" s="10">
        <f>G212+G208+G204</f>
        <v>9.4</v>
      </c>
    </row>
    <row r="236" spans="1:7" ht="12.75">
      <c r="A236" s="175"/>
      <c r="B236" s="5" t="s">
        <v>231</v>
      </c>
      <c r="C236" s="129">
        <f>SUM(C231:C235)</f>
        <v>23801.300000000003</v>
      </c>
      <c r="D236" s="129">
        <f>SUM(D231:D235)</f>
        <v>23019</v>
      </c>
      <c r="E236" s="129">
        <f>SUM(E231:E235)</f>
        <v>19494.300000000003</v>
      </c>
      <c r="F236" s="129">
        <f>SUM(F231:F235)</f>
        <v>9362.7</v>
      </c>
      <c r="G236" s="129">
        <f>SUM(G231:G235)</f>
        <v>3524.7000000000003</v>
      </c>
    </row>
  </sheetData>
  <sheetProtection/>
  <mergeCells count="13">
    <mergeCell ref="E10:G10"/>
    <mergeCell ref="D9:G9"/>
    <mergeCell ref="D10:D13"/>
    <mergeCell ref="F2:H2"/>
    <mergeCell ref="E11:F11"/>
    <mergeCell ref="G11:G13"/>
    <mergeCell ref="E12:E13"/>
    <mergeCell ref="F12:F13"/>
    <mergeCell ref="A7:G7"/>
    <mergeCell ref="A6:G6"/>
    <mergeCell ref="A9:A12"/>
    <mergeCell ref="B9:B13"/>
    <mergeCell ref="C9:C13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zoomScalePageLayoutView="0" workbookViewId="0" topLeftCell="A43">
      <selection activeCell="B74" sqref="B74"/>
    </sheetView>
  </sheetViews>
  <sheetFormatPr defaultColWidth="8.7109375" defaultRowHeight="12.75"/>
  <cols>
    <col min="1" max="1" width="5.7109375" style="272" customWidth="1"/>
    <col min="2" max="2" width="21.421875" style="272" customWidth="1"/>
    <col min="3" max="3" width="8.7109375" style="272" customWidth="1"/>
    <col min="4" max="4" width="8.00390625" style="273" customWidth="1"/>
    <col min="5" max="10" width="8.7109375" style="272" customWidth="1"/>
    <col min="11" max="11" width="7.57421875" style="272" customWidth="1"/>
    <col min="12" max="13" width="8.00390625" style="272" customWidth="1"/>
    <col min="14" max="14" width="8.8515625" style="272" customWidth="1"/>
    <col min="15" max="15" width="7.57421875" style="272" customWidth="1"/>
    <col min="16" max="16" width="7.421875" style="272" customWidth="1"/>
    <col min="17" max="17" width="8.00390625" style="272" customWidth="1"/>
    <col min="18" max="18" width="8.7109375" style="274" customWidth="1"/>
    <col min="19" max="19" width="8.7109375" style="272" customWidth="1"/>
    <col min="20" max="20" width="7.28125" style="272" customWidth="1"/>
    <col min="21" max="21" width="6.7109375" style="272" customWidth="1"/>
    <col min="22" max="16384" width="8.7109375" style="272" customWidth="1"/>
  </cols>
  <sheetData>
    <row r="1" spans="18:20" ht="14.25" customHeight="1">
      <c r="R1" s="263" t="s">
        <v>522</v>
      </c>
      <c r="S1" s="155"/>
      <c r="T1" s="155"/>
    </row>
    <row r="2" spans="17:20" ht="12.75" customHeight="1">
      <c r="Q2" s="154"/>
      <c r="R2" s="438" t="s">
        <v>607</v>
      </c>
      <c r="S2" s="438"/>
      <c r="T2" s="438"/>
    </row>
    <row r="3" spans="11:20" ht="13.5" customHeight="1">
      <c r="K3" s="273"/>
      <c r="L3" s="273"/>
      <c r="M3" s="273"/>
      <c r="N3" s="273"/>
      <c r="O3" s="273"/>
      <c r="P3" s="273"/>
      <c r="Q3" s="154"/>
      <c r="R3" s="263" t="s">
        <v>639</v>
      </c>
      <c r="S3" s="154"/>
      <c r="T3" s="154"/>
    </row>
    <row r="4" spans="11:20" ht="11.25" customHeight="1">
      <c r="K4" s="273"/>
      <c r="L4" s="273"/>
      <c r="M4" s="273"/>
      <c r="N4" s="273"/>
      <c r="O4" s="273"/>
      <c r="P4" s="273"/>
      <c r="Q4" s="154"/>
      <c r="R4" s="263" t="s">
        <v>523</v>
      </c>
      <c r="S4" s="154"/>
      <c r="T4" s="154"/>
    </row>
    <row r="5" spans="11:20" ht="11.25" customHeight="1">
      <c r="K5" s="273"/>
      <c r="L5" s="273"/>
      <c r="M5" s="273"/>
      <c r="N5" s="273"/>
      <c r="O5" s="273"/>
      <c r="P5" s="273"/>
      <c r="Q5" s="154"/>
      <c r="R5" s="263"/>
      <c r="S5" s="154"/>
      <c r="T5" s="154"/>
    </row>
    <row r="6" spans="3:20" ht="15">
      <c r="C6" s="273" t="s">
        <v>640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63"/>
      <c r="S6" s="154"/>
      <c r="T6" s="154"/>
    </row>
    <row r="7" spans="4:10" ht="15">
      <c r="D7" s="273" t="s">
        <v>641</v>
      </c>
      <c r="E7" s="273"/>
      <c r="F7" s="273"/>
      <c r="G7" s="273"/>
      <c r="H7" s="273"/>
      <c r="I7" s="273"/>
      <c r="J7" s="273"/>
    </row>
    <row r="8" spans="5:10" ht="9" customHeight="1">
      <c r="E8" s="273"/>
      <c r="F8" s="273"/>
      <c r="G8" s="273"/>
      <c r="H8" s="273"/>
      <c r="I8" s="273"/>
      <c r="J8" s="273"/>
    </row>
    <row r="9" spans="1:22" ht="18" customHeight="1">
      <c r="A9" s="427" t="s">
        <v>610</v>
      </c>
      <c r="B9" s="454" t="s">
        <v>524</v>
      </c>
      <c r="C9" s="457" t="s">
        <v>525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61" t="s">
        <v>11</v>
      </c>
    </row>
    <row r="10" spans="1:23" ht="19.5" customHeight="1">
      <c r="A10" s="427"/>
      <c r="B10" s="455"/>
      <c r="C10" s="463" t="s">
        <v>119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4" t="s">
        <v>526</v>
      </c>
      <c r="P10" s="465"/>
      <c r="Q10" s="275" t="s">
        <v>527</v>
      </c>
      <c r="R10" s="228" t="s">
        <v>528</v>
      </c>
      <c r="S10" s="464" t="s">
        <v>529</v>
      </c>
      <c r="T10" s="463"/>
      <c r="U10" s="465"/>
      <c r="V10" s="462"/>
      <c r="W10" s="276"/>
    </row>
    <row r="11" spans="1:22" ht="12.75" customHeight="1">
      <c r="A11" s="427"/>
      <c r="B11" s="455"/>
      <c r="C11" s="459" t="s">
        <v>530</v>
      </c>
      <c r="D11" s="452" t="s">
        <v>531</v>
      </c>
      <c r="E11" s="452" t="s">
        <v>532</v>
      </c>
      <c r="F11" s="452" t="s">
        <v>533</v>
      </c>
      <c r="G11" s="452" t="s">
        <v>534</v>
      </c>
      <c r="H11" s="452" t="s">
        <v>535</v>
      </c>
      <c r="I11" s="452" t="s">
        <v>536</v>
      </c>
      <c r="J11" s="452" t="s">
        <v>537</v>
      </c>
      <c r="K11" s="452" t="s">
        <v>538</v>
      </c>
      <c r="L11" s="452" t="s">
        <v>539</v>
      </c>
      <c r="M11" s="452" t="s">
        <v>540</v>
      </c>
      <c r="N11" s="452" t="s">
        <v>541</v>
      </c>
      <c r="O11" s="452" t="s">
        <v>542</v>
      </c>
      <c r="P11" s="452" t="s">
        <v>542</v>
      </c>
      <c r="Q11" s="452" t="s">
        <v>543</v>
      </c>
      <c r="R11" s="452" t="s">
        <v>544</v>
      </c>
      <c r="S11" s="452" t="s">
        <v>545</v>
      </c>
      <c r="T11" s="452" t="s">
        <v>546</v>
      </c>
      <c r="U11" s="452" t="s">
        <v>547</v>
      </c>
      <c r="V11" s="466" t="s">
        <v>0</v>
      </c>
    </row>
    <row r="12" spans="1:22" ht="87" customHeight="1">
      <c r="A12" s="427"/>
      <c r="B12" s="456"/>
      <c r="C12" s="460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67"/>
    </row>
    <row r="13" spans="1:22" ht="20.25" customHeight="1">
      <c r="A13" s="247"/>
      <c r="B13" s="277" t="s">
        <v>517</v>
      </c>
      <c r="C13" s="238"/>
      <c r="D13" s="2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7"/>
      <c r="P13" s="238"/>
      <c r="Q13" s="238"/>
      <c r="R13" s="238"/>
      <c r="S13" s="238"/>
      <c r="T13" s="238"/>
      <c r="U13" s="238"/>
      <c r="V13" s="238"/>
    </row>
    <row r="14" spans="1:22" ht="15.75" customHeight="1">
      <c r="A14" s="278"/>
      <c r="B14" s="27" t="s">
        <v>609</v>
      </c>
      <c r="C14" s="27">
        <v>0.5</v>
      </c>
      <c r="D14" s="132">
        <f>D15</f>
        <v>58</v>
      </c>
      <c r="E14" s="132">
        <f aca="true" t="shared" si="0" ref="E14:U14">E15</f>
        <v>42.8</v>
      </c>
      <c r="F14" s="132">
        <f t="shared" si="0"/>
        <v>6.2</v>
      </c>
      <c r="G14" s="132">
        <f t="shared" si="0"/>
        <v>0</v>
      </c>
      <c r="H14" s="132">
        <f t="shared" si="0"/>
        <v>26.5</v>
      </c>
      <c r="I14" s="132">
        <f t="shared" si="0"/>
        <v>19.1</v>
      </c>
      <c r="J14" s="132">
        <v>9.4</v>
      </c>
      <c r="K14" s="132">
        <f>K15</f>
        <v>15.2</v>
      </c>
      <c r="L14" s="132">
        <f t="shared" si="0"/>
        <v>12.9</v>
      </c>
      <c r="M14" s="132">
        <f t="shared" si="0"/>
        <v>84.9</v>
      </c>
      <c r="N14" s="132">
        <f t="shared" si="0"/>
        <v>2</v>
      </c>
      <c r="O14" s="132">
        <f t="shared" si="0"/>
        <v>0</v>
      </c>
      <c r="P14" s="132">
        <f t="shared" si="0"/>
        <v>0</v>
      </c>
      <c r="Q14" s="132">
        <f t="shared" si="0"/>
        <v>33.2</v>
      </c>
      <c r="R14" s="132">
        <f t="shared" si="0"/>
        <v>0</v>
      </c>
      <c r="S14" s="132">
        <f t="shared" si="0"/>
        <v>0</v>
      </c>
      <c r="T14" s="132">
        <f t="shared" si="0"/>
        <v>0</v>
      </c>
      <c r="U14" s="132">
        <f t="shared" si="0"/>
        <v>0</v>
      </c>
      <c r="V14" s="132">
        <f>C14+D14+E14+F14+G14+H14+I14+J14+K14+L14+M14+N14+O14+P14+Q14+R14+S14+T14+U14</f>
        <v>310.7</v>
      </c>
    </row>
    <row r="15" spans="1:22" s="273" customFormat="1" ht="15">
      <c r="A15" s="278"/>
      <c r="B15" s="27" t="s">
        <v>648</v>
      </c>
      <c r="C15" s="27">
        <f>C16+C18</f>
        <v>0.5</v>
      </c>
      <c r="D15" s="132">
        <f>D16+D18</f>
        <v>58</v>
      </c>
      <c r="E15" s="27">
        <f>E16+E18</f>
        <v>42.8</v>
      </c>
      <c r="F15" s="132">
        <f>F16+F18</f>
        <v>6.2</v>
      </c>
      <c r="G15" s="27"/>
      <c r="H15" s="27">
        <f aca="true" t="shared" si="1" ref="H15:U15">H16+H18</f>
        <v>26.5</v>
      </c>
      <c r="I15" s="27">
        <f t="shared" si="1"/>
        <v>19.1</v>
      </c>
      <c r="J15" s="27">
        <f t="shared" si="1"/>
        <v>8.1</v>
      </c>
      <c r="K15" s="132">
        <f t="shared" si="1"/>
        <v>15.2</v>
      </c>
      <c r="L15" s="27">
        <f t="shared" si="1"/>
        <v>12.9</v>
      </c>
      <c r="M15" s="132">
        <f t="shared" si="1"/>
        <v>84.9</v>
      </c>
      <c r="N15" s="132">
        <f t="shared" si="1"/>
        <v>2</v>
      </c>
      <c r="O15" s="27">
        <f t="shared" si="1"/>
        <v>0</v>
      </c>
      <c r="P15" s="27">
        <f t="shared" si="1"/>
        <v>0</v>
      </c>
      <c r="Q15" s="132">
        <f t="shared" si="1"/>
        <v>33.2</v>
      </c>
      <c r="R15" s="132">
        <f t="shared" si="1"/>
        <v>0</v>
      </c>
      <c r="S15" s="132">
        <f t="shared" si="1"/>
        <v>0</v>
      </c>
      <c r="T15" s="132">
        <f t="shared" si="1"/>
        <v>0</v>
      </c>
      <c r="U15" s="132">
        <f t="shared" si="1"/>
        <v>0</v>
      </c>
      <c r="V15" s="132">
        <f>C15+D15+E15+F15+G15+H15+I15+J15+K15+L15+M15+N15+O15+P15+Q15+R15+S15+T15+U15</f>
        <v>309.4</v>
      </c>
    </row>
    <row r="16" spans="1:22" ht="15">
      <c r="A16" s="280" t="s">
        <v>21</v>
      </c>
      <c r="B16" s="238" t="s">
        <v>548</v>
      </c>
      <c r="C16" s="238">
        <v>0.5</v>
      </c>
      <c r="D16" s="279">
        <v>58</v>
      </c>
      <c r="E16" s="238">
        <v>42.8</v>
      </c>
      <c r="F16" s="279">
        <v>6.2</v>
      </c>
      <c r="G16" s="238"/>
      <c r="H16" s="238">
        <v>26.5</v>
      </c>
      <c r="I16" s="238">
        <v>19.1</v>
      </c>
      <c r="J16" s="238">
        <v>8.1</v>
      </c>
      <c r="K16" s="279">
        <v>15.2</v>
      </c>
      <c r="L16" s="238">
        <v>12.9</v>
      </c>
      <c r="M16" s="279">
        <v>84.9</v>
      </c>
      <c r="N16" s="279">
        <v>2</v>
      </c>
      <c r="O16" s="238"/>
      <c r="P16" s="238"/>
      <c r="Q16" s="279">
        <v>33.2</v>
      </c>
      <c r="R16" s="279"/>
      <c r="S16" s="238"/>
      <c r="T16" s="238"/>
      <c r="U16" s="238"/>
      <c r="V16" s="279">
        <f>C16+D16+E16+F16+G16+H16+I16+J16+K16+L16+M16+N16+O16+P16+Q16+R16+S16+T16+U16</f>
        <v>309.4</v>
      </c>
    </row>
    <row r="17" spans="1:22" ht="15">
      <c r="A17" s="281" t="s">
        <v>108</v>
      </c>
      <c r="B17" s="282" t="s">
        <v>549</v>
      </c>
      <c r="C17" s="238">
        <v>0.4</v>
      </c>
      <c r="D17" s="279">
        <v>38.2</v>
      </c>
      <c r="E17" s="279">
        <v>31.8</v>
      </c>
      <c r="F17" s="238">
        <v>4.7</v>
      </c>
      <c r="G17" s="238"/>
      <c r="H17" s="279">
        <v>20</v>
      </c>
      <c r="I17" s="279">
        <v>12.4</v>
      </c>
      <c r="J17" s="279">
        <v>5.4</v>
      </c>
      <c r="K17" s="279">
        <v>11.5</v>
      </c>
      <c r="L17" s="279"/>
      <c r="M17" s="279">
        <v>55.9</v>
      </c>
      <c r="N17" s="279"/>
      <c r="O17" s="238"/>
      <c r="P17" s="238"/>
      <c r="Q17" s="279">
        <v>23.2</v>
      </c>
      <c r="R17" s="238"/>
      <c r="S17" s="238"/>
      <c r="T17" s="238"/>
      <c r="U17" s="238"/>
      <c r="V17" s="279">
        <f>C17+D17+E17+F17+G17+H17+I17+J17+K17+L17+M17+N17+O17+P17+Q17+R17+S17+T17+U17</f>
        <v>203.5</v>
      </c>
    </row>
    <row r="18" spans="1:22" ht="15">
      <c r="A18" s="283" t="s">
        <v>23</v>
      </c>
      <c r="B18" s="283" t="s">
        <v>14</v>
      </c>
      <c r="C18" s="238"/>
      <c r="D18" s="27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79"/>
    </row>
    <row r="19" spans="1:22" ht="21" customHeight="1">
      <c r="A19" s="281"/>
      <c r="B19" s="472" t="s">
        <v>550</v>
      </c>
      <c r="C19" s="473"/>
      <c r="D19" s="473"/>
      <c r="E19" s="474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79"/>
    </row>
    <row r="20" spans="1:22" ht="15" customHeight="1">
      <c r="A20" s="281"/>
      <c r="B20" s="27" t="s">
        <v>609</v>
      </c>
      <c r="C20" s="238"/>
      <c r="D20" s="2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7">
        <v>2660.5</v>
      </c>
      <c r="T20" s="27">
        <v>547.8</v>
      </c>
      <c r="U20" s="132">
        <v>58</v>
      </c>
      <c r="V20" s="132">
        <f>C20+D20+E20+F20+G20+H20+I20+J20+K20+L20+M20+N20+O20+P20+Q20+R20+S20+T20+U20</f>
        <v>3266.3</v>
      </c>
    </row>
    <row r="21" spans="1:22" ht="15">
      <c r="A21" s="281"/>
      <c r="B21" s="27" t="s">
        <v>648</v>
      </c>
      <c r="C21" s="132">
        <f aca="true" t="shared" si="2" ref="C21:U21">C22+C24</f>
        <v>0</v>
      </c>
      <c r="D21" s="132">
        <f t="shared" si="2"/>
        <v>0</v>
      </c>
      <c r="E21" s="132">
        <f t="shared" si="2"/>
        <v>0</v>
      </c>
      <c r="F21" s="132">
        <f t="shared" si="2"/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2"/>
        <v>0</v>
      </c>
      <c r="M21" s="132">
        <f t="shared" si="2"/>
        <v>0</v>
      </c>
      <c r="N21" s="132">
        <f t="shared" si="2"/>
        <v>0</v>
      </c>
      <c r="O21" s="132">
        <f t="shared" si="2"/>
        <v>0</v>
      </c>
      <c r="P21" s="132">
        <f t="shared" si="2"/>
        <v>0</v>
      </c>
      <c r="Q21" s="132">
        <f t="shared" si="2"/>
        <v>0</v>
      </c>
      <c r="R21" s="132">
        <f t="shared" si="2"/>
        <v>0</v>
      </c>
      <c r="S21" s="132">
        <f t="shared" si="2"/>
        <v>2613.6</v>
      </c>
      <c r="T21" s="132">
        <f t="shared" si="2"/>
        <v>545.2</v>
      </c>
      <c r="U21" s="132">
        <f t="shared" si="2"/>
        <v>58</v>
      </c>
      <c r="V21" s="132">
        <f>C21+D21+E21+F21+G21+H21+I21+J21+K21+L21+M21+N21+O21+P21+Q21+R21+S21+T21+U21</f>
        <v>3216.8</v>
      </c>
    </row>
    <row r="22" spans="1:22" ht="15">
      <c r="A22" s="280" t="s">
        <v>21</v>
      </c>
      <c r="B22" s="281" t="s">
        <v>548</v>
      </c>
      <c r="C22" s="238"/>
      <c r="D22" s="27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79">
        <v>2613.6</v>
      </c>
      <c r="T22" s="279">
        <v>545.2</v>
      </c>
      <c r="U22" s="279">
        <v>58</v>
      </c>
      <c r="V22" s="279">
        <f>C22+D22+E22+F22+G22+H22+I22+J22+K22+L22+M22+N22+O22+P22+Q22+R22+S22+T22+U22</f>
        <v>3216.8</v>
      </c>
    </row>
    <row r="23" spans="1:22" ht="15">
      <c r="A23" s="281" t="s">
        <v>108</v>
      </c>
      <c r="B23" s="284" t="s">
        <v>549</v>
      </c>
      <c r="C23" s="238"/>
      <c r="D23" s="2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79">
        <v>23</v>
      </c>
      <c r="T23" s="279">
        <v>12.5</v>
      </c>
      <c r="U23" s="279">
        <v>1.3</v>
      </c>
      <c r="V23" s="279">
        <f>C23+D23+E23+F23+G23+H23+I23+J23+K23+L23+M23+N23+O23+P23+Q23+R23+S23+T23+U23</f>
        <v>36.8</v>
      </c>
    </row>
    <row r="24" spans="1:22" ht="15">
      <c r="A24" s="283" t="s">
        <v>23</v>
      </c>
      <c r="B24" s="283" t="s">
        <v>14</v>
      </c>
      <c r="C24" s="238"/>
      <c r="D24" s="279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79"/>
    </row>
    <row r="25" spans="1:22" ht="15">
      <c r="A25" s="281"/>
      <c r="B25" s="144" t="s">
        <v>26</v>
      </c>
      <c r="C25" s="238"/>
      <c r="D25" s="279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79"/>
    </row>
    <row r="26" spans="1:22" s="273" customFormat="1" ht="14.25">
      <c r="A26" s="285"/>
      <c r="B26" s="27" t="s">
        <v>609</v>
      </c>
      <c r="C26" s="27"/>
      <c r="D26" s="1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32">
        <v>176</v>
      </c>
      <c r="P26" s="132">
        <v>197</v>
      </c>
      <c r="Q26" s="27"/>
      <c r="R26" s="27"/>
      <c r="S26" s="27"/>
      <c r="T26" s="27"/>
      <c r="U26" s="27"/>
      <c r="V26" s="132">
        <f>C26+D26+E26+F26+G26+H26+I26+J26+K26+L26+M26+N26+O26+P26+Q26+R26+S26+T26+U26</f>
        <v>373</v>
      </c>
    </row>
    <row r="27" spans="1:22" s="273" customFormat="1" ht="14.25">
      <c r="A27" s="285"/>
      <c r="B27" s="27" t="s">
        <v>648</v>
      </c>
      <c r="C27" s="132">
        <f aca="true" t="shared" si="3" ref="C27:U27">C28+C30</f>
        <v>0</v>
      </c>
      <c r="D27" s="132">
        <f t="shared" si="3"/>
        <v>0</v>
      </c>
      <c r="E27" s="132">
        <f t="shared" si="3"/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132">
        <f t="shared" si="3"/>
        <v>0</v>
      </c>
      <c r="M27" s="132">
        <f t="shared" si="3"/>
        <v>0</v>
      </c>
      <c r="N27" s="132">
        <f t="shared" si="3"/>
        <v>0</v>
      </c>
      <c r="O27" s="132">
        <f t="shared" si="3"/>
        <v>176</v>
      </c>
      <c r="P27" s="132">
        <f t="shared" si="3"/>
        <v>197</v>
      </c>
      <c r="Q27" s="132">
        <f t="shared" si="3"/>
        <v>0</v>
      </c>
      <c r="R27" s="132">
        <f t="shared" si="3"/>
        <v>0</v>
      </c>
      <c r="S27" s="132">
        <f t="shared" si="3"/>
        <v>0</v>
      </c>
      <c r="T27" s="132">
        <f t="shared" si="3"/>
        <v>0</v>
      </c>
      <c r="U27" s="132">
        <f t="shared" si="3"/>
        <v>0</v>
      </c>
      <c r="V27" s="132">
        <f>C27+D27+E27+F27+G27+H27+I27+J27+K27+L27+M27+N27+O27+P27+Q27+R27+S27+T27+U27</f>
        <v>373</v>
      </c>
    </row>
    <row r="28" spans="1:22" ht="15">
      <c r="A28" s="280" t="s">
        <v>21</v>
      </c>
      <c r="B28" s="281" t="s">
        <v>548</v>
      </c>
      <c r="C28" s="238"/>
      <c r="D28" s="27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79">
        <v>176</v>
      </c>
      <c r="P28" s="279">
        <v>197</v>
      </c>
      <c r="Q28" s="238"/>
      <c r="R28" s="238"/>
      <c r="S28" s="238"/>
      <c r="T28" s="238"/>
      <c r="U28" s="238"/>
      <c r="V28" s="279">
        <f>C28+D28+E28+F28+G28+H28+I28+J28+K28+L28+M28+N28+O28+P28+Q28+R28+S28+T28+U28</f>
        <v>373</v>
      </c>
    </row>
    <row r="29" spans="1:22" ht="15">
      <c r="A29" s="281" t="s">
        <v>108</v>
      </c>
      <c r="B29" s="284" t="s">
        <v>549</v>
      </c>
      <c r="C29" s="238"/>
      <c r="D29" s="27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79">
        <v>107.1</v>
      </c>
      <c r="P29" s="279"/>
      <c r="Q29" s="238"/>
      <c r="R29" s="238"/>
      <c r="S29" s="238"/>
      <c r="T29" s="238"/>
      <c r="U29" s="238"/>
      <c r="V29" s="279">
        <f>C29+D29+E29+F29+G29+H29+I29+J29+K29+L29+M29+N29+O29+P29+Q29+R29+S29+T29+U29</f>
        <v>107.1</v>
      </c>
    </row>
    <row r="30" spans="1:22" ht="15">
      <c r="A30" s="283" t="s">
        <v>23</v>
      </c>
      <c r="B30" s="283" t="s">
        <v>14</v>
      </c>
      <c r="C30" s="238"/>
      <c r="D30" s="279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7"/>
      <c r="P30" s="279"/>
      <c r="Q30" s="238"/>
      <c r="R30" s="238"/>
      <c r="S30" s="238"/>
      <c r="T30" s="238"/>
      <c r="U30" s="238"/>
      <c r="V30" s="279"/>
    </row>
    <row r="31" spans="1:22" ht="18.75" customHeight="1">
      <c r="A31" s="281"/>
      <c r="B31" s="472" t="s">
        <v>56</v>
      </c>
      <c r="C31" s="474"/>
      <c r="D31" s="279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7"/>
      <c r="P31" s="238"/>
      <c r="Q31" s="238"/>
      <c r="R31" s="238"/>
      <c r="S31" s="238"/>
      <c r="T31" s="238"/>
      <c r="U31" s="238"/>
      <c r="V31" s="279"/>
    </row>
    <row r="32" spans="1:22" s="273" customFormat="1" ht="18.75" customHeight="1">
      <c r="A32" s="285"/>
      <c r="B32" s="27" t="s">
        <v>609</v>
      </c>
      <c r="C32" s="384"/>
      <c r="D32" s="132"/>
      <c r="E32" s="27"/>
      <c r="F32" s="27"/>
      <c r="G32" s="27"/>
      <c r="H32" s="27"/>
      <c r="I32" s="27"/>
      <c r="J32" s="27"/>
      <c r="K32" s="27"/>
      <c r="L32" s="27">
        <v>0.1</v>
      </c>
      <c r="M32" s="27"/>
      <c r="N32" s="27"/>
      <c r="O32" s="27">
        <v>13.6</v>
      </c>
      <c r="P32" s="27"/>
      <c r="Q32" s="27"/>
      <c r="R32" s="27">
        <v>3.8</v>
      </c>
      <c r="S32" s="27">
        <v>1.5</v>
      </c>
      <c r="T32" s="27"/>
      <c r="U32" s="27"/>
      <c r="V32" s="132">
        <f>C32+D32+E32+F32+G32+H32+I32+J32+K32+L32+M32+N32+O32+P32+Q32+R32+S32+T32+U32</f>
        <v>19</v>
      </c>
    </row>
    <row r="33" spans="1:22" s="273" customFormat="1" ht="14.25" customHeight="1">
      <c r="A33" s="285"/>
      <c r="B33" s="27" t="s">
        <v>648</v>
      </c>
      <c r="C33" s="132">
        <f aca="true" t="shared" si="4" ref="C33:U33">C34+C36</f>
        <v>0</v>
      </c>
      <c r="D33" s="132">
        <f t="shared" si="4"/>
        <v>0</v>
      </c>
      <c r="E33" s="132">
        <f t="shared" si="4"/>
        <v>0</v>
      </c>
      <c r="F33" s="132">
        <f t="shared" si="4"/>
        <v>0</v>
      </c>
      <c r="G33" s="132">
        <f t="shared" si="4"/>
        <v>0</v>
      </c>
      <c r="H33" s="132">
        <f t="shared" si="4"/>
        <v>0</v>
      </c>
      <c r="I33" s="132">
        <f t="shared" si="4"/>
        <v>0</v>
      </c>
      <c r="J33" s="132">
        <f t="shared" si="4"/>
        <v>0</v>
      </c>
      <c r="K33" s="132">
        <f t="shared" si="4"/>
        <v>0</v>
      </c>
      <c r="L33" s="132">
        <f t="shared" si="4"/>
        <v>0.1</v>
      </c>
      <c r="M33" s="132">
        <f t="shared" si="4"/>
        <v>0</v>
      </c>
      <c r="N33" s="132">
        <f t="shared" si="4"/>
        <v>0</v>
      </c>
      <c r="O33" s="132">
        <f t="shared" si="4"/>
        <v>13.6</v>
      </c>
      <c r="P33" s="132">
        <f t="shared" si="4"/>
        <v>0</v>
      </c>
      <c r="Q33" s="132">
        <f t="shared" si="4"/>
        <v>0</v>
      </c>
      <c r="R33" s="132">
        <f t="shared" si="4"/>
        <v>3.8</v>
      </c>
      <c r="S33" s="132">
        <f t="shared" si="4"/>
        <v>1.5</v>
      </c>
      <c r="T33" s="132">
        <f t="shared" si="4"/>
        <v>0</v>
      </c>
      <c r="U33" s="132">
        <f t="shared" si="4"/>
        <v>0</v>
      </c>
      <c r="V33" s="132">
        <f>C33+D33+E33+F33+G33+H33+I33+J33+K33+L33+M33+N33+O33+P33+Q33+R33+S33+T33+U33</f>
        <v>19</v>
      </c>
    </row>
    <row r="34" spans="1:22" ht="15">
      <c r="A34" s="280" t="s">
        <v>21</v>
      </c>
      <c r="B34" s="281" t="s">
        <v>13</v>
      </c>
      <c r="C34" s="238"/>
      <c r="D34" s="27"/>
      <c r="E34" s="238"/>
      <c r="F34" s="238"/>
      <c r="G34" s="238"/>
      <c r="H34" s="238"/>
      <c r="I34" s="238"/>
      <c r="J34" s="238"/>
      <c r="K34" s="238"/>
      <c r="L34" s="238">
        <v>0.1</v>
      </c>
      <c r="M34" s="238"/>
      <c r="N34" s="238"/>
      <c r="O34" s="238">
        <v>13.6</v>
      </c>
      <c r="P34" s="238"/>
      <c r="Q34" s="238"/>
      <c r="R34" s="279">
        <v>3.8</v>
      </c>
      <c r="S34" s="279">
        <v>1.5</v>
      </c>
      <c r="T34" s="238"/>
      <c r="U34" s="238"/>
      <c r="V34" s="279">
        <f>C34+D34+E34+F34+G34+H34+I34+J34+K34+L34+M34+N34+O34+P34+Q34+R34+S34+T34+U34</f>
        <v>19</v>
      </c>
    </row>
    <row r="35" spans="1:22" ht="15">
      <c r="A35" s="281" t="s">
        <v>108</v>
      </c>
      <c r="B35" s="284" t="s">
        <v>549</v>
      </c>
      <c r="C35" s="238"/>
      <c r="D35" s="27"/>
      <c r="E35" s="238"/>
      <c r="F35" s="238"/>
      <c r="G35" s="238"/>
      <c r="H35" s="238"/>
      <c r="I35" s="238"/>
      <c r="J35" s="238"/>
      <c r="K35" s="238"/>
      <c r="L35" s="238">
        <v>0.1</v>
      </c>
      <c r="M35" s="238"/>
      <c r="N35" s="238"/>
      <c r="O35" s="279">
        <v>10.4</v>
      </c>
      <c r="P35" s="238"/>
      <c r="Q35" s="238"/>
      <c r="R35" s="238">
        <v>0.1</v>
      </c>
      <c r="S35" s="238">
        <v>0.8</v>
      </c>
      <c r="T35" s="238"/>
      <c r="U35" s="238"/>
      <c r="V35" s="279">
        <f>C35+D35+E35+F35+G35+H35+I35+J35+K35+L35+M35+N35+O35+P35+Q35+R35+S35+T35+U35</f>
        <v>11.4</v>
      </c>
    </row>
    <row r="36" spans="1:22" ht="15">
      <c r="A36" s="283" t="s">
        <v>23</v>
      </c>
      <c r="B36" s="283" t="s">
        <v>14</v>
      </c>
      <c r="C36" s="238"/>
      <c r="D36" s="279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79"/>
    </row>
    <row r="37" spans="1:22" ht="18" customHeight="1">
      <c r="A37" s="281"/>
      <c r="B37" s="472" t="s">
        <v>61</v>
      </c>
      <c r="C37" s="474"/>
      <c r="D37" s="279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79"/>
    </row>
    <row r="38" spans="1:22" s="273" customFormat="1" ht="18" customHeight="1">
      <c r="A38" s="285"/>
      <c r="B38" s="27" t="s">
        <v>609</v>
      </c>
      <c r="C38" s="384"/>
      <c r="D38" s="132"/>
      <c r="E38" s="27"/>
      <c r="F38" s="27"/>
      <c r="G38" s="27"/>
      <c r="H38" s="27"/>
      <c r="I38" s="27"/>
      <c r="J38" s="27"/>
      <c r="K38" s="27"/>
      <c r="L38" s="27">
        <v>0.2</v>
      </c>
      <c r="M38" s="27"/>
      <c r="N38" s="27"/>
      <c r="O38" s="27">
        <v>14.3</v>
      </c>
      <c r="P38" s="27"/>
      <c r="Q38" s="27"/>
      <c r="R38" s="27">
        <v>3.8</v>
      </c>
      <c r="S38" s="27">
        <v>3.2</v>
      </c>
      <c r="T38" s="27"/>
      <c r="U38" s="27"/>
      <c r="V38" s="132">
        <f>C38+D38+E38+F38+G38+H38+I38+J38+K38+L38+M38+N38+O38+P38+Q38+R38+S38+T38+U38</f>
        <v>21.5</v>
      </c>
    </row>
    <row r="39" spans="1:22" s="273" customFormat="1" ht="14.25">
      <c r="A39" s="285"/>
      <c r="B39" s="27" t="s">
        <v>648</v>
      </c>
      <c r="C39" s="132">
        <f aca="true" t="shared" si="5" ref="C39:U39">C40+C42</f>
        <v>0</v>
      </c>
      <c r="D39" s="132">
        <f t="shared" si="5"/>
        <v>0</v>
      </c>
      <c r="E39" s="132">
        <f t="shared" si="5"/>
        <v>0</v>
      </c>
      <c r="F39" s="132">
        <f t="shared" si="5"/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132">
        <f t="shared" si="5"/>
        <v>0.2</v>
      </c>
      <c r="M39" s="132">
        <f t="shared" si="5"/>
        <v>0</v>
      </c>
      <c r="N39" s="132">
        <f t="shared" si="5"/>
        <v>0</v>
      </c>
      <c r="O39" s="132">
        <f t="shared" si="5"/>
        <v>14.3</v>
      </c>
      <c r="P39" s="132">
        <f t="shared" si="5"/>
        <v>0</v>
      </c>
      <c r="Q39" s="132">
        <f t="shared" si="5"/>
        <v>0</v>
      </c>
      <c r="R39" s="132">
        <f t="shared" si="5"/>
        <v>3.8</v>
      </c>
      <c r="S39" s="132">
        <f t="shared" si="5"/>
        <v>3.2</v>
      </c>
      <c r="T39" s="132">
        <f t="shared" si="5"/>
        <v>0</v>
      </c>
      <c r="U39" s="132">
        <f t="shared" si="5"/>
        <v>0</v>
      </c>
      <c r="V39" s="132">
        <f>C39+D39+E39+F39+G39+H39+I39+J39+K39+L39+M39+N39+O39+P39+Q39+R39+S39+T39+U39</f>
        <v>21.5</v>
      </c>
    </row>
    <row r="40" spans="1:22" ht="15">
      <c r="A40" s="280" t="s">
        <v>21</v>
      </c>
      <c r="B40" s="281" t="s">
        <v>13</v>
      </c>
      <c r="C40" s="238"/>
      <c r="D40" s="27"/>
      <c r="E40" s="238"/>
      <c r="F40" s="238"/>
      <c r="G40" s="238"/>
      <c r="H40" s="238"/>
      <c r="I40" s="238"/>
      <c r="J40" s="238"/>
      <c r="K40" s="238"/>
      <c r="L40" s="238">
        <v>0.2</v>
      </c>
      <c r="M40" s="238"/>
      <c r="N40" s="238"/>
      <c r="O40" s="279">
        <v>14.3</v>
      </c>
      <c r="P40" s="238"/>
      <c r="Q40" s="238"/>
      <c r="R40" s="238">
        <v>3.8</v>
      </c>
      <c r="S40" s="279">
        <v>3.2</v>
      </c>
      <c r="T40" s="238"/>
      <c r="U40" s="238"/>
      <c r="V40" s="279">
        <f>C40+D40+E40+F40+G40+H40+I40+J40+K40+L40+M40+N40+O40+P40+Q40+R40+S40+T40+U40</f>
        <v>21.5</v>
      </c>
    </row>
    <row r="41" spans="1:22" ht="15">
      <c r="A41" s="281" t="s">
        <v>108</v>
      </c>
      <c r="B41" s="284" t="s">
        <v>549</v>
      </c>
      <c r="C41" s="238"/>
      <c r="D41" s="27"/>
      <c r="E41" s="238"/>
      <c r="F41" s="238"/>
      <c r="G41" s="238"/>
      <c r="H41" s="238"/>
      <c r="I41" s="238"/>
      <c r="J41" s="238"/>
      <c r="K41" s="238"/>
      <c r="L41" s="238">
        <v>0.2</v>
      </c>
      <c r="M41" s="238"/>
      <c r="N41" s="238"/>
      <c r="O41" s="279">
        <v>10.9</v>
      </c>
      <c r="P41" s="238"/>
      <c r="Q41" s="238"/>
      <c r="R41" s="238">
        <v>0.1</v>
      </c>
      <c r="S41" s="279">
        <v>2</v>
      </c>
      <c r="T41" s="238"/>
      <c r="U41" s="238"/>
      <c r="V41" s="279">
        <f>C41+D41+E41+F41+G41+H41+I41+J41+K41+L41+M41+N41+O41+P41+Q41+R41+S41+T41+U41</f>
        <v>13.2</v>
      </c>
    </row>
    <row r="42" spans="1:22" ht="15">
      <c r="A42" s="283" t="s">
        <v>23</v>
      </c>
      <c r="B42" s="283" t="s">
        <v>14</v>
      </c>
      <c r="C42" s="238"/>
      <c r="D42" s="27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7"/>
      <c r="P42" s="238"/>
      <c r="Q42" s="238"/>
      <c r="R42" s="238"/>
      <c r="S42" s="238"/>
      <c r="T42" s="238"/>
      <c r="U42" s="238"/>
      <c r="V42" s="279"/>
    </row>
    <row r="43" spans="1:22" ht="16.5" customHeight="1">
      <c r="A43" s="281"/>
      <c r="B43" s="472" t="s">
        <v>65</v>
      </c>
      <c r="C43" s="474"/>
      <c r="D43" s="2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7"/>
      <c r="P43" s="238"/>
      <c r="Q43" s="238"/>
      <c r="R43" s="238"/>
      <c r="S43" s="238"/>
      <c r="T43" s="238"/>
      <c r="U43" s="238"/>
      <c r="V43" s="279"/>
    </row>
    <row r="44" spans="1:22" s="273" customFormat="1" ht="16.5" customHeight="1">
      <c r="A44" s="285"/>
      <c r="B44" s="27" t="s">
        <v>609</v>
      </c>
      <c r="C44" s="384"/>
      <c r="D44" s="27"/>
      <c r="E44" s="27"/>
      <c r="F44" s="132">
        <v>3</v>
      </c>
      <c r="G44" s="27"/>
      <c r="H44" s="27"/>
      <c r="I44" s="27"/>
      <c r="J44" s="27"/>
      <c r="K44" s="27"/>
      <c r="L44" s="27">
        <v>1.1</v>
      </c>
      <c r="M44" s="27"/>
      <c r="N44" s="27"/>
      <c r="O44" s="27"/>
      <c r="P44" s="27"/>
      <c r="Q44" s="27"/>
      <c r="R44" s="27">
        <v>20.1</v>
      </c>
      <c r="S44" s="132">
        <v>8</v>
      </c>
      <c r="T44" s="27"/>
      <c r="U44" s="27"/>
      <c r="V44" s="132">
        <f>C44+D44+E44+F44+G44+H44+I44+J44+K44+L44+M44+N44+O44+P44+Q44+R44+S44+T44+U44</f>
        <v>32.2</v>
      </c>
    </row>
    <row r="45" spans="1:22" s="273" customFormat="1" ht="14.25">
      <c r="A45" s="285"/>
      <c r="B45" s="27" t="s">
        <v>648</v>
      </c>
      <c r="C45" s="132">
        <f aca="true" t="shared" si="6" ref="C45:U45">C46+C48</f>
        <v>0</v>
      </c>
      <c r="D45" s="132">
        <f t="shared" si="6"/>
        <v>0</v>
      </c>
      <c r="E45" s="132">
        <f t="shared" si="6"/>
        <v>0</v>
      </c>
      <c r="F45" s="132">
        <f t="shared" si="6"/>
        <v>3</v>
      </c>
      <c r="G45" s="132">
        <f t="shared" si="6"/>
        <v>0</v>
      </c>
      <c r="H45" s="132">
        <f t="shared" si="6"/>
        <v>0</v>
      </c>
      <c r="I45" s="132">
        <f t="shared" si="6"/>
        <v>0</v>
      </c>
      <c r="J45" s="132">
        <f t="shared" si="6"/>
        <v>0</v>
      </c>
      <c r="K45" s="132">
        <f t="shared" si="6"/>
        <v>0</v>
      </c>
      <c r="L45" s="132">
        <f t="shared" si="6"/>
        <v>1.1</v>
      </c>
      <c r="M45" s="132">
        <f t="shared" si="6"/>
        <v>0</v>
      </c>
      <c r="N45" s="132">
        <f t="shared" si="6"/>
        <v>0</v>
      </c>
      <c r="O45" s="132">
        <f t="shared" si="6"/>
        <v>0</v>
      </c>
      <c r="P45" s="132">
        <f t="shared" si="6"/>
        <v>0</v>
      </c>
      <c r="Q45" s="132">
        <f t="shared" si="6"/>
        <v>0</v>
      </c>
      <c r="R45" s="132">
        <f t="shared" si="6"/>
        <v>20.1</v>
      </c>
      <c r="S45" s="132">
        <f t="shared" si="6"/>
        <v>8</v>
      </c>
      <c r="T45" s="132">
        <f t="shared" si="6"/>
        <v>0</v>
      </c>
      <c r="U45" s="132">
        <f t="shared" si="6"/>
        <v>0</v>
      </c>
      <c r="V45" s="132">
        <f>C45+D45+E45+F45+G45+H45+I45+J45+K45+L45+M45+N45+O45+P45+Q45+R45+S45+T45+U45</f>
        <v>32.2</v>
      </c>
    </row>
    <row r="46" spans="1:22" ht="15">
      <c r="A46" s="280" t="s">
        <v>21</v>
      </c>
      <c r="B46" s="281" t="s">
        <v>13</v>
      </c>
      <c r="C46" s="238"/>
      <c r="D46" s="27"/>
      <c r="E46" s="238"/>
      <c r="F46" s="279">
        <v>3</v>
      </c>
      <c r="G46" s="238"/>
      <c r="H46" s="238"/>
      <c r="I46" s="238"/>
      <c r="J46" s="238"/>
      <c r="K46" s="238"/>
      <c r="L46" s="238">
        <v>1.1</v>
      </c>
      <c r="M46" s="238"/>
      <c r="N46" s="238"/>
      <c r="O46" s="238"/>
      <c r="P46" s="238"/>
      <c r="Q46" s="238"/>
      <c r="R46" s="279">
        <v>20.1</v>
      </c>
      <c r="S46" s="279">
        <v>8</v>
      </c>
      <c r="T46" s="238"/>
      <c r="U46" s="238"/>
      <c r="V46" s="279">
        <f>C46+D46+E46+F46+G46+H46+I46+J46+K46+L46+M46+N46+O46+P46+Q46+R46+S46+T46+U46</f>
        <v>32.2</v>
      </c>
    </row>
    <row r="47" spans="1:22" ht="15">
      <c r="A47" s="281" t="s">
        <v>108</v>
      </c>
      <c r="B47" s="284" t="s">
        <v>549</v>
      </c>
      <c r="C47" s="238"/>
      <c r="D47" s="27"/>
      <c r="E47" s="238"/>
      <c r="F47" s="238"/>
      <c r="G47" s="238"/>
      <c r="H47" s="238"/>
      <c r="I47" s="238"/>
      <c r="J47" s="238"/>
      <c r="K47" s="238"/>
      <c r="L47" s="238">
        <v>0.8</v>
      </c>
      <c r="M47" s="238"/>
      <c r="N47" s="238"/>
      <c r="O47" s="238"/>
      <c r="P47" s="238"/>
      <c r="Q47" s="238"/>
      <c r="R47" s="279">
        <v>0.5</v>
      </c>
      <c r="S47" s="279">
        <v>4.7</v>
      </c>
      <c r="T47" s="238"/>
      <c r="U47" s="238"/>
      <c r="V47" s="279">
        <f>C47+D47+E47+F47+G47+H47+I47+J47+K47+L47+M47+N47+O47+P47+Q47+R47+S47+T47+U47</f>
        <v>6</v>
      </c>
    </row>
    <row r="48" spans="1:22" ht="15">
      <c r="A48" s="283" t="s">
        <v>23</v>
      </c>
      <c r="B48" s="283" t="s">
        <v>14</v>
      </c>
      <c r="C48" s="238"/>
      <c r="D48" s="279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7"/>
      <c r="P48" s="238"/>
      <c r="Q48" s="238"/>
      <c r="R48" s="238"/>
      <c r="S48" s="238"/>
      <c r="T48" s="238"/>
      <c r="U48" s="238"/>
      <c r="V48" s="279"/>
    </row>
    <row r="49" spans="1:22" ht="15">
      <c r="A49" s="281"/>
      <c r="B49" s="144" t="s">
        <v>8</v>
      </c>
      <c r="C49" s="238"/>
      <c r="D49" s="2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7"/>
      <c r="P49" s="238"/>
      <c r="Q49" s="238"/>
      <c r="R49" s="238"/>
      <c r="S49" s="238"/>
      <c r="T49" s="238"/>
      <c r="U49" s="238"/>
      <c r="V49" s="279"/>
    </row>
    <row r="50" spans="1:22" s="273" customFormat="1" ht="14.25">
      <c r="A50" s="285"/>
      <c r="B50" s="27" t="s">
        <v>609</v>
      </c>
      <c r="C50" s="27"/>
      <c r="D50" s="27"/>
      <c r="E50" s="27"/>
      <c r="F50" s="27"/>
      <c r="G50" s="27"/>
      <c r="H50" s="27"/>
      <c r="I50" s="27"/>
      <c r="J50" s="27"/>
      <c r="K50" s="27"/>
      <c r="L50" s="27">
        <v>1.1</v>
      </c>
      <c r="M50" s="27"/>
      <c r="N50" s="27"/>
      <c r="O50" s="132">
        <v>25</v>
      </c>
      <c r="P50" s="27"/>
      <c r="Q50" s="27"/>
      <c r="R50" s="27">
        <v>17.7</v>
      </c>
      <c r="S50" s="27">
        <v>12.9</v>
      </c>
      <c r="T50" s="27"/>
      <c r="U50" s="27"/>
      <c r="V50" s="132">
        <f>C50+D50+E50+F50+G50+H50+I50+J50+K50+L50+M50+N50+O50+P50+Q50+R50+S50+T50+U50</f>
        <v>56.699999999999996</v>
      </c>
    </row>
    <row r="51" spans="1:22" s="273" customFormat="1" ht="14.25">
      <c r="A51" s="285"/>
      <c r="B51" s="27" t="s">
        <v>648</v>
      </c>
      <c r="C51" s="132">
        <f aca="true" t="shared" si="7" ref="C51:U51">C52+C54</f>
        <v>0</v>
      </c>
      <c r="D51" s="132">
        <f t="shared" si="7"/>
        <v>0</v>
      </c>
      <c r="E51" s="132">
        <f t="shared" si="7"/>
        <v>0</v>
      </c>
      <c r="F51" s="132">
        <f t="shared" si="7"/>
        <v>0</v>
      </c>
      <c r="G51" s="132">
        <f t="shared" si="7"/>
        <v>0</v>
      </c>
      <c r="H51" s="132">
        <f t="shared" si="7"/>
        <v>0</v>
      </c>
      <c r="I51" s="132">
        <f t="shared" si="7"/>
        <v>0</v>
      </c>
      <c r="J51" s="132">
        <f t="shared" si="7"/>
        <v>0</v>
      </c>
      <c r="K51" s="132">
        <f t="shared" si="7"/>
        <v>0</v>
      </c>
      <c r="L51" s="132">
        <f t="shared" si="7"/>
        <v>1.1</v>
      </c>
      <c r="M51" s="132">
        <f t="shared" si="7"/>
        <v>0</v>
      </c>
      <c r="N51" s="132">
        <f t="shared" si="7"/>
        <v>0</v>
      </c>
      <c r="O51" s="132">
        <f t="shared" si="7"/>
        <v>25</v>
      </c>
      <c r="P51" s="132">
        <f t="shared" si="7"/>
        <v>0</v>
      </c>
      <c r="Q51" s="132">
        <f t="shared" si="7"/>
        <v>0</v>
      </c>
      <c r="R51" s="132">
        <f t="shared" si="7"/>
        <v>17.7</v>
      </c>
      <c r="S51" s="132">
        <f t="shared" si="7"/>
        <v>12.9</v>
      </c>
      <c r="T51" s="132">
        <f t="shared" si="7"/>
        <v>0</v>
      </c>
      <c r="U51" s="132">
        <f t="shared" si="7"/>
        <v>0</v>
      </c>
      <c r="V51" s="132">
        <f>C51+D51+E51+F51+G51+H51+I51+J51+K51+L51+M51+N51+O51+P51+Q51+R51+S51+T51+U51</f>
        <v>56.699999999999996</v>
      </c>
    </row>
    <row r="52" spans="1:22" ht="15">
      <c r="A52" s="280" t="s">
        <v>21</v>
      </c>
      <c r="B52" s="281" t="s">
        <v>13</v>
      </c>
      <c r="C52" s="238"/>
      <c r="D52" s="27"/>
      <c r="E52" s="238"/>
      <c r="F52" s="238"/>
      <c r="G52" s="238"/>
      <c r="H52" s="238"/>
      <c r="I52" s="238"/>
      <c r="J52" s="238"/>
      <c r="K52" s="238"/>
      <c r="L52" s="238">
        <v>1.1</v>
      </c>
      <c r="M52" s="238"/>
      <c r="N52" s="238"/>
      <c r="O52" s="279">
        <v>25</v>
      </c>
      <c r="P52" s="238"/>
      <c r="Q52" s="238"/>
      <c r="R52" s="279">
        <v>17.7</v>
      </c>
      <c r="S52" s="279">
        <v>12.9</v>
      </c>
      <c r="T52" s="238"/>
      <c r="U52" s="238"/>
      <c r="V52" s="279">
        <f>C52+D52+E52+F52+G52+H52+I52+J52+K52+L52+M52+N52+O52+P52+Q52+R52+S52+T52+U52</f>
        <v>56.699999999999996</v>
      </c>
    </row>
    <row r="53" spans="1:22" ht="15">
      <c r="A53" s="281" t="s">
        <v>108</v>
      </c>
      <c r="B53" s="284" t="s">
        <v>549</v>
      </c>
      <c r="C53" s="238"/>
      <c r="D53" s="27"/>
      <c r="E53" s="238"/>
      <c r="F53" s="238"/>
      <c r="G53" s="238"/>
      <c r="H53" s="238"/>
      <c r="I53" s="238"/>
      <c r="J53" s="238"/>
      <c r="K53" s="238"/>
      <c r="L53" s="238">
        <v>0.8</v>
      </c>
      <c r="M53" s="238"/>
      <c r="N53" s="238"/>
      <c r="O53" s="279">
        <v>19</v>
      </c>
      <c r="P53" s="238"/>
      <c r="Q53" s="238"/>
      <c r="R53" s="238">
        <v>0.4</v>
      </c>
      <c r="S53" s="279">
        <v>7.6</v>
      </c>
      <c r="T53" s="238"/>
      <c r="U53" s="238"/>
      <c r="V53" s="279">
        <f>C53+D53+E53+F53+G53+H53+I53+J53+K53+L53+M53+N53+O53+P53+Q53+R53+S53+T53+U53</f>
        <v>27.799999999999997</v>
      </c>
    </row>
    <row r="54" spans="1:22" ht="15">
      <c r="A54" s="283" t="s">
        <v>23</v>
      </c>
      <c r="B54" s="283" t="s">
        <v>14</v>
      </c>
      <c r="C54" s="238"/>
      <c r="D54" s="279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79"/>
    </row>
    <row r="55" spans="1:22" ht="15">
      <c r="A55" s="281"/>
      <c r="B55" s="144" t="s">
        <v>9</v>
      </c>
      <c r="C55" s="238"/>
      <c r="D55" s="27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79"/>
    </row>
    <row r="56" spans="1:22" s="273" customFormat="1" ht="14.25">
      <c r="A56" s="285"/>
      <c r="B56" s="27" t="s">
        <v>609</v>
      </c>
      <c r="C56" s="27"/>
      <c r="D56" s="27"/>
      <c r="E56" s="27"/>
      <c r="F56" s="27"/>
      <c r="G56" s="27">
        <v>162.5</v>
      </c>
      <c r="H56" s="27"/>
      <c r="I56" s="27"/>
      <c r="J56" s="27"/>
      <c r="K56" s="27"/>
      <c r="L56" s="27">
        <v>0.4</v>
      </c>
      <c r="M56" s="27"/>
      <c r="N56" s="27"/>
      <c r="O56" s="27">
        <v>25.6</v>
      </c>
      <c r="P56" s="27"/>
      <c r="Q56" s="27"/>
      <c r="R56" s="27">
        <v>7.6</v>
      </c>
      <c r="S56" s="27">
        <v>7.7</v>
      </c>
      <c r="T56" s="27"/>
      <c r="U56" s="27"/>
      <c r="V56" s="132">
        <f>C56+D56+E56+F56+G56+H56+I56+J56+K56+L56+M56+N56+O56+P56+Q56+R56+S56+T56+U56</f>
        <v>203.79999999999998</v>
      </c>
    </row>
    <row r="57" spans="1:22" s="273" customFormat="1" ht="14.25">
      <c r="A57" s="285"/>
      <c r="B57" s="27" t="s">
        <v>648</v>
      </c>
      <c r="C57" s="132">
        <f aca="true" t="shared" si="8" ref="C57:U57">C58+C60</f>
        <v>0</v>
      </c>
      <c r="D57" s="132">
        <f t="shared" si="8"/>
        <v>0</v>
      </c>
      <c r="E57" s="132">
        <f t="shared" si="8"/>
        <v>0</v>
      </c>
      <c r="F57" s="132">
        <f t="shared" si="8"/>
        <v>0</v>
      </c>
      <c r="G57" s="132">
        <f t="shared" si="8"/>
        <v>162.5</v>
      </c>
      <c r="H57" s="132">
        <f t="shared" si="8"/>
        <v>0</v>
      </c>
      <c r="I57" s="132">
        <f t="shared" si="8"/>
        <v>0</v>
      </c>
      <c r="J57" s="132">
        <f t="shared" si="8"/>
        <v>0</v>
      </c>
      <c r="K57" s="132">
        <f t="shared" si="8"/>
        <v>0</v>
      </c>
      <c r="L57" s="132">
        <f t="shared" si="8"/>
        <v>0.4</v>
      </c>
      <c r="M57" s="132">
        <f t="shared" si="8"/>
        <v>0</v>
      </c>
      <c r="N57" s="132">
        <f t="shared" si="8"/>
        <v>0</v>
      </c>
      <c r="O57" s="132">
        <f t="shared" si="8"/>
        <v>25.6</v>
      </c>
      <c r="P57" s="132">
        <f t="shared" si="8"/>
        <v>0</v>
      </c>
      <c r="Q57" s="132">
        <f t="shared" si="8"/>
        <v>0</v>
      </c>
      <c r="R57" s="132">
        <f t="shared" si="8"/>
        <v>7.6</v>
      </c>
      <c r="S57" s="132">
        <f t="shared" si="8"/>
        <v>7.7</v>
      </c>
      <c r="T57" s="132">
        <f t="shared" si="8"/>
        <v>0</v>
      </c>
      <c r="U57" s="132">
        <f t="shared" si="8"/>
        <v>0</v>
      </c>
      <c r="V57" s="132">
        <f>C57+D57+E57+F57+G57+H57+I57+J57+K57+L57+M57+N57+O57+P57+Q57+R57+S57+T57+U57</f>
        <v>203.79999999999998</v>
      </c>
    </row>
    <row r="58" spans="1:22" ht="15">
      <c r="A58" s="280" t="s">
        <v>21</v>
      </c>
      <c r="B58" s="281" t="s">
        <v>13</v>
      </c>
      <c r="C58" s="238"/>
      <c r="D58" s="27"/>
      <c r="E58" s="238"/>
      <c r="F58" s="238"/>
      <c r="G58" s="238">
        <v>162.5</v>
      </c>
      <c r="H58" s="238"/>
      <c r="I58" s="238"/>
      <c r="J58" s="238"/>
      <c r="K58" s="238"/>
      <c r="L58" s="238">
        <v>0.4</v>
      </c>
      <c r="M58" s="238"/>
      <c r="N58" s="238"/>
      <c r="O58" s="279">
        <v>25.6</v>
      </c>
      <c r="P58" s="238"/>
      <c r="Q58" s="238"/>
      <c r="R58" s="279">
        <v>7.6</v>
      </c>
      <c r="S58" s="279">
        <v>7.7</v>
      </c>
      <c r="T58" s="238"/>
      <c r="U58" s="238"/>
      <c r="V58" s="279">
        <f>C58+D58+E58+F58+G58+H58+I58+J58+K58+L58+M58+N58+O58+P58+Q58+R58+S58+T58+U58</f>
        <v>203.79999999999998</v>
      </c>
    </row>
    <row r="59" spans="1:22" ht="15">
      <c r="A59" s="281" t="s">
        <v>108</v>
      </c>
      <c r="B59" s="284" t="s">
        <v>549</v>
      </c>
      <c r="C59" s="238"/>
      <c r="D59" s="27"/>
      <c r="E59" s="238"/>
      <c r="F59" s="238"/>
      <c r="G59" s="279">
        <v>114.5</v>
      </c>
      <c r="H59" s="279"/>
      <c r="I59" s="279"/>
      <c r="J59" s="238"/>
      <c r="K59" s="238"/>
      <c r="L59" s="238">
        <v>0.3</v>
      </c>
      <c r="M59" s="238"/>
      <c r="N59" s="238"/>
      <c r="O59" s="279">
        <v>16.7</v>
      </c>
      <c r="P59" s="238"/>
      <c r="Q59" s="238"/>
      <c r="R59" s="238">
        <v>0.2</v>
      </c>
      <c r="S59" s="279">
        <v>4.6</v>
      </c>
      <c r="T59" s="238"/>
      <c r="U59" s="238"/>
      <c r="V59" s="279">
        <f>C59+D59+E59+F59+G59+H59+I59+J59+K59+L59+M59+N59+O59+P59+Q59+R59+S59+T59+U59</f>
        <v>136.29999999999998</v>
      </c>
    </row>
    <row r="60" spans="1:22" ht="15">
      <c r="A60" s="283" t="s">
        <v>23</v>
      </c>
      <c r="B60" s="283" t="s">
        <v>14</v>
      </c>
      <c r="C60" s="238"/>
      <c r="D60" s="279"/>
      <c r="E60" s="238"/>
      <c r="F60" s="238"/>
      <c r="G60" s="279"/>
      <c r="H60" s="279"/>
      <c r="I60" s="279"/>
      <c r="J60" s="238"/>
      <c r="K60" s="238"/>
      <c r="L60" s="238"/>
      <c r="M60" s="238"/>
      <c r="N60" s="238"/>
      <c r="O60" s="27"/>
      <c r="P60" s="238"/>
      <c r="Q60" s="238"/>
      <c r="R60" s="238"/>
      <c r="S60" s="238"/>
      <c r="T60" s="238"/>
      <c r="U60" s="238"/>
      <c r="V60" s="279"/>
    </row>
    <row r="61" spans="1:22" ht="19.5" customHeight="1">
      <c r="A61" s="283"/>
      <c r="B61" s="144" t="s">
        <v>124</v>
      </c>
      <c r="C61" s="238"/>
      <c r="D61" s="279"/>
      <c r="E61" s="238"/>
      <c r="F61" s="238"/>
      <c r="G61" s="279"/>
      <c r="H61" s="279"/>
      <c r="I61" s="279"/>
      <c r="J61" s="238"/>
      <c r="K61" s="238"/>
      <c r="L61" s="238"/>
      <c r="M61" s="238"/>
      <c r="N61" s="238"/>
      <c r="O61" s="27"/>
      <c r="P61" s="238"/>
      <c r="Q61" s="238"/>
      <c r="R61" s="238"/>
      <c r="S61" s="238"/>
      <c r="T61" s="238"/>
      <c r="U61" s="238"/>
      <c r="V61" s="279"/>
    </row>
    <row r="62" spans="1:22" s="273" customFormat="1" ht="13.5" customHeight="1">
      <c r="A62" s="144"/>
      <c r="B62" s="27" t="s">
        <v>609</v>
      </c>
      <c r="C62" s="27"/>
      <c r="D62" s="132"/>
      <c r="E62" s="27"/>
      <c r="F62" s="27"/>
      <c r="G62" s="132"/>
      <c r="H62" s="132"/>
      <c r="I62" s="132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99.8</v>
      </c>
      <c r="V62" s="132">
        <f>C62+D62+E62+F62+G62+H62+I62+J62+K62+L62+M62+N62+O62+P62+Q62+R62+S62+T62+U62</f>
        <v>99.8</v>
      </c>
    </row>
    <row r="63" spans="1:22" s="273" customFormat="1" ht="14.25">
      <c r="A63" s="144"/>
      <c r="B63" s="27" t="s">
        <v>648</v>
      </c>
      <c r="C63" s="132">
        <f aca="true" t="shared" si="9" ref="C63:U63">C64+C66</f>
        <v>0</v>
      </c>
      <c r="D63" s="132">
        <f t="shared" si="9"/>
        <v>0</v>
      </c>
      <c r="E63" s="132">
        <f t="shared" si="9"/>
        <v>0</v>
      </c>
      <c r="F63" s="132">
        <f t="shared" si="9"/>
        <v>0</v>
      </c>
      <c r="G63" s="132">
        <f t="shared" si="9"/>
        <v>0</v>
      </c>
      <c r="H63" s="132">
        <f t="shared" si="9"/>
        <v>0</v>
      </c>
      <c r="I63" s="132">
        <f t="shared" si="9"/>
        <v>0</v>
      </c>
      <c r="J63" s="132">
        <f t="shared" si="9"/>
        <v>0</v>
      </c>
      <c r="K63" s="132">
        <f t="shared" si="9"/>
        <v>0</v>
      </c>
      <c r="L63" s="132">
        <f t="shared" si="9"/>
        <v>0</v>
      </c>
      <c r="M63" s="132">
        <f t="shared" si="9"/>
        <v>0</v>
      </c>
      <c r="N63" s="132">
        <f t="shared" si="9"/>
        <v>0</v>
      </c>
      <c r="O63" s="132">
        <f t="shared" si="9"/>
        <v>0</v>
      </c>
      <c r="P63" s="132">
        <f t="shared" si="9"/>
        <v>0</v>
      </c>
      <c r="Q63" s="132">
        <f t="shared" si="9"/>
        <v>0</v>
      </c>
      <c r="R63" s="132">
        <f t="shared" si="9"/>
        <v>0</v>
      </c>
      <c r="S63" s="132">
        <f t="shared" si="9"/>
        <v>0</v>
      </c>
      <c r="T63" s="132">
        <f t="shared" si="9"/>
        <v>0</v>
      </c>
      <c r="U63" s="132">
        <f t="shared" si="9"/>
        <v>99.8</v>
      </c>
      <c r="V63" s="132">
        <f>C63+D63+E63+F63+G63+H63+I63+J63+K63+L63+M63+N63+O63+P63+Q63+R63+S63+T63+U63</f>
        <v>99.8</v>
      </c>
    </row>
    <row r="64" spans="1:22" ht="15">
      <c r="A64" s="280" t="s">
        <v>21</v>
      </c>
      <c r="B64" s="281" t="s">
        <v>13</v>
      </c>
      <c r="C64" s="238"/>
      <c r="D64" s="279"/>
      <c r="E64" s="238"/>
      <c r="F64" s="238"/>
      <c r="G64" s="279"/>
      <c r="H64" s="279"/>
      <c r="I64" s="279"/>
      <c r="J64" s="238"/>
      <c r="K64" s="238"/>
      <c r="L64" s="238"/>
      <c r="M64" s="238"/>
      <c r="N64" s="238"/>
      <c r="O64" s="27"/>
      <c r="P64" s="238"/>
      <c r="Q64" s="238"/>
      <c r="R64" s="238"/>
      <c r="S64" s="238"/>
      <c r="T64" s="238"/>
      <c r="U64" s="238">
        <v>99.8</v>
      </c>
      <c r="V64" s="279">
        <f>C64+D64+E64+F64+G64+H64+I64+J64+K64+L64+M64+N64+O64+P64+Q64+R64+S64+T64+U64</f>
        <v>99.8</v>
      </c>
    </row>
    <row r="65" spans="1:22" ht="15">
      <c r="A65" s="281" t="s">
        <v>108</v>
      </c>
      <c r="B65" s="284" t="s">
        <v>549</v>
      </c>
      <c r="C65" s="238"/>
      <c r="D65" s="279"/>
      <c r="E65" s="238"/>
      <c r="F65" s="238"/>
      <c r="G65" s="279"/>
      <c r="H65" s="279"/>
      <c r="I65" s="279"/>
      <c r="J65" s="238"/>
      <c r="K65" s="238"/>
      <c r="L65" s="238"/>
      <c r="M65" s="238"/>
      <c r="N65" s="238"/>
      <c r="O65" s="27"/>
      <c r="P65" s="238"/>
      <c r="Q65" s="238"/>
      <c r="R65" s="238"/>
      <c r="S65" s="238"/>
      <c r="T65" s="238"/>
      <c r="U65" s="238">
        <v>76.1</v>
      </c>
      <c r="V65" s="279">
        <f>C65+D65+E65+F65+G65+H65+I65+J65+K65+L65+M65+N65+O65+P65+Q65+R65+S65+T65+U65</f>
        <v>76.1</v>
      </c>
    </row>
    <row r="66" spans="1:22" ht="16.5" customHeight="1">
      <c r="A66" s="283" t="s">
        <v>23</v>
      </c>
      <c r="B66" s="283" t="s">
        <v>14</v>
      </c>
      <c r="C66" s="238"/>
      <c r="D66" s="27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7"/>
      <c r="P66" s="238"/>
      <c r="Q66" s="238"/>
      <c r="R66" s="238"/>
      <c r="S66" s="238"/>
      <c r="T66" s="238"/>
      <c r="U66" s="238"/>
      <c r="V66" s="279">
        <f>C66+D66+E66+F66+G66+H66+I66+J66+K66+L66+M66+N66+O66+P66+Q66+R66+S66+T66+U66</f>
        <v>0</v>
      </c>
    </row>
    <row r="67" spans="1:22" ht="16.5" customHeight="1">
      <c r="A67" s="283"/>
      <c r="B67" s="468" t="s">
        <v>7</v>
      </c>
      <c r="C67" s="469"/>
      <c r="D67" s="469"/>
      <c r="E67" s="470"/>
      <c r="F67" s="238"/>
      <c r="G67" s="238"/>
      <c r="H67" s="238"/>
      <c r="I67" s="238"/>
      <c r="J67" s="238"/>
      <c r="K67" s="238"/>
      <c r="L67" s="238"/>
      <c r="M67" s="238"/>
      <c r="N67" s="238"/>
      <c r="O67" s="27"/>
      <c r="P67" s="238"/>
      <c r="Q67" s="238"/>
      <c r="R67" s="238"/>
      <c r="S67" s="238"/>
      <c r="T67" s="238"/>
      <c r="U67" s="238"/>
      <c r="V67" s="279"/>
    </row>
    <row r="68" spans="1:22" s="273" customFormat="1" ht="16.5" customHeight="1">
      <c r="A68" s="144"/>
      <c r="B68" s="27" t="s">
        <v>609</v>
      </c>
      <c r="C68" s="353"/>
      <c r="D68" s="353"/>
      <c r="E68" s="35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v>10.1</v>
      </c>
      <c r="S68" s="27"/>
      <c r="T68" s="27"/>
      <c r="U68" s="27"/>
      <c r="V68" s="132">
        <f>C68+D68+E68+F68+G68+H68+I68+J68+K68+L68+M68+N68+O68+P68+Q68+R68+S68+T68+U68</f>
        <v>10.1</v>
      </c>
    </row>
    <row r="69" spans="1:22" s="273" customFormat="1" ht="16.5" customHeight="1">
      <c r="A69" s="144"/>
      <c r="B69" s="27" t="s">
        <v>648</v>
      </c>
      <c r="C69" s="132">
        <f aca="true" t="shared" si="10" ref="C69:U69">C70+C72</f>
        <v>0</v>
      </c>
      <c r="D69" s="132">
        <f t="shared" si="10"/>
        <v>0</v>
      </c>
      <c r="E69" s="132">
        <f t="shared" si="10"/>
        <v>0</v>
      </c>
      <c r="F69" s="132">
        <f t="shared" si="10"/>
        <v>0</v>
      </c>
      <c r="G69" s="132">
        <f t="shared" si="10"/>
        <v>0</v>
      </c>
      <c r="H69" s="132">
        <f t="shared" si="10"/>
        <v>0</v>
      </c>
      <c r="I69" s="132">
        <f t="shared" si="10"/>
        <v>0</v>
      </c>
      <c r="J69" s="132">
        <f t="shared" si="10"/>
        <v>0</v>
      </c>
      <c r="K69" s="132">
        <f t="shared" si="10"/>
        <v>0</v>
      </c>
      <c r="L69" s="132">
        <f t="shared" si="10"/>
        <v>0</v>
      </c>
      <c r="M69" s="132">
        <f t="shared" si="10"/>
        <v>0</v>
      </c>
      <c r="N69" s="132">
        <f t="shared" si="10"/>
        <v>0</v>
      </c>
      <c r="O69" s="132">
        <f t="shared" si="10"/>
        <v>0</v>
      </c>
      <c r="P69" s="132">
        <f t="shared" si="10"/>
        <v>0</v>
      </c>
      <c r="Q69" s="132">
        <f t="shared" si="10"/>
        <v>0</v>
      </c>
      <c r="R69" s="27">
        <f t="shared" si="10"/>
        <v>10.1</v>
      </c>
      <c r="S69" s="27">
        <f t="shared" si="10"/>
        <v>0</v>
      </c>
      <c r="T69" s="27">
        <f t="shared" si="10"/>
        <v>0</v>
      </c>
      <c r="U69" s="27">
        <f t="shared" si="10"/>
        <v>0</v>
      </c>
      <c r="V69" s="132">
        <f>C69+D69+E69+F69+G69+H69+I69+J69+K69+L69+M69+N69+O69+P69+Q69+R69+S69+T69+U69</f>
        <v>10.1</v>
      </c>
    </row>
    <row r="70" spans="1:22" ht="16.5" customHeight="1">
      <c r="A70" s="280" t="s">
        <v>21</v>
      </c>
      <c r="B70" s="281" t="s">
        <v>13</v>
      </c>
      <c r="C70" s="238"/>
      <c r="D70" s="27"/>
      <c r="E70" s="238"/>
      <c r="F70" s="279"/>
      <c r="G70" s="238"/>
      <c r="H70" s="238"/>
      <c r="I70" s="238"/>
      <c r="J70" s="238"/>
      <c r="K70" s="238"/>
      <c r="L70" s="238"/>
      <c r="M70" s="238"/>
      <c r="N70" s="238"/>
      <c r="O70" s="27"/>
      <c r="P70" s="238"/>
      <c r="Q70" s="238"/>
      <c r="R70" s="238">
        <v>10.1</v>
      </c>
      <c r="S70" s="238"/>
      <c r="T70" s="238"/>
      <c r="U70" s="238"/>
      <c r="V70" s="279">
        <f>C70+D70+E70+F70+G70+H70+I70+J70+K70+L70+M70+N70+O70+P70+Q70+R70+S70+T70+U70</f>
        <v>10.1</v>
      </c>
    </row>
    <row r="71" spans="1:22" ht="16.5" customHeight="1">
      <c r="A71" s="281" t="s">
        <v>108</v>
      </c>
      <c r="B71" s="284" t="s">
        <v>549</v>
      </c>
      <c r="C71" s="238"/>
      <c r="D71" s="27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7"/>
      <c r="P71" s="238"/>
      <c r="Q71" s="238"/>
      <c r="R71" s="238">
        <v>0.2</v>
      </c>
      <c r="S71" s="238"/>
      <c r="T71" s="238"/>
      <c r="U71" s="238"/>
      <c r="V71" s="279">
        <f>C71+D71+E71+F71+G71+H71+I71+J71+K71+L71+M71+N71+O71+P71+Q71+R71+S71+T71+U71</f>
        <v>0.2</v>
      </c>
    </row>
    <row r="72" spans="1:22" ht="16.5" customHeight="1">
      <c r="A72" s="283" t="s">
        <v>23</v>
      </c>
      <c r="B72" s="283" t="s">
        <v>14</v>
      </c>
      <c r="C72" s="238"/>
      <c r="D72" s="27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7"/>
      <c r="P72" s="238"/>
      <c r="Q72" s="238"/>
      <c r="R72" s="238"/>
      <c r="S72" s="238"/>
      <c r="T72" s="238"/>
      <c r="U72" s="238"/>
      <c r="V72" s="279">
        <f>C72+D72+E72+F72+G72+H72+I72+J72+K72+L72+M72+N72+O72+P72+Q72+R72+S72+T72+U72</f>
        <v>0</v>
      </c>
    </row>
    <row r="73" spans="1:22" ht="16.5" customHeight="1">
      <c r="A73" s="283"/>
      <c r="B73" s="27" t="s">
        <v>609</v>
      </c>
      <c r="C73" s="27">
        <f>SUM(C14+C20+C26+C32+C38+C44+C50+C56+C62+C68)</f>
        <v>0.5</v>
      </c>
      <c r="D73" s="132">
        <f aca="true" t="shared" si="11" ref="D73:V73">SUM(D14+D20+D26+D32+D38+D44+D50+D56+D62+D68)</f>
        <v>58</v>
      </c>
      <c r="E73" s="27">
        <f t="shared" si="11"/>
        <v>42.8</v>
      </c>
      <c r="F73" s="27">
        <f t="shared" si="11"/>
        <v>9.2</v>
      </c>
      <c r="G73" s="27">
        <f t="shared" si="11"/>
        <v>162.5</v>
      </c>
      <c r="H73" s="27">
        <f t="shared" si="11"/>
        <v>26.5</v>
      </c>
      <c r="I73" s="27">
        <f t="shared" si="11"/>
        <v>19.1</v>
      </c>
      <c r="J73" s="27">
        <f t="shared" si="11"/>
        <v>9.4</v>
      </c>
      <c r="K73" s="27">
        <f t="shared" si="11"/>
        <v>15.2</v>
      </c>
      <c r="L73" s="27">
        <f t="shared" si="11"/>
        <v>15.799999999999999</v>
      </c>
      <c r="M73" s="27">
        <f t="shared" si="11"/>
        <v>84.9</v>
      </c>
      <c r="N73" s="132">
        <f t="shared" si="11"/>
        <v>2</v>
      </c>
      <c r="O73" s="27">
        <f t="shared" si="11"/>
        <v>254.5</v>
      </c>
      <c r="P73" s="132">
        <f t="shared" si="11"/>
        <v>197</v>
      </c>
      <c r="Q73" s="27">
        <f t="shared" si="11"/>
        <v>33.2</v>
      </c>
      <c r="R73" s="27">
        <f t="shared" si="11"/>
        <v>63.10000000000001</v>
      </c>
      <c r="S73" s="27">
        <f t="shared" si="11"/>
        <v>2693.7999999999997</v>
      </c>
      <c r="T73" s="27">
        <f t="shared" si="11"/>
        <v>547.8</v>
      </c>
      <c r="U73" s="27">
        <f t="shared" si="11"/>
        <v>157.8</v>
      </c>
      <c r="V73" s="27">
        <f t="shared" si="11"/>
        <v>4393.1</v>
      </c>
    </row>
    <row r="74" spans="1:22" ht="15">
      <c r="A74" s="280"/>
      <c r="B74" s="27" t="s">
        <v>648</v>
      </c>
      <c r="C74" s="27">
        <f>C75+C77</f>
        <v>0.5</v>
      </c>
      <c r="D74" s="132">
        <f aca="true" t="shared" si="12" ref="D74:V74">D75+D77</f>
        <v>58</v>
      </c>
      <c r="E74" s="27">
        <f t="shared" si="12"/>
        <v>42.8</v>
      </c>
      <c r="F74" s="132">
        <f t="shared" si="12"/>
        <v>9.2</v>
      </c>
      <c r="G74" s="27">
        <f t="shared" si="12"/>
        <v>162.5</v>
      </c>
      <c r="H74" s="27">
        <f t="shared" si="12"/>
        <v>26.5</v>
      </c>
      <c r="I74" s="27">
        <f t="shared" si="12"/>
        <v>19.1</v>
      </c>
      <c r="J74" s="27">
        <f t="shared" si="12"/>
        <v>8.1</v>
      </c>
      <c r="K74" s="132">
        <f t="shared" si="12"/>
        <v>15.2</v>
      </c>
      <c r="L74" s="27">
        <f t="shared" si="12"/>
        <v>15.799999999999999</v>
      </c>
      <c r="M74" s="27">
        <f t="shared" si="12"/>
        <v>84.9</v>
      </c>
      <c r="N74" s="132">
        <f t="shared" si="12"/>
        <v>2</v>
      </c>
      <c r="O74" s="27">
        <f t="shared" si="12"/>
        <v>254.5</v>
      </c>
      <c r="P74" s="132">
        <f t="shared" si="12"/>
        <v>197</v>
      </c>
      <c r="Q74" s="132">
        <f t="shared" si="12"/>
        <v>33.2</v>
      </c>
      <c r="R74" s="27">
        <f t="shared" si="12"/>
        <v>63.10000000000001</v>
      </c>
      <c r="S74" s="27">
        <f t="shared" si="12"/>
        <v>2646.8999999999996</v>
      </c>
      <c r="T74" s="132">
        <f t="shared" si="12"/>
        <v>545.2</v>
      </c>
      <c r="U74" s="132">
        <f t="shared" si="12"/>
        <v>157.8</v>
      </c>
      <c r="V74" s="27">
        <f t="shared" si="12"/>
        <v>4342.3</v>
      </c>
    </row>
    <row r="75" spans="1:22" ht="15">
      <c r="A75" s="280" t="s">
        <v>21</v>
      </c>
      <c r="B75" s="285" t="s">
        <v>13</v>
      </c>
      <c r="C75" s="238">
        <f aca="true" t="shared" si="13" ref="C75:V75">C16+C22+C28+C34+C40+C46+C52+C58+C64+C70</f>
        <v>0.5</v>
      </c>
      <c r="D75" s="279">
        <f t="shared" si="13"/>
        <v>58</v>
      </c>
      <c r="E75" s="238">
        <f t="shared" si="13"/>
        <v>42.8</v>
      </c>
      <c r="F75" s="279">
        <f t="shared" si="13"/>
        <v>9.2</v>
      </c>
      <c r="G75" s="238">
        <f t="shared" si="13"/>
        <v>162.5</v>
      </c>
      <c r="H75" s="238">
        <f t="shared" si="13"/>
        <v>26.5</v>
      </c>
      <c r="I75" s="238">
        <f t="shared" si="13"/>
        <v>19.1</v>
      </c>
      <c r="J75" s="238">
        <f t="shared" si="13"/>
        <v>8.1</v>
      </c>
      <c r="K75" s="279">
        <f t="shared" si="13"/>
        <v>15.2</v>
      </c>
      <c r="L75" s="238">
        <f t="shared" si="13"/>
        <v>15.799999999999999</v>
      </c>
      <c r="M75" s="238">
        <f t="shared" si="13"/>
        <v>84.9</v>
      </c>
      <c r="N75" s="279">
        <f t="shared" si="13"/>
        <v>2</v>
      </c>
      <c r="O75" s="238">
        <f t="shared" si="13"/>
        <v>254.5</v>
      </c>
      <c r="P75" s="279">
        <f t="shared" si="13"/>
        <v>197</v>
      </c>
      <c r="Q75" s="279">
        <f t="shared" si="13"/>
        <v>33.2</v>
      </c>
      <c r="R75" s="238">
        <f t="shared" si="13"/>
        <v>63.10000000000001</v>
      </c>
      <c r="S75" s="238">
        <f t="shared" si="13"/>
        <v>2646.8999999999996</v>
      </c>
      <c r="T75" s="279">
        <f t="shared" si="13"/>
        <v>545.2</v>
      </c>
      <c r="U75" s="279">
        <f t="shared" si="13"/>
        <v>157.8</v>
      </c>
      <c r="V75" s="279">
        <f t="shared" si="13"/>
        <v>4342.3</v>
      </c>
    </row>
    <row r="76" spans="1:22" ht="15">
      <c r="A76" s="281" t="s">
        <v>108</v>
      </c>
      <c r="B76" s="286" t="s">
        <v>551</v>
      </c>
      <c r="C76" s="238">
        <f aca="true" t="shared" si="14" ref="C76:V76">C17+C23+C29+C35+C41+C47+C53+C59+C65+C71</f>
        <v>0.4</v>
      </c>
      <c r="D76" s="238">
        <f t="shared" si="14"/>
        <v>38.2</v>
      </c>
      <c r="E76" s="238">
        <f t="shared" si="14"/>
        <v>31.8</v>
      </c>
      <c r="F76" s="238">
        <f t="shared" si="14"/>
        <v>4.7</v>
      </c>
      <c r="G76" s="238">
        <f t="shared" si="14"/>
        <v>114.5</v>
      </c>
      <c r="H76" s="279">
        <f t="shared" si="14"/>
        <v>20</v>
      </c>
      <c r="I76" s="238">
        <f t="shared" si="14"/>
        <v>12.4</v>
      </c>
      <c r="J76" s="238">
        <f t="shared" si="14"/>
        <v>5.4</v>
      </c>
      <c r="K76" s="238">
        <f t="shared" si="14"/>
        <v>11.5</v>
      </c>
      <c r="L76" s="238">
        <f t="shared" si="14"/>
        <v>2.2</v>
      </c>
      <c r="M76" s="238">
        <f t="shared" si="14"/>
        <v>55.9</v>
      </c>
      <c r="N76" s="238">
        <f t="shared" si="14"/>
        <v>0</v>
      </c>
      <c r="O76" s="238">
        <f t="shared" si="14"/>
        <v>164.1</v>
      </c>
      <c r="P76" s="238">
        <f t="shared" si="14"/>
        <v>0</v>
      </c>
      <c r="Q76" s="238">
        <f t="shared" si="14"/>
        <v>23.2</v>
      </c>
      <c r="R76" s="238">
        <f t="shared" si="14"/>
        <v>1.5</v>
      </c>
      <c r="S76" s="238">
        <f t="shared" si="14"/>
        <v>42.7</v>
      </c>
      <c r="T76" s="238">
        <f t="shared" si="14"/>
        <v>12.5</v>
      </c>
      <c r="U76" s="238">
        <f t="shared" si="14"/>
        <v>77.39999999999999</v>
      </c>
      <c r="V76" s="279">
        <f t="shared" si="14"/>
        <v>618.4</v>
      </c>
    </row>
    <row r="77" spans="1:22" ht="15">
      <c r="A77" s="283" t="s">
        <v>23</v>
      </c>
      <c r="B77" s="144" t="s">
        <v>14</v>
      </c>
      <c r="C77" s="238">
        <f aca="true" t="shared" si="15" ref="C77:V77">C18+C24+C30+C36+C42+C48+C54+C60+C66+C72</f>
        <v>0</v>
      </c>
      <c r="D77" s="238">
        <f t="shared" si="15"/>
        <v>0</v>
      </c>
      <c r="E77" s="238">
        <f t="shared" si="15"/>
        <v>0</v>
      </c>
      <c r="F77" s="238">
        <f t="shared" si="15"/>
        <v>0</v>
      </c>
      <c r="G77" s="238">
        <f t="shared" si="15"/>
        <v>0</v>
      </c>
      <c r="H77" s="238">
        <f t="shared" si="15"/>
        <v>0</v>
      </c>
      <c r="I77" s="238">
        <f t="shared" si="15"/>
        <v>0</v>
      </c>
      <c r="J77" s="238">
        <f t="shared" si="15"/>
        <v>0</v>
      </c>
      <c r="K77" s="238">
        <f t="shared" si="15"/>
        <v>0</v>
      </c>
      <c r="L77" s="238">
        <f t="shared" si="15"/>
        <v>0</v>
      </c>
      <c r="M77" s="238">
        <f t="shared" si="15"/>
        <v>0</v>
      </c>
      <c r="N77" s="238">
        <f t="shared" si="15"/>
        <v>0</v>
      </c>
      <c r="O77" s="238">
        <f t="shared" si="15"/>
        <v>0</v>
      </c>
      <c r="P77" s="238">
        <f t="shared" si="15"/>
        <v>0</v>
      </c>
      <c r="Q77" s="238">
        <f t="shared" si="15"/>
        <v>0</v>
      </c>
      <c r="R77" s="238">
        <f t="shared" si="15"/>
        <v>0</v>
      </c>
      <c r="S77" s="238">
        <f t="shared" si="15"/>
        <v>0</v>
      </c>
      <c r="T77" s="238">
        <f t="shared" si="15"/>
        <v>0</v>
      </c>
      <c r="U77" s="238">
        <f t="shared" si="15"/>
        <v>0</v>
      </c>
      <c r="V77" s="238">
        <f t="shared" si="15"/>
        <v>0</v>
      </c>
    </row>
    <row r="78" ht="15">
      <c r="H78" s="287"/>
    </row>
    <row r="79" ht="15">
      <c r="B79" s="288"/>
    </row>
    <row r="83" ht="15">
      <c r="B83" s="274" t="s">
        <v>552</v>
      </c>
    </row>
    <row r="84" spans="2:7" ht="15">
      <c r="B84" s="471" t="s">
        <v>553</v>
      </c>
      <c r="C84" s="471"/>
      <c r="D84" s="471"/>
      <c r="E84" s="471"/>
      <c r="F84" s="471"/>
      <c r="G84" s="471"/>
    </row>
    <row r="85" spans="2:7" ht="15">
      <c r="B85" s="471" t="s">
        <v>554</v>
      </c>
      <c r="C85" s="471"/>
      <c r="D85" s="471"/>
      <c r="E85" s="471"/>
      <c r="F85" s="471"/>
      <c r="G85" s="471"/>
    </row>
    <row r="86" spans="2:7" ht="12.75" customHeight="1">
      <c r="B86" s="475" t="s">
        <v>555</v>
      </c>
      <c r="C86" s="475"/>
      <c r="D86" s="475"/>
      <c r="E86" s="475"/>
      <c r="F86" s="475"/>
      <c r="G86" s="475"/>
    </row>
    <row r="87" spans="2:7" ht="12.75" customHeight="1">
      <c r="B87" s="475" t="s">
        <v>556</v>
      </c>
      <c r="C87" s="475"/>
      <c r="D87" s="475"/>
      <c r="E87" s="475"/>
      <c r="F87" s="475"/>
      <c r="G87" s="475"/>
    </row>
  </sheetData>
  <sheetProtection/>
  <mergeCells count="37">
    <mergeCell ref="B86:G86"/>
    <mergeCell ref="B87:G87"/>
    <mergeCell ref="P11:P12"/>
    <mergeCell ref="I11:I12"/>
    <mergeCell ref="J11:J12"/>
    <mergeCell ref="K11:K12"/>
    <mergeCell ref="L11:L12"/>
    <mergeCell ref="B37:C37"/>
    <mergeCell ref="B31:C31"/>
    <mergeCell ref="B43:C43"/>
    <mergeCell ref="B67:E67"/>
    <mergeCell ref="B84:G84"/>
    <mergeCell ref="B85:G85"/>
    <mergeCell ref="R11:R12"/>
    <mergeCell ref="M11:M12"/>
    <mergeCell ref="N11:N12"/>
    <mergeCell ref="O11:O12"/>
    <mergeCell ref="G11:G12"/>
    <mergeCell ref="H11:H12"/>
    <mergeCell ref="B19:E19"/>
    <mergeCell ref="V9:V10"/>
    <mergeCell ref="C10:N10"/>
    <mergeCell ref="O10:P10"/>
    <mergeCell ref="S10:U10"/>
    <mergeCell ref="V11:V12"/>
    <mergeCell ref="S11:S12"/>
    <mergeCell ref="T11:T12"/>
    <mergeCell ref="R2:T2"/>
    <mergeCell ref="Q11:Q12"/>
    <mergeCell ref="A9:A12"/>
    <mergeCell ref="B9:B12"/>
    <mergeCell ref="C9:U9"/>
    <mergeCell ref="C11:C12"/>
    <mergeCell ref="D11:D12"/>
    <mergeCell ref="E11:E12"/>
    <mergeCell ref="F11:F12"/>
    <mergeCell ref="U11:U12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34.7109375" style="2" customWidth="1"/>
    <col min="4" max="4" width="11.00390625" style="2" customWidth="1"/>
    <col min="5" max="5" width="9.57421875" style="2" customWidth="1"/>
    <col min="6" max="6" width="8.57421875" style="2" customWidth="1"/>
    <col min="7" max="7" width="12.421875" style="2" customWidth="1"/>
    <col min="8" max="8" width="10.421875" style="2" customWidth="1"/>
    <col min="9" max="9" width="9.140625" style="3" customWidth="1"/>
    <col min="10" max="16384" width="9.140625" style="2" customWidth="1"/>
  </cols>
  <sheetData>
    <row r="2" spans="6:8" ht="15">
      <c r="F2" s="154" t="s">
        <v>512</v>
      </c>
      <c r="G2" s="155"/>
      <c r="H2" s="155"/>
    </row>
    <row r="3" spans="2:8" ht="12.75">
      <c r="B3" s="135"/>
      <c r="C3" s="135"/>
      <c r="D3" s="135"/>
      <c r="E3" s="135"/>
      <c r="F3" s="438" t="s">
        <v>607</v>
      </c>
      <c r="G3" s="438"/>
      <c r="H3" s="438"/>
    </row>
    <row r="4" spans="2:8" ht="15">
      <c r="B4" s="135"/>
      <c r="C4" s="135"/>
      <c r="D4" s="135"/>
      <c r="E4" s="135"/>
      <c r="F4" s="8" t="s">
        <v>247</v>
      </c>
      <c r="G4" s="262"/>
      <c r="H4" s="262"/>
    </row>
    <row r="5" spans="2:8" ht="15">
      <c r="B5" s="135"/>
      <c r="C5" s="135"/>
      <c r="D5" s="135"/>
      <c r="E5" s="135"/>
      <c r="F5" s="263" t="s">
        <v>513</v>
      </c>
      <c r="G5" s="262"/>
      <c r="H5" s="262"/>
    </row>
    <row r="6" spans="2:8" ht="15">
      <c r="B6" s="135"/>
      <c r="C6" s="135"/>
      <c r="D6" s="135"/>
      <c r="E6" s="135"/>
      <c r="F6" s="8"/>
      <c r="G6" s="262"/>
      <c r="H6" s="262"/>
    </row>
    <row r="7" spans="2:8" ht="15">
      <c r="B7" s="135"/>
      <c r="C7" s="265" t="s">
        <v>514</v>
      </c>
      <c r="D7" s="265"/>
      <c r="E7" s="135"/>
      <c r="F7" s="8"/>
      <c r="G7" s="262"/>
      <c r="H7" s="262"/>
    </row>
    <row r="8" spans="2:8" ht="14.25">
      <c r="B8" s="264"/>
      <c r="C8" s="479" t="s">
        <v>616</v>
      </c>
      <c r="D8" s="479"/>
      <c r="E8" s="479"/>
      <c r="F8" s="479"/>
      <c r="G8" s="479"/>
      <c r="H8" s="479"/>
    </row>
    <row r="9" spans="2:8" ht="14.25">
      <c r="B9" s="264"/>
      <c r="C9" s="135"/>
      <c r="D9" s="135"/>
      <c r="E9" s="135"/>
      <c r="F9" s="135"/>
      <c r="G9" s="135"/>
      <c r="H9" s="135"/>
    </row>
    <row r="10" spans="2:8" ht="12.75">
      <c r="B10" s="135"/>
      <c r="C10" s="135"/>
      <c r="D10" s="135"/>
      <c r="E10" s="135"/>
      <c r="F10" s="135"/>
      <c r="G10" s="135"/>
      <c r="H10" s="135"/>
    </row>
    <row r="11" spans="2:8" ht="15.75">
      <c r="B11" s="266"/>
      <c r="C11" s="135"/>
      <c r="D11" s="135"/>
      <c r="E11" s="135"/>
      <c r="F11" s="135"/>
      <c r="G11" s="135"/>
      <c r="H11" s="135" t="s">
        <v>11</v>
      </c>
    </row>
    <row r="12" spans="2:8" ht="12.75" customHeight="1">
      <c r="B12" s="476" t="s">
        <v>515</v>
      </c>
      <c r="C12" s="476" t="s">
        <v>516</v>
      </c>
      <c r="D12" s="476" t="s">
        <v>612</v>
      </c>
      <c r="E12" s="483" t="s">
        <v>645</v>
      </c>
      <c r="F12" s="483"/>
      <c r="G12" s="483"/>
      <c r="H12" s="483"/>
    </row>
    <row r="13" spans="2:8" ht="12.75" customHeight="1">
      <c r="B13" s="477"/>
      <c r="C13" s="477"/>
      <c r="D13" s="477"/>
      <c r="E13" s="482" t="s">
        <v>12</v>
      </c>
      <c r="F13" s="482"/>
      <c r="G13" s="482"/>
      <c r="H13" s="482"/>
    </row>
    <row r="14" spans="2:8" ht="20.25" customHeight="1">
      <c r="B14" s="477"/>
      <c r="C14" s="477"/>
      <c r="D14" s="477"/>
      <c r="E14" s="476" t="s">
        <v>0</v>
      </c>
      <c r="F14" s="480" t="s">
        <v>13</v>
      </c>
      <c r="G14" s="481"/>
      <c r="H14" s="476" t="s">
        <v>14</v>
      </c>
    </row>
    <row r="15" spans="2:8" ht="28.5" customHeight="1">
      <c r="B15" s="478"/>
      <c r="C15" s="478"/>
      <c r="D15" s="478"/>
      <c r="E15" s="478"/>
      <c r="F15" s="390" t="s">
        <v>15</v>
      </c>
      <c r="G15" s="391" t="s">
        <v>243</v>
      </c>
      <c r="H15" s="478"/>
    </row>
    <row r="16" spans="2:8" ht="14.25">
      <c r="B16" s="179" t="s">
        <v>16</v>
      </c>
      <c r="C16" s="286" t="s">
        <v>517</v>
      </c>
      <c r="D16" s="286"/>
      <c r="E16" s="286"/>
      <c r="F16" s="286"/>
      <c r="G16" s="286"/>
      <c r="H16" s="286"/>
    </row>
    <row r="17" spans="2:8" s="3" customFormat="1" ht="15">
      <c r="B17" s="286" t="s">
        <v>166</v>
      </c>
      <c r="C17" s="396" t="s">
        <v>443</v>
      </c>
      <c r="D17" s="179">
        <v>16.4</v>
      </c>
      <c r="E17" s="179">
        <f>F17+H17</f>
        <v>16.4</v>
      </c>
      <c r="F17" s="179">
        <v>16.4</v>
      </c>
      <c r="G17" s="179"/>
      <c r="H17" s="179"/>
    </row>
    <row r="18" spans="2:8" ht="14.25">
      <c r="B18" s="179" t="s">
        <v>21</v>
      </c>
      <c r="C18" s="286" t="s">
        <v>642</v>
      </c>
      <c r="D18" s="179"/>
      <c r="E18" s="179"/>
      <c r="F18" s="179"/>
      <c r="G18" s="179"/>
      <c r="H18" s="179"/>
    </row>
    <row r="19" spans="2:8" ht="15">
      <c r="B19" s="286" t="s">
        <v>446</v>
      </c>
      <c r="C19" s="396" t="s">
        <v>443</v>
      </c>
      <c r="D19" s="179">
        <v>421.2</v>
      </c>
      <c r="E19" s="179">
        <f>F19+H19</f>
        <v>421.2</v>
      </c>
      <c r="F19" s="179">
        <v>421.2</v>
      </c>
      <c r="G19" s="393">
        <v>306</v>
      </c>
      <c r="H19" s="179"/>
    </row>
    <row r="20" spans="2:8" ht="26.25" customHeight="1">
      <c r="B20" s="179" t="s">
        <v>23</v>
      </c>
      <c r="C20" s="392" t="s">
        <v>291</v>
      </c>
      <c r="D20" s="179"/>
      <c r="E20" s="179"/>
      <c r="F20" s="179"/>
      <c r="G20" s="179"/>
      <c r="H20" s="179"/>
    </row>
    <row r="21" spans="2:8" ht="15">
      <c r="B21" s="286" t="s">
        <v>447</v>
      </c>
      <c r="C21" s="396" t="s">
        <v>443</v>
      </c>
      <c r="D21" s="179">
        <v>89.8</v>
      </c>
      <c r="E21" s="179">
        <f>F21+H21</f>
        <v>89.8</v>
      </c>
      <c r="F21" s="179">
        <v>89.8</v>
      </c>
      <c r="G21" s="179">
        <v>68.6</v>
      </c>
      <c r="H21" s="179"/>
    </row>
    <row r="22" spans="2:8" s="397" customFormat="1" ht="15">
      <c r="B22" s="284" t="s">
        <v>25</v>
      </c>
      <c r="C22" s="396" t="s">
        <v>33</v>
      </c>
      <c r="D22" s="284"/>
      <c r="E22" s="284"/>
      <c r="F22" s="284"/>
      <c r="G22" s="284"/>
      <c r="H22" s="284"/>
    </row>
    <row r="23" spans="2:8" s="397" customFormat="1" ht="15">
      <c r="B23" s="396" t="s">
        <v>287</v>
      </c>
      <c r="C23" s="396" t="s">
        <v>443</v>
      </c>
      <c r="D23" s="284">
        <v>3244.2</v>
      </c>
      <c r="E23" s="284">
        <f>F23+H23</f>
        <v>3244.2</v>
      </c>
      <c r="F23" s="284">
        <v>3244.2</v>
      </c>
      <c r="G23" s="284">
        <v>2408.4</v>
      </c>
      <c r="H23" s="284"/>
    </row>
    <row r="24" spans="2:8" s="397" customFormat="1" ht="15">
      <c r="B24" s="284" t="s">
        <v>28</v>
      </c>
      <c r="C24" s="396" t="s">
        <v>38</v>
      </c>
      <c r="D24" s="284"/>
      <c r="E24" s="284"/>
      <c r="F24" s="284"/>
      <c r="G24" s="284"/>
      <c r="H24" s="284"/>
    </row>
    <row r="25" spans="2:8" s="397" customFormat="1" ht="15">
      <c r="B25" s="396" t="s">
        <v>287</v>
      </c>
      <c r="C25" s="396" t="s">
        <v>443</v>
      </c>
      <c r="D25" s="284">
        <v>1126.7</v>
      </c>
      <c r="E25" s="284">
        <f>F25+H25</f>
        <v>1126.7</v>
      </c>
      <c r="F25" s="284">
        <v>1126.7</v>
      </c>
      <c r="G25" s="284">
        <v>829.1</v>
      </c>
      <c r="H25" s="284"/>
    </row>
    <row r="26" spans="2:8" s="397" customFormat="1" ht="15">
      <c r="B26" s="284" t="s">
        <v>30</v>
      </c>
      <c r="C26" s="396" t="s">
        <v>5</v>
      </c>
      <c r="D26" s="284"/>
      <c r="E26" s="284"/>
      <c r="F26" s="284"/>
      <c r="G26" s="284"/>
      <c r="H26" s="284"/>
    </row>
    <row r="27" spans="2:8" s="397" customFormat="1" ht="15">
      <c r="B27" s="396" t="s">
        <v>448</v>
      </c>
      <c r="C27" s="396" t="s">
        <v>443</v>
      </c>
      <c r="D27" s="284">
        <v>367.9</v>
      </c>
      <c r="E27" s="284">
        <f>F27+H27</f>
        <v>367.9</v>
      </c>
      <c r="F27" s="284">
        <v>367.9</v>
      </c>
      <c r="G27" s="284">
        <v>277.3</v>
      </c>
      <c r="H27" s="284"/>
    </row>
    <row r="28" spans="2:8" s="397" customFormat="1" ht="15">
      <c r="B28" s="284" t="s">
        <v>32</v>
      </c>
      <c r="C28" s="396" t="s">
        <v>6</v>
      </c>
      <c r="D28" s="284"/>
      <c r="E28" s="284"/>
      <c r="F28" s="284"/>
      <c r="G28" s="284"/>
      <c r="H28" s="284"/>
    </row>
    <row r="29" spans="2:8" s="397" customFormat="1" ht="15">
      <c r="B29" s="396" t="s">
        <v>448</v>
      </c>
      <c r="C29" s="396" t="s">
        <v>443</v>
      </c>
      <c r="D29" s="284">
        <v>676.2</v>
      </c>
      <c r="E29" s="284">
        <f>F29+H29</f>
        <v>676.2</v>
      </c>
      <c r="F29" s="284">
        <v>667.2</v>
      </c>
      <c r="G29" s="284">
        <v>500.2</v>
      </c>
      <c r="H29" s="398">
        <v>9</v>
      </c>
    </row>
    <row r="30" spans="2:8" ht="28.5" customHeight="1">
      <c r="B30" s="179" t="s">
        <v>35</v>
      </c>
      <c r="C30" s="392" t="s">
        <v>428</v>
      </c>
      <c r="D30" s="179"/>
      <c r="E30" s="179"/>
      <c r="F30" s="179"/>
      <c r="G30" s="179"/>
      <c r="H30" s="393"/>
    </row>
    <row r="31" spans="2:8" ht="15">
      <c r="B31" s="286"/>
      <c r="C31" s="396" t="s">
        <v>443</v>
      </c>
      <c r="D31" s="393">
        <f>D23+D25+D27+D29</f>
        <v>5414.999999999999</v>
      </c>
      <c r="E31" s="393">
        <f>F31+H31</f>
        <v>5414.999999999999</v>
      </c>
      <c r="F31" s="393">
        <f>F23+F25+F27+F29</f>
        <v>5405.999999999999</v>
      </c>
      <c r="G31" s="393">
        <f>G23+G25+G27+G29</f>
        <v>4015</v>
      </c>
      <c r="H31" s="393">
        <f>H23+H25+H27+H29</f>
        <v>9</v>
      </c>
    </row>
    <row r="32" spans="2:8" ht="14.25">
      <c r="B32" s="179" t="s">
        <v>37</v>
      </c>
      <c r="C32" s="286" t="s">
        <v>518</v>
      </c>
      <c r="D32" s="286"/>
      <c r="E32" s="286"/>
      <c r="F32" s="286"/>
      <c r="G32" s="286"/>
      <c r="H32" s="286"/>
    </row>
    <row r="33" spans="2:8" ht="15">
      <c r="B33" s="4"/>
      <c r="C33" s="396" t="s">
        <v>443</v>
      </c>
      <c r="D33" s="394">
        <f>D17+D19+D21+D31</f>
        <v>5942.399999999999</v>
      </c>
      <c r="E33" s="395">
        <f>F33+H33</f>
        <v>5942.399999999999</v>
      </c>
      <c r="F33" s="395">
        <f>F17+F19+F21+F31</f>
        <v>5933.399999999999</v>
      </c>
      <c r="G33" s="395">
        <f>G17+G19+G21+G31</f>
        <v>4389.6</v>
      </c>
      <c r="H33" s="395">
        <f>H17+H19+H21+H31</f>
        <v>9</v>
      </c>
    </row>
    <row r="34" spans="2:8" ht="12.75">
      <c r="B34" s="135"/>
      <c r="C34" s="135"/>
      <c r="D34" s="135"/>
      <c r="E34" s="135"/>
      <c r="F34" s="135"/>
      <c r="G34" s="135"/>
      <c r="H34" s="135"/>
    </row>
  </sheetData>
  <sheetProtection/>
  <mergeCells count="10">
    <mergeCell ref="B12:B15"/>
    <mergeCell ref="C12:C15"/>
    <mergeCell ref="D12:D15"/>
    <mergeCell ref="F3:H3"/>
    <mergeCell ref="C8:H8"/>
    <mergeCell ref="F14:G14"/>
    <mergeCell ref="H14:H15"/>
    <mergeCell ref="E13:H13"/>
    <mergeCell ref="E12:H12"/>
    <mergeCell ref="E14:E1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0.5625" style="34" customWidth="1"/>
    <col min="2" max="2" width="8.8515625" style="34" customWidth="1"/>
    <col min="3" max="3" width="42.1406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851562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54" t="s">
        <v>248</v>
      </c>
      <c r="G1" s="155"/>
      <c r="H1" s="155"/>
    </row>
    <row r="2" spans="4:8" ht="15">
      <c r="D2" s="8"/>
      <c r="E2" s="8"/>
      <c r="F2" s="438" t="s">
        <v>607</v>
      </c>
      <c r="G2" s="438"/>
      <c r="H2" s="438"/>
    </row>
    <row r="3" spans="4:8" ht="15">
      <c r="D3" s="50"/>
      <c r="E3" s="50"/>
      <c r="F3" s="8" t="s">
        <v>247</v>
      </c>
      <c r="G3" s="155"/>
      <c r="H3" s="155"/>
    </row>
    <row r="4" spans="5:8" ht="15">
      <c r="E4" s="8"/>
      <c r="F4" s="8" t="s">
        <v>252</v>
      </c>
      <c r="G4" s="8"/>
      <c r="H4" s="155"/>
    </row>
    <row r="6" spans="2:9" ht="14.25" customHeight="1">
      <c r="B6" s="496" t="s">
        <v>504</v>
      </c>
      <c r="C6" s="496"/>
      <c r="D6" s="496"/>
      <c r="E6" s="496"/>
      <c r="F6" s="496"/>
      <c r="G6" s="496"/>
      <c r="H6" s="496"/>
      <c r="I6" s="42"/>
    </row>
    <row r="7" spans="2:9" ht="14.25">
      <c r="B7" s="487" t="s">
        <v>643</v>
      </c>
      <c r="C7" s="487"/>
      <c r="D7" s="487"/>
      <c r="E7" s="487"/>
      <c r="F7" s="487"/>
      <c r="G7" s="487"/>
      <c r="H7" s="487"/>
      <c r="I7" s="41"/>
    </row>
    <row r="8" ht="12.75">
      <c r="H8" s="34" t="s">
        <v>11</v>
      </c>
    </row>
    <row r="9" spans="2:8" ht="12.75" customHeight="1">
      <c r="B9" s="486" t="s">
        <v>295</v>
      </c>
      <c r="C9" s="44"/>
      <c r="D9" s="493" t="s">
        <v>612</v>
      </c>
      <c r="E9" s="490" t="s">
        <v>645</v>
      </c>
      <c r="F9" s="491"/>
      <c r="G9" s="491"/>
      <c r="H9" s="492"/>
    </row>
    <row r="10" spans="2:8" ht="12.75" customHeight="1">
      <c r="B10" s="486"/>
      <c r="C10" s="422"/>
      <c r="D10" s="494"/>
      <c r="E10" s="493" t="s">
        <v>0</v>
      </c>
      <c r="F10" s="485" t="s">
        <v>12</v>
      </c>
      <c r="G10" s="485"/>
      <c r="H10" s="485"/>
    </row>
    <row r="11" spans="2:8" ht="12.75" customHeight="1">
      <c r="B11" s="486"/>
      <c r="C11" s="488" t="s">
        <v>127</v>
      </c>
      <c r="D11" s="494"/>
      <c r="E11" s="494"/>
      <c r="F11" s="440" t="s">
        <v>13</v>
      </c>
      <c r="G11" s="440"/>
      <c r="H11" s="497" t="s">
        <v>14</v>
      </c>
    </row>
    <row r="12" spans="2:8" ht="12.75" customHeight="1">
      <c r="B12" s="486"/>
      <c r="C12" s="488"/>
      <c r="D12" s="494"/>
      <c r="E12" s="494"/>
      <c r="F12" s="484" t="s">
        <v>15</v>
      </c>
      <c r="G12" s="443" t="s">
        <v>243</v>
      </c>
      <c r="H12" s="497"/>
    </row>
    <row r="13" spans="2:8" ht="29.25" customHeight="1">
      <c r="B13" s="486"/>
      <c r="C13" s="489"/>
      <c r="D13" s="495"/>
      <c r="E13" s="495"/>
      <c r="F13" s="485"/>
      <c r="G13" s="444"/>
      <c r="H13" s="497"/>
    </row>
    <row r="14" spans="2:8" ht="15.75">
      <c r="B14" s="36" t="s">
        <v>16</v>
      </c>
      <c r="C14" s="46" t="s">
        <v>1</v>
      </c>
      <c r="D14" s="48">
        <f>SB!D13+'D-2012'!D13+'skolintos lėšos'!D13</f>
        <v>6150.1</v>
      </c>
      <c r="E14" s="48">
        <f>SB!E13+'D-2012'!E13+'skolintos lėšos'!E13</f>
        <v>5667.3</v>
      </c>
      <c r="F14" s="48">
        <f>SB!F13+'D-2012'!F13+'skolintos lėšos'!F13</f>
        <v>2965.6000000000004</v>
      </c>
      <c r="G14" s="48">
        <f>SB!G13+'D-2012'!G13+'skolintos lėšos'!G13</f>
        <v>1191</v>
      </c>
      <c r="H14" s="48">
        <f>SB!H13+'D-2012'!H13+'skolintos lėšos'!H13</f>
        <v>2701.7</v>
      </c>
    </row>
    <row r="15" spans="2:8" ht="14.25">
      <c r="B15" s="18" t="s">
        <v>17</v>
      </c>
      <c r="C15" s="27" t="s">
        <v>617</v>
      </c>
      <c r="D15" s="51">
        <f>SB!D14+'D-2012'!D14+'skolintos lėšos'!D14</f>
        <v>390.3</v>
      </c>
      <c r="E15" s="166">
        <f>SB!E14+'D-2012'!E14+'skolintos lėšos'!E14</f>
        <v>375.80000000000007</v>
      </c>
      <c r="F15" s="166">
        <f>SB!F14+'D-2012'!F14+'skolintos lėšos'!F14</f>
        <v>375.8</v>
      </c>
      <c r="G15" s="166">
        <f>SB!G14+'D-2012'!G14+'skolintos lėšos'!G14</f>
        <v>192.20000000000002</v>
      </c>
      <c r="H15" s="166">
        <f>SB!H14+'D-2012'!H14+'skolintos lėšos'!H14</f>
        <v>0</v>
      </c>
    </row>
    <row r="16" spans="2:8" ht="15">
      <c r="B16" s="49" t="s">
        <v>162</v>
      </c>
      <c r="C16" s="50" t="s">
        <v>280</v>
      </c>
      <c r="D16" s="51">
        <f>SB!D15+'D-2012'!D15+'skolintos lėšos'!D15</f>
        <v>179.9</v>
      </c>
      <c r="E16" s="166">
        <f>SB!E15+'D-2012'!E15+'skolintos lėšos'!E15</f>
        <v>176.5</v>
      </c>
      <c r="F16" s="166">
        <f>SB!F15+'D-2012'!F15+'skolintos lėšos'!F15</f>
        <v>176.5</v>
      </c>
      <c r="G16" s="166">
        <f>SB!G15+'D-2012'!G15+'skolintos lėšos'!G15</f>
        <v>125.7</v>
      </c>
      <c r="H16" s="166">
        <f>SB!H15+'D-2012'!H15+'skolintos lėšos'!H15</f>
        <v>0</v>
      </c>
    </row>
    <row r="17" spans="2:8" ht="15">
      <c r="B17" s="16" t="s">
        <v>366</v>
      </c>
      <c r="C17" s="50" t="s">
        <v>365</v>
      </c>
      <c r="D17" s="51">
        <f>SB!D16+'D-2012'!D16+'skolintos lėšos'!D16</f>
        <v>38.9</v>
      </c>
      <c r="E17" s="166">
        <f>SB!E16+'D-2012'!E16+'skolintos lėšos'!E16</f>
        <v>38.9</v>
      </c>
      <c r="F17" s="166">
        <f>SB!F16+'D-2012'!F16+'skolintos lėšos'!F16</f>
        <v>38.9</v>
      </c>
      <c r="G17" s="166">
        <f>SB!G16+'D-2012'!G16+'skolintos lėšos'!G16</f>
        <v>28.6</v>
      </c>
      <c r="H17" s="166">
        <f>SB!H16+'D-2012'!H16+'skolintos lėšos'!H16</f>
        <v>0</v>
      </c>
    </row>
    <row r="18" spans="2:8" ht="15">
      <c r="B18" s="16" t="s">
        <v>163</v>
      </c>
      <c r="C18" s="50" t="s">
        <v>281</v>
      </c>
      <c r="D18" s="51">
        <f>SB!D17+'D-2012'!D17+'skolintos lėšos'!D17</f>
        <v>52</v>
      </c>
      <c r="E18" s="166">
        <f>SB!E17+'D-2012'!E17+'skolintos lėšos'!E17</f>
        <v>51.6</v>
      </c>
      <c r="F18" s="166">
        <f>SB!F17+'D-2012'!F17+'skolintos lėšos'!F17</f>
        <v>51.6</v>
      </c>
      <c r="G18" s="166">
        <f>SB!G17+'D-2012'!G17+'skolintos lėšos'!G17</f>
        <v>37.9</v>
      </c>
      <c r="H18" s="166">
        <f>SB!H17+'D-2012'!H17+'skolintos lėšos'!H17</f>
        <v>0</v>
      </c>
    </row>
    <row r="19" spans="2:8" ht="15">
      <c r="B19" s="16" t="s">
        <v>164</v>
      </c>
      <c r="C19" s="8" t="s">
        <v>241</v>
      </c>
      <c r="D19" s="51">
        <f>SB!D18+'D-2012'!D18+'skolintos lėšos'!D18</f>
        <v>30</v>
      </c>
      <c r="E19" s="166">
        <f>SB!E18+'D-2012'!E18+'skolintos lėšos'!E18</f>
        <v>30</v>
      </c>
      <c r="F19" s="166">
        <f>SB!F18+'D-2012'!F18+'skolintos lėšos'!F18</f>
        <v>30</v>
      </c>
      <c r="G19" s="166">
        <f>SB!G18+'D-2012'!G18+'skolintos lėšos'!G18</f>
        <v>0</v>
      </c>
      <c r="H19" s="166">
        <f>SB!H18+'D-2012'!H18+'skolintos lėšos'!H18</f>
        <v>0</v>
      </c>
    </row>
    <row r="20" spans="2:8" ht="15">
      <c r="B20" s="16" t="s">
        <v>165</v>
      </c>
      <c r="C20" s="8" t="s">
        <v>244</v>
      </c>
      <c r="D20" s="51">
        <f>SB!D19+'D-2012'!D19+'skolintos lėšos'!D19</f>
        <v>35</v>
      </c>
      <c r="E20" s="166">
        <f>SB!E19+'D-2012'!E19+'skolintos lėšos'!E19</f>
        <v>27.9</v>
      </c>
      <c r="F20" s="166">
        <f>SB!F19+'D-2012'!F19+'skolintos lėšos'!F19</f>
        <v>27.9</v>
      </c>
      <c r="G20" s="166">
        <f>SB!G19+'D-2012'!G19+'skolintos lėšos'!G19</f>
        <v>0</v>
      </c>
      <c r="H20" s="166">
        <f>SB!H19+'D-2012'!H19+'skolintos lėšos'!H19</f>
        <v>0</v>
      </c>
    </row>
    <row r="21" spans="2:8" ht="15">
      <c r="B21" s="16" t="s">
        <v>166</v>
      </c>
      <c r="C21" s="8" t="s">
        <v>86</v>
      </c>
      <c r="D21" s="51">
        <f>SB!D20+'D-2012'!D20+'skolintos lėšos'!D20</f>
        <v>11.2</v>
      </c>
      <c r="E21" s="166">
        <f>SB!E20+'D-2012'!E20+'skolintos lėšos'!E20</f>
        <v>11.1</v>
      </c>
      <c r="F21" s="166">
        <f>SB!F20+'D-2012'!F20+'skolintos lėšos'!F20</f>
        <v>11.1</v>
      </c>
      <c r="G21" s="166">
        <f>SB!G20+'D-2012'!G20+'skolintos lėšos'!G20</f>
        <v>0</v>
      </c>
      <c r="H21" s="166">
        <f>SB!H20+'D-2012'!H20+'skolintos lėšos'!H20</f>
        <v>0</v>
      </c>
    </row>
    <row r="22" spans="2:8" ht="15">
      <c r="B22" s="49" t="s">
        <v>167</v>
      </c>
      <c r="C22" s="8" t="s">
        <v>87</v>
      </c>
      <c r="D22" s="51">
        <f>SB!D21+'D-2012'!D21+'skolintos lėšos'!D21</f>
        <v>40</v>
      </c>
      <c r="E22" s="166">
        <f>SB!E21+'D-2012'!E21+'skolintos lėšos'!E21</f>
        <v>36.5</v>
      </c>
      <c r="F22" s="166">
        <f>SB!F21+'D-2012'!F21+'skolintos lėšos'!F21</f>
        <v>36.5</v>
      </c>
      <c r="G22" s="166">
        <f>SB!G21+'D-2012'!G21+'skolintos lėšos'!G21</f>
        <v>0</v>
      </c>
      <c r="H22" s="166">
        <f>SB!H21+'D-2012'!H21+'skolintos lėšos'!H21</f>
        <v>0</v>
      </c>
    </row>
    <row r="23" spans="2:8" ht="15">
      <c r="B23" s="49" t="s">
        <v>168</v>
      </c>
      <c r="C23" s="52" t="s">
        <v>82</v>
      </c>
      <c r="D23" s="51">
        <f>SB!D22+'D-2012'!D22+'skolintos lėšos'!D22</f>
        <v>3.3</v>
      </c>
      <c r="E23" s="166">
        <f>SB!E22+'D-2012'!E22+'skolintos lėšos'!E22</f>
        <v>3.3</v>
      </c>
      <c r="F23" s="166">
        <f>SB!F22+'D-2012'!F22+'skolintos lėšos'!F22</f>
        <v>3.3</v>
      </c>
      <c r="G23" s="166">
        <f>SB!G22+'D-2012'!G22+'skolintos lėšos'!G22</f>
        <v>0</v>
      </c>
      <c r="H23" s="166">
        <f>SB!H22+'D-2012'!H22+'skolintos lėšos'!H22</f>
        <v>0</v>
      </c>
    </row>
    <row r="24" spans="2:8" ht="26.25" customHeight="1">
      <c r="B24" s="53" t="s">
        <v>18</v>
      </c>
      <c r="C24" s="54" t="s">
        <v>618</v>
      </c>
      <c r="D24" s="48">
        <f>SB!D23+'D-2012'!D23+'skolintos lėšos'!D23</f>
        <v>2015.3</v>
      </c>
      <c r="E24" s="48">
        <f>SB!E23+'D-2012'!E23+'skolintos lėšos'!E23</f>
        <v>1992.3000000000002</v>
      </c>
      <c r="F24" s="48">
        <f>SB!F23+'D-2012'!F23+'skolintos lėšos'!F23</f>
        <v>1983.6000000000001</v>
      </c>
      <c r="G24" s="48">
        <f>SB!G23+'D-2012'!G23+'skolintos lėšos'!G23</f>
        <v>971.3000000000001</v>
      </c>
      <c r="H24" s="48">
        <f>SB!H23+'D-2012'!H23+'skolintos lėšos'!H23</f>
        <v>8.7</v>
      </c>
    </row>
    <row r="25" spans="2:8" ht="15">
      <c r="B25" s="56" t="s">
        <v>296</v>
      </c>
      <c r="C25" s="20" t="s">
        <v>279</v>
      </c>
      <c r="D25" s="51">
        <f>SB!D24+'D-2012'!D24+'skolintos lėšos'!D24</f>
        <v>1560.3</v>
      </c>
      <c r="E25" s="166">
        <f>SB!E24+'D-2012'!E24+'skolintos lėšos'!E24</f>
        <v>1546.8</v>
      </c>
      <c r="F25" s="166">
        <f>SB!F24+'D-2012'!F24+'skolintos lėšos'!F24</f>
        <v>1538.1</v>
      </c>
      <c r="G25" s="166">
        <f>SB!G24+'D-2012'!G24+'skolintos lėšos'!G24</f>
        <v>913.2</v>
      </c>
      <c r="H25" s="166">
        <f>SB!H24+'D-2012'!H24+'skolintos lėšos'!H24</f>
        <v>8.7</v>
      </c>
    </row>
    <row r="26" spans="2:8" ht="15">
      <c r="B26" s="56" t="s">
        <v>159</v>
      </c>
      <c r="C26" s="21" t="s">
        <v>278</v>
      </c>
      <c r="D26" s="51">
        <f>SB!D25+'D-2012'!D25+'skolintos lėšos'!D25</f>
        <v>94.7</v>
      </c>
      <c r="E26" s="166">
        <f>SB!E25+'D-2012'!E25+'skolintos lėšos'!E25</f>
        <v>94.2</v>
      </c>
      <c r="F26" s="166">
        <f>SB!F25+'D-2012'!F25+'skolintos lėšos'!F25</f>
        <v>94.2</v>
      </c>
      <c r="G26" s="166">
        <f>SB!G25+'D-2012'!G25+'skolintos lėšos'!G25</f>
        <v>53.5</v>
      </c>
      <c r="H26" s="166">
        <f>SB!H25+'D-2012'!H25+'skolintos lėšos'!H25</f>
        <v>0</v>
      </c>
    </row>
    <row r="27" spans="2:8" ht="15">
      <c r="B27" s="56" t="s">
        <v>170</v>
      </c>
      <c r="C27" s="21" t="s">
        <v>77</v>
      </c>
      <c r="D27" s="51">
        <f>SB!D26+'D-2012'!D26+'skolintos lėšos'!D26</f>
        <v>5.7</v>
      </c>
      <c r="E27" s="166">
        <f>SB!E26+'D-2012'!E26+'skolintos lėšos'!E26</f>
        <v>5.7</v>
      </c>
      <c r="F27" s="166">
        <f>SB!F26+'D-2012'!F26+'skolintos lėšos'!F26</f>
        <v>5.7</v>
      </c>
      <c r="G27" s="166">
        <f>SB!G26+'D-2012'!G26+'skolintos lėšos'!G26</f>
        <v>0</v>
      </c>
      <c r="H27" s="166">
        <f>SB!H26+'D-2012'!H26+'skolintos lėšos'!H26</f>
        <v>0</v>
      </c>
    </row>
    <row r="28" spans="2:8" ht="15">
      <c r="B28" s="56" t="s">
        <v>166</v>
      </c>
      <c r="C28" s="21" t="s">
        <v>177</v>
      </c>
      <c r="D28" s="51">
        <f>SB!D27+'D-2012'!D27+'skolintos lėšos'!D27</f>
        <v>240.1</v>
      </c>
      <c r="E28" s="166">
        <f>SB!E27+'D-2012'!E27+'skolintos lėšos'!E27</f>
        <v>237.1</v>
      </c>
      <c r="F28" s="166">
        <f>SB!F27+'D-2012'!F27+'skolintos lėšos'!F27</f>
        <v>237.1</v>
      </c>
      <c r="G28" s="166">
        <f>SB!G27+'D-2012'!G27+'skolintos lėšos'!G27</f>
        <v>0</v>
      </c>
      <c r="H28" s="166">
        <f>SB!H27+'D-2012'!H27+'skolintos lėšos'!H27</f>
        <v>0</v>
      </c>
    </row>
    <row r="29" spans="2:8" ht="15">
      <c r="B29" s="56" t="s">
        <v>171</v>
      </c>
      <c r="C29" s="52" t="s">
        <v>2</v>
      </c>
      <c r="D29" s="51">
        <f>SB!D28+'D-2012'!D28+'skolintos lėšos'!D28</f>
        <v>50</v>
      </c>
      <c r="E29" s="166">
        <f>SB!E28+'D-2012'!E28+'skolintos lėšos'!E28</f>
        <v>49.7</v>
      </c>
      <c r="F29" s="166">
        <f>SB!F28+'D-2012'!F28+'skolintos lėšos'!F28</f>
        <v>49.7</v>
      </c>
      <c r="G29" s="166">
        <f>SB!G28+'D-2012'!G28+'skolintos lėšos'!G28</f>
        <v>0</v>
      </c>
      <c r="H29" s="166">
        <f>SB!H28+'D-2012'!H28+'skolintos lėšos'!H28</f>
        <v>0</v>
      </c>
    </row>
    <row r="30" spans="2:8" ht="15">
      <c r="B30" s="56" t="s">
        <v>168</v>
      </c>
      <c r="C30" s="52" t="s">
        <v>82</v>
      </c>
      <c r="D30" s="51">
        <f>SB!D29+'D-2012'!D29+'skolintos lėšos'!D29</f>
        <v>19.4</v>
      </c>
      <c r="E30" s="166">
        <f>SB!E29+'D-2012'!E29+'skolintos lėšos'!E29</f>
        <v>18.2</v>
      </c>
      <c r="F30" s="166">
        <f>SB!F29+'D-2012'!F29+'skolintos lėšos'!F29</f>
        <v>18.2</v>
      </c>
      <c r="G30" s="166">
        <f>SB!G29+'D-2012'!G29+'skolintos lėšos'!G29</f>
        <v>0</v>
      </c>
      <c r="H30" s="166">
        <f>SB!H29+'D-2012'!H29+'skolintos lėšos'!H29</f>
        <v>0</v>
      </c>
    </row>
    <row r="31" spans="2:8" ht="15">
      <c r="B31" s="56" t="s">
        <v>287</v>
      </c>
      <c r="C31" s="21" t="s">
        <v>4</v>
      </c>
      <c r="D31" s="51">
        <f>SB!D30+'D-2012'!D30+'skolintos lėšos'!D30</f>
        <v>19.2</v>
      </c>
      <c r="E31" s="166">
        <f>SB!E30+'D-2012'!E30+'skolintos lėšos'!E30</f>
        <v>15.9</v>
      </c>
      <c r="F31" s="166">
        <f>SB!F30+'D-2012'!F30+'skolintos lėšos'!F30</f>
        <v>15.9</v>
      </c>
      <c r="G31" s="166">
        <f>SB!G30+'D-2012'!G30+'skolintos lėšos'!G30</f>
        <v>0</v>
      </c>
      <c r="H31" s="166">
        <f>SB!H30+'D-2012'!H30+'skolintos lėšos'!H30</f>
        <v>0</v>
      </c>
    </row>
    <row r="32" spans="2:8" ht="30">
      <c r="B32" s="101" t="s">
        <v>161</v>
      </c>
      <c r="C32" s="190" t="s">
        <v>277</v>
      </c>
      <c r="D32" s="51">
        <f>SB!D31+'D-2012'!D31+'skolintos lėšos'!D31</f>
        <v>0.5</v>
      </c>
      <c r="E32" s="166">
        <f>SB!E31+'D-2012'!E31+'skolintos lėšos'!E31</f>
        <v>0</v>
      </c>
      <c r="F32" s="166">
        <f>SB!F31+'D-2012'!F31+'skolintos lėšos'!F31</f>
        <v>0</v>
      </c>
      <c r="G32" s="166">
        <f>SB!G31+'D-2012'!G31+'skolintos lėšos'!G31</f>
        <v>0</v>
      </c>
      <c r="H32" s="166">
        <f>SB!H31+'D-2012'!H31+'skolintos lėšos'!H31</f>
        <v>0</v>
      </c>
    </row>
    <row r="33" spans="2:8" ht="30">
      <c r="B33" s="101" t="s">
        <v>172</v>
      </c>
      <c r="C33" s="62" t="s">
        <v>120</v>
      </c>
      <c r="D33" s="51">
        <f>SB!D32+'D-2012'!D32+'skolintos lėšos'!D32</f>
        <v>5.8</v>
      </c>
      <c r="E33" s="166">
        <f>SB!E32+'D-2012'!E32+'skolintos lėšos'!E32</f>
        <v>5.8</v>
      </c>
      <c r="F33" s="166">
        <f>SB!F32+'D-2012'!F32+'skolintos lėšos'!F32</f>
        <v>5.8</v>
      </c>
      <c r="G33" s="166">
        <f>SB!G32+'D-2012'!G32+'skolintos lėšos'!G32</f>
        <v>4.2</v>
      </c>
      <c r="H33" s="166">
        <f>SB!H32+'D-2012'!H32+'skolintos lėšos'!H32</f>
        <v>0</v>
      </c>
    </row>
    <row r="34" spans="2:8" ht="15">
      <c r="B34" s="101" t="s">
        <v>576</v>
      </c>
      <c r="C34" s="248" t="s">
        <v>353</v>
      </c>
      <c r="D34" s="51">
        <f>SB!D33+'D-2012'!D33+'skolintos lėšos'!D33</f>
        <v>0.5</v>
      </c>
      <c r="E34" s="166">
        <f>SB!E33+'D-2012'!E33+'skolintos lėšos'!E33</f>
        <v>0.5</v>
      </c>
      <c r="F34" s="166">
        <f>SB!F33+'D-2012'!F33+'skolintos lėšos'!F33</f>
        <v>0.5</v>
      </c>
      <c r="G34" s="166">
        <f>SB!G33+'D-2012'!G33+'skolintos lėšos'!G33</f>
        <v>0.4</v>
      </c>
      <c r="H34" s="166">
        <f>SB!H33+'D-2012'!H33+'skolintos lėšos'!H33</f>
        <v>0</v>
      </c>
    </row>
    <row r="35" spans="2:8" ht="30">
      <c r="B35" s="101" t="s">
        <v>470</v>
      </c>
      <c r="C35" s="248" t="s">
        <v>505</v>
      </c>
      <c r="D35" s="51">
        <f>SB!D34+'D-2012'!D34+'skolintos lėšos'!D34</f>
        <v>19.1</v>
      </c>
      <c r="E35" s="166">
        <f>SB!E34+'D-2012'!E34+'skolintos lėšos'!E34</f>
        <v>19.1</v>
      </c>
      <c r="F35" s="166">
        <f>SB!F34+'D-2012'!F34+'skolintos lėšos'!F34</f>
        <v>18.4</v>
      </c>
      <c r="G35" s="166">
        <f>SB!G34+'D-2012'!G34+'skolintos lėšos'!G34</f>
        <v>0</v>
      </c>
      <c r="H35" s="166">
        <f>SB!H34+'D-2012'!H34+'skolintos lėšos'!H34</f>
        <v>0</v>
      </c>
    </row>
    <row r="36" spans="2:8" ht="30.75" customHeight="1">
      <c r="B36" s="36" t="s">
        <v>19</v>
      </c>
      <c r="C36" s="64" t="s">
        <v>619</v>
      </c>
      <c r="D36" s="48">
        <f>SB!D35+'D-2012'!D35+'skolintos lėšos'!D35</f>
        <v>1848.9</v>
      </c>
      <c r="E36" s="48">
        <f>SB!E35+'D-2012'!E35+'skolintos lėšos'!E35</f>
        <v>1632.3999999999999</v>
      </c>
      <c r="F36" s="48">
        <f>SB!F35+'D-2012'!F35+'skolintos lėšos'!F35</f>
        <v>50.3</v>
      </c>
      <c r="G36" s="48">
        <f>SB!G35+'D-2012'!G35+'skolintos lėšos'!G35</f>
        <v>27.5</v>
      </c>
      <c r="H36" s="48">
        <f>SB!H35+'D-2012'!H35+'skolintos lėšos'!H35</f>
        <v>1582.1</v>
      </c>
    </row>
    <row r="37" spans="2:8" ht="15">
      <c r="B37" s="49" t="s">
        <v>173</v>
      </c>
      <c r="C37" s="66" t="s">
        <v>3</v>
      </c>
      <c r="D37" s="51">
        <f>SB!D36+'D-2012'!D36+'skolintos lėšos'!D36</f>
        <v>11</v>
      </c>
      <c r="E37" s="166">
        <f>SB!E36+'D-2012'!E36+'skolintos lėšos'!E36</f>
        <v>11</v>
      </c>
      <c r="F37" s="166">
        <f>SB!F36+'D-2012'!F36+'skolintos lėšos'!F36</f>
        <v>11</v>
      </c>
      <c r="G37" s="166">
        <f>SB!G36+'D-2012'!G36+'skolintos lėšos'!G36</f>
        <v>8.4</v>
      </c>
      <c r="H37" s="166">
        <f>SB!H36+'D-2012'!H36+'skolintos lėšos'!H36</f>
        <v>0</v>
      </c>
    </row>
    <row r="38" spans="2:8" ht="15">
      <c r="B38" s="49" t="s">
        <v>174</v>
      </c>
      <c r="C38" s="66" t="s">
        <v>156</v>
      </c>
      <c r="D38" s="51">
        <f>SB!D37+'D-2012'!D37+'skolintos lėšos'!D37</f>
        <v>1802.1</v>
      </c>
      <c r="E38" s="166">
        <f>SB!E37+'D-2012'!E37+'skolintos lėšos'!E37</f>
        <v>1586.8</v>
      </c>
      <c r="F38" s="166">
        <f>SB!F37+'D-2012'!F37+'skolintos lėšos'!F37</f>
        <v>25.5</v>
      </c>
      <c r="G38" s="166">
        <f>SB!G37+'D-2012'!G37+'skolintos lėšos'!G37</f>
        <v>19.1</v>
      </c>
      <c r="H38" s="166">
        <f>SB!H37+'D-2012'!H37+'skolintos lėšos'!H37</f>
        <v>1561.3</v>
      </c>
    </row>
    <row r="39" spans="2:8" ht="15">
      <c r="B39" s="49" t="s">
        <v>175</v>
      </c>
      <c r="C39" s="8" t="s">
        <v>84</v>
      </c>
      <c r="D39" s="51">
        <f>SB!D38+'D-2012'!D38+'skolintos lėšos'!D38</f>
        <v>15</v>
      </c>
      <c r="E39" s="166">
        <f>SB!E38+'D-2012'!E38+'skolintos lėšos'!E38</f>
        <v>13.8</v>
      </c>
      <c r="F39" s="166">
        <f>SB!F38+'D-2012'!F38+'skolintos lėšos'!F38</f>
        <v>13.8</v>
      </c>
      <c r="G39" s="166">
        <f>SB!G38+'D-2012'!G38+'skolintos lėšos'!G38</f>
        <v>0</v>
      </c>
      <c r="H39" s="166">
        <f>SB!H38+'D-2012'!H38+'skolintos lėšos'!H38</f>
        <v>0</v>
      </c>
    </row>
    <row r="40" spans="2:8" ht="15">
      <c r="B40" s="49" t="s">
        <v>161</v>
      </c>
      <c r="C40" s="8" t="s">
        <v>450</v>
      </c>
      <c r="D40" s="51">
        <f>SB!D39+'D-2012'!D39+'skolintos lėšos'!D39</f>
        <v>20.8</v>
      </c>
      <c r="E40" s="166">
        <f>SB!E39+'D-2012'!E39+'skolintos lėšos'!E39</f>
        <v>20.8</v>
      </c>
      <c r="F40" s="166">
        <f>SB!F39+'D-2012'!F39+'skolintos lėšos'!F39</f>
        <v>0</v>
      </c>
      <c r="G40" s="166">
        <f>SB!G39+'D-2012'!G39+'skolintos lėšos'!G39</f>
        <v>0</v>
      </c>
      <c r="H40" s="166">
        <f>SB!H39+'D-2012'!H39+'skolintos lėšos'!H39</f>
        <v>20.8</v>
      </c>
    </row>
    <row r="41" spans="2:8" ht="14.25">
      <c r="B41" s="36" t="s">
        <v>20</v>
      </c>
      <c r="C41" s="6" t="s">
        <v>620</v>
      </c>
      <c r="D41" s="48">
        <f>SB!D40+'D-2012'!D40+'skolintos lėšos'!D40</f>
        <v>1196</v>
      </c>
      <c r="E41" s="48">
        <f>SB!E40+'D-2012'!E40+'skolintos lėšos'!E40</f>
        <v>1147.6</v>
      </c>
      <c r="F41" s="48">
        <f>SB!F40+'D-2012'!F40+'skolintos lėšos'!F40</f>
        <v>36.7</v>
      </c>
      <c r="G41" s="48">
        <f>SB!G40+'D-2012'!G40+'skolintos lėšos'!G40</f>
        <v>0</v>
      </c>
      <c r="H41" s="48">
        <f>SB!H40+'D-2012'!H40+'skolintos lėšos'!H40</f>
        <v>1110.9</v>
      </c>
    </row>
    <row r="42" spans="2:8" ht="15">
      <c r="B42" s="49" t="s">
        <v>161</v>
      </c>
      <c r="C42" s="8" t="s">
        <v>78</v>
      </c>
      <c r="D42" s="51">
        <f>SB!D41+'D-2012'!D41+'skolintos lėšos'!D41</f>
        <v>9.3</v>
      </c>
      <c r="E42" s="166">
        <f>SB!E41+'D-2012'!E41+'skolintos lėšos'!E41</f>
        <v>5.7</v>
      </c>
      <c r="F42" s="166">
        <f>SB!F41+'D-2012'!F41+'skolintos lėšos'!F41</f>
        <v>5.7</v>
      </c>
      <c r="G42" s="166">
        <f>SB!G41+'D-2012'!G41+'skolintos lėšos'!G41</f>
        <v>0</v>
      </c>
      <c r="H42" s="166">
        <f>SB!H41+'D-2012'!H41+'skolintos lėšos'!H41</f>
        <v>0</v>
      </c>
    </row>
    <row r="43" spans="2:8" ht="15">
      <c r="B43" s="49" t="s">
        <v>161</v>
      </c>
      <c r="C43" s="8" t="s">
        <v>85</v>
      </c>
      <c r="D43" s="51">
        <f>SB!D42+'D-2012'!D42+'skolintos lėšos'!D42</f>
        <v>25</v>
      </c>
      <c r="E43" s="166">
        <f>SB!E42+'D-2012'!E42+'skolintos lėšos'!E42</f>
        <v>25</v>
      </c>
      <c r="F43" s="166">
        <f>SB!F42+'D-2012'!F42+'skolintos lėšos'!F42</f>
        <v>25</v>
      </c>
      <c r="G43" s="166">
        <f>SB!G42+'D-2012'!G42+'skolintos lėšos'!G42</f>
        <v>0</v>
      </c>
      <c r="H43" s="166">
        <f>SB!H42+'D-2012'!H42+'skolintos lėšos'!H42</f>
        <v>0</v>
      </c>
    </row>
    <row r="44" spans="2:8" ht="15">
      <c r="B44" s="49" t="s">
        <v>161</v>
      </c>
      <c r="C44" s="8" t="s">
        <v>158</v>
      </c>
      <c r="D44" s="51">
        <f>SB!D43+'D-2012'!D43+'skolintos lėšos'!D43</f>
        <v>1161.6999999999998</v>
      </c>
      <c r="E44" s="166">
        <f>SB!E43+'D-2012'!E43+'skolintos lėšos'!E43</f>
        <v>1116.9</v>
      </c>
      <c r="F44" s="166">
        <f>SB!F43+'D-2012'!F43+'skolintos lėšos'!F43</f>
        <v>6</v>
      </c>
      <c r="G44" s="166">
        <f>SB!G43+'D-2012'!G43+'skolintos lėšos'!G43</f>
        <v>0</v>
      </c>
      <c r="H44" s="166">
        <f>SB!H43+'D-2012'!H43+'skolintos lėšos'!H43</f>
        <v>1110.9</v>
      </c>
    </row>
    <row r="45" spans="2:8" ht="28.5">
      <c r="B45" s="36" t="s">
        <v>79</v>
      </c>
      <c r="C45" s="7" t="s">
        <v>621</v>
      </c>
      <c r="D45" s="48">
        <f>SB!D44+'D-2012'!D44+'skolintos lėšos'!D44</f>
        <v>10.7</v>
      </c>
      <c r="E45" s="48">
        <f>SB!E44+'D-2012'!E44+'skolintos lėšos'!E44</f>
        <v>5</v>
      </c>
      <c r="F45" s="48">
        <f>SB!F44+'D-2012'!F44+'skolintos lėšos'!F44</f>
        <v>5</v>
      </c>
      <c r="G45" s="48">
        <f>SB!G44+'D-2012'!G44+'skolintos lėšos'!G44</f>
        <v>0</v>
      </c>
      <c r="H45" s="48">
        <f>SB!H44+'D-2012'!H44+'skolintos lėšos'!H44</f>
        <v>0</v>
      </c>
    </row>
    <row r="46" spans="2:8" ht="15">
      <c r="B46" s="49" t="s">
        <v>161</v>
      </c>
      <c r="C46" s="8" t="s">
        <v>78</v>
      </c>
      <c r="D46" s="51">
        <f>SB!D45+'D-2012'!D45+'skolintos lėšos'!D45</f>
        <v>10.7</v>
      </c>
      <c r="E46" s="166">
        <f>SB!E45+'D-2012'!E45+'skolintos lėšos'!E45</f>
        <v>5</v>
      </c>
      <c r="F46" s="166">
        <f>SB!F45+'D-2012'!F45+'skolintos lėšos'!F45</f>
        <v>5</v>
      </c>
      <c r="G46" s="166">
        <f>SB!G45+'D-2012'!G45+'skolintos lėšos'!G45</f>
        <v>0</v>
      </c>
      <c r="H46" s="166">
        <f>SB!H45+'D-2012'!H45+'skolintos lėšos'!H45</f>
        <v>0</v>
      </c>
    </row>
    <row r="47" spans="2:8" ht="15">
      <c r="B47" s="49" t="s">
        <v>451</v>
      </c>
      <c r="C47" s="8" t="s">
        <v>452</v>
      </c>
      <c r="D47" s="51">
        <f>SB!D46+'D-2012'!D46+'skolintos lėšos'!D46</f>
        <v>0</v>
      </c>
      <c r="E47" s="166">
        <f>SB!E46+'D-2012'!E46+'skolintos lėšos'!E46</f>
        <v>0</v>
      </c>
      <c r="F47" s="166">
        <f>SB!F46+'D-2012'!F46+'skolintos lėšos'!F46</f>
        <v>0</v>
      </c>
      <c r="G47" s="166">
        <f>SB!G46+'D-2012'!G46+'skolintos lėšos'!G46</f>
        <v>0</v>
      </c>
      <c r="H47" s="166">
        <f>SB!H46+'D-2012'!H46+'skolintos lėšos'!H46</f>
        <v>0</v>
      </c>
    </row>
    <row r="48" spans="2:8" ht="14.25">
      <c r="B48" s="36" t="s">
        <v>149</v>
      </c>
      <c r="C48" s="25" t="s">
        <v>622</v>
      </c>
      <c r="D48" s="48">
        <f>SB!D47+'D-2012'!D47+'skolintos lėšos'!D47</f>
        <v>141</v>
      </c>
      <c r="E48" s="48">
        <f>SB!E47+'D-2012'!E47+'skolintos lėšos'!E47</f>
        <v>25.6</v>
      </c>
      <c r="F48" s="48">
        <f>SB!F47+'D-2012'!F47+'skolintos lėšos'!F47</f>
        <v>25.6</v>
      </c>
      <c r="G48" s="48">
        <f>SB!G47+'D-2012'!G47+'skolintos lėšos'!G47</f>
        <v>0</v>
      </c>
      <c r="H48" s="48">
        <f>SB!H47+'D-2012'!H47+'skolintos lėšos'!H47</f>
        <v>0</v>
      </c>
    </row>
    <row r="49" spans="2:8" ht="15">
      <c r="B49" s="16" t="s">
        <v>459</v>
      </c>
      <c r="C49" s="71" t="s">
        <v>148</v>
      </c>
      <c r="D49" s="51">
        <f>SB!D48+'D-2012'!D48+'skolintos lėšos'!D48</f>
        <v>141</v>
      </c>
      <c r="E49" s="166">
        <f>SB!E48+'D-2012'!E48+'skolintos lėšos'!E48</f>
        <v>25.6</v>
      </c>
      <c r="F49" s="166">
        <f>SB!F48+'D-2012'!F48+'skolintos lėšos'!F48</f>
        <v>25.6</v>
      </c>
      <c r="G49" s="166">
        <f>SB!G48+'D-2012'!G48+'skolintos lėšos'!G48</f>
        <v>0</v>
      </c>
      <c r="H49" s="166">
        <f>SB!H48+'D-2012'!H48+'skolintos lėšos'!H48</f>
        <v>0</v>
      </c>
    </row>
    <row r="50" spans="2:9" ht="28.5">
      <c r="B50" s="36" t="s">
        <v>152</v>
      </c>
      <c r="C50" s="7" t="s">
        <v>623</v>
      </c>
      <c r="D50" s="48">
        <f>SB!D49+'D-2012'!D49+'skolintos lėšos'!D49</f>
        <v>541.3</v>
      </c>
      <c r="E50" s="48">
        <f>SB!E49+'D-2012'!E49+'skolintos lėšos'!E49</f>
        <v>482.3</v>
      </c>
      <c r="F50" s="48">
        <f>SB!F49+'D-2012'!F49+'skolintos lėšos'!F49</f>
        <v>482.3</v>
      </c>
      <c r="G50" s="48">
        <f>SB!G49+'D-2012'!G49+'skolintos lėšos'!G49</f>
        <v>0</v>
      </c>
      <c r="H50" s="48">
        <f>SB!H49+'D-2012'!H49+'skolintos lėšos'!H49</f>
        <v>0</v>
      </c>
      <c r="I50" s="156"/>
    </row>
    <row r="51" spans="2:8" ht="15">
      <c r="B51" s="16" t="s">
        <v>460</v>
      </c>
      <c r="C51" s="71" t="s">
        <v>125</v>
      </c>
      <c r="D51" s="51">
        <f>SB!D50+'D-2012'!D50+'skolintos lėšos'!D50</f>
        <v>520</v>
      </c>
      <c r="E51" s="166">
        <f>SB!E50+'D-2012'!E50+'skolintos lėšos'!E50</f>
        <v>461</v>
      </c>
      <c r="F51" s="166">
        <f>SB!F50+'D-2012'!F50+'skolintos lėšos'!F50</f>
        <v>461</v>
      </c>
      <c r="G51" s="166">
        <f>SB!G50+'D-2012'!G50+'skolintos lėšos'!G50</f>
        <v>0</v>
      </c>
      <c r="H51" s="166">
        <f>SB!H50+'D-2012'!H50+'skolintos lėšos'!H50</f>
        <v>0</v>
      </c>
    </row>
    <row r="52" spans="2:8" ht="30">
      <c r="B52" s="16" t="s">
        <v>460</v>
      </c>
      <c r="C52" s="240" t="s">
        <v>463</v>
      </c>
      <c r="D52" s="51">
        <f>SB!D51+'D-2012'!D51+'skolintos lėšos'!D51</f>
        <v>21.3</v>
      </c>
      <c r="E52" s="166">
        <f>SB!E51+'D-2012'!E51+'skolintos lėšos'!E51</f>
        <v>21.3</v>
      </c>
      <c r="F52" s="166">
        <f>SB!F51+'D-2012'!F51+'skolintos lėšos'!F51</f>
        <v>21.3</v>
      </c>
      <c r="G52" s="166">
        <f>SB!G51+'D-2012'!G51+'skolintos lėšos'!G51</f>
        <v>0</v>
      </c>
      <c r="H52" s="166">
        <f>SB!H51+'D-2012'!H51+'skolintos lėšos'!H51</f>
        <v>0</v>
      </c>
    </row>
    <row r="53" spans="2:8" ht="14.25">
      <c r="B53" s="73" t="s">
        <v>157</v>
      </c>
      <c r="C53" s="27" t="s">
        <v>624</v>
      </c>
      <c r="D53" s="48">
        <f>SB!D52+'D-2012'!D52+'skolintos lėšos'!D52</f>
        <v>6.6</v>
      </c>
      <c r="E53" s="48">
        <f>SB!E52+'D-2012'!E52+'skolintos lėšos'!E52</f>
        <v>6.3</v>
      </c>
      <c r="F53" s="48">
        <f>SB!F52+'D-2012'!F52+'skolintos lėšos'!F52</f>
        <v>6.3</v>
      </c>
      <c r="G53" s="48">
        <f>SB!G52+'D-2012'!G52+'skolintos lėšos'!G52</f>
        <v>0</v>
      </c>
      <c r="H53" s="48">
        <f>SB!H52+'D-2012'!H52+'skolintos lėšos'!H52</f>
        <v>0</v>
      </c>
    </row>
    <row r="54" spans="2:8" ht="15">
      <c r="B54" s="16" t="s">
        <v>461</v>
      </c>
      <c r="C54" s="74" t="s">
        <v>80</v>
      </c>
      <c r="D54" s="51">
        <f>SB!D53+'D-2012'!D53+'skolintos lėšos'!D53</f>
        <v>6.6</v>
      </c>
      <c r="E54" s="166">
        <f>SB!E53+'D-2012'!E53+'skolintos lėšos'!E53</f>
        <v>6.3</v>
      </c>
      <c r="F54" s="166">
        <f>SB!F53+'D-2012'!F53+'skolintos lėšos'!F53</f>
        <v>6.3</v>
      </c>
      <c r="G54" s="166">
        <f>SB!G53+'D-2012'!G53+'skolintos lėšos'!G53</f>
        <v>0</v>
      </c>
      <c r="H54" s="166">
        <f>SB!H53+'D-2012'!H53+'skolintos lėšos'!H53</f>
        <v>0</v>
      </c>
    </row>
    <row r="55" spans="2:8" ht="15">
      <c r="B55" s="16" t="s">
        <v>169</v>
      </c>
      <c r="C55" s="74" t="s">
        <v>81</v>
      </c>
      <c r="D55" s="51">
        <f>SB!D54+'D-2012'!D54+'skolintos lėšos'!D54</f>
        <v>0</v>
      </c>
      <c r="E55" s="166">
        <f>SB!E54+'D-2012'!E54+'skolintos lėšos'!E54</f>
        <v>0</v>
      </c>
      <c r="F55" s="166">
        <f>SB!F54+'D-2012'!F54+'skolintos lėšos'!F54</f>
        <v>0</v>
      </c>
      <c r="G55" s="166">
        <f>SB!G54+'D-2012'!G54+'skolintos lėšos'!G54</f>
        <v>0</v>
      </c>
      <c r="H55" s="166">
        <f>SB!H54+'D-2012'!H54+'skolintos lėšos'!H54</f>
        <v>0</v>
      </c>
    </row>
    <row r="56" spans="2:8" ht="15.75">
      <c r="B56" s="36" t="s">
        <v>21</v>
      </c>
      <c r="C56" s="178" t="s">
        <v>240</v>
      </c>
      <c r="D56" s="48">
        <f>SB!D55+'D-2012'!D55+'skolintos lėšos'!D55</f>
        <v>64.4</v>
      </c>
      <c r="E56" s="48">
        <f>SB!E55+'D-2012'!E55+'skolintos lėšos'!E55</f>
        <v>63.8</v>
      </c>
      <c r="F56" s="48">
        <f>SB!F55+'D-2012'!F55+'skolintos lėšos'!F55</f>
        <v>63.8</v>
      </c>
      <c r="G56" s="48">
        <f>SB!G55+'D-2012'!G55+'skolintos lėšos'!G55</f>
        <v>46.4</v>
      </c>
      <c r="H56" s="48">
        <f>SB!H55+'D-2012'!H55+'skolintos lėšos'!H55</f>
        <v>0</v>
      </c>
    </row>
    <row r="57" spans="2:8" ht="25.5">
      <c r="B57" s="36" t="s">
        <v>22</v>
      </c>
      <c r="C57" s="28" t="s">
        <v>618</v>
      </c>
      <c r="D57" s="48">
        <f>SB!D56+'D-2012'!D56+'skolintos lėšos'!D56</f>
        <v>64.4</v>
      </c>
      <c r="E57" s="166">
        <f>SB!E56+'D-2012'!E56+'skolintos lėšos'!E56</f>
        <v>63.8</v>
      </c>
      <c r="F57" s="166">
        <f>SB!F56+'D-2012'!F56+'skolintos lėšos'!F56</f>
        <v>63.8</v>
      </c>
      <c r="G57" s="166">
        <f>SB!G56+'D-2012'!G56+'skolintos lėšos'!G56</f>
        <v>46.4</v>
      </c>
      <c r="H57" s="166">
        <f>SB!H56+'D-2012'!H56+'skolintos lėšos'!H56</f>
        <v>0</v>
      </c>
    </row>
    <row r="58" spans="2:13" ht="31.5">
      <c r="B58" s="36" t="s">
        <v>23</v>
      </c>
      <c r="C58" s="130" t="s">
        <v>88</v>
      </c>
      <c r="D58" s="48">
        <f>SB!D57+'D-2012'!D57+'skolintos lėšos'!D57</f>
        <v>359.7</v>
      </c>
      <c r="E58" s="48">
        <f>SB!E57+'D-2012'!E57+'skolintos lėšos'!E57</f>
        <v>333.59999999999997</v>
      </c>
      <c r="F58" s="48">
        <f>SB!F57+'D-2012'!F57+'skolintos lėšos'!F57</f>
        <v>333.59999999999997</v>
      </c>
      <c r="G58" s="48">
        <f>SB!G57+'D-2012'!G57+'skolintos lėšos'!G57</f>
        <v>12.3</v>
      </c>
      <c r="H58" s="48">
        <f>SB!H57+'D-2012'!H57+'skolintos lėšos'!H57</f>
        <v>0</v>
      </c>
      <c r="I58" s="76"/>
      <c r="J58" s="77"/>
      <c r="K58" s="77"/>
      <c r="L58" s="78"/>
      <c r="M58" s="78"/>
    </row>
    <row r="59" spans="2:13" ht="30" customHeight="1">
      <c r="B59" s="36" t="s">
        <v>24</v>
      </c>
      <c r="C59" s="161" t="s">
        <v>625</v>
      </c>
      <c r="D59" s="48">
        <f>SB!D58+'D-2012'!D58+'skolintos lėšos'!D58</f>
        <v>359.7</v>
      </c>
      <c r="E59" s="48">
        <f>SB!E58+'D-2012'!E58+'skolintos lėšos'!E58</f>
        <v>333.59999999999997</v>
      </c>
      <c r="F59" s="48">
        <f>SB!F58+'D-2012'!F58+'skolintos lėšos'!F58</f>
        <v>333.59999999999997</v>
      </c>
      <c r="G59" s="48">
        <f>SB!G58+'D-2012'!G58+'skolintos lėšos'!G58</f>
        <v>12.3</v>
      </c>
      <c r="H59" s="48">
        <f>SB!H58+'D-2012'!H58+'skolintos lėšos'!H58</f>
        <v>0</v>
      </c>
      <c r="I59" s="76"/>
      <c r="J59" s="77"/>
      <c r="K59" s="77"/>
      <c r="L59" s="78"/>
      <c r="M59" s="78"/>
    </row>
    <row r="60" spans="2:13" ht="15">
      <c r="B60" s="16" t="s">
        <v>283</v>
      </c>
      <c r="C60" s="29" t="s">
        <v>89</v>
      </c>
      <c r="D60" s="51">
        <f>SB!D59+'D-2012'!D59+'skolintos lėšos'!D59</f>
        <v>0</v>
      </c>
      <c r="E60" s="166">
        <f>SB!E59+'D-2012'!E59+'skolintos lėšos'!E59</f>
        <v>0</v>
      </c>
      <c r="F60" s="166">
        <f>SB!F59+'D-2012'!F59+'skolintos lėšos'!F59</f>
        <v>0</v>
      </c>
      <c r="G60" s="166">
        <f>SB!G59+'D-2012'!G59+'skolintos lėšos'!G59</f>
        <v>0</v>
      </c>
      <c r="H60" s="166">
        <f>SB!H59+'D-2012'!H59+'skolintos lėšos'!H59</f>
        <v>0</v>
      </c>
      <c r="I60" s="76"/>
      <c r="J60" s="77"/>
      <c r="K60" s="77"/>
      <c r="L60" s="78"/>
      <c r="M60" s="78"/>
    </row>
    <row r="61" spans="2:13" ht="15">
      <c r="B61" s="16" t="s">
        <v>292</v>
      </c>
      <c r="C61" s="23" t="s">
        <v>293</v>
      </c>
      <c r="D61" s="51">
        <f>SB!D60+'D-2012'!D60+'skolintos lėšos'!D60</f>
        <v>0</v>
      </c>
      <c r="E61" s="166">
        <f>SB!E60+'D-2012'!E60+'skolintos lėšos'!E60</f>
        <v>0</v>
      </c>
      <c r="F61" s="166">
        <f>SB!F60+'D-2012'!F60+'skolintos lėšos'!F60</f>
        <v>0</v>
      </c>
      <c r="G61" s="166">
        <f>SB!G60+'D-2012'!G60+'skolintos lėšos'!G60</f>
        <v>0</v>
      </c>
      <c r="H61" s="166">
        <f>SB!H60+'D-2012'!H60+'skolintos lėšos'!H60</f>
        <v>0</v>
      </c>
      <c r="I61" s="76"/>
      <c r="J61" s="77"/>
      <c r="K61" s="77"/>
      <c r="L61" s="78"/>
      <c r="M61" s="78"/>
    </row>
    <row r="62" spans="2:13" ht="15">
      <c r="B62" s="16" t="s">
        <v>232</v>
      </c>
      <c r="C62" s="23" t="s">
        <v>90</v>
      </c>
      <c r="D62" s="51">
        <f>SB!D61+'D-2012'!D61+'skolintos lėšos'!D61</f>
        <v>1.3</v>
      </c>
      <c r="E62" s="166">
        <f>SB!E61+'D-2012'!E61+'skolintos lėšos'!E61</f>
        <v>1.3</v>
      </c>
      <c r="F62" s="166">
        <f>SB!F61+'D-2012'!F61+'skolintos lėšos'!F61</f>
        <v>1.3</v>
      </c>
      <c r="G62" s="166">
        <f>SB!G61+'D-2012'!G61+'skolintos lėšos'!G61</f>
        <v>0</v>
      </c>
      <c r="H62" s="166">
        <f>SB!H61+'D-2012'!H61+'skolintos lėšos'!H61</f>
        <v>0</v>
      </c>
      <c r="I62" s="80"/>
      <c r="J62" s="77"/>
      <c r="K62" s="81"/>
      <c r="L62" s="81"/>
      <c r="M62" s="81"/>
    </row>
    <row r="63" spans="2:13" ht="15">
      <c r="B63" s="16" t="s">
        <v>233</v>
      </c>
      <c r="C63" s="23" t="s">
        <v>91</v>
      </c>
      <c r="D63" s="51">
        <f>SB!D62+'D-2012'!D62+'skolintos lėšos'!D62</f>
        <v>0.6</v>
      </c>
      <c r="E63" s="166">
        <f>SB!E62+'D-2012'!E62+'skolintos lėšos'!E62</f>
        <v>0.6</v>
      </c>
      <c r="F63" s="166">
        <f>SB!F62+'D-2012'!F62+'skolintos lėšos'!F62</f>
        <v>0.6</v>
      </c>
      <c r="G63" s="166">
        <f>SB!G62+'D-2012'!G62+'skolintos lėšos'!G62</f>
        <v>0</v>
      </c>
      <c r="H63" s="166">
        <f>SB!H62+'D-2012'!H62+'skolintos lėšos'!H62</f>
        <v>0</v>
      </c>
      <c r="I63" s="80"/>
      <c r="J63" s="77"/>
      <c r="K63" s="81"/>
      <c r="L63" s="81"/>
      <c r="M63" s="81"/>
    </row>
    <row r="64" spans="2:13" ht="15">
      <c r="B64" s="49" t="s">
        <v>233</v>
      </c>
      <c r="C64" s="23" t="s">
        <v>92</v>
      </c>
      <c r="D64" s="51">
        <f>SB!D63+'D-2012'!D63+'skolintos lėšos'!D63</f>
        <v>12.3</v>
      </c>
      <c r="E64" s="166">
        <f>SB!E63+'D-2012'!E63+'skolintos lėšos'!E63</f>
        <v>11.3</v>
      </c>
      <c r="F64" s="166">
        <f>SB!F63+'D-2012'!F63+'skolintos lėšos'!F63</f>
        <v>11.3</v>
      </c>
      <c r="G64" s="166">
        <f>SB!G63+'D-2012'!G63+'skolintos lėšos'!G63</f>
        <v>0</v>
      </c>
      <c r="H64" s="166">
        <f>SB!H63+'D-2012'!H63+'skolintos lėšos'!H63</f>
        <v>0</v>
      </c>
      <c r="I64" s="80"/>
      <c r="J64" s="77"/>
      <c r="K64" s="81"/>
      <c r="L64" s="81"/>
      <c r="M64" s="81"/>
    </row>
    <row r="65" spans="2:13" ht="15">
      <c r="B65" s="16"/>
      <c r="C65" s="8" t="s">
        <v>151</v>
      </c>
      <c r="D65" s="51">
        <f>SB!D64+'D-2012'!D64+'skolintos lėšos'!D64</f>
        <v>294.4</v>
      </c>
      <c r="E65" s="166">
        <f>SB!E64+'D-2012'!E64+'skolintos lėšos'!E64</f>
        <v>270.5</v>
      </c>
      <c r="F65" s="166">
        <f>SB!F64+'D-2012'!F64+'skolintos lėšos'!F64</f>
        <v>270.5</v>
      </c>
      <c r="G65" s="166">
        <f>SB!G64+'D-2012'!G64+'skolintos lėšos'!G64</f>
        <v>0</v>
      </c>
      <c r="H65" s="166">
        <f>SB!H64+'D-2012'!H64+'skolintos lėšos'!H64</f>
        <v>0</v>
      </c>
      <c r="I65" s="80"/>
      <c r="J65" s="77"/>
      <c r="K65" s="81"/>
      <c r="L65" s="81"/>
      <c r="M65" s="81"/>
    </row>
    <row r="66" spans="2:13" ht="15">
      <c r="B66" s="49" t="s">
        <v>235</v>
      </c>
      <c r="C66" s="8" t="s">
        <v>93</v>
      </c>
      <c r="D66" s="51">
        <f>SB!D65+'D-2012'!D65+'skolintos lėšos'!D65</f>
        <v>160.8</v>
      </c>
      <c r="E66" s="166">
        <f>SB!E65+'D-2012'!E65+'skolintos lėšos'!E65</f>
        <v>149.6</v>
      </c>
      <c r="F66" s="166">
        <f>SB!F65+'D-2012'!F65+'skolintos lėšos'!F65</f>
        <v>149.6</v>
      </c>
      <c r="G66" s="166">
        <f>SB!G65+'D-2012'!G65+'skolintos lėšos'!G65</f>
        <v>0</v>
      </c>
      <c r="H66" s="166">
        <f>SB!H65+'D-2012'!H65+'skolintos lėšos'!H65</f>
        <v>0</v>
      </c>
      <c r="I66" s="80"/>
      <c r="J66" s="77"/>
      <c r="K66" s="81"/>
      <c r="L66" s="83"/>
      <c r="M66" s="83"/>
    </row>
    <row r="67" spans="2:13" ht="15">
      <c r="B67" s="16" t="s">
        <v>236</v>
      </c>
      <c r="C67" s="8" t="s">
        <v>94</v>
      </c>
      <c r="D67" s="51">
        <f>SB!D66+'D-2012'!D66+'skolintos lėšos'!D66</f>
        <v>19.2</v>
      </c>
      <c r="E67" s="166">
        <f>SB!E66+'D-2012'!E66+'skolintos lėšos'!E66</f>
        <v>19.2</v>
      </c>
      <c r="F67" s="166">
        <f>SB!F66+'D-2012'!F66+'skolintos lėšos'!F66</f>
        <v>19.2</v>
      </c>
      <c r="G67" s="166">
        <f>SB!G66+'D-2012'!G66+'skolintos lėšos'!G66</f>
        <v>0</v>
      </c>
      <c r="H67" s="166">
        <f>SB!H66+'D-2012'!H66+'skolintos lėšos'!H66</f>
        <v>0</v>
      </c>
      <c r="I67" s="84"/>
      <c r="J67" s="81"/>
      <c r="K67" s="81"/>
      <c r="L67" s="81"/>
      <c r="M67" s="81"/>
    </row>
    <row r="68" spans="2:8" ht="15">
      <c r="B68" s="16" t="s">
        <v>236</v>
      </c>
      <c r="C68" s="8" t="s">
        <v>371</v>
      </c>
      <c r="D68" s="51">
        <f>SB!D67+'D-2012'!D67+'skolintos lėšos'!D67</f>
        <v>1</v>
      </c>
      <c r="E68" s="166">
        <f>SB!E67+'D-2012'!E67+'skolintos lėšos'!E67</f>
        <v>0.8</v>
      </c>
      <c r="F68" s="166">
        <f>SB!F67+'D-2012'!F67+'skolintos lėšos'!F67</f>
        <v>0.8</v>
      </c>
      <c r="G68" s="166">
        <f>SB!G67+'D-2012'!G67+'skolintos lėšos'!G67</f>
        <v>0</v>
      </c>
      <c r="H68" s="166">
        <f>SB!H67+'D-2012'!H67+'skolintos lėšos'!H67</f>
        <v>0</v>
      </c>
    </row>
    <row r="69" spans="2:8" ht="15">
      <c r="B69" s="16" t="s">
        <v>236</v>
      </c>
      <c r="C69" s="8" t="s">
        <v>95</v>
      </c>
      <c r="D69" s="51">
        <f>SB!D68+'D-2012'!D68+'skolintos lėšos'!D68</f>
        <v>0</v>
      </c>
      <c r="E69" s="166">
        <f>SB!E68+'D-2012'!E68+'skolintos lėšos'!E68</f>
        <v>0</v>
      </c>
      <c r="F69" s="166">
        <f>SB!F68+'D-2012'!F68+'skolintos lėšos'!F68</f>
        <v>0</v>
      </c>
      <c r="G69" s="166">
        <f>SB!G68+'D-2012'!G68+'skolintos lėšos'!G68</f>
        <v>0</v>
      </c>
      <c r="H69" s="166">
        <f>SB!H68+'D-2012'!H68+'skolintos lėšos'!H68</f>
        <v>0</v>
      </c>
    </row>
    <row r="70" spans="2:8" ht="15">
      <c r="B70" s="16" t="s">
        <v>236</v>
      </c>
      <c r="C70" s="8" t="s">
        <v>96</v>
      </c>
      <c r="D70" s="51">
        <f>SB!D69+'D-2012'!D69+'skolintos lėšos'!D69</f>
        <v>37.4</v>
      </c>
      <c r="E70" s="166">
        <f>SB!E69+'D-2012'!E69+'skolintos lėšos'!E69</f>
        <v>24.9</v>
      </c>
      <c r="F70" s="166">
        <f>SB!F69+'D-2012'!F69+'skolintos lėšos'!F69</f>
        <v>24.9</v>
      </c>
      <c r="G70" s="166">
        <f>SB!G69+'D-2012'!G69+'skolintos lėšos'!G69</f>
        <v>0</v>
      </c>
      <c r="H70" s="166">
        <f>SB!H69+'D-2012'!H69+'skolintos lėšos'!H69</f>
        <v>0</v>
      </c>
    </row>
    <row r="71" spans="2:8" ht="15">
      <c r="B71" s="16" t="s">
        <v>237</v>
      </c>
      <c r="C71" s="23" t="s">
        <v>97</v>
      </c>
      <c r="D71" s="51">
        <f>SB!D70+'D-2012'!D70+'skolintos lėšos'!D70</f>
        <v>0</v>
      </c>
      <c r="E71" s="166">
        <f>SB!E70+'D-2012'!E70+'skolintos lėšos'!E70</f>
        <v>0</v>
      </c>
      <c r="F71" s="166">
        <f>SB!F70+'D-2012'!F70+'skolintos lėšos'!F70</f>
        <v>0</v>
      </c>
      <c r="G71" s="166">
        <f>SB!G70+'D-2012'!G70+'skolintos lėšos'!G70</f>
        <v>0</v>
      </c>
      <c r="H71" s="166">
        <f>SB!H70+'D-2012'!H70+'skolintos lėšos'!H70</f>
        <v>0</v>
      </c>
    </row>
    <row r="72" spans="2:8" ht="15">
      <c r="B72" s="16" t="s">
        <v>234</v>
      </c>
      <c r="C72" s="21" t="s">
        <v>98</v>
      </c>
      <c r="D72" s="51">
        <f>SB!D71+'D-2012'!D71+'skolintos lėšos'!D71</f>
        <v>76</v>
      </c>
      <c r="E72" s="166">
        <f>SB!E71+'D-2012'!E71+'skolintos lėšos'!E71</f>
        <v>76</v>
      </c>
      <c r="F72" s="166">
        <f>SB!F71+'D-2012'!F71+'skolintos lėšos'!F71</f>
        <v>76</v>
      </c>
      <c r="G72" s="166">
        <f>SB!G71+'D-2012'!G71+'skolintos lėšos'!G71</f>
        <v>0</v>
      </c>
      <c r="H72" s="166">
        <f>SB!H71+'D-2012'!H71+'skolintos lėšos'!H71</f>
        <v>0</v>
      </c>
    </row>
    <row r="73" spans="2:8" ht="15">
      <c r="B73" s="56" t="s">
        <v>233</v>
      </c>
      <c r="C73" s="21" t="s">
        <v>99</v>
      </c>
      <c r="D73" s="51">
        <f>SB!D72+'D-2012'!D72+'skolintos lėšos'!D72</f>
        <v>8.6</v>
      </c>
      <c r="E73" s="166">
        <f>SB!E72+'D-2012'!E72+'skolintos lėšos'!E72</f>
        <v>8.2</v>
      </c>
      <c r="F73" s="166">
        <f>SB!F72+'D-2012'!F72+'skolintos lėšos'!F72</f>
        <v>8.2</v>
      </c>
      <c r="G73" s="166">
        <f>SB!G72+'D-2012'!G72+'skolintos lėšos'!G72</f>
        <v>0</v>
      </c>
      <c r="H73" s="166">
        <f>SB!H72+'D-2012'!H72+'skolintos lėšos'!H72</f>
        <v>0</v>
      </c>
    </row>
    <row r="74" spans="2:8" ht="15">
      <c r="B74" s="56" t="s">
        <v>176</v>
      </c>
      <c r="C74" s="21" t="s">
        <v>100</v>
      </c>
      <c r="D74" s="51">
        <f>SB!D73+'D-2012'!D73+'skolintos lėšos'!D73</f>
        <v>22.2</v>
      </c>
      <c r="E74" s="166">
        <f>SB!E73+'D-2012'!E73+'skolintos lėšos'!E73</f>
        <v>22.2</v>
      </c>
      <c r="F74" s="166">
        <f>SB!F73+'D-2012'!F73+'skolintos lėšos'!F73</f>
        <v>22.2</v>
      </c>
      <c r="G74" s="166">
        <f>SB!G73+'D-2012'!G73+'skolintos lėšos'!G73</f>
        <v>2.9</v>
      </c>
      <c r="H74" s="166">
        <f>SB!H73+'D-2012'!H73+'skolintos lėšos'!H73</f>
        <v>0</v>
      </c>
    </row>
    <row r="75" spans="2:8" ht="15">
      <c r="B75" s="56" t="s">
        <v>232</v>
      </c>
      <c r="C75" s="23" t="s">
        <v>439</v>
      </c>
      <c r="D75" s="51">
        <f>SB!D74+'D-2012'!D74+'skolintos lėšos'!D74</f>
        <v>0</v>
      </c>
      <c r="E75" s="166">
        <f>SB!E74+'D-2012'!E74+'skolintos lėšos'!E74</f>
        <v>0</v>
      </c>
      <c r="F75" s="166">
        <f>SB!F74+'D-2012'!F74+'skolintos lėšos'!F74</f>
        <v>0</v>
      </c>
      <c r="G75" s="166">
        <f>SB!G74+'D-2012'!G74+'skolintos lėšos'!G74</f>
        <v>0</v>
      </c>
      <c r="H75" s="166">
        <f>SB!H74+'D-2012'!H74+'skolintos lėšos'!H74</f>
        <v>0</v>
      </c>
    </row>
    <row r="76" spans="2:8" ht="15">
      <c r="B76" s="56" t="s">
        <v>232</v>
      </c>
      <c r="C76" s="23" t="s">
        <v>440</v>
      </c>
      <c r="D76" s="51">
        <f>SB!D75+'D-2012'!D75+'skolintos lėšos'!D75</f>
        <v>0</v>
      </c>
      <c r="E76" s="166">
        <f>SB!E75+'D-2012'!E75+'skolintos lėšos'!E75</f>
        <v>0</v>
      </c>
      <c r="F76" s="166">
        <f>SB!F75+'D-2012'!F75+'skolintos lėšos'!F75</f>
        <v>0</v>
      </c>
      <c r="G76" s="166">
        <f>SB!G75+'D-2012'!G75+'skolintos lėšos'!G75</f>
        <v>0</v>
      </c>
      <c r="H76" s="166">
        <f>SB!H75+'D-2012'!H75+'skolintos lėšos'!H75</f>
        <v>0</v>
      </c>
    </row>
    <row r="77" spans="2:8" ht="15">
      <c r="B77" s="56" t="s">
        <v>232</v>
      </c>
      <c r="C77" s="23" t="s">
        <v>441</v>
      </c>
      <c r="D77" s="51">
        <f>SB!D76+'D-2012'!D76+'skolintos lėšos'!D76</f>
        <v>0</v>
      </c>
      <c r="E77" s="166">
        <f>SB!E76+'D-2012'!E76+'skolintos lėšos'!E76</f>
        <v>0</v>
      </c>
      <c r="F77" s="166">
        <f>SB!F76+'D-2012'!F76+'skolintos lėšos'!F76</f>
        <v>0</v>
      </c>
      <c r="G77" s="166">
        <f>SB!G76+'D-2012'!G76+'skolintos lėšos'!G76</f>
        <v>0</v>
      </c>
      <c r="H77" s="166">
        <f>SB!H76+'D-2012'!H76+'skolintos lėšos'!H76</f>
        <v>0</v>
      </c>
    </row>
    <row r="78" spans="2:8" ht="15">
      <c r="B78" s="56" t="s">
        <v>232</v>
      </c>
      <c r="C78" s="23" t="s">
        <v>294</v>
      </c>
      <c r="D78" s="51">
        <f>SB!D77+'D-2012'!D77+'skolintos lėšos'!D77</f>
        <v>0</v>
      </c>
      <c r="E78" s="166">
        <f>SB!E77+'D-2012'!E77+'skolintos lėšos'!E77</f>
        <v>0</v>
      </c>
      <c r="F78" s="166">
        <f>SB!F77+'D-2012'!F77+'skolintos lėšos'!F77</f>
        <v>0</v>
      </c>
      <c r="G78" s="166">
        <f>SB!G77+'D-2012'!G77+'skolintos lėšos'!G77</f>
        <v>0</v>
      </c>
      <c r="H78" s="166">
        <f>SB!H77+'D-2012'!H77+'skolintos lėšos'!H77</f>
        <v>0</v>
      </c>
    </row>
    <row r="79" spans="2:8" ht="15">
      <c r="B79" s="56" t="s">
        <v>233</v>
      </c>
      <c r="C79" s="23" t="s">
        <v>282</v>
      </c>
      <c r="D79" s="51">
        <f>SB!D78+'D-2012'!D78+'skolintos lėšos'!D78</f>
        <v>0</v>
      </c>
      <c r="E79" s="166">
        <f>SB!E78+'D-2012'!E78+'skolintos lėšos'!E78</f>
        <v>0</v>
      </c>
      <c r="F79" s="166">
        <f>SB!F78+'D-2012'!F78+'skolintos lėšos'!F78</f>
        <v>0</v>
      </c>
      <c r="G79" s="166">
        <f>SB!G78+'D-2012'!G78+'skolintos lėšos'!G78</f>
        <v>0</v>
      </c>
      <c r="H79" s="166">
        <f>SB!H78+'D-2012'!H78+'skolintos lėšos'!H78</f>
        <v>0</v>
      </c>
    </row>
    <row r="80" spans="2:8" ht="15">
      <c r="B80" s="56" t="s">
        <v>233</v>
      </c>
      <c r="C80" s="23" t="s">
        <v>290</v>
      </c>
      <c r="D80" s="51">
        <f>SB!D79+'D-2012'!D79+'skolintos lėšos'!D79</f>
        <v>0</v>
      </c>
      <c r="E80" s="166">
        <f>SB!E79+'D-2012'!E79+'skolintos lėšos'!E79</f>
        <v>0</v>
      </c>
      <c r="F80" s="166">
        <f>SB!F79+'D-2012'!F79+'skolintos lėšos'!F79</f>
        <v>0</v>
      </c>
      <c r="G80" s="166">
        <f>SB!G79+'D-2012'!G79+'skolintos lėšos'!G79</f>
        <v>0</v>
      </c>
      <c r="H80" s="166">
        <f>SB!H79+'D-2012'!H79+'skolintos lėšos'!H79</f>
        <v>0</v>
      </c>
    </row>
    <row r="81" spans="2:8" ht="15">
      <c r="B81" s="56" t="s">
        <v>238</v>
      </c>
      <c r="C81" s="23" t="s">
        <v>101</v>
      </c>
      <c r="D81" s="51">
        <f>SB!D80+'D-2012'!D80+'skolintos lėšos'!D80</f>
        <v>0</v>
      </c>
      <c r="E81" s="166">
        <f>SB!E80+'D-2012'!E80+'skolintos lėšos'!E80</f>
        <v>0</v>
      </c>
      <c r="F81" s="166">
        <f>SB!F80+'D-2012'!F80+'skolintos lėšos'!F80</f>
        <v>0</v>
      </c>
      <c r="G81" s="166">
        <f>SB!G80+'D-2012'!G80+'skolintos lėšos'!G80</f>
        <v>0</v>
      </c>
      <c r="H81" s="166">
        <f>SB!H80+'D-2012'!H80+'skolintos lėšos'!H80</f>
        <v>0</v>
      </c>
    </row>
    <row r="82" spans="2:8" ht="15">
      <c r="B82" s="56" t="s">
        <v>239</v>
      </c>
      <c r="C82" s="23" t="s">
        <v>102</v>
      </c>
      <c r="D82" s="51">
        <f>SB!D81+'D-2012'!D81+'skolintos lėšos'!D81</f>
        <v>15</v>
      </c>
      <c r="E82" s="166">
        <f>SB!E81+'D-2012'!E81+'skolintos lėšos'!E81</f>
        <v>15</v>
      </c>
      <c r="F82" s="166">
        <f>SB!F81+'D-2012'!F81+'skolintos lėšos'!F81</f>
        <v>15</v>
      </c>
      <c r="G82" s="166">
        <f>SB!G81+'D-2012'!G81+'skolintos lėšos'!G81</f>
        <v>9.4</v>
      </c>
      <c r="H82" s="166">
        <f>SB!H81+'D-2012'!H81+'skolintos lėšos'!H81</f>
        <v>0</v>
      </c>
    </row>
    <row r="83" spans="2:9" ht="30">
      <c r="B83" s="16" t="s">
        <v>235</v>
      </c>
      <c r="C83" s="85" t="s">
        <v>245</v>
      </c>
      <c r="D83" s="51">
        <f>SB!D82+'D-2012'!D82+'skolintos lėšos'!D82</f>
        <v>5.3</v>
      </c>
      <c r="E83" s="166">
        <f>SB!E82+'D-2012'!E82+'skolintos lėšos'!E82</f>
        <v>4.5</v>
      </c>
      <c r="F83" s="166">
        <f>SB!F82+'D-2012'!F82+'skolintos lėšos'!F82</f>
        <v>4.5</v>
      </c>
      <c r="G83" s="166">
        <f>SB!G82+'D-2012'!G82+'skolintos lėšos'!G82</f>
        <v>0</v>
      </c>
      <c r="H83" s="166">
        <f>SB!H82+'D-2012'!H82+'skolintos lėšos'!H82</f>
        <v>0</v>
      </c>
      <c r="I83" s="34"/>
    </row>
    <row r="84" spans="2:8" ht="15.75">
      <c r="B84" s="86" t="s">
        <v>25</v>
      </c>
      <c r="C84" s="167" t="s">
        <v>76</v>
      </c>
      <c r="D84" s="51">
        <f>SB!D83+'D-2012'!D83+'skolintos lėšos'!D83</f>
        <v>0</v>
      </c>
      <c r="E84" s="166"/>
      <c r="F84" s="166"/>
      <c r="G84" s="166"/>
      <c r="H84" s="166"/>
    </row>
    <row r="85" spans="2:8" ht="14.25">
      <c r="B85" s="86" t="s">
        <v>27</v>
      </c>
      <c r="C85" s="27" t="s">
        <v>617</v>
      </c>
      <c r="D85" s="51">
        <f>SB!D84+'D-2012'!D84+'skolintos lėšos'!D84</f>
        <v>784.7</v>
      </c>
      <c r="E85" s="48">
        <f>SB!E84+'D-2012'!E84+'skolintos lėšos'!E84</f>
        <v>736.7</v>
      </c>
      <c r="F85" s="48">
        <f>SB!F84+'D-2012'!F84+'skolintos lėšos'!F84</f>
        <v>736.7</v>
      </c>
      <c r="G85" s="48">
        <f>SB!G84+'D-2012'!G84+'skolintos lėšos'!G84</f>
        <v>485.8</v>
      </c>
      <c r="H85" s="48">
        <f>SB!H84+'D-2012'!H84+'skolintos lėšos'!H84</f>
        <v>0</v>
      </c>
    </row>
    <row r="86" spans="2:8" ht="15">
      <c r="B86" s="16" t="s">
        <v>446</v>
      </c>
      <c r="C86" s="17" t="s">
        <v>246</v>
      </c>
      <c r="D86" s="51">
        <f>SB!D85+'D-2012'!D85+'skolintos lėšos'!D85</f>
        <v>784.7</v>
      </c>
      <c r="E86" s="166">
        <f>SB!E85+'D-2012'!E85+'skolintos lėšos'!E85</f>
        <v>736.7</v>
      </c>
      <c r="F86" s="166">
        <f>SB!F85+'D-2012'!F85+'skolintos lėšos'!F85</f>
        <v>736.7</v>
      </c>
      <c r="G86" s="166">
        <f>SB!G85+'D-2012'!G85+'skolintos lėšos'!G85</f>
        <v>485.8</v>
      </c>
      <c r="H86" s="166">
        <f>SB!H85+'D-2012'!H85+'skolintos lėšos'!H85</f>
        <v>0</v>
      </c>
    </row>
    <row r="87" spans="2:8" ht="31.5">
      <c r="B87" s="36" t="s">
        <v>28</v>
      </c>
      <c r="C87" s="130" t="s">
        <v>291</v>
      </c>
      <c r="D87" s="51">
        <f>SB!D86+'D-2012'!D86+'skolintos lėšos'!D86</f>
        <v>0</v>
      </c>
      <c r="E87" s="166"/>
      <c r="F87" s="166"/>
      <c r="G87" s="166"/>
      <c r="H87" s="166"/>
    </row>
    <row r="88" spans="2:8" ht="14.25">
      <c r="B88" s="36" t="s">
        <v>29</v>
      </c>
      <c r="C88" s="27" t="s">
        <v>617</v>
      </c>
      <c r="D88" s="51">
        <f>SB!D87+'D-2012'!D87+'skolintos lėšos'!D87</f>
        <v>643.6</v>
      </c>
      <c r="E88" s="48">
        <f>SB!E87+'D-2012'!E87+'skolintos lėšos'!E87</f>
        <v>631.8</v>
      </c>
      <c r="F88" s="48">
        <f>SB!F87+'D-2012'!F87+'skolintos lėšos'!F87</f>
        <v>631.8</v>
      </c>
      <c r="G88" s="48">
        <f>SB!G87+'D-2012'!G87+'skolintos lėšos'!G87</f>
        <v>468.5</v>
      </c>
      <c r="H88" s="48">
        <f>SB!H87+'D-2012'!H87+'skolintos lėšos'!H87</f>
        <v>0</v>
      </c>
    </row>
    <row r="89" spans="2:8" ht="15">
      <c r="B89" s="16" t="s">
        <v>447</v>
      </c>
      <c r="C89" s="17" t="s">
        <v>246</v>
      </c>
      <c r="D89" s="51">
        <f>SB!D88+'D-2012'!D88+'skolintos lėšos'!D88</f>
        <v>643.6</v>
      </c>
      <c r="E89" s="166">
        <f>SB!E88+'D-2012'!E88+'skolintos lėšos'!E88</f>
        <v>631.8</v>
      </c>
      <c r="F89" s="166">
        <f>SB!F88+'D-2012'!F88+'skolintos lėšos'!F88</f>
        <v>631.8</v>
      </c>
      <c r="G89" s="166">
        <f>SB!G88+'D-2012'!G88+'skolintos lėšos'!G88</f>
        <v>468.5</v>
      </c>
      <c r="H89" s="166">
        <f>SB!H88+'D-2012'!H88+'skolintos lėšos'!H88</f>
        <v>0</v>
      </c>
    </row>
    <row r="90" spans="2:8" ht="15.75">
      <c r="B90" s="36" t="s">
        <v>30</v>
      </c>
      <c r="C90" s="33" t="s">
        <v>33</v>
      </c>
      <c r="D90" s="51">
        <f>SB!D89+'D-2012'!D89+'skolintos lėšos'!D89</f>
        <v>0</v>
      </c>
      <c r="E90" s="166"/>
      <c r="F90" s="166"/>
      <c r="G90" s="166"/>
      <c r="H90" s="166"/>
    </row>
    <row r="91" spans="2:8" ht="14.25">
      <c r="B91" s="16" t="s">
        <v>31</v>
      </c>
      <c r="C91" s="89" t="s">
        <v>617</v>
      </c>
      <c r="D91" s="51">
        <f>SB!D90+'D-2012'!D90+'skolintos lėšos'!D90</f>
        <v>1000.4</v>
      </c>
      <c r="E91" s="48">
        <f>SB!E90+'D-2012'!E90+'skolintos lėšos'!E90</f>
        <v>972.1</v>
      </c>
      <c r="F91" s="48">
        <f>SB!F90+'D-2012'!F90+'skolintos lėšos'!F90</f>
        <v>972.1</v>
      </c>
      <c r="G91" s="48">
        <f>SB!G90+'D-2012'!G90+'skolintos lėšos'!G90</f>
        <v>480.2</v>
      </c>
      <c r="H91" s="48">
        <f>SB!H90+'D-2012'!H90+'skolintos lėšos'!H90</f>
        <v>0</v>
      </c>
    </row>
    <row r="92" spans="2:8" ht="15">
      <c r="B92" s="16" t="s">
        <v>287</v>
      </c>
      <c r="C92" s="17" t="s">
        <v>246</v>
      </c>
      <c r="D92" s="51">
        <f>SB!D91+'D-2012'!D91+'skolintos lėšos'!D91</f>
        <v>1000.4</v>
      </c>
      <c r="E92" s="166">
        <f>SB!E91+'D-2012'!E91+'skolintos lėšos'!E91</f>
        <v>972.1</v>
      </c>
      <c r="F92" s="166">
        <f>SB!F91+'D-2012'!F91+'skolintos lėšos'!F91</f>
        <v>972.1</v>
      </c>
      <c r="G92" s="166">
        <f>SB!G91+'D-2012'!G91+'skolintos lėšos'!G91</f>
        <v>480.2</v>
      </c>
      <c r="H92" s="166">
        <f>SB!H91+'D-2012'!H91+'skolintos lėšos'!H91</f>
        <v>0</v>
      </c>
    </row>
    <row r="93" spans="2:8" ht="15.75">
      <c r="B93" s="36" t="s">
        <v>32</v>
      </c>
      <c r="C93" s="33" t="s">
        <v>38</v>
      </c>
      <c r="D93" s="51">
        <f>SB!D92+'D-2012'!D92+'skolintos lėšos'!D92</f>
        <v>0</v>
      </c>
      <c r="E93" s="166"/>
      <c r="F93" s="166"/>
      <c r="G93" s="166"/>
      <c r="H93" s="166"/>
    </row>
    <row r="94" spans="2:8" ht="14.25">
      <c r="B94" s="36" t="s">
        <v>34</v>
      </c>
      <c r="C94" s="89" t="s">
        <v>617</v>
      </c>
      <c r="D94" s="51">
        <f>SB!D93+'D-2012'!D93+'skolintos lėšos'!D93</f>
        <v>480.1</v>
      </c>
      <c r="E94" s="48">
        <f>SB!E93+'D-2012'!E93+'skolintos lėšos'!E93</f>
        <v>478.9</v>
      </c>
      <c r="F94" s="48">
        <f>SB!F93+'D-2012'!F93+'skolintos lėšos'!F93</f>
        <v>478.9</v>
      </c>
      <c r="G94" s="48">
        <f>SB!G93+'D-2012'!G93+'skolintos lėšos'!G93</f>
        <v>266.1</v>
      </c>
      <c r="H94" s="48">
        <f>SB!H93+'D-2012'!H93+'skolintos lėšos'!H93</f>
        <v>0</v>
      </c>
    </row>
    <row r="95" spans="2:8" ht="15">
      <c r="B95" s="16" t="s">
        <v>287</v>
      </c>
      <c r="C95" s="17" t="s">
        <v>246</v>
      </c>
      <c r="D95" s="51">
        <f>SB!D94+'D-2012'!D94+'skolintos lėšos'!D94</f>
        <v>480.1</v>
      </c>
      <c r="E95" s="166">
        <f>SB!E94+'D-2012'!E94+'skolintos lėšos'!E94</f>
        <v>478.9</v>
      </c>
      <c r="F95" s="166">
        <f>SB!F94+'D-2012'!F94+'skolintos lėšos'!F94</f>
        <v>478.9</v>
      </c>
      <c r="G95" s="166">
        <f>SB!G94+'D-2012'!G94+'skolintos lėšos'!G94</f>
        <v>266.1</v>
      </c>
      <c r="H95" s="166">
        <f>SB!H94+'D-2012'!H94+'skolintos lėšos'!H94</f>
        <v>0</v>
      </c>
    </row>
    <row r="96" spans="2:8" ht="15.75">
      <c r="B96" s="36" t="s">
        <v>35</v>
      </c>
      <c r="C96" s="19" t="s">
        <v>5</v>
      </c>
      <c r="D96" s="51">
        <f>SB!D95+'D-2012'!D95+'skolintos lėšos'!D95</f>
        <v>0</v>
      </c>
      <c r="E96" s="166"/>
      <c r="F96" s="166"/>
      <c r="G96" s="166"/>
      <c r="H96" s="166"/>
    </row>
    <row r="97" spans="2:8" ht="14.25">
      <c r="B97" s="36" t="s">
        <v>36</v>
      </c>
      <c r="C97" s="27" t="s">
        <v>617</v>
      </c>
      <c r="D97" s="51">
        <f>SB!D96+'D-2012'!D96+'skolintos lėšos'!D96</f>
        <v>160.5</v>
      </c>
      <c r="E97" s="48">
        <f>SB!E96+'D-2012'!E96+'skolintos lėšos'!E96</f>
        <v>160.5</v>
      </c>
      <c r="F97" s="48">
        <f>SB!F96+'D-2012'!F96+'skolintos lėšos'!F96</f>
        <v>160.5</v>
      </c>
      <c r="G97" s="48">
        <f>SB!G96+'D-2012'!G96+'skolintos lėšos'!G96</f>
        <v>84.1</v>
      </c>
      <c r="H97" s="48">
        <f>SB!H96+'D-2012'!H96+'skolintos lėšos'!H96</f>
        <v>0</v>
      </c>
    </row>
    <row r="98" spans="2:8" ht="15">
      <c r="B98" s="16" t="s">
        <v>448</v>
      </c>
      <c r="C98" s="17" t="s">
        <v>246</v>
      </c>
      <c r="D98" s="51">
        <f>SB!D97+'D-2012'!D97+'skolintos lėšos'!D97</f>
        <v>160.5</v>
      </c>
      <c r="E98" s="166">
        <f>SB!E97+'D-2012'!E97+'skolintos lėšos'!E97</f>
        <v>160.5</v>
      </c>
      <c r="F98" s="166">
        <f>SB!F97+'D-2012'!F97+'skolintos lėšos'!F97</f>
        <v>160.5</v>
      </c>
      <c r="G98" s="166">
        <f>SB!G97+'D-2012'!G97+'skolintos lėšos'!G97</f>
        <v>84.1</v>
      </c>
      <c r="H98" s="166">
        <f>SB!H97+'D-2012'!H97+'skolintos lėšos'!H97</f>
        <v>0</v>
      </c>
    </row>
    <row r="99" spans="2:8" ht="15.75">
      <c r="B99" s="16" t="s">
        <v>37</v>
      </c>
      <c r="C99" s="19" t="s">
        <v>6</v>
      </c>
      <c r="D99" s="51">
        <f>SB!D98+'D-2012'!D98+'skolintos lėšos'!D98</f>
        <v>0</v>
      </c>
      <c r="E99" s="166"/>
      <c r="F99" s="166"/>
      <c r="G99" s="166"/>
      <c r="H99" s="166"/>
    </row>
    <row r="100" spans="2:8" ht="14.25">
      <c r="B100" s="16" t="s">
        <v>200</v>
      </c>
      <c r="C100" s="27" t="s">
        <v>617</v>
      </c>
      <c r="D100" s="51">
        <f>SB!D99+'D-2012'!D99+'skolintos lėšos'!D99</f>
        <v>221.7</v>
      </c>
      <c r="E100" s="48">
        <f>SB!E99+'D-2012'!E99+'skolintos lėšos'!E99</f>
        <v>209.5</v>
      </c>
      <c r="F100" s="48">
        <f>SB!F99+'D-2012'!F99+'skolintos lėšos'!F99</f>
        <v>209.5</v>
      </c>
      <c r="G100" s="48">
        <f>SB!G99+'D-2012'!G99+'skolintos lėšos'!G99</f>
        <v>118.1</v>
      </c>
      <c r="H100" s="48">
        <f>SB!H99+'D-2012'!H99+'skolintos lėšos'!H99</f>
        <v>0</v>
      </c>
    </row>
    <row r="101" spans="2:8" ht="15">
      <c r="B101" s="16" t="s">
        <v>448</v>
      </c>
      <c r="C101" s="219" t="s">
        <v>370</v>
      </c>
      <c r="D101" s="51">
        <f>SB!D100+'D-2012'!D100+'skolintos lėšos'!D100</f>
        <v>221.7</v>
      </c>
      <c r="E101" s="166">
        <f>SB!E100+'D-2012'!E100+'skolintos lėšos'!E100</f>
        <v>209.5</v>
      </c>
      <c r="F101" s="166">
        <f>SB!F100+'D-2012'!F100+'skolintos lėšos'!F100</f>
        <v>209.5</v>
      </c>
      <c r="G101" s="166">
        <f>SB!G100+'D-2012'!G100+'skolintos lėšos'!G100</f>
        <v>118.1</v>
      </c>
      <c r="H101" s="166">
        <f>SB!H100+'D-2012'!H100+'skolintos lėšos'!H100</f>
        <v>0</v>
      </c>
    </row>
    <row r="102" spans="2:8" ht="19.5" customHeight="1">
      <c r="B102" s="36" t="s">
        <v>39</v>
      </c>
      <c r="C102" s="25" t="s">
        <v>428</v>
      </c>
      <c r="D102" s="51">
        <f>SB!D101+'D-2012'!D101+'skolintos lėšos'!D101</f>
        <v>0</v>
      </c>
      <c r="E102" s="166">
        <f>SB!E101+'D-2012'!E101+'skolintos lėšos'!E101</f>
        <v>0</v>
      </c>
      <c r="F102" s="166">
        <f>SB!F101+'D-2012'!F101+'skolintos lėšos'!F101</f>
        <v>0</v>
      </c>
      <c r="G102" s="166">
        <f>SB!G101+'D-2012'!G101+'skolintos lėšos'!G101</f>
        <v>0</v>
      </c>
      <c r="H102" s="166">
        <f>SB!H101+'D-2012'!H101+'skolintos lėšos'!H101</f>
        <v>0</v>
      </c>
    </row>
    <row r="103" spans="2:8" ht="14.25">
      <c r="B103" s="36" t="s">
        <v>40</v>
      </c>
      <c r="C103" s="27" t="s">
        <v>617</v>
      </c>
      <c r="D103" s="51">
        <f>SB!D102+'D-2012'!D102+'skolintos lėšos'!D102</f>
        <v>1862.7</v>
      </c>
      <c r="E103" s="48">
        <f>SB!E102+'D-2012'!E102+'skolintos lėšos'!E102</f>
        <v>1821</v>
      </c>
      <c r="F103" s="48">
        <f>SB!F102+'D-2012'!F102+'skolintos lėšos'!F102</f>
        <v>1821</v>
      </c>
      <c r="G103" s="48">
        <f>SB!G102+'D-2012'!G102+'skolintos lėšos'!G102</f>
        <v>948.5</v>
      </c>
      <c r="H103" s="48">
        <f>SB!H102+'D-2012'!H102+'skolintos lėšos'!H102</f>
        <v>0</v>
      </c>
    </row>
    <row r="104" spans="2:8" ht="15">
      <c r="B104" s="16"/>
      <c r="C104" s="219" t="s">
        <v>370</v>
      </c>
      <c r="D104" s="51">
        <f>SB!D103+'D-2012'!D103+'skolintos lėšos'!D103</f>
        <v>1862.7</v>
      </c>
      <c r="E104" s="48">
        <f>SB!E103+'D-2012'!E103+'skolintos lėšos'!E103</f>
        <v>1821</v>
      </c>
      <c r="F104" s="48">
        <f>SB!F103+'D-2012'!F103+'skolintos lėšos'!F103</f>
        <v>1821</v>
      </c>
      <c r="G104" s="48">
        <f>SB!G103+'D-2012'!G103+'skolintos lėšos'!G103</f>
        <v>948.5</v>
      </c>
      <c r="H104" s="48">
        <f>SB!H103+'D-2012'!H103+'skolintos lėšos'!H103</f>
        <v>0</v>
      </c>
    </row>
    <row r="105" spans="2:8" ht="15.75">
      <c r="B105" s="36" t="s">
        <v>41</v>
      </c>
      <c r="C105" s="33" t="s">
        <v>7</v>
      </c>
      <c r="D105" s="51"/>
      <c r="E105" s="166"/>
      <c r="F105" s="166"/>
      <c r="G105" s="166"/>
      <c r="H105" s="166">
        <f>SB!H104+'D-2012'!H104+'skolintos lėšos'!H104</f>
        <v>0</v>
      </c>
    </row>
    <row r="106" spans="2:8" ht="14.25">
      <c r="B106" s="36" t="s">
        <v>42</v>
      </c>
      <c r="C106" s="27" t="s">
        <v>617</v>
      </c>
      <c r="D106" s="51">
        <f>SB!D105+'D-2012'!D105+'skolintos lėšos'!D105</f>
        <v>231.8</v>
      </c>
      <c r="E106" s="166">
        <f>SB!E105+'D-2012'!E105+'skolintos lėšos'!E105</f>
        <v>231</v>
      </c>
      <c r="F106" s="166">
        <f>SB!F105+'D-2012'!F105+'skolintos lėšos'!F105</f>
        <v>231</v>
      </c>
      <c r="G106" s="166">
        <f>SB!G105+'D-2012'!G105+'skolintos lėšos'!G105</f>
        <v>137</v>
      </c>
      <c r="H106" s="166">
        <f>SB!H105+'D-2012'!H105+'skolintos lėšos'!H105</f>
        <v>0</v>
      </c>
    </row>
    <row r="107" spans="2:8" ht="15">
      <c r="B107" s="16" t="s">
        <v>453</v>
      </c>
      <c r="C107" s="219" t="s">
        <v>370</v>
      </c>
      <c r="D107" s="51">
        <f>SB!D106+'D-2012'!D106+'skolintos lėšos'!D106</f>
        <v>231.8</v>
      </c>
      <c r="E107" s="166">
        <f>SB!E106+'D-2012'!E106+'skolintos lėšos'!E106</f>
        <v>231</v>
      </c>
      <c r="F107" s="166">
        <f>SB!F106+'D-2012'!F106+'skolintos lėšos'!F106</f>
        <v>231</v>
      </c>
      <c r="G107" s="166">
        <f>SB!G106+'D-2012'!G106+'skolintos lėšos'!G106</f>
        <v>137</v>
      </c>
      <c r="H107" s="166">
        <f>SB!H106+'D-2012'!H106+'skolintos lėšos'!H106</f>
        <v>0</v>
      </c>
    </row>
    <row r="108" spans="2:8" ht="15.75">
      <c r="B108" s="36" t="s">
        <v>43</v>
      </c>
      <c r="C108" s="33" t="s">
        <v>50</v>
      </c>
      <c r="D108" s="51">
        <f>SB!D107+'D-2012'!D107+'skolintos lėšos'!D107</f>
        <v>0</v>
      </c>
      <c r="E108" s="166">
        <f>SB!E107+'D-2012'!E107+'skolintos lėšos'!E107</f>
        <v>0</v>
      </c>
      <c r="F108" s="166">
        <f>SB!F107+'D-2012'!F107+'skolintos lėšos'!F107</f>
        <v>0</v>
      </c>
      <c r="G108" s="166">
        <f>SB!G107+'D-2012'!G107+'skolintos lėšos'!G107</f>
        <v>0</v>
      </c>
      <c r="H108" s="166">
        <f>SB!H107+'D-2012'!H107+'skolintos lėšos'!H107</f>
        <v>0</v>
      </c>
    </row>
    <row r="109" spans="2:8" ht="14.25">
      <c r="B109" s="16" t="s">
        <v>44</v>
      </c>
      <c r="C109" s="91" t="s">
        <v>617</v>
      </c>
      <c r="D109" s="51">
        <f>SB!D108+'D-2012'!D108+'skolintos lėšos'!D108</f>
        <v>386.5</v>
      </c>
      <c r="E109" s="166">
        <f>SB!E108+'D-2012'!E108+'skolintos lėšos'!E108</f>
        <v>383.3</v>
      </c>
      <c r="F109" s="166">
        <f>SB!F108+'D-2012'!F108+'skolintos lėšos'!F108</f>
        <v>383.3</v>
      </c>
      <c r="G109" s="166">
        <f>SB!G108+'D-2012'!G108+'skolintos lėšos'!G108</f>
        <v>218.8</v>
      </c>
      <c r="H109" s="166">
        <f>SB!H108+'D-2012'!H108+'skolintos lėšos'!H108</f>
        <v>0</v>
      </c>
    </row>
    <row r="110" spans="2:8" ht="15">
      <c r="B110" s="16" t="s">
        <v>454</v>
      </c>
      <c r="C110" s="219" t="s">
        <v>370</v>
      </c>
      <c r="D110" s="51">
        <f>SB!D109+'D-2012'!D109+'skolintos lėšos'!D109</f>
        <v>386.5</v>
      </c>
      <c r="E110" s="166">
        <f>SB!E109+'D-2012'!E109+'skolintos lėšos'!E109</f>
        <v>383.3</v>
      </c>
      <c r="F110" s="166">
        <f>SB!F109+'D-2012'!F109+'skolintos lėšos'!F109</f>
        <v>383.3</v>
      </c>
      <c r="G110" s="166">
        <f>SB!G109+'D-2012'!G109+'skolintos lėšos'!G109</f>
        <v>218.8</v>
      </c>
      <c r="H110" s="166">
        <f>SB!H109+'D-2012'!H109+'skolintos lėšos'!H109</f>
        <v>0</v>
      </c>
    </row>
    <row r="111" spans="2:8" ht="28.5">
      <c r="B111" s="36" t="s">
        <v>45</v>
      </c>
      <c r="C111" s="7" t="s">
        <v>427</v>
      </c>
      <c r="D111" s="51"/>
      <c r="E111" s="166"/>
      <c r="F111" s="166"/>
      <c r="G111" s="166"/>
      <c r="H111" s="166"/>
    </row>
    <row r="112" spans="2:8" ht="14.25">
      <c r="B112" s="36" t="s">
        <v>46</v>
      </c>
      <c r="C112" s="27" t="s">
        <v>617</v>
      </c>
      <c r="D112" s="51">
        <f>SB!D111+'D-2012'!D111+'skolintos lėšos'!D111</f>
        <v>289.1</v>
      </c>
      <c r="E112" s="166">
        <f>SB!E111+'D-2012'!E111+'skolintos lėšos'!E111</f>
        <v>286.8</v>
      </c>
      <c r="F112" s="166">
        <f>SB!F111+'D-2012'!F111+'skolintos lėšos'!F111</f>
        <v>285.6</v>
      </c>
      <c r="G112" s="166">
        <f>SB!G111+'D-2012'!G111+'skolintos lėšos'!G111</f>
        <v>177.3</v>
      </c>
      <c r="H112" s="166">
        <f>SB!H111+'D-2012'!H111+'skolintos lėšos'!H111</f>
        <v>1.2</v>
      </c>
    </row>
    <row r="113" spans="2:8" ht="15">
      <c r="B113" s="49" t="s">
        <v>455</v>
      </c>
      <c r="C113" s="219" t="s">
        <v>370</v>
      </c>
      <c r="D113" s="51">
        <f>SB!D112+'D-2012'!D112+'skolintos lėšos'!D112</f>
        <v>289.1</v>
      </c>
      <c r="E113" s="166">
        <f>SB!E112+'D-2012'!E112+'skolintos lėšos'!E112</f>
        <v>286.8</v>
      </c>
      <c r="F113" s="166">
        <f>SB!F112+'D-2012'!F112+'skolintos lėšos'!F112</f>
        <v>285.6</v>
      </c>
      <c r="G113" s="166">
        <f>SB!G112+'D-2012'!G112+'skolintos lėšos'!G112</f>
        <v>177.3</v>
      </c>
      <c r="H113" s="166">
        <f>SB!H112+'D-2012'!H112+'skolintos lėšos'!H112</f>
        <v>1.2</v>
      </c>
    </row>
    <row r="114" spans="2:8" ht="15.75">
      <c r="B114" s="36" t="s">
        <v>47</v>
      </c>
      <c r="C114" s="33" t="s">
        <v>56</v>
      </c>
      <c r="D114" s="51">
        <f>SB!D113+'D-2012'!D113+'skolintos lėšos'!D113</f>
        <v>127.7</v>
      </c>
      <c r="E114" s="166">
        <f>SB!E113+'D-2012'!E113+'skolintos lėšos'!E113</f>
        <v>120.19999999999999</v>
      </c>
      <c r="F114" s="166">
        <f>SB!F113+'D-2012'!F113+'skolintos lėšos'!F113</f>
        <v>120.19999999999999</v>
      </c>
      <c r="G114" s="166">
        <f>SB!G113+'D-2012'!G113+'skolintos lėšos'!G113</f>
        <v>61.300000000000004</v>
      </c>
      <c r="H114" s="166">
        <f>SB!H113+'D-2012'!H113+'skolintos lėšos'!H113</f>
        <v>0</v>
      </c>
    </row>
    <row r="115" spans="2:8" ht="14.25">
      <c r="B115" s="16" t="s">
        <v>48</v>
      </c>
      <c r="C115" s="27" t="s">
        <v>617</v>
      </c>
      <c r="D115" s="51">
        <f>SB!D114+'D-2012'!D114+'skolintos lėšos'!D114</f>
        <v>4.4</v>
      </c>
      <c r="E115" s="166">
        <f>SB!E114+'D-2012'!E114+'skolintos lėšos'!E114</f>
        <v>3.1</v>
      </c>
      <c r="F115" s="166">
        <f>SB!F114+'D-2012'!F114+'skolintos lėšos'!F114</f>
        <v>3.1</v>
      </c>
      <c r="G115" s="166">
        <f>SB!G114+'D-2012'!G114+'skolintos lėšos'!G114</f>
        <v>0</v>
      </c>
      <c r="H115" s="166">
        <f>SB!H114+'D-2012'!H114+'skolintos lėšos'!H114</f>
        <v>0</v>
      </c>
    </row>
    <row r="116" spans="2:8" ht="15">
      <c r="B116" s="16" t="s">
        <v>455</v>
      </c>
      <c r="C116" s="20" t="s">
        <v>105</v>
      </c>
      <c r="D116" s="51">
        <f>SB!D115+'D-2012'!D115+'skolintos lėšos'!D115</f>
        <v>2.5</v>
      </c>
      <c r="E116" s="166">
        <f>SB!E115+'D-2012'!E115+'skolintos lėšos'!E115</f>
        <v>1.8</v>
      </c>
      <c r="F116" s="166">
        <f>SB!F115+'D-2012'!F115+'skolintos lėšos'!F115</f>
        <v>1.8</v>
      </c>
      <c r="G116" s="166">
        <f>SB!G115+'D-2012'!G115+'skolintos lėšos'!G115</f>
        <v>0</v>
      </c>
      <c r="H116" s="166">
        <f>SB!H115+'D-2012'!H115+'skolintos lėšos'!H115</f>
        <v>0</v>
      </c>
    </row>
    <row r="117" spans="2:8" ht="15">
      <c r="B117" s="16" t="s">
        <v>484</v>
      </c>
      <c r="C117" s="93" t="s">
        <v>132</v>
      </c>
      <c r="D117" s="51">
        <f>SB!D116+'D-2012'!D116+'skolintos lėšos'!D116</f>
        <v>1.9</v>
      </c>
      <c r="E117" s="166">
        <f>SB!E116+'D-2012'!E116+'skolintos lėšos'!E116</f>
        <v>1.3</v>
      </c>
      <c r="F117" s="166">
        <f>SB!F116+'D-2012'!F116+'skolintos lėšos'!F116</f>
        <v>1.3</v>
      </c>
      <c r="G117" s="166">
        <f>SB!G116+'D-2012'!G116+'skolintos lėšos'!G116</f>
        <v>0</v>
      </c>
      <c r="H117" s="166">
        <f>SB!H116+'D-2012'!H116+'skolintos lėšos'!H116</f>
        <v>0</v>
      </c>
    </row>
    <row r="118" spans="2:8" ht="25.5">
      <c r="B118" s="16" t="s">
        <v>249</v>
      </c>
      <c r="C118" s="28" t="s">
        <v>625</v>
      </c>
      <c r="D118" s="51">
        <f>SB!D117+'D-2012'!D117+'skolintos lėšos'!D117</f>
        <v>0</v>
      </c>
      <c r="E118" s="166">
        <f>SB!E117+'D-2012'!E117+'skolintos lėšos'!E117</f>
        <v>0</v>
      </c>
      <c r="F118" s="166">
        <f>SB!F117+'D-2012'!F117+'skolintos lėšos'!F117</f>
        <v>0</v>
      </c>
      <c r="G118" s="166">
        <f>SB!G117+'D-2012'!G117+'skolintos lėšos'!G117</f>
        <v>0</v>
      </c>
      <c r="H118" s="166">
        <f>SB!H117+'D-2012'!H117+'skolintos lėšos'!H117</f>
        <v>0</v>
      </c>
    </row>
    <row r="119" spans="2:8" ht="15">
      <c r="B119" s="16" t="s">
        <v>232</v>
      </c>
      <c r="C119" s="219" t="s">
        <v>370</v>
      </c>
      <c r="D119" s="51">
        <f>SB!D118+'D-2012'!D118+'skolintos lėšos'!D118</f>
        <v>0</v>
      </c>
      <c r="E119" s="166">
        <f>SB!E118+'D-2012'!E118+'skolintos lėšos'!E118</f>
        <v>0</v>
      </c>
      <c r="F119" s="166">
        <f>SB!F118+'D-2012'!F118+'skolintos lėšos'!F118</f>
        <v>0</v>
      </c>
      <c r="G119" s="166">
        <f>SB!G118+'D-2012'!G118+'skolintos lėšos'!G118</f>
        <v>0</v>
      </c>
      <c r="H119" s="166">
        <f>SB!H118+'D-2012'!H118+'skolintos lėšos'!H118</f>
        <v>0</v>
      </c>
    </row>
    <row r="120" spans="2:8" ht="25.5">
      <c r="B120" s="16" t="s">
        <v>425</v>
      </c>
      <c r="C120" s="28" t="s">
        <v>618</v>
      </c>
      <c r="D120" s="51">
        <f>SB!D119+'D-2012'!D119+'skolintos lėšos'!D119</f>
        <v>119.30000000000001</v>
      </c>
      <c r="E120" s="166">
        <f>SB!E119+'D-2012'!E119+'skolintos lėšos'!E119</f>
        <v>113.1</v>
      </c>
      <c r="F120" s="166">
        <f>SB!F119+'D-2012'!F119+'skolintos lėšos'!F119</f>
        <v>113.1</v>
      </c>
      <c r="G120" s="166">
        <f>SB!G119+'D-2012'!G119+'skolintos lėšos'!G119</f>
        <v>61.300000000000004</v>
      </c>
      <c r="H120" s="166">
        <f>SB!H119+'D-2012'!H119+'skolintos lėšos'!H119</f>
        <v>0</v>
      </c>
    </row>
    <row r="121" spans="2:8" ht="15">
      <c r="B121" s="16" t="s">
        <v>296</v>
      </c>
      <c r="C121" s="20" t="s">
        <v>103</v>
      </c>
      <c r="D121" s="51">
        <f>SB!D120+'D-2012'!D120+'skolintos lėšos'!D120</f>
        <v>88.7</v>
      </c>
      <c r="E121" s="166">
        <f>SB!E120+'D-2012'!E120+'skolintos lėšos'!E120</f>
        <v>87.2</v>
      </c>
      <c r="F121" s="166">
        <f>SB!F120+'D-2012'!F120+'skolintos lėšos'!F120</f>
        <v>87.2</v>
      </c>
      <c r="G121" s="166">
        <f>SB!G120+'D-2012'!G120+'skolintos lėšos'!G120</f>
        <v>56.7</v>
      </c>
      <c r="H121" s="166">
        <f>SB!H120+'D-2012'!H120+'skolintos lėšos'!H120</f>
        <v>0</v>
      </c>
    </row>
    <row r="122" spans="2:8" ht="15">
      <c r="B122" s="16" t="s">
        <v>456</v>
      </c>
      <c r="C122" s="22" t="s">
        <v>104</v>
      </c>
      <c r="D122" s="51">
        <f>SB!D121+'D-2012'!D121+'skolintos lėšos'!D121</f>
        <v>30.6</v>
      </c>
      <c r="E122" s="166">
        <f>SB!E121+'D-2012'!E121+'skolintos lėšos'!E121</f>
        <v>25.9</v>
      </c>
      <c r="F122" s="166">
        <f>SB!F121+'D-2012'!F121+'skolintos lėšos'!F121</f>
        <v>25.9</v>
      </c>
      <c r="G122" s="166">
        <f>SB!G121+'D-2012'!G121+'skolintos lėšos'!G121</f>
        <v>4.6</v>
      </c>
      <c r="H122" s="166">
        <f>SB!H121+'D-2012'!H121+'skolintos lėšos'!H121</f>
        <v>0</v>
      </c>
    </row>
    <row r="123" spans="2:8" ht="14.25">
      <c r="B123" s="16" t="s">
        <v>483</v>
      </c>
      <c r="C123" s="6" t="s">
        <v>626</v>
      </c>
      <c r="D123" s="51">
        <f>SB!D122+'D-2012'!D122+'skolintos lėšos'!D122</f>
        <v>4</v>
      </c>
      <c r="E123" s="166">
        <f>SB!E122+'D-2012'!E122+'skolintos lėšos'!E122</f>
        <v>4</v>
      </c>
      <c r="F123" s="166">
        <f>SB!F122+'D-2012'!F122+'skolintos lėšos'!F122</f>
        <v>4</v>
      </c>
      <c r="G123" s="166">
        <f>SB!G122+'D-2012'!G122+'skolintos lėšos'!G122</f>
        <v>0</v>
      </c>
      <c r="H123" s="166">
        <f>SB!H122+'D-2012'!H122+'skolintos lėšos'!H122</f>
        <v>0</v>
      </c>
    </row>
    <row r="124" spans="2:8" ht="15">
      <c r="B124" s="16" t="s">
        <v>459</v>
      </c>
      <c r="C124" s="8" t="s">
        <v>122</v>
      </c>
      <c r="D124" s="51">
        <f>SB!D123+'D-2012'!D123+'skolintos lėšos'!D123</f>
        <v>4</v>
      </c>
      <c r="E124" s="166">
        <f>SB!E123+'D-2012'!E123+'skolintos lėšos'!E123</f>
        <v>4</v>
      </c>
      <c r="F124" s="166">
        <f>SB!F123+'D-2012'!F123+'skolintos lėšos'!F123</f>
        <v>4</v>
      </c>
      <c r="G124" s="166">
        <f>SB!G123+'D-2012'!G123+'skolintos lėšos'!G123</f>
        <v>0</v>
      </c>
      <c r="H124" s="166">
        <f>SB!H123+'D-2012'!H123+'skolintos lėšos'!H123</f>
        <v>0</v>
      </c>
    </row>
    <row r="125" spans="2:8" ht="15.75">
      <c r="B125" s="36" t="s">
        <v>49</v>
      </c>
      <c r="C125" s="33" t="s">
        <v>61</v>
      </c>
      <c r="D125" s="51">
        <f>SB!D124+'D-2012'!D124+'skolintos lėšos'!D124</f>
        <v>168.39999999999998</v>
      </c>
      <c r="E125" s="166">
        <f>SB!E124+'D-2012'!E124+'skolintos lėšos'!E124</f>
        <v>158.9</v>
      </c>
      <c r="F125" s="166">
        <f>SB!F124+'D-2012'!F124+'skolintos lėšos'!F124</f>
        <v>158.9</v>
      </c>
      <c r="G125" s="166">
        <f>SB!G124+'D-2012'!G124+'skolintos lėšos'!G124</f>
        <v>91.4</v>
      </c>
      <c r="H125" s="166">
        <f>SB!H124+'D-2012'!H124+'skolintos lėšos'!H124</f>
        <v>0</v>
      </c>
    </row>
    <row r="126" spans="2:8" ht="14.25">
      <c r="B126" s="38" t="s">
        <v>51</v>
      </c>
      <c r="C126" s="27" t="s">
        <v>617</v>
      </c>
      <c r="D126" s="51">
        <f>SB!D125+'D-2012'!D125+'skolintos lėšos'!D125</f>
        <v>4.2</v>
      </c>
      <c r="E126" s="166">
        <f>SB!E125+'D-2012'!E125+'skolintos lėšos'!E125</f>
        <v>3.6</v>
      </c>
      <c r="F126" s="166">
        <f>SB!F125+'D-2012'!F125+'skolintos lėšos'!F125</f>
        <v>3.6</v>
      </c>
      <c r="G126" s="166">
        <f>SB!G125+'D-2012'!G125+'skolintos lėšos'!G125</f>
        <v>0</v>
      </c>
      <c r="H126" s="166">
        <f>SB!H125+'D-2012'!H125+'skolintos lėšos'!H125</f>
        <v>0</v>
      </c>
    </row>
    <row r="127" spans="2:8" ht="15">
      <c r="B127" s="49" t="s">
        <v>455</v>
      </c>
      <c r="C127" s="20" t="s">
        <v>105</v>
      </c>
      <c r="D127" s="51">
        <f>SB!D126+'D-2012'!D126+'skolintos lėšos'!D126</f>
        <v>1.3</v>
      </c>
      <c r="E127" s="166">
        <f>SB!E126+'D-2012'!E126+'skolintos lėšos'!E126</f>
        <v>1</v>
      </c>
      <c r="F127" s="166">
        <f>SB!F126+'D-2012'!F126+'skolintos lėšos'!F126</f>
        <v>1</v>
      </c>
      <c r="G127" s="166">
        <f>SB!G126+'D-2012'!G126+'skolintos lėšos'!G126</f>
        <v>0</v>
      </c>
      <c r="H127" s="166">
        <f>SB!H126+'D-2012'!H126+'skolintos lėšos'!H126</f>
        <v>0</v>
      </c>
    </row>
    <row r="128" spans="2:8" ht="15">
      <c r="B128" s="16" t="s">
        <v>454</v>
      </c>
      <c r="C128" s="93" t="s">
        <v>132</v>
      </c>
      <c r="D128" s="51">
        <f>SB!D127+'D-2012'!D127+'skolintos lėšos'!D127</f>
        <v>2.9</v>
      </c>
      <c r="E128" s="166">
        <f>SB!E127+'D-2012'!E127+'skolintos lėšos'!E127</f>
        <v>2.6</v>
      </c>
      <c r="F128" s="166">
        <f>SB!F127+'D-2012'!F127+'skolintos lėšos'!F127</f>
        <v>2.6</v>
      </c>
      <c r="G128" s="166">
        <f>SB!G127+'D-2012'!G127+'skolintos lėšos'!G127</f>
        <v>0</v>
      </c>
      <c r="H128" s="166">
        <f>SB!H127+'D-2012'!H127+'skolintos lėšos'!H127</f>
        <v>0</v>
      </c>
    </row>
    <row r="129" spans="2:8" ht="25.5">
      <c r="B129" s="38" t="s">
        <v>250</v>
      </c>
      <c r="C129" s="28" t="s">
        <v>625</v>
      </c>
      <c r="D129" s="51">
        <f>SB!D128+'D-2012'!D128+'skolintos lėšos'!D128</f>
        <v>0</v>
      </c>
      <c r="E129" s="166">
        <f>SB!E128+'D-2012'!E128+'skolintos lėšos'!E128</f>
        <v>0</v>
      </c>
      <c r="F129" s="166">
        <f>SB!F128+'D-2012'!F128+'skolintos lėšos'!F128</f>
        <v>0</v>
      </c>
      <c r="G129" s="166">
        <f>SB!G128+'D-2012'!G128+'skolintos lėšos'!G128</f>
        <v>0</v>
      </c>
      <c r="H129" s="166">
        <f>SB!H128+'D-2012'!H128+'skolintos lėšos'!H128</f>
        <v>0</v>
      </c>
    </row>
    <row r="130" spans="2:8" ht="15">
      <c r="B130" s="45" t="s">
        <v>232</v>
      </c>
      <c r="C130" s="219" t="s">
        <v>370</v>
      </c>
      <c r="D130" s="51">
        <f>SB!D129+'D-2012'!D129+'skolintos lėšos'!D129</f>
        <v>0</v>
      </c>
      <c r="E130" s="166">
        <f>SB!E129+'D-2012'!E129+'skolintos lėšos'!E129</f>
        <v>0</v>
      </c>
      <c r="F130" s="166">
        <f>SB!F129+'D-2012'!F129+'skolintos lėšos'!F129</f>
        <v>0</v>
      </c>
      <c r="G130" s="166">
        <f>SB!G129+'D-2012'!G129+'skolintos lėšos'!G129</f>
        <v>0</v>
      </c>
      <c r="H130" s="166">
        <f>SB!H129+'D-2012'!H129+'skolintos lėšos'!H129</f>
        <v>0</v>
      </c>
    </row>
    <row r="131" spans="2:8" ht="25.5">
      <c r="B131" s="16" t="s">
        <v>367</v>
      </c>
      <c r="C131" s="28" t="s">
        <v>119</v>
      </c>
      <c r="D131" s="51">
        <f>SB!D130+'D-2012'!D130+'skolintos lėšos'!D130</f>
        <v>159.2</v>
      </c>
      <c r="E131" s="166">
        <f>SB!E130+'D-2012'!E130+'skolintos lėšos'!E130</f>
        <v>150.3</v>
      </c>
      <c r="F131" s="166">
        <f>SB!F130+'D-2012'!F130+'skolintos lėšos'!F130</f>
        <v>150.3</v>
      </c>
      <c r="G131" s="166">
        <f>SB!G130+'D-2012'!G130+'skolintos lėšos'!G130</f>
        <v>91.4</v>
      </c>
      <c r="H131" s="166">
        <f>SB!H130+'D-2012'!H130+'skolintos lėšos'!H130</f>
        <v>0</v>
      </c>
    </row>
    <row r="132" spans="2:8" ht="15">
      <c r="B132" s="16" t="s">
        <v>296</v>
      </c>
      <c r="C132" s="20" t="s">
        <v>103</v>
      </c>
      <c r="D132" s="51">
        <f>SB!D131+'D-2012'!D131+'skolintos lėšos'!D131</f>
        <v>114.2</v>
      </c>
      <c r="E132" s="166">
        <f>SB!E131+'D-2012'!E131+'skolintos lėšos'!E131</f>
        <v>110</v>
      </c>
      <c r="F132" s="166">
        <f>SB!F131+'D-2012'!F131+'skolintos lėšos'!F131</f>
        <v>110</v>
      </c>
      <c r="G132" s="166">
        <f>SB!G131+'D-2012'!G131+'skolintos lėšos'!G131</f>
        <v>75.9</v>
      </c>
      <c r="H132" s="166">
        <f>SB!H131+'D-2012'!H131+'skolintos lėšos'!H131</f>
        <v>0</v>
      </c>
    </row>
    <row r="133" spans="2:8" ht="15">
      <c r="B133" s="16" t="s">
        <v>456</v>
      </c>
      <c r="C133" s="22" t="s">
        <v>104</v>
      </c>
      <c r="D133" s="51">
        <f>SB!D132+'D-2012'!D132+'skolintos lėšos'!D132</f>
        <v>45</v>
      </c>
      <c r="E133" s="166">
        <f>SB!E132+'D-2012'!E132+'skolintos lėšos'!E132</f>
        <v>40.3</v>
      </c>
      <c r="F133" s="166">
        <f>SB!F132+'D-2012'!F132+'skolintos lėšos'!F132</f>
        <v>40.3</v>
      </c>
      <c r="G133" s="166">
        <f>SB!G132+'D-2012'!G132+'skolintos lėšos'!G132</f>
        <v>15.5</v>
      </c>
      <c r="H133" s="166">
        <f>SB!H132+'D-2012'!H132+'skolintos lėšos'!H132</f>
        <v>0</v>
      </c>
    </row>
    <row r="134" spans="2:8" ht="14.25">
      <c r="B134" s="39" t="s">
        <v>367</v>
      </c>
      <c r="C134" s="6" t="s">
        <v>626</v>
      </c>
      <c r="D134" s="51">
        <f>SB!D133+'D-2012'!D133+'skolintos lėšos'!D133</f>
        <v>5</v>
      </c>
      <c r="E134" s="166">
        <f>SB!E133+'D-2012'!E133+'skolintos lėšos'!E133</f>
        <v>5</v>
      </c>
      <c r="F134" s="166">
        <f>SB!F133+'D-2012'!F133+'skolintos lėšos'!F133</f>
        <v>5</v>
      </c>
      <c r="G134" s="166">
        <f>SB!G133+'D-2012'!G133+'skolintos lėšos'!G133</f>
        <v>0</v>
      </c>
      <c r="H134" s="166">
        <f>SB!H133+'D-2012'!H133+'skolintos lėšos'!H133</f>
        <v>0</v>
      </c>
    </row>
    <row r="135" spans="2:8" ht="15">
      <c r="B135" s="16" t="s">
        <v>459</v>
      </c>
      <c r="C135" s="8" t="s">
        <v>122</v>
      </c>
      <c r="D135" s="51">
        <f>SB!D134+'D-2012'!D134+'skolintos lėšos'!D134</f>
        <v>5</v>
      </c>
      <c r="E135" s="166">
        <f>SB!E134+'D-2012'!E134+'skolintos lėšos'!E134</f>
        <v>5</v>
      </c>
      <c r="F135" s="166">
        <f>SB!F134+'D-2012'!F134+'skolintos lėšos'!F134</f>
        <v>5</v>
      </c>
      <c r="G135" s="166">
        <f>SB!G134+'D-2012'!G134+'skolintos lėšos'!G134</f>
        <v>0</v>
      </c>
      <c r="H135" s="166">
        <f>SB!H134+'D-2012'!H134+'skolintos lėšos'!H134</f>
        <v>0</v>
      </c>
    </row>
    <row r="136" spans="2:8" ht="14.25">
      <c r="B136" s="38" t="s">
        <v>52</v>
      </c>
      <c r="C136" s="6" t="s">
        <v>65</v>
      </c>
      <c r="D136" s="51">
        <f>SB!D135+'D-2012'!D135+'skolintos lėšos'!D135</f>
        <v>414.1</v>
      </c>
      <c r="E136" s="166">
        <f>SB!E135+'D-2012'!E135+'skolintos lėšos'!E135</f>
        <v>396.20000000000005</v>
      </c>
      <c r="F136" s="166">
        <f>SB!F135+'D-2012'!F135+'skolintos lėšos'!F135</f>
        <v>396.20000000000005</v>
      </c>
      <c r="G136" s="166">
        <f>SB!G135+'D-2012'!G135+'skolintos lėšos'!G135</f>
        <v>161.7</v>
      </c>
      <c r="H136" s="166">
        <f>SB!H135+'D-2012'!H135+'skolintos lėšos'!H135</f>
        <v>0</v>
      </c>
    </row>
    <row r="137" spans="2:8" ht="25.5">
      <c r="B137" s="36" t="s">
        <v>53</v>
      </c>
      <c r="C137" s="28" t="s">
        <v>625</v>
      </c>
      <c r="D137" s="51">
        <f>SB!D136+'D-2012'!D136+'skolintos lėšos'!D136</f>
        <v>0</v>
      </c>
      <c r="E137" s="48">
        <f>SB!E136+'D-2012'!E136+'skolintos lėšos'!E136</f>
        <v>0</v>
      </c>
      <c r="F137" s="48">
        <f>SB!F136+'D-2012'!F136+'skolintos lėšos'!F136</f>
        <v>0</v>
      </c>
      <c r="G137" s="48">
        <f>SB!G136+'D-2012'!G136+'skolintos lėšos'!G136</f>
        <v>0</v>
      </c>
      <c r="H137" s="48">
        <f>SB!H136+'D-2012'!H136+'skolintos lėšos'!H136</f>
        <v>0</v>
      </c>
    </row>
    <row r="138" spans="2:8" ht="15">
      <c r="B138" s="39" t="s">
        <v>233</v>
      </c>
      <c r="C138" s="219" t="s">
        <v>370</v>
      </c>
      <c r="D138" s="51">
        <f>SB!D137+'D-2012'!D137+'skolintos lėšos'!D137</f>
        <v>0</v>
      </c>
      <c r="E138" s="166">
        <f>SB!E137+'D-2012'!E137+'skolintos lėšos'!E137</f>
        <v>0</v>
      </c>
      <c r="F138" s="166">
        <f>SB!F137+'D-2012'!F137+'skolintos lėšos'!F137</f>
        <v>0</v>
      </c>
      <c r="G138" s="166">
        <f>SB!G137+'D-2012'!G137+'skolintos lėšos'!G137</f>
        <v>0</v>
      </c>
      <c r="H138" s="166">
        <f>SB!H137+'D-2012'!H137+'skolintos lėšos'!H137</f>
        <v>0</v>
      </c>
    </row>
    <row r="139" spans="2:8" ht="25.5">
      <c r="B139" s="36" t="s">
        <v>54</v>
      </c>
      <c r="C139" s="54" t="s">
        <v>618</v>
      </c>
      <c r="D139" s="51">
        <f>SB!D138+'D-2012'!D138+'skolintos lėšos'!D138</f>
        <v>380.5</v>
      </c>
      <c r="E139" s="48">
        <f>SB!E138+'D-2012'!E138+'skolintos lėšos'!E138</f>
        <v>365.6</v>
      </c>
      <c r="F139" s="48">
        <f>SB!F138+'D-2012'!F138+'skolintos lėšos'!F138</f>
        <v>365.6</v>
      </c>
      <c r="G139" s="48">
        <f>SB!G138+'D-2012'!G138+'skolintos lėšos'!G138</f>
        <v>161.7</v>
      </c>
      <c r="H139" s="48">
        <f>SB!H138+'D-2012'!H138+'skolintos lėšos'!H138</f>
        <v>0</v>
      </c>
    </row>
    <row r="140" spans="2:8" ht="15">
      <c r="B140" s="16" t="s">
        <v>296</v>
      </c>
      <c r="C140" s="20" t="s">
        <v>103</v>
      </c>
      <c r="D140" s="51">
        <f>SB!D139+'D-2012'!D139+'skolintos lėšos'!D139</f>
        <v>127.2</v>
      </c>
      <c r="E140" s="166">
        <f>SB!E139+'D-2012'!E139+'skolintos lėšos'!E139</f>
        <v>127.2</v>
      </c>
      <c r="F140" s="166">
        <f>SB!F139+'D-2012'!F139+'skolintos lėšos'!F139</f>
        <v>127.2</v>
      </c>
      <c r="G140" s="166">
        <f>SB!G139+'D-2012'!G139+'skolintos lėšos'!G139</f>
        <v>85.6</v>
      </c>
      <c r="H140" s="166">
        <f>SB!H139+'D-2012'!H139+'skolintos lėšos'!H139</f>
        <v>0</v>
      </c>
    </row>
    <row r="141" spans="2:8" ht="15">
      <c r="B141" s="16" t="s">
        <v>456</v>
      </c>
      <c r="C141" s="21" t="s">
        <v>104</v>
      </c>
      <c r="D141" s="51">
        <f>SB!D140+'D-2012'!D140+'skolintos lėšos'!D140</f>
        <v>145.4</v>
      </c>
      <c r="E141" s="166">
        <f>SB!E140+'D-2012'!E140+'skolintos lėšos'!E140</f>
        <v>140.3</v>
      </c>
      <c r="F141" s="166">
        <f>SB!F140+'D-2012'!F140+'skolintos lėšos'!F140</f>
        <v>140.3</v>
      </c>
      <c r="G141" s="166">
        <f>SB!G140+'D-2012'!G140+'skolintos lėšos'!G140</f>
        <v>76.1</v>
      </c>
      <c r="H141" s="166">
        <f>SB!H140+'D-2012'!H140+'skolintos lėšos'!H140</f>
        <v>0</v>
      </c>
    </row>
    <row r="142" spans="2:8" ht="15">
      <c r="B142" s="37" t="s">
        <v>457</v>
      </c>
      <c r="C142" s="22" t="s">
        <v>106</v>
      </c>
      <c r="D142" s="51">
        <f>SB!D141+'D-2012'!D141+'skolintos lėšos'!D141</f>
        <v>107.9</v>
      </c>
      <c r="E142" s="166">
        <f>SB!E141+'D-2012'!E141+'skolintos lėšos'!E141</f>
        <v>98.1</v>
      </c>
      <c r="F142" s="166">
        <f>SB!F141+'D-2012'!F141+'skolintos lėšos'!F141</f>
        <v>98.1</v>
      </c>
      <c r="G142" s="166">
        <f>SB!G141+'D-2012'!G141+'skolintos lėšos'!G141</f>
        <v>0</v>
      </c>
      <c r="H142" s="166">
        <f>SB!H141+'D-2012'!H141+'skolintos lėšos'!H141</f>
        <v>0</v>
      </c>
    </row>
    <row r="143" spans="2:8" ht="14.25">
      <c r="B143" s="38" t="s">
        <v>254</v>
      </c>
      <c r="C143" s="6" t="s">
        <v>626</v>
      </c>
      <c r="D143" s="51">
        <f>SB!D142+'D-2012'!D142+'skolintos lėšos'!D142</f>
        <v>33.6</v>
      </c>
      <c r="E143" s="166">
        <f>SB!E142+'D-2012'!E142+'skolintos lėšos'!E142</f>
        <v>30.6</v>
      </c>
      <c r="F143" s="166">
        <f>SB!F142+'D-2012'!F142+'skolintos lėšos'!F142</f>
        <v>30.6</v>
      </c>
      <c r="G143" s="166">
        <f>SB!G142+'D-2012'!G142+'skolintos lėšos'!G142</f>
        <v>0</v>
      </c>
      <c r="H143" s="166">
        <f>SB!H142+'D-2012'!H142+'skolintos lėšos'!H142</f>
        <v>0</v>
      </c>
    </row>
    <row r="144" spans="2:8" ht="15">
      <c r="B144" s="39" t="s">
        <v>459</v>
      </c>
      <c r="C144" s="8" t="s">
        <v>122</v>
      </c>
      <c r="D144" s="51">
        <f>SB!D143+'D-2012'!D143+'skolintos lėšos'!D143</f>
        <v>33.6</v>
      </c>
      <c r="E144" s="166">
        <f>SB!E143+'D-2012'!E143+'skolintos lėšos'!E143</f>
        <v>30.6</v>
      </c>
      <c r="F144" s="166">
        <f>SB!F143+'D-2012'!F143+'skolintos lėšos'!F143</f>
        <v>30.6</v>
      </c>
      <c r="G144" s="166">
        <f>SB!G143+'D-2012'!G143+'skolintos lėšos'!G143</f>
        <v>0</v>
      </c>
      <c r="H144" s="166">
        <f>SB!H143+'D-2012'!H143+'skolintos lėšos'!H143</f>
        <v>0</v>
      </c>
    </row>
    <row r="145" spans="2:8" ht="15.75">
      <c r="B145" s="38" t="s">
        <v>55</v>
      </c>
      <c r="C145" s="33" t="s">
        <v>8</v>
      </c>
      <c r="D145" s="51">
        <f>SB!D144+'D-2012'!D144+'skolintos lėšos'!D144</f>
        <v>232.39999999999998</v>
      </c>
      <c r="E145" s="48">
        <f>SB!E144+'D-2012'!E144+'skolintos lėšos'!E144</f>
        <v>212.70000000000002</v>
      </c>
      <c r="F145" s="48">
        <f>SB!F144+'D-2012'!F144+'skolintos lėšos'!F144</f>
        <v>212.70000000000002</v>
      </c>
      <c r="G145" s="48">
        <f>SB!G144+'D-2012'!G144+'skolintos lėšos'!G144</f>
        <v>109.2</v>
      </c>
      <c r="H145" s="48">
        <f>SB!H144+'D-2012'!H144+'skolintos lėšos'!H144</f>
        <v>0</v>
      </c>
    </row>
    <row r="146" spans="2:8" ht="14.25">
      <c r="B146" s="38" t="s">
        <v>57</v>
      </c>
      <c r="C146" s="27" t="s">
        <v>617</v>
      </c>
      <c r="D146" s="51">
        <f>SB!D145+'D-2012'!D145+'skolintos lėšos'!D145</f>
        <v>5.6</v>
      </c>
      <c r="E146" s="150">
        <f>F146+H146</f>
        <v>3.4</v>
      </c>
      <c r="F146" s="129">
        <f>F147+F148</f>
        <v>3.4</v>
      </c>
      <c r="G146" s="129">
        <f>G147+G148</f>
        <v>0</v>
      </c>
      <c r="H146" s="129">
        <f>H147+H148</f>
        <v>0</v>
      </c>
    </row>
    <row r="147" spans="2:8" ht="15">
      <c r="B147" s="49" t="s">
        <v>455</v>
      </c>
      <c r="C147" s="20" t="s">
        <v>105</v>
      </c>
      <c r="D147" s="51">
        <f>SB!D146+'D-2012'!D146+'skolintos lėšos'!D146</f>
        <v>1</v>
      </c>
      <c r="E147" s="10">
        <f>F147+H147</f>
        <v>1</v>
      </c>
      <c r="F147" s="166">
        <f>SB!F146+'D-2012'!F146+'skolintos lėšos'!F146</f>
        <v>1</v>
      </c>
      <c r="G147" s="166">
        <f>SB!G146+'D-2012'!G146+'skolintos lėšos'!G146</f>
        <v>0</v>
      </c>
      <c r="H147" s="166">
        <f>SB!H146+'D-2012'!H146+'skolintos lėšos'!H146</f>
        <v>0</v>
      </c>
    </row>
    <row r="148" spans="2:8" ht="15">
      <c r="B148" s="16" t="s">
        <v>454</v>
      </c>
      <c r="C148" s="93" t="s">
        <v>132</v>
      </c>
      <c r="D148" s="51">
        <f>SB!D147+'D-2012'!D147+'skolintos lėšos'!D147</f>
        <v>4.6</v>
      </c>
      <c r="E148" s="10">
        <f>F148+H148</f>
        <v>2.4</v>
      </c>
      <c r="F148" s="166">
        <f>SB!F147+'D-2012'!F147+'skolintos lėšos'!F147</f>
        <v>2.4</v>
      </c>
      <c r="G148" s="166">
        <f>SB!G147+'D-2012'!G147+'skolintos lėšos'!G147</f>
        <v>0</v>
      </c>
      <c r="H148" s="166">
        <f>SB!H147+'D-2012'!H147+'skolintos lėšos'!H147</f>
        <v>0</v>
      </c>
    </row>
    <row r="149" spans="2:8" ht="25.5">
      <c r="B149" s="38" t="s">
        <v>58</v>
      </c>
      <c r="C149" s="28" t="s">
        <v>625</v>
      </c>
      <c r="D149" s="51">
        <f>SB!D148+'D-2012'!D148+'skolintos lėšos'!D148</f>
        <v>0</v>
      </c>
      <c r="E149" s="35">
        <f>F149+H149</f>
        <v>0</v>
      </c>
      <c r="F149" s="48">
        <f>SB!F148+'D-2012'!F148+'skolintos lėšos'!F148</f>
        <v>0</v>
      </c>
      <c r="G149" s="48">
        <f>SB!G148+'D-2012'!G148+'skolintos lėšos'!G148</f>
        <v>0</v>
      </c>
      <c r="H149" s="48">
        <f>SB!H148+'D-2012'!H148+'skolintos lėšos'!H148</f>
        <v>0</v>
      </c>
    </row>
    <row r="150" spans="2:8" ht="15">
      <c r="B150" s="45" t="s">
        <v>233</v>
      </c>
      <c r="C150" s="219" t="s">
        <v>370</v>
      </c>
      <c r="D150" s="51">
        <f>SB!D149+'D-2012'!D149+'skolintos lėšos'!D149</f>
        <v>0</v>
      </c>
      <c r="E150" s="10">
        <f>F150+H150</f>
        <v>0</v>
      </c>
      <c r="F150" s="166">
        <f>SB!F149+'D-2012'!F149+'skolintos lėšos'!F149</f>
        <v>0</v>
      </c>
      <c r="G150" s="166">
        <f>SB!G149+'D-2012'!G149+'skolintos lėšos'!G149</f>
        <v>0</v>
      </c>
      <c r="H150" s="166">
        <f>SB!H149+'D-2012'!H149+'skolintos lėšos'!H149</f>
        <v>0</v>
      </c>
    </row>
    <row r="151" spans="2:8" ht="25.5">
      <c r="B151" s="36" t="s">
        <v>59</v>
      </c>
      <c r="C151" s="54" t="s">
        <v>618</v>
      </c>
      <c r="D151" s="51">
        <f>SB!D150+'D-2012'!D150+'skolintos lėšos'!D150</f>
        <v>214.79999999999998</v>
      </c>
      <c r="E151" s="174">
        <f>E152+E153</f>
        <v>197.3</v>
      </c>
      <c r="F151" s="129">
        <f>F152+F153</f>
        <v>197.3</v>
      </c>
      <c r="G151" s="129">
        <f>G152+G153</f>
        <v>109.2</v>
      </c>
      <c r="H151" s="129">
        <f>H152+H153</f>
        <v>0</v>
      </c>
    </row>
    <row r="152" spans="2:8" ht="15">
      <c r="B152" s="16" t="s">
        <v>296</v>
      </c>
      <c r="C152" s="20" t="s">
        <v>103</v>
      </c>
      <c r="D152" s="51">
        <f>SB!D151+'D-2012'!D151+'skolintos lėšos'!D151</f>
        <v>136.7</v>
      </c>
      <c r="E152" s="10">
        <f>F152+H152</f>
        <v>129.5</v>
      </c>
      <c r="F152" s="166">
        <f>SB!F151+'D-2012'!F151+'skolintos lėšos'!F151</f>
        <v>129.5</v>
      </c>
      <c r="G152" s="166">
        <f>SB!G151+'D-2012'!G151+'skolintos lėšos'!G151</f>
        <v>83.7</v>
      </c>
      <c r="H152" s="166">
        <f>SB!H151+'D-2012'!H151+'skolintos lėšos'!H151</f>
        <v>0</v>
      </c>
    </row>
    <row r="153" spans="2:8" ht="15">
      <c r="B153" s="16" t="s">
        <v>456</v>
      </c>
      <c r="C153" s="21" t="s">
        <v>104</v>
      </c>
      <c r="D153" s="51">
        <f>SB!D152+'D-2012'!D152+'skolintos lėšos'!D152</f>
        <v>78.1</v>
      </c>
      <c r="E153" s="10">
        <f>F153+H153</f>
        <v>67.8</v>
      </c>
      <c r="F153" s="166">
        <f>SB!F152+'D-2012'!F152+'skolintos lėšos'!F152</f>
        <v>67.8</v>
      </c>
      <c r="G153" s="166">
        <f>SB!G152+'D-2012'!G152+'skolintos lėšos'!G152</f>
        <v>25.5</v>
      </c>
      <c r="H153" s="166">
        <f>SB!H152+'D-2012'!H152+'skolintos lėšos'!H152</f>
        <v>0</v>
      </c>
    </row>
    <row r="154" spans="2:8" ht="14.25">
      <c r="B154" s="38" t="s">
        <v>209</v>
      </c>
      <c r="C154" s="6" t="s">
        <v>626</v>
      </c>
      <c r="D154" s="51">
        <f>SB!D153+'D-2012'!D153+'skolintos lėšos'!D153</f>
        <v>12</v>
      </c>
      <c r="E154" s="129">
        <f>F154+H154</f>
        <v>12</v>
      </c>
      <c r="F154" s="129">
        <f>F155</f>
        <v>12</v>
      </c>
      <c r="G154" s="129">
        <f>G155</f>
        <v>0</v>
      </c>
      <c r="H154" s="129">
        <f>H155</f>
        <v>0</v>
      </c>
    </row>
    <row r="155" spans="2:8" ht="15">
      <c r="B155" s="49" t="s">
        <v>459</v>
      </c>
      <c r="C155" s="8" t="s">
        <v>122</v>
      </c>
      <c r="D155" s="51">
        <f>SB!D154+'D-2012'!D154+'skolintos lėšos'!D154</f>
        <v>12</v>
      </c>
      <c r="E155" s="10">
        <f>F155+H155</f>
        <v>12</v>
      </c>
      <c r="F155" s="166">
        <f>SB!F154+'D-2012'!F154+'skolintos lėšos'!F154</f>
        <v>12</v>
      </c>
      <c r="G155" s="166">
        <f>SB!G154+'D-2012'!G154+'skolintos lėšos'!G154</f>
        <v>0</v>
      </c>
      <c r="H155" s="166">
        <f>SB!H154+'D-2012'!H154+'skolintos lėšos'!H154</f>
        <v>0</v>
      </c>
    </row>
    <row r="156" spans="2:8" ht="15" customHeight="1">
      <c r="B156" s="16" t="s">
        <v>60</v>
      </c>
      <c r="C156" s="33" t="s">
        <v>9</v>
      </c>
      <c r="D156" s="51">
        <f>SB!D155+'D-2012'!D155+'skolintos lėšos'!D155</f>
        <v>256.3</v>
      </c>
      <c r="E156" s="48">
        <f>SB!E155+'D-2012'!E155+'skolintos lėšos'!E155</f>
        <v>249.10000000000002</v>
      </c>
      <c r="F156" s="48">
        <f>SB!F155+'D-2012'!F155+'skolintos lėšos'!F155</f>
        <v>249.10000000000002</v>
      </c>
      <c r="G156" s="48">
        <f>SB!G155+'D-2012'!G155+'skolintos lėšos'!G155</f>
        <v>137.3</v>
      </c>
      <c r="H156" s="48">
        <f>SB!H155+'D-2012'!H155+'skolintos lėšos'!H155</f>
        <v>0</v>
      </c>
    </row>
    <row r="157" spans="2:8" ht="14.25">
      <c r="B157" s="36" t="s">
        <v>62</v>
      </c>
      <c r="C157" s="27" t="s">
        <v>617</v>
      </c>
      <c r="D157" s="51">
        <f>SB!D156+'D-2012'!D156+'skolintos lėšos'!D156</f>
        <v>3.6</v>
      </c>
      <c r="E157" s="48">
        <f>SB!E156+'D-2012'!E156+'skolintos lėšos'!E156</f>
        <v>3.5</v>
      </c>
      <c r="F157" s="48">
        <f>SB!F156+'D-2012'!F156+'skolintos lėšos'!F156</f>
        <v>3.5</v>
      </c>
      <c r="G157" s="48">
        <f>SB!G156+'D-2012'!G156+'skolintos lėšos'!G156</f>
        <v>0</v>
      </c>
      <c r="H157" s="48">
        <f>SB!H156+'D-2012'!H156+'skolintos lėšos'!H156</f>
        <v>0</v>
      </c>
    </row>
    <row r="158" spans="2:8" ht="15">
      <c r="B158" s="49" t="s">
        <v>455</v>
      </c>
      <c r="C158" s="20" t="s">
        <v>105</v>
      </c>
      <c r="D158" s="51">
        <f>SB!D157+'D-2012'!D157+'skolintos lėšos'!D157</f>
        <v>0.1</v>
      </c>
      <c r="E158" s="166">
        <f>SB!E157+'D-2012'!E157+'skolintos lėšos'!E157</f>
        <v>0.1</v>
      </c>
      <c r="F158" s="166">
        <f>SB!F157+'D-2012'!F157+'skolintos lėšos'!F157</f>
        <v>0.1</v>
      </c>
      <c r="G158" s="166">
        <f>SB!G157+'D-2012'!G157+'skolintos lėšos'!G157</f>
        <v>0</v>
      </c>
      <c r="H158" s="166">
        <f>SB!H157+'D-2012'!H157+'skolintos lėšos'!H157</f>
        <v>0</v>
      </c>
    </row>
    <row r="159" spans="2:8" ht="15">
      <c r="B159" s="16" t="s">
        <v>454</v>
      </c>
      <c r="C159" s="93" t="s">
        <v>154</v>
      </c>
      <c r="D159" s="51">
        <f>SB!D158+'D-2012'!D158+'skolintos lėšos'!D158</f>
        <v>3.5</v>
      </c>
      <c r="E159" s="166">
        <f>SB!E158+'D-2012'!E158+'skolintos lėšos'!E158</f>
        <v>3.4</v>
      </c>
      <c r="F159" s="166">
        <f>SB!F158+'D-2012'!F158+'skolintos lėšos'!F158</f>
        <v>3.4</v>
      </c>
      <c r="G159" s="166">
        <f>SB!G158+'D-2012'!G158+'skolintos lėšos'!G158</f>
        <v>0</v>
      </c>
      <c r="H159" s="166">
        <f>SB!H158+'D-2012'!H158+'skolintos lėšos'!H158</f>
        <v>0</v>
      </c>
    </row>
    <row r="160" spans="2:8" ht="25.5">
      <c r="B160" s="36" t="s">
        <v>63</v>
      </c>
      <c r="C160" s="28" t="s">
        <v>625</v>
      </c>
      <c r="D160" s="51">
        <f>SB!D159+'D-2012'!D159+'skolintos lėšos'!D159</f>
        <v>0</v>
      </c>
      <c r="E160" s="166">
        <f>SB!E159+'D-2012'!E159+'skolintos lėšos'!E159</f>
        <v>0</v>
      </c>
      <c r="F160" s="166">
        <f>SB!F159+'D-2012'!F159+'skolintos lėšos'!F159</f>
        <v>0</v>
      </c>
      <c r="G160" s="166">
        <f>SB!G159+'D-2012'!G159+'skolintos lėšos'!G159</f>
        <v>0</v>
      </c>
      <c r="H160" s="166">
        <f>SB!H159+'D-2012'!H159+'skolintos lėšos'!H159</f>
        <v>0</v>
      </c>
    </row>
    <row r="161" spans="2:8" ht="15">
      <c r="B161" s="16" t="s">
        <v>233</v>
      </c>
      <c r="C161" s="219" t="s">
        <v>370</v>
      </c>
      <c r="D161" s="51">
        <f>SB!D160+'D-2012'!D160+'skolintos lėšos'!D160</f>
        <v>0</v>
      </c>
      <c r="E161" s="166">
        <f>SB!E160+'D-2012'!E160+'skolintos lėšos'!E160</f>
        <v>0</v>
      </c>
      <c r="F161" s="166">
        <f>SB!F160+'D-2012'!F160+'skolintos lėšos'!F160</f>
        <v>0</v>
      </c>
      <c r="G161" s="166">
        <f>SB!G160+'D-2012'!G160+'skolintos lėšos'!G160</f>
        <v>0</v>
      </c>
      <c r="H161" s="166">
        <f>SB!H160+'D-2012'!H160+'skolintos lėšos'!H160</f>
        <v>0</v>
      </c>
    </row>
    <row r="162" spans="2:8" ht="25.5">
      <c r="B162" s="36" t="s">
        <v>212</v>
      </c>
      <c r="C162" s="54" t="s">
        <v>618</v>
      </c>
      <c r="D162" s="51">
        <f>SB!D161+'D-2012'!D161+'skolintos lėšos'!D161</f>
        <v>250.70000000000002</v>
      </c>
      <c r="E162" s="48">
        <f>SB!E161+'D-2012'!E161+'skolintos lėšos'!E161</f>
        <v>243.60000000000002</v>
      </c>
      <c r="F162" s="48">
        <f>SB!F161+'D-2012'!F161+'skolintos lėšos'!F161</f>
        <v>243.60000000000002</v>
      </c>
      <c r="G162" s="48">
        <f>SB!G161+'D-2012'!G161+'skolintos lėšos'!G161</f>
        <v>137.3</v>
      </c>
      <c r="H162" s="48">
        <f>SB!H161+'D-2012'!H161+'skolintos lėšos'!H161</f>
        <v>0</v>
      </c>
    </row>
    <row r="163" spans="2:8" ht="15">
      <c r="B163" s="16" t="s">
        <v>296</v>
      </c>
      <c r="C163" s="20" t="s">
        <v>103</v>
      </c>
      <c r="D163" s="51">
        <f>SB!D162+'D-2012'!D162+'skolintos lėšos'!D162</f>
        <v>164.3</v>
      </c>
      <c r="E163" s="166">
        <f>SB!E162+'D-2012'!E162+'skolintos lėšos'!E162</f>
        <v>161.4</v>
      </c>
      <c r="F163" s="166">
        <f>SB!F162+'D-2012'!F162+'skolintos lėšos'!F162</f>
        <v>161.4</v>
      </c>
      <c r="G163" s="166">
        <f>SB!G162+'D-2012'!G162+'skolintos lėšos'!G162</f>
        <v>110.4</v>
      </c>
      <c r="H163" s="166">
        <f>SB!H162+'D-2012'!H162+'skolintos lėšos'!H162</f>
        <v>0</v>
      </c>
    </row>
    <row r="164" spans="2:8" ht="15">
      <c r="B164" s="16" t="s">
        <v>456</v>
      </c>
      <c r="C164" s="21" t="s">
        <v>104</v>
      </c>
      <c r="D164" s="51">
        <f>SB!D163+'D-2012'!D163+'skolintos lėšos'!D163</f>
        <v>61.1</v>
      </c>
      <c r="E164" s="166">
        <f>SB!E163+'D-2012'!E163+'skolintos lėšos'!E163</f>
        <v>60.2</v>
      </c>
      <c r="F164" s="166">
        <f>SB!F163+'D-2012'!F163+'skolintos lėšos'!F163</f>
        <v>60.2</v>
      </c>
      <c r="G164" s="166">
        <f>SB!G163+'D-2012'!G163+'skolintos lėšos'!G163</f>
        <v>26.9</v>
      </c>
      <c r="H164" s="166">
        <f>SB!H163+'D-2012'!H163+'skolintos lėšos'!H163</f>
        <v>0</v>
      </c>
    </row>
    <row r="165" spans="2:8" ht="15">
      <c r="B165" s="56" t="s">
        <v>166</v>
      </c>
      <c r="C165" s="117" t="s">
        <v>142</v>
      </c>
      <c r="D165" s="51">
        <f>SB!D164+'D-2012'!D164+'skolintos lėšos'!D164</f>
        <v>25.3</v>
      </c>
      <c r="E165" s="166">
        <f>SB!E164+'D-2012'!E164+'skolintos lėšos'!E164</f>
        <v>22</v>
      </c>
      <c r="F165" s="166">
        <f>SB!F164+'D-2012'!F164+'skolintos lėšos'!F164</f>
        <v>22</v>
      </c>
      <c r="G165" s="166">
        <f>SB!G164+'D-2012'!G164+'skolintos lėšos'!G164</f>
        <v>0</v>
      </c>
      <c r="H165" s="166">
        <f>SB!H164+'D-2012'!H164+'skolintos lėšos'!H164</f>
        <v>0</v>
      </c>
    </row>
    <row r="166" spans="2:8" ht="15">
      <c r="B166" s="56" t="s">
        <v>458</v>
      </c>
      <c r="C166" s="117" t="s">
        <v>289</v>
      </c>
      <c r="D166" s="51">
        <f>SB!D165+'D-2012'!D165+'skolintos lėšos'!D165</f>
        <v>0</v>
      </c>
      <c r="E166" s="166">
        <f>SB!E165+'D-2012'!E165+'skolintos lėšos'!E165</f>
        <v>0</v>
      </c>
      <c r="F166" s="166">
        <f>SB!F165+'D-2012'!F165+'skolintos lėšos'!F165</f>
        <v>0</v>
      </c>
      <c r="G166" s="166">
        <f>SB!G165+'D-2012'!G165+'skolintos lėšos'!G165</f>
        <v>0</v>
      </c>
      <c r="H166" s="166">
        <f>SB!H165+'D-2012'!H165+'skolintos lėšos'!H165</f>
        <v>0</v>
      </c>
    </row>
    <row r="167" spans="2:8" ht="14.25">
      <c r="B167" s="36" t="s">
        <v>214</v>
      </c>
      <c r="C167" s="6" t="s">
        <v>627</v>
      </c>
      <c r="D167" s="51">
        <f>SB!D166+'D-2012'!D166+'skolintos lėšos'!D166</f>
        <v>2</v>
      </c>
      <c r="E167" s="48">
        <f>SB!E166+'D-2012'!E166+'skolintos lėšos'!E166</f>
        <v>2</v>
      </c>
      <c r="F167" s="48">
        <f>SB!F166+'D-2012'!F166+'skolintos lėšos'!F166</f>
        <v>2</v>
      </c>
      <c r="G167" s="48">
        <f>SB!G166+'D-2012'!G166+'skolintos lėšos'!G166</f>
        <v>0</v>
      </c>
      <c r="H167" s="48">
        <f>SB!H166+'D-2012'!H166+'skolintos lėšos'!H166</f>
        <v>0</v>
      </c>
    </row>
    <row r="168" spans="2:8" ht="15">
      <c r="B168" s="16" t="s">
        <v>459</v>
      </c>
      <c r="C168" s="8" t="s">
        <v>122</v>
      </c>
      <c r="D168" s="51">
        <f>SB!D167+'D-2012'!D167+'skolintos lėšos'!D167</f>
        <v>2</v>
      </c>
      <c r="E168" s="166">
        <f>SB!E167+'D-2012'!E167+'skolintos lėšos'!E167</f>
        <v>2</v>
      </c>
      <c r="F168" s="166">
        <f>SB!F167+'D-2012'!F167+'skolintos lėšos'!F167</f>
        <v>2</v>
      </c>
      <c r="G168" s="166">
        <f>SB!G167+'D-2012'!G167+'skolintos lėšos'!G167</f>
        <v>0</v>
      </c>
      <c r="H168" s="166">
        <f>SB!H167+'D-2012'!H167+'skolintos lėšos'!H167</f>
        <v>0</v>
      </c>
    </row>
    <row r="169" spans="2:8" ht="14.25">
      <c r="B169" s="86" t="s">
        <v>64</v>
      </c>
      <c r="C169" s="6" t="s">
        <v>426</v>
      </c>
      <c r="D169" s="51">
        <f>SB!D168+'D-2012'!D168+'skolintos lėšos'!D168</f>
        <v>1198.8999999999999</v>
      </c>
      <c r="E169" s="48">
        <f>SB!E168+'D-2012'!E168+'skolintos lėšos'!E168</f>
        <v>1137.0999999999997</v>
      </c>
      <c r="F169" s="48">
        <f>SB!F168+'D-2012'!F168+'skolintos lėšos'!F168</f>
        <v>1137.0999999999997</v>
      </c>
      <c r="G169" s="48">
        <f>SB!G168+'D-2012'!G168+'skolintos lėšos'!G168</f>
        <v>560.9000000000001</v>
      </c>
      <c r="H169" s="48">
        <f>SB!H168+'D-2012'!H168+'skolintos lėšos'!H168</f>
        <v>0</v>
      </c>
    </row>
    <row r="170" spans="2:8" ht="14.25">
      <c r="B170" s="36" t="s">
        <v>66</v>
      </c>
      <c r="C170" s="27" t="s">
        <v>617</v>
      </c>
      <c r="D170" s="51">
        <f>SB!D169+'D-2012'!D169+'skolintos lėšos'!D169</f>
        <v>17.8</v>
      </c>
      <c r="E170" s="166">
        <f>SB!E169+'D-2012'!E169+'skolintos lėšos'!E169</f>
        <v>13.6</v>
      </c>
      <c r="F170" s="166">
        <f>SB!F169+'D-2012'!F169+'skolintos lėšos'!F169</f>
        <v>13.6</v>
      </c>
      <c r="G170" s="166">
        <f>SB!G169+'D-2012'!G169+'skolintos lėšos'!G169</f>
        <v>0</v>
      </c>
      <c r="H170" s="166">
        <f>SB!H169+'D-2012'!H169+'skolintos lėšos'!H169</f>
        <v>0</v>
      </c>
    </row>
    <row r="171" spans="2:8" ht="15">
      <c r="B171" s="49" t="s">
        <v>455</v>
      </c>
      <c r="C171" s="21" t="s">
        <v>105</v>
      </c>
      <c r="D171" s="51">
        <f>SB!D170+'D-2012'!D170+'skolintos lėšos'!D170</f>
        <v>4.9</v>
      </c>
      <c r="E171" s="166">
        <f>SB!E170+'D-2012'!E170+'skolintos lėšos'!E170</f>
        <v>3.9</v>
      </c>
      <c r="F171" s="166">
        <f>SB!F170+'D-2012'!F170+'skolintos lėšos'!F170</f>
        <v>3.9</v>
      </c>
      <c r="G171" s="166">
        <f>SB!G170+'D-2012'!G170+'skolintos lėšos'!G170</f>
        <v>0</v>
      </c>
      <c r="H171" s="166">
        <f>SB!H170+'D-2012'!H170+'skolintos lėšos'!H170</f>
        <v>0</v>
      </c>
    </row>
    <row r="172" spans="2:8" ht="15">
      <c r="B172" s="16" t="s">
        <v>454</v>
      </c>
      <c r="C172" s="21" t="s">
        <v>132</v>
      </c>
      <c r="D172" s="51">
        <f>SB!D171+'D-2012'!D171+'skolintos lėšos'!D171</f>
        <v>12.9</v>
      </c>
      <c r="E172" s="166">
        <f>SB!E171+'D-2012'!E171+'skolintos lėšos'!E171</f>
        <v>9.700000000000001</v>
      </c>
      <c r="F172" s="166">
        <f>SB!F171+'D-2012'!F171+'skolintos lėšos'!F171</f>
        <v>9.700000000000001</v>
      </c>
      <c r="G172" s="166">
        <f>SB!G171+'D-2012'!G171+'skolintos lėšos'!G171</f>
        <v>0</v>
      </c>
      <c r="H172" s="166">
        <f>SB!H171+'D-2012'!H171+'skolintos lėšos'!H171</f>
        <v>0</v>
      </c>
    </row>
    <row r="173" spans="2:8" ht="25.5">
      <c r="B173" s="95" t="s">
        <v>67</v>
      </c>
      <c r="C173" s="28" t="s">
        <v>625</v>
      </c>
      <c r="D173" s="51">
        <f>SB!D172+'D-2012'!D172+'skolintos lėšos'!D172</f>
        <v>0</v>
      </c>
      <c r="E173" s="48">
        <f>SB!E172+'D-2012'!E172+'skolintos lėšos'!E172</f>
        <v>0</v>
      </c>
      <c r="F173" s="48">
        <f>SB!F172+'D-2012'!F172+'skolintos lėšos'!F172</f>
        <v>0</v>
      </c>
      <c r="G173" s="48">
        <f>SB!G172+'D-2012'!G172+'skolintos lėšos'!G172</f>
        <v>0</v>
      </c>
      <c r="H173" s="48">
        <f>SB!H172+'D-2012'!H172+'skolintos lėšos'!H172</f>
        <v>0</v>
      </c>
    </row>
    <row r="174" spans="2:8" ht="15">
      <c r="B174" s="95" t="s">
        <v>39</v>
      </c>
      <c r="C174" s="219" t="s">
        <v>370</v>
      </c>
      <c r="D174" s="51">
        <f>SB!D173+'D-2012'!D173+'skolintos lėšos'!D173</f>
        <v>0</v>
      </c>
      <c r="E174" s="166">
        <f>SB!E173+'D-2012'!E173+'skolintos lėšos'!E173</f>
        <v>0</v>
      </c>
      <c r="F174" s="166">
        <f>SB!F173+'D-2012'!F173+'skolintos lėšos'!F173</f>
        <v>0</v>
      </c>
      <c r="G174" s="166">
        <f>SB!G173+'D-2012'!G173+'skolintos lėšos'!G173</f>
        <v>0</v>
      </c>
      <c r="H174" s="166">
        <f>SB!H173+'D-2012'!H173+'skolintos lėšos'!H173</f>
        <v>0</v>
      </c>
    </row>
    <row r="175" spans="2:8" ht="25.5">
      <c r="B175" s="95" t="s">
        <v>216</v>
      </c>
      <c r="C175" s="54" t="s">
        <v>618</v>
      </c>
      <c r="D175" s="51">
        <f>SB!D174+'D-2012'!D174+'skolintos lėšos'!D174</f>
        <v>1124.5</v>
      </c>
      <c r="E175" s="48">
        <f>SB!E174+'D-2012'!E174+'skolintos lėšos'!E174</f>
        <v>1069.8999999999999</v>
      </c>
      <c r="F175" s="48">
        <f>SB!F174+'D-2012'!F174+'skolintos lėšos'!F174</f>
        <v>1069.8999999999999</v>
      </c>
      <c r="G175" s="48">
        <f>SB!G174+'D-2012'!G174+'skolintos lėšos'!G174</f>
        <v>560.9000000000001</v>
      </c>
      <c r="H175" s="48">
        <f>SB!H174+'D-2012'!H174+'skolintos lėšos'!H174</f>
        <v>0</v>
      </c>
    </row>
    <row r="176" spans="2:8" ht="15">
      <c r="B176" s="16" t="s">
        <v>296</v>
      </c>
      <c r="C176" s="29" t="s">
        <v>103</v>
      </c>
      <c r="D176" s="51">
        <f>SB!D175+'D-2012'!D175+'skolintos lėšos'!D175</f>
        <v>631.1</v>
      </c>
      <c r="E176" s="166">
        <f>SB!E175+'D-2012'!E175+'skolintos lėšos'!E175</f>
        <v>615.3</v>
      </c>
      <c r="F176" s="166">
        <f>SB!F175+'D-2012'!F175+'skolintos lėšos'!F175</f>
        <v>615.3</v>
      </c>
      <c r="G176" s="166">
        <f>SB!G175+'D-2012'!G175+'skolintos lėšos'!G175</f>
        <v>412.30000000000007</v>
      </c>
      <c r="H176" s="166">
        <f>SB!H175+'D-2012'!H175+'skolintos lėšos'!H175</f>
        <v>0</v>
      </c>
    </row>
    <row r="177" spans="2:13" ht="15">
      <c r="B177" s="16" t="s">
        <v>456</v>
      </c>
      <c r="C177" s="23" t="s">
        <v>104</v>
      </c>
      <c r="D177" s="51">
        <f>SB!D176+'D-2012'!D176+'skolintos lėšos'!D176</f>
        <v>360.2</v>
      </c>
      <c r="E177" s="166">
        <f>SB!E176+'D-2012'!E176+'skolintos lėšos'!E176</f>
        <v>334.5</v>
      </c>
      <c r="F177" s="166">
        <f>SB!F176+'D-2012'!F176+'skolintos lėšos'!F176</f>
        <v>334.5</v>
      </c>
      <c r="G177" s="166">
        <f>SB!G176+'D-2012'!G176+'skolintos lėšos'!G176</f>
        <v>148.6</v>
      </c>
      <c r="H177" s="166">
        <f>SB!H176+'D-2012'!H176+'skolintos lėšos'!H176</f>
        <v>0</v>
      </c>
      <c r="M177" s="34" t="s">
        <v>107</v>
      </c>
    </row>
    <row r="178" spans="2:8" ht="15">
      <c r="B178" s="49" t="s">
        <v>166</v>
      </c>
      <c r="C178" s="23" t="s">
        <v>142</v>
      </c>
      <c r="D178" s="51">
        <f>SB!D177+'D-2012'!D177+'skolintos lėšos'!D177</f>
        <v>25.3</v>
      </c>
      <c r="E178" s="166">
        <f>SB!E177+'D-2012'!E177+'skolintos lėšos'!E177</f>
        <v>22</v>
      </c>
      <c r="F178" s="166">
        <f>SB!F177+'D-2012'!F177+'skolintos lėšos'!F177</f>
        <v>22</v>
      </c>
      <c r="G178" s="166">
        <f>SB!G177+'D-2012'!G177+'skolintos lėšos'!G177</f>
        <v>0</v>
      </c>
      <c r="H178" s="166">
        <f>SB!H177+'D-2012'!H177+'skolintos lėšos'!H177</f>
        <v>0</v>
      </c>
    </row>
    <row r="179" spans="2:8" ht="15">
      <c r="B179" s="16" t="s">
        <v>457</v>
      </c>
      <c r="C179" s="24" t="s">
        <v>106</v>
      </c>
      <c r="D179" s="51">
        <f>SB!D178+'D-2012'!D178+'skolintos lėšos'!D178</f>
        <v>107.9</v>
      </c>
      <c r="E179" s="166">
        <f>SB!E178+'D-2012'!E178+'skolintos lėšos'!E178</f>
        <v>98.1</v>
      </c>
      <c r="F179" s="166">
        <f>SB!F178+'D-2012'!F178+'skolintos lėšos'!F178</f>
        <v>98.1</v>
      </c>
      <c r="G179" s="166">
        <f>SB!G178+'D-2012'!G178+'skolintos lėšos'!G178</f>
        <v>0</v>
      </c>
      <c r="H179" s="166">
        <f>SB!H178+'D-2012'!H178+'skolintos lėšos'!H178</f>
        <v>0</v>
      </c>
    </row>
    <row r="180" spans="2:8" ht="15">
      <c r="B180" s="16" t="s">
        <v>458</v>
      </c>
      <c r="C180" s="23" t="s">
        <v>289</v>
      </c>
      <c r="D180" s="51">
        <f>SB!D179+'D-2012'!D179+'skolintos lėšos'!D179</f>
        <v>0</v>
      </c>
      <c r="E180" s="166">
        <f>SB!E179+'D-2012'!E179+'skolintos lėšos'!E179</f>
        <v>0</v>
      </c>
      <c r="F180" s="166">
        <f>SB!F179+'D-2012'!F179+'skolintos lėšos'!F179</f>
        <v>0</v>
      </c>
      <c r="G180" s="166">
        <f>SB!G179+'D-2012'!G179+'skolintos lėšos'!G179</f>
        <v>0</v>
      </c>
      <c r="H180" s="166">
        <f>SB!H179+'D-2012'!H179+'skolintos lėšos'!H179</f>
        <v>0</v>
      </c>
    </row>
    <row r="181" spans="2:8" ht="14.25">
      <c r="B181" s="256">
        <v>41018</v>
      </c>
      <c r="C181" s="98" t="s">
        <v>626</v>
      </c>
      <c r="D181" s="51">
        <f>SB!D180+'D-2012'!D180+'skolintos lėšos'!D180</f>
        <v>56.6</v>
      </c>
      <c r="E181" s="166">
        <f>SB!E180+'D-2012'!E180+'skolintos lėšos'!E180</f>
        <v>53.6</v>
      </c>
      <c r="F181" s="166">
        <f>SB!F180+'D-2012'!F180+'skolintos lėšos'!F180</f>
        <v>53.6</v>
      </c>
      <c r="G181" s="166">
        <f>SB!G180+'D-2012'!G180+'skolintos lėšos'!G180</f>
        <v>0</v>
      </c>
      <c r="H181" s="166">
        <f>SB!H180+'D-2012'!H180+'skolintos lėšos'!H180</f>
        <v>0</v>
      </c>
    </row>
    <row r="182" spans="2:8" ht="15">
      <c r="B182" s="16" t="s">
        <v>459</v>
      </c>
      <c r="C182" s="17" t="s">
        <v>122</v>
      </c>
      <c r="D182" s="51">
        <f>SB!D181+'D-2012'!D181+'skolintos lėšos'!D181</f>
        <v>56.6</v>
      </c>
      <c r="E182" s="166">
        <f>SB!E181+'D-2012'!E181+'skolintos lėšos'!E181</f>
        <v>53.6</v>
      </c>
      <c r="F182" s="166">
        <f>SB!F181+'D-2012'!F181+'skolintos lėšos'!F181</f>
        <v>53.6</v>
      </c>
      <c r="G182" s="166">
        <f>SB!G181+'D-2012'!G181+'skolintos lėšos'!G181</f>
        <v>0</v>
      </c>
      <c r="H182" s="166">
        <f>SB!H181+'D-2012'!H181+'skolintos lėšos'!H181</f>
        <v>0</v>
      </c>
    </row>
    <row r="183" spans="2:8" ht="15.75">
      <c r="B183" s="99" t="s">
        <v>68</v>
      </c>
      <c r="C183" s="33" t="s">
        <v>124</v>
      </c>
      <c r="D183" s="51">
        <f>SB!D182+'D-2012'!D182+'skolintos lėšos'!D182</f>
        <v>134.1</v>
      </c>
      <c r="E183" s="48">
        <f>SB!E182+'D-2012'!E182+'skolintos lėšos'!E182</f>
        <v>132.2</v>
      </c>
      <c r="F183" s="48">
        <f>SB!F182+'D-2012'!F182+'skolintos lėšos'!F182</f>
        <v>132.2</v>
      </c>
      <c r="G183" s="48">
        <f>SB!G182+'D-2012'!G182+'skolintos lėšos'!G182</f>
        <v>83.4</v>
      </c>
      <c r="H183" s="48">
        <f>SB!H182+'D-2012'!H182+'skolintos lėšos'!H182</f>
        <v>0</v>
      </c>
    </row>
    <row r="184" spans="2:8" ht="25.5">
      <c r="B184" s="49" t="s">
        <v>69</v>
      </c>
      <c r="C184" s="28" t="s">
        <v>625</v>
      </c>
      <c r="D184" s="51">
        <f>SB!D183+'D-2012'!D183+'skolintos lėšos'!D183</f>
        <v>134.1</v>
      </c>
      <c r="E184" s="166">
        <f>SB!E183+'D-2012'!E183+'skolintos lėšos'!E183</f>
        <v>132.2</v>
      </c>
      <c r="F184" s="166">
        <f>SB!F183+'D-2012'!F183+'skolintos lėšos'!F183</f>
        <v>132.2</v>
      </c>
      <c r="G184" s="166">
        <f>SB!G183+'D-2012'!G183+'skolintos lėšos'!G183</f>
        <v>83.4</v>
      </c>
      <c r="H184" s="166">
        <f>SB!H183+'D-2012'!H183+'skolintos lėšos'!H183</f>
        <v>0</v>
      </c>
    </row>
    <row r="185" spans="2:8" ht="15.75">
      <c r="B185" s="36" t="s">
        <v>72</v>
      </c>
      <c r="C185" s="217" t="s">
        <v>361</v>
      </c>
      <c r="D185" s="51">
        <f>SB!D184+'D-2012'!D184+'skolintos lėšos'!D184</f>
        <v>727.5999999999999</v>
      </c>
      <c r="E185" s="166">
        <f>SB!E184+'D-2012'!E184+'skolintos lėšos'!E184</f>
        <v>720.1</v>
      </c>
      <c r="F185" s="166">
        <f>SB!F184+'D-2012'!F184+'skolintos lėšos'!F184</f>
        <v>123.5</v>
      </c>
      <c r="G185" s="166">
        <f>SB!G184+'D-2012'!G184+'skolintos lėšos'!G184</f>
        <v>0</v>
      </c>
      <c r="H185" s="166">
        <f>SB!H184+'D-2012'!H184+'skolintos lėšos'!H184</f>
        <v>596.6</v>
      </c>
    </row>
    <row r="186" spans="2:8" ht="14.25">
      <c r="B186" s="49" t="s">
        <v>73</v>
      </c>
      <c r="C186" s="27" t="s">
        <v>624</v>
      </c>
      <c r="D186" s="51">
        <f>SB!D185+'D-2012'!D185+'skolintos lėšos'!D185</f>
        <v>727.5999999999999</v>
      </c>
      <c r="E186" s="166">
        <f>SB!E185+'D-2012'!E185+'skolintos lėšos'!E185</f>
        <v>720.1</v>
      </c>
      <c r="F186" s="166">
        <f>SB!F185+'D-2012'!F185+'skolintos lėšos'!F185</f>
        <v>123.5</v>
      </c>
      <c r="G186" s="166">
        <f>SB!G185+'D-2012'!G185+'skolintos lėšos'!G185</f>
        <v>0</v>
      </c>
      <c r="H186" s="166">
        <f>SB!H185+'D-2012'!H185+'skolintos lėšos'!H185</f>
        <v>596.6</v>
      </c>
    </row>
    <row r="187" spans="2:8" ht="15">
      <c r="B187" s="49" t="s">
        <v>146</v>
      </c>
      <c r="C187" s="74" t="s">
        <v>80</v>
      </c>
      <c r="D187" s="51">
        <f>SB!D186+'D-2012'!D186+'skolintos lėšos'!D186</f>
        <v>130.3</v>
      </c>
      <c r="E187" s="166">
        <f>SB!E186+'D-2012'!E186+'skolintos lėšos'!E186</f>
        <v>123.2</v>
      </c>
      <c r="F187" s="166">
        <f>SB!F186+'D-2012'!F186+'skolintos lėšos'!F186</f>
        <v>123.2</v>
      </c>
      <c r="G187" s="166">
        <f>SB!G186+'D-2012'!G186+'skolintos lėšos'!G186</f>
        <v>0</v>
      </c>
      <c r="H187" s="166">
        <f>SB!H186+'D-2012'!H186+'skolintos lėšos'!H186</f>
        <v>0</v>
      </c>
    </row>
    <row r="188" spans="2:8" ht="15">
      <c r="B188" s="49" t="s">
        <v>362</v>
      </c>
      <c r="C188" s="74" t="s">
        <v>81</v>
      </c>
      <c r="D188" s="51">
        <f>SB!D187+'D-2012'!D187+'skolintos lėšos'!D187</f>
        <v>597.3</v>
      </c>
      <c r="E188" s="166">
        <f>SB!E187+'D-2012'!E187+'skolintos lėšos'!E187</f>
        <v>596.9</v>
      </c>
      <c r="F188" s="166">
        <f>SB!F187+'D-2012'!F187+'skolintos lėšos'!F187</f>
        <v>0.3</v>
      </c>
      <c r="G188" s="166">
        <f>SB!G187+'D-2012'!G187+'skolintos lėšos'!G187</f>
        <v>0</v>
      </c>
      <c r="H188" s="166">
        <f>SB!H187+'D-2012'!H187+'skolintos lėšos'!H187</f>
        <v>596.6</v>
      </c>
    </row>
    <row r="189" spans="2:8" ht="15">
      <c r="B189" s="49" t="s">
        <v>379</v>
      </c>
      <c r="C189" s="74" t="s">
        <v>506</v>
      </c>
      <c r="D189" s="51">
        <f>SB!D188+'D-2012'!D188+'skolintos lėšos'!D188</f>
        <v>0</v>
      </c>
      <c r="E189" s="166">
        <f>SB!E188+'D-2012'!E188+'skolintos lėšos'!E188</f>
        <v>0</v>
      </c>
      <c r="F189" s="166">
        <f>SB!F188+'D-2012'!F188+'skolintos lėšos'!F188</f>
        <v>0</v>
      </c>
      <c r="G189" s="166">
        <f>SB!G188+'D-2012'!G188+'skolintos lėšos'!G188</f>
        <v>0</v>
      </c>
      <c r="H189" s="166">
        <f>SB!H188+'D-2012'!H188+'skolintos lėšos'!H188</f>
        <v>0</v>
      </c>
    </row>
    <row r="190" spans="2:8" ht="15.75">
      <c r="B190" s="36" t="s">
        <v>74</v>
      </c>
      <c r="C190" s="46" t="s">
        <v>628</v>
      </c>
      <c r="D190" s="51">
        <f>SB!D189+'D-2012'!D189+'skolintos lėšos'!D189</f>
        <v>43.1</v>
      </c>
      <c r="E190" s="166">
        <f>SB!E189+'D-2012'!E189+'skolintos lėšos'!E189</f>
        <v>39.7</v>
      </c>
      <c r="F190" s="166">
        <f>SB!F189+'D-2012'!F189+'skolintos lėšos'!F189</f>
        <v>39.7</v>
      </c>
      <c r="G190" s="166">
        <f>SB!G189+'D-2012'!G189+'skolintos lėšos'!G189</f>
        <v>24.8</v>
      </c>
      <c r="H190" s="166">
        <f>SB!H189+'D-2012'!H189+'skolintos lėšos'!H189</f>
        <v>0</v>
      </c>
    </row>
    <row r="191" spans="2:8" ht="14.25">
      <c r="B191" s="49" t="s">
        <v>75</v>
      </c>
      <c r="C191" s="27" t="s">
        <v>617</v>
      </c>
      <c r="D191" s="51">
        <f>SB!D190+'D-2012'!D190+'skolintos lėšos'!D190</f>
        <v>43.1</v>
      </c>
      <c r="E191" s="166">
        <f>SB!E190+'D-2012'!E190+'skolintos lėšos'!E190</f>
        <v>39.7</v>
      </c>
      <c r="F191" s="166">
        <f>SB!F190+'D-2012'!F190+'skolintos lėšos'!F190</f>
        <v>39.7</v>
      </c>
      <c r="G191" s="166">
        <f>SB!G190+'D-2012'!G190+'skolintos lėšos'!G190</f>
        <v>24.8</v>
      </c>
      <c r="H191" s="166">
        <f>SB!H190+'D-2012'!H190+'skolintos lėšos'!H190</f>
        <v>0</v>
      </c>
    </row>
    <row r="192" spans="2:8" ht="15.75">
      <c r="B192" s="99" t="s">
        <v>318</v>
      </c>
      <c r="C192" s="187" t="s">
        <v>147</v>
      </c>
      <c r="D192" s="48">
        <f>SB!D191+'D-2012'!D191+'skolintos lėšos'!D191</f>
        <v>12876.300000000003</v>
      </c>
      <c r="E192" s="48">
        <f>SB!E191+'D-2012'!E191+'skolintos lėšos'!E191</f>
        <v>12184.4</v>
      </c>
      <c r="F192" s="48">
        <f>SB!F191+'D-2012'!F191+'skolintos lėšos'!F191</f>
        <v>8884.9</v>
      </c>
      <c r="G192" s="48">
        <f>SB!G191+'D-2012'!G191+'skolintos lėšos'!G191</f>
        <v>4354.7</v>
      </c>
      <c r="H192" s="48">
        <f>SB!H191+'D-2012'!H191+'skolintos lėšos'!H191</f>
        <v>3299.5</v>
      </c>
    </row>
    <row r="193" spans="2:8" ht="14.25">
      <c r="B193" s="36" t="s">
        <v>225</v>
      </c>
      <c r="C193" s="27" t="s">
        <v>617</v>
      </c>
      <c r="D193" s="51">
        <f>SB!D192+'D-2012'!D192+'skolintos lėšos'!D192</f>
        <v>4649.6</v>
      </c>
      <c r="E193" s="166">
        <f>SB!E192+'D-2012'!E192+'skolintos lėšos'!E192</f>
        <v>4519.7</v>
      </c>
      <c r="F193" s="166">
        <f>SB!F192+'D-2012'!F192+'skolintos lėšos'!F192</f>
        <v>4518.5</v>
      </c>
      <c r="G193" s="166">
        <f>SB!G192+'D-2012'!G192+'skolintos lėšos'!G192</f>
        <v>2652.9</v>
      </c>
      <c r="H193" s="166">
        <f>SB!H192+'D-2012'!H192+'skolintos lėšos'!H192</f>
        <v>1.2</v>
      </c>
    </row>
    <row r="194" spans="2:8" ht="25.5">
      <c r="B194" s="36" t="s">
        <v>269</v>
      </c>
      <c r="C194" s="28" t="s">
        <v>625</v>
      </c>
      <c r="D194" s="51">
        <f>SB!D193+'D-2012'!D193+'skolintos lėšos'!D193</f>
        <v>493.79999999999995</v>
      </c>
      <c r="E194" s="166">
        <f>SB!E193+'D-2012'!E193+'skolintos lėšos'!E193</f>
        <v>465.79999999999995</v>
      </c>
      <c r="F194" s="166">
        <f>SB!F193+'D-2012'!F193+'skolintos lėšos'!F193</f>
        <v>465.79999999999995</v>
      </c>
      <c r="G194" s="166">
        <f>SB!G193+'D-2012'!G193+'skolintos lėšos'!G193</f>
        <v>95.7</v>
      </c>
      <c r="H194" s="166">
        <f>SB!H193+'D-2012'!H193+'skolintos lėšos'!H193</f>
        <v>0</v>
      </c>
    </row>
    <row r="195" spans="2:8" ht="25.5">
      <c r="B195" s="36" t="s">
        <v>270</v>
      </c>
      <c r="C195" s="54" t="s">
        <v>618</v>
      </c>
      <c r="D195" s="51">
        <f>SB!D194+'D-2012'!D194+'skolintos lėšos'!D194</f>
        <v>3204.2</v>
      </c>
      <c r="E195" s="166">
        <f>SB!E194+'D-2012'!E194+'skolintos lėšos'!E194</f>
        <v>3126</v>
      </c>
      <c r="F195" s="166">
        <f>SB!F194+'D-2012'!F194+'skolintos lėšos'!F194</f>
        <v>3117.3</v>
      </c>
      <c r="G195" s="166">
        <f>SB!G194+'D-2012'!G194+'skolintos lėšos'!G194</f>
        <v>1578.6000000000001</v>
      </c>
      <c r="H195" s="166">
        <f>SB!H194+'D-2012'!H194+'skolintos lėšos'!H194</f>
        <v>8.7</v>
      </c>
    </row>
    <row r="196" spans="2:8" ht="28.5">
      <c r="B196" s="36" t="s">
        <v>271</v>
      </c>
      <c r="C196" s="100" t="s">
        <v>619</v>
      </c>
      <c r="D196" s="51">
        <f>SB!D195+'D-2012'!D195+'skolintos lėšos'!D195</f>
        <v>1848.9</v>
      </c>
      <c r="E196" s="166">
        <f>SB!E195+'D-2012'!E195+'skolintos lėšos'!E195</f>
        <v>1632.3999999999999</v>
      </c>
      <c r="F196" s="166">
        <f>SB!F195+'D-2012'!F195+'skolintos lėšos'!F195</f>
        <v>50.3</v>
      </c>
      <c r="G196" s="166">
        <f>SB!G195+'D-2012'!G195+'skolintos lėšos'!G195</f>
        <v>27.5</v>
      </c>
      <c r="H196" s="166">
        <f>SB!H195+'D-2012'!H195+'skolintos lėšos'!H195</f>
        <v>1582.1</v>
      </c>
    </row>
    <row r="197" spans="2:8" ht="14.25">
      <c r="B197" s="36" t="s">
        <v>272</v>
      </c>
      <c r="C197" s="6" t="s">
        <v>620</v>
      </c>
      <c r="D197" s="51">
        <f>SB!D196+'D-2012'!D196+'skolintos lėšos'!D196</f>
        <v>1196</v>
      </c>
      <c r="E197" s="166">
        <f>SB!E196+'D-2012'!E196+'skolintos lėšos'!E196</f>
        <v>1147.6</v>
      </c>
      <c r="F197" s="166">
        <f>SB!F196+'D-2012'!F196+'skolintos lėšos'!F196</f>
        <v>36.7</v>
      </c>
      <c r="G197" s="166">
        <f>SB!G196+'D-2012'!G196+'skolintos lėšos'!G196</f>
        <v>0</v>
      </c>
      <c r="H197" s="166">
        <f>SB!H196+'D-2012'!H196+'skolintos lėšos'!H196</f>
        <v>1110.9</v>
      </c>
    </row>
    <row r="198" spans="2:8" ht="31.5">
      <c r="B198" s="36" t="s">
        <v>273</v>
      </c>
      <c r="C198" s="130" t="s">
        <v>621</v>
      </c>
      <c r="D198" s="51">
        <f>SB!D197+'D-2012'!D197+'skolintos lėšos'!D197</f>
        <v>10.7</v>
      </c>
      <c r="E198" s="166">
        <f>SB!E197+'D-2012'!E197+'skolintos lėšos'!E197</f>
        <v>5</v>
      </c>
      <c r="F198" s="166">
        <f>SB!F197+'D-2012'!F197+'skolintos lėšos'!F197</f>
        <v>5</v>
      </c>
      <c r="G198" s="166">
        <f>SB!G197+'D-2012'!G197+'skolintos lėšos'!G197</f>
        <v>0</v>
      </c>
      <c r="H198" s="166">
        <f>SB!H197+'D-2012'!H197+'skolintos lėšos'!H197</f>
        <v>0</v>
      </c>
    </row>
    <row r="199" spans="2:8" ht="14.25">
      <c r="B199" s="36" t="s">
        <v>274</v>
      </c>
      <c r="C199" s="6" t="s">
        <v>626</v>
      </c>
      <c r="D199" s="51">
        <f>SB!D198+'D-2012'!D198+'skolintos lėšos'!D198</f>
        <v>197.6</v>
      </c>
      <c r="E199" s="166">
        <f>SB!E198+'D-2012'!E198+'skolintos lėšos'!E198</f>
        <v>79.2</v>
      </c>
      <c r="F199" s="166">
        <f>SB!F198+'D-2012'!F198+'skolintos lėšos'!F198</f>
        <v>79.2</v>
      </c>
      <c r="G199" s="166">
        <f>SB!G198+'D-2012'!G198+'skolintos lėšos'!G198</f>
        <v>0</v>
      </c>
      <c r="H199" s="166">
        <f>SB!H198+'D-2012'!H198+'skolintos lėšos'!H198</f>
        <v>0</v>
      </c>
    </row>
    <row r="200" spans="2:8" ht="25.5">
      <c r="B200" s="53" t="s">
        <v>275</v>
      </c>
      <c r="C200" s="11" t="s">
        <v>623</v>
      </c>
      <c r="D200" s="51">
        <f>SB!D199+'D-2012'!D199+'skolintos lėšos'!D199</f>
        <v>541.3</v>
      </c>
      <c r="E200" s="166">
        <f>SB!E199+'D-2012'!E199+'skolintos lėšos'!E199</f>
        <v>482.3</v>
      </c>
      <c r="F200" s="166">
        <f>SB!F199+'D-2012'!F199+'skolintos lėšos'!F199</f>
        <v>482.3</v>
      </c>
      <c r="G200" s="166">
        <f>SB!G199+'D-2012'!G199+'skolintos lėšos'!G199</f>
        <v>0</v>
      </c>
      <c r="H200" s="166">
        <f>SB!H199+'D-2012'!H199+'skolintos lėšos'!H199</f>
        <v>0</v>
      </c>
    </row>
    <row r="201" spans="2:8" ht="18.75" customHeight="1">
      <c r="B201" s="36" t="s">
        <v>276</v>
      </c>
      <c r="C201" s="27" t="s">
        <v>624</v>
      </c>
      <c r="D201" s="51">
        <f>SB!D200+'D-2012'!D200+'skolintos lėšos'!D200</f>
        <v>734.1999999999999</v>
      </c>
      <c r="E201" s="166">
        <f>SB!E200+'D-2012'!E200+'skolintos lėšos'!E200</f>
        <v>726.4000000000001</v>
      </c>
      <c r="F201" s="166">
        <f>SB!F200+'D-2012'!F200+'skolintos lėšos'!F200</f>
        <v>129.8</v>
      </c>
      <c r="G201" s="166">
        <f>SB!G200+'D-2012'!G200+'skolintos lėšos'!G200</f>
        <v>0</v>
      </c>
      <c r="H201" s="166">
        <f>SB!H200+'D-2012'!H200+'skolintos lėšos'!H200</f>
        <v>596.6</v>
      </c>
    </row>
    <row r="202" spans="2:8" ht="12.75">
      <c r="B202" s="36"/>
      <c r="C202" s="11"/>
      <c r="D202" s="5"/>
      <c r="E202" s="5"/>
      <c r="F202" s="5"/>
      <c r="G202" s="5"/>
      <c r="H202" s="5"/>
    </row>
    <row r="203" spans="2:8" ht="12.75">
      <c r="B203" s="78"/>
      <c r="D203" s="78"/>
      <c r="E203" s="78"/>
      <c r="F203" s="78"/>
      <c r="G203" s="78"/>
      <c r="H203" s="78"/>
    </row>
  </sheetData>
  <sheetProtection/>
  <mergeCells count="13">
    <mergeCell ref="F2:H2"/>
    <mergeCell ref="B6:H6"/>
    <mergeCell ref="G12:G13"/>
    <mergeCell ref="D9:D13"/>
    <mergeCell ref="F10:H10"/>
    <mergeCell ref="F11:G11"/>
    <mergeCell ref="H11:H13"/>
    <mergeCell ref="F12:F13"/>
    <mergeCell ref="B9:B13"/>
    <mergeCell ref="B7:H7"/>
    <mergeCell ref="C11:C13"/>
    <mergeCell ref="E9:H9"/>
    <mergeCell ref="E10:E13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2"/>
  <sheetViews>
    <sheetView zoomScalePageLayoutView="0" workbookViewId="0" topLeftCell="A175">
      <selection activeCell="G196" sqref="G196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0.281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263" t="s">
        <v>248</v>
      </c>
      <c r="G1" s="155"/>
      <c r="H1" s="155"/>
    </row>
    <row r="2" spans="4:8" ht="15">
      <c r="D2" s="8"/>
      <c r="E2" s="8"/>
      <c r="F2" s="438" t="s">
        <v>607</v>
      </c>
      <c r="G2" s="438"/>
      <c r="H2" s="438"/>
    </row>
    <row r="3" spans="4:8" ht="15">
      <c r="D3" s="50"/>
      <c r="E3" s="50"/>
      <c r="F3" s="8" t="s">
        <v>247</v>
      </c>
      <c r="G3" s="155"/>
      <c r="H3" s="155"/>
    </row>
    <row r="4" spans="5:8" ht="15">
      <c r="E4" s="8"/>
      <c r="F4" s="8" t="s">
        <v>284</v>
      </c>
      <c r="G4" s="8"/>
      <c r="H4" s="155"/>
    </row>
    <row r="6" spans="2:9" ht="14.25">
      <c r="B6" s="487" t="s">
        <v>508</v>
      </c>
      <c r="C6" s="487"/>
      <c r="D6" s="487"/>
      <c r="E6" s="487"/>
      <c r="F6" s="487"/>
      <c r="G6" s="487"/>
      <c r="H6" s="487"/>
      <c r="I6" s="42"/>
    </row>
    <row r="7" spans="2:9" ht="14.25">
      <c r="B7" s="487" t="s">
        <v>431</v>
      </c>
      <c r="C7" s="487"/>
      <c r="D7" s="487"/>
      <c r="E7" s="487"/>
      <c r="F7" s="487"/>
      <c r="G7" s="487"/>
      <c r="H7" s="487"/>
      <c r="I7" s="41"/>
    </row>
    <row r="8" ht="12.75">
      <c r="H8" s="34" t="s">
        <v>11</v>
      </c>
    </row>
    <row r="9" spans="2:8" ht="12.75" customHeight="1">
      <c r="B9" s="486" t="s">
        <v>295</v>
      </c>
      <c r="C9" s="44"/>
      <c r="D9" s="493" t="s">
        <v>612</v>
      </c>
      <c r="E9" s="484" t="s">
        <v>0</v>
      </c>
      <c r="F9" s="440" t="s">
        <v>12</v>
      </c>
      <c r="G9" s="440"/>
      <c r="H9" s="440"/>
    </row>
    <row r="10" spans="2:8" ht="12.75" customHeight="1">
      <c r="B10" s="486"/>
      <c r="C10" s="488" t="s">
        <v>127</v>
      </c>
      <c r="D10" s="494"/>
      <c r="E10" s="498"/>
      <c r="F10" s="440" t="s">
        <v>13</v>
      </c>
      <c r="G10" s="440"/>
      <c r="H10" s="497" t="s">
        <v>14</v>
      </c>
    </row>
    <row r="11" spans="2:8" ht="12.75" customHeight="1">
      <c r="B11" s="486"/>
      <c r="C11" s="488"/>
      <c r="D11" s="494"/>
      <c r="E11" s="498"/>
      <c r="F11" s="484" t="s">
        <v>15</v>
      </c>
      <c r="G11" s="493" t="s">
        <v>243</v>
      </c>
      <c r="H11" s="497"/>
    </row>
    <row r="12" spans="2:8" ht="29.25" customHeight="1">
      <c r="B12" s="486"/>
      <c r="C12" s="489"/>
      <c r="D12" s="495"/>
      <c r="E12" s="485"/>
      <c r="F12" s="485"/>
      <c r="G12" s="495"/>
      <c r="H12" s="497"/>
    </row>
    <row r="13" spans="2:8" ht="15.75">
      <c r="B13" s="36" t="s">
        <v>16</v>
      </c>
      <c r="C13" s="46" t="s">
        <v>1</v>
      </c>
      <c r="D13" s="35">
        <f>D14+D23+D35+D40+D44+D47+D49+D52</f>
        <v>4335</v>
      </c>
      <c r="E13" s="35">
        <f>F13+H13</f>
        <v>3939.4000000000005</v>
      </c>
      <c r="F13" s="48">
        <f>F14+F23+F35+F40+F47+F44+F49+F52</f>
        <v>2965.6000000000004</v>
      </c>
      <c r="G13" s="48">
        <f>G14+G23+G35+G40+G47+G44+G49+G52</f>
        <v>1191</v>
      </c>
      <c r="H13" s="48">
        <f>H14+H23+H35+H40+H47+H44+H49+H52</f>
        <v>973.8</v>
      </c>
    </row>
    <row r="14" spans="2:8" ht="14.25">
      <c r="B14" s="18" t="s">
        <v>17</v>
      </c>
      <c r="C14" s="27" t="s">
        <v>617</v>
      </c>
      <c r="D14" s="48">
        <f>D15+D16+D18+D19+D20+D21+D22+D17</f>
        <v>390.3</v>
      </c>
      <c r="E14" s="48">
        <f>E15+E16+E18+E19+E20+E21+E22+E17</f>
        <v>375.80000000000007</v>
      </c>
      <c r="F14" s="48">
        <f>F15+F16+F17+F18+F19+F20+F21+F22</f>
        <v>375.8</v>
      </c>
      <c r="G14" s="48">
        <f>G15+G16+G17+G18+G19+G20+G21+G22</f>
        <v>192.20000000000002</v>
      </c>
      <c r="H14" s="48">
        <f>H15+H16+H17+H18+H19+H20+H21+H22</f>
        <v>0</v>
      </c>
    </row>
    <row r="15" spans="2:8" ht="15">
      <c r="B15" s="49" t="s">
        <v>162</v>
      </c>
      <c r="C15" s="50" t="s">
        <v>280</v>
      </c>
      <c r="D15" s="10">
        <v>179.9</v>
      </c>
      <c r="E15" s="10">
        <f aca="true" t="shared" si="0" ref="E15:E34">F15+H15</f>
        <v>176.5</v>
      </c>
      <c r="F15" s="166">
        <v>176.5</v>
      </c>
      <c r="G15" s="166">
        <v>125.7</v>
      </c>
      <c r="H15" s="166"/>
    </row>
    <row r="16" spans="2:8" ht="15">
      <c r="B16" s="16" t="s">
        <v>366</v>
      </c>
      <c r="C16" s="50" t="s">
        <v>365</v>
      </c>
      <c r="D16" s="10">
        <v>38.9</v>
      </c>
      <c r="E16" s="10">
        <f t="shared" si="0"/>
        <v>38.9</v>
      </c>
      <c r="F16" s="166">
        <v>38.9</v>
      </c>
      <c r="G16" s="166">
        <v>28.6</v>
      </c>
      <c r="H16" s="166"/>
    </row>
    <row r="17" spans="2:8" ht="15">
      <c r="B17" s="16" t="s">
        <v>163</v>
      </c>
      <c r="C17" s="50" t="s">
        <v>281</v>
      </c>
      <c r="D17" s="10">
        <v>52</v>
      </c>
      <c r="E17" s="10">
        <f t="shared" si="0"/>
        <v>51.6</v>
      </c>
      <c r="F17" s="166">
        <v>51.6</v>
      </c>
      <c r="G17" s="166">
        <v>37.9</v>
      </c>
      <c r="H17" s="166"/>
    </row>
    <row r="18" spans="2:8" ht="15">
      <c r="B18" s="16" t="s">
        <v>164</v>
      </c>
      <c r="C18" s="8" t="s">
        <v>241</v>
      </c>
      <c r="D18" s="10">
        <v>30</v>
      </c>
      <c r="E18" s="10">
        <f t="shared" si="0"/>
        <v>30</v>
      </c>
      <c r="F18" s="166">
        <v>30</v>
      </c>
      <c r="G18" s="166"/>
      <c r="H18" s="172"/>
    </row>
    <row r="19" spans="2:8" ht="15">
      <c r="B19" s="16" t="s">
        <v>165</v>
      </c>
      <c r="C19" s="8" t="s">
        <v>244</v>
      </c>
      <c r="D19" s="10">
        <v>35</v>
      </c>
      <c r="E19" s="10">
        <f t="shared" si="0"/>
        <v>27.9</v>
      </c>
      <c r="F19" s="166">
        <v>27.9</v>
      </c>
      <c r="G19" s="166"/>
      <c r="H19" s="172"/>
    </row>
    <row r="20" spans="2:8" ht="15">
      <c r="B20" s="16" t="s">
        <v>166</v>
      </c>
      <c r="C20" s="8" t="s">
        <v>86</v>
      </c>
      <c r="D20" s="10">
        <v>11.2</v>
      </c>
      <c r="E20" s="10">
        <f t="shared" si="0"/>
        <v>11.1</v>
      </c>
      <c r="F20" s="166">
        <v>11.1</v>
      </c>
      <c r="G20" s="166"/>
      <c r="H20" s="172"/>
    </row>
    <row r="21" spans="2:8" ht="15">
      <c r="B21" s="49" t="s">
        <v>167</v>
      </c>
      <c r="C21" s="8" t="s">
        <v>87</v>
      </c>
      <c r="D21" s="10">
        <v>40</v>
      </c>
      <c r="E21" s="10">
        <f t="shared" si="0"/>
        <v>36.5</v>
      </c>
      <c r="F21" s="166">
        <v>36.5</v>
      </c>
      <c r="G21" s="166"/>
      <c r="H21" s="172"/>
    </row>
    <row r="22" spans="2:8" ht="15.75" customHeight="1">
      <c r="B22" s="49" t="s">
        <v>168</v>
      </c>
      <c r="C22" s="52" t="s">
        <v>82</v>
      </c>
      <c r="D22" s="10">
        <v>3.3</v>
      </c>
      <c r="E22" s="10">
        <f t="shared" si="0"/>
        <v>3.3</v>
      </c>
      <c r="F22" s="166">
        <v>3.3</v>
      </c>
      <c r="G22" s="166"/>
      <c r="H22" s="172"/>
    </row>
    <row r="23" spans="2:8" ht="26.25" customHeight="1">
      <c r="B23" s="53" t="s">
        <v>18</v>
      </c>
      <c r="C23" s="54" t="s">
        <v>618</v>
      </c>
      <c r="D23" s="55">
        <f>D24+D25+D26+D27+D28+D29+D30+D31+D32+D33+D34</f>
        <v>2015.3</v>
      </c>
      <c r="E23" s="12">
        <f>F23+H23</f>
        <v>1992.3000000000002</v>
      </c>
      <c r="F23" s="170">
        <f>F24+F26+F27+F28+F29+F30+F32+F25+F31+F34+F33</f>
        <v>1983.6000000000001</v>
      </c>
      <c r="G23" s="170">
        <f>G24+G26+G27+G28+G29+G30+G32+G25+G31+G34+G33</f>
        <v>971.3000000000001</v>
      </c>
      <c r="H23" s="170">
        <f>H24+H26+H27+H28+H29+H30+H32+H25+H31+H34+H33</f>
        <v>8.7</v>
      </c>
    </row>
    <row r="24" spans="2:8" ht="15">
      <c r="B24" s="56" t="s">
        <v>296</v>
      </c>
      <c r="C24" s="20" t="s">
        <v>279</v>
      </c>
      <c r="D24" s="153">
        <v>1560.3</v>
      </c>
      <c r="E24" s="57">
        <f>F24+H24</f>
        <v>1546.8</v>
      </c>
      <c r="F24" s="10">
        <v>1538.1</v>
      </c>
      <c r="G24" s="15">
        <v>913.2</v>
      </c>
      <c r="H24" s="15">
        <v>8.7</v>
      </c>
    </row>
    <row r="25" spans="2:8" ht="15">
      <c r="B25" s="56" t="s">
        <v>159</v>
      </c>
      <c r="C25" s="21" t="s">
        <v>278</v>
      </c>
      <c r="D25" s="153">
        <v>94.7</v>
      </c>
      <c r="E25" s="57">
        <f t="shared" si="0"/>
        <v>94.2</v>
      </c>
      <c r="F25" s="10">
        <v>94.2</v>
      </c>
      <c r="G25" s="15">
        <v>53.5</v>
      </c>
      <c r="H25" s="15"/>
    </row>
    <row r="26" spans="2:8" ht="15">
      <c r="B26" s="56" t="s">
        <v>170</v>
      </c>
      <c r="C26" s="21" t="s">
        <v>77</v>
      </c>
      <c r="D26" s="88">
        <v>5.7</v>
      </c>
      <c r="E26" s="57">
        <f t="shared" si="0"/>
        <v>5.7</v>
      </c>
      <c r="F26" s="10">
        <v>5.7</v>
      </c>
      <c r="G26" s="15"/>
      <c r="H26" s="15"/>
    </row>
    <row r="27" spans="2:8" ht="15">
      <c r="B27" s="56" t="s">
        <v>166</v>
      </c>
      <c r="C27" s="21" t="s">
        <v>177</v>
      </c>
      <c r="D27" s="88">
        <v>240.1</v>
      </c>
      <c r="E27" s="57">
        <f t="shared" si="0"/>
        <v>237.1</v>
      </c>
      <c r="F27" s="10">
        <v>237.1</v>
      </c>
      <c r="G27" s="15"/>
      <c r="H27" s="15"/>
    </row>
    <row r="28" spans="2:8" ht="15">
      <c r="B28" s="56" t="s">
        <v>171</v>
      </c>
      <c r="C28" s="52" t="s">
        <v>2</v>
      </c>
      <c r="D28" s="13">
        <v>50</v>
      </c>
      <c r="E28" s="57">
        <f t="shared" si="0"/>
        <v>49.7</v>
      </c>
      <c r="F28" s="10">
        <v>49.7</v>
      </c>
      <c r="G28" s="171"/>
      <c r="H28" s="171"/>
    </row>
    <row r="29" spans="2:8" ht="15">
      <c r="B29" s="56" t="s">
        <v>168</v>
      </c>
      <c r="C29" s="52" t="s">
        <v>82</v>
      </c>
      <c r="D29" s="153">
        <v>19.4</v>
      </c>
      <c r="E29" s="57">
        <f t="shared" si="0"/>
        <v>18.2</v>
      </c>
      <c r="F29" s="10">
        <v>18.2</v>
      </c>
      <c r="G29" s="171"/>
      <c r="H29" s="171"/>
    </row>
    <row r="30" spans="2:8" ht="15">
      <c r="B30" s="56" t="s">
        <v>287</v>
      </c>
      <c r="C30" s="21" t="s">
        <v>4</v>
      </c>
      <c r="D30" s="96">
        <v>19.2</v>
      </c>
      <c r="E30" s="57">
        <f t="shared" si="0"/>
        <v>15.9</v>
      </c>
      <c r="F30" s="61">
        <v>15.9</v>
      </c>
      <c r="G30" s="43"/>
      <c r="H30" s="171"/>
    </row>
    <row r="31" spans="2:8" ht="30">
      <c r="B31" s="101" t="s">
        <v>161</v>
      </c>
      <c r="C31" s="190" t="s">
        <v>277</v>
      </c>
      <c r="D31" s="96">
        <v>0.5</v>
      </c>
      <c r="E31" s="57">
        <f t="shared" si="0"/>
        <v>0</v>
      </c>
      <c r="F31" s="61"/>
      <c r="G31" s="43"/>
      <c r="H31" s="171"/>
    </row>
    <row r="32" spans="2:8" ht="30">
      <c r="B32" s="101" t="s">
        <v>172</v>
      </c>
      <c r="C32" s="62" t="s">
        <v>120</v>
      </c>
      <c r="D32" s="96">
        <v>5.8</v>
      </c>
      <c r="E32" s="57">
        <f t="shared" si="0"/>
        <v>5.8</v>
      </c>
      <c r="F32" s="15">
        <v>5.8</v>
      </c>
      <c r="G32" s="15">
        <v>4.2</v>
      </c>
      <c r="H32" s="16"/>
    </row>
    <row r="33" spans="2:8" ht="15">
      <c r="B33" s="101" t="s">
        <v>576</v>
      </c>
      <c r="C33" s="248" t="s">
        <v>353</v>
      </c>
      <c r="D33" s="96">
        <v>0.5</v>
      </c>
      <c r="E33" s="57">
        <f>F33+H33</f>
        <v>0.5</v>
      </c>
      <c r="F33" s="166">
        <v>0.5</v>
      </c>
      <c r="G33" s="166">
        <v>0.4</v>
      </c>
      <c r="H33" s="45"/>
    </row>
    <row r="34" spans="2:8" ht="30">
      <c r="B34" s="101" t="s">
        <v>470</v>
      </c>
      <c r="C34" s="248" t="s">
        <v>505</v>
      </c>
      <c r="D34" s="96">
        <v>19.1</v>
      </c>
      <c r="E34" s="57">
        <f t="shared" si="0"/>
        <v>18.4</v>
      </c>
      <c r="F34" s="166">
        <v>18.4</v>
      </c>
      <c r="G34" s="166"/>
      <c r="H34" s="45"/>
    </row>
    <row r="35" spans="2:8" ht="30.75" customHeight="1">
      <c r="B35" s="36" t="s">
        <v>19</v>
      </c>
      <c r="C35" s="64" t="s">
        <v>619</v>
      </c>
      <c r="D35" s="75">
        <f>D36+D37+D38+D39</f>
        <v>586.1999999999999</v>
      </c>
      <c r="E35" s="173">
        <f>E36+E38+E37+E39</f>
        <v>426.8</v>
      </c>
      <c r="F35" s="173">
        <f>F36+F38+F37+F39</f>
        <v>50.3</v>
      </c>
      <c r="G35" s="173">
        <f>G36+G38+G37+G39</f>
        <v>27.5</v>
      </c>
      <c r="H35" s="173">
        <f>H36+H38+H37+H39</f>
        <v>376.5</v>
      </c>
    </row>
    <row r="36" spans="2:8" ht="15">
      <c r="B36" s="49" t="s">
        <v>173</v>
      </c>
      <c r="C36" s="66" t="s">
        <v>3</v>
      </c>
      <c r="D36" s="13">
        <v>11</v>
      </c>
      <c r="E36" s="57">
        <f>F36+H36</f>
        <v>11</v>
      </c>
      <c r="F36" s="10">
        <v>11</v>
      </c>
      <c r="G36" s="15">
        <v>8.4</v>
      </c>
      <c r="H36" s="171"/>
    </row>
    <row r="37" spans="2:8" ht="15">
      <c r="B37" s="49" t="s">
        <v>174</v>
      </c>
      <c r="C37" s="66" t="s">
        <v>156</v>
      </c>
      <c r="D37" s="153">
        <v>539.4</v>
      </c>
      <c r="E37" s="57">
        <f>F37+H37</f>
        <v>381.2</v>
      </c>
      <c r="F37" s="10">
        <v>25.5</v>
      </c>
      <c r="G37" s="15">
        <v>19.1</v>
      </c>
      <c r="H37" s="15">
        <v>355.7</v>
      </c>
    </row>
    <row r="38" spans="2:8" ht="15">
      <c r="B38" s="49" t="s">
        <v>175</v>
      </c>
      <c r="C38" s="8" t="s">
        <v>84</v>
      </c>
      <c r="D38" s="13">
        <v>15</v>
      </c>
      <c r="E38" s="57">
        <f>F38+H38</f>
        <v>13.8</v>
      </c>
      <c r="F38" s="10">
        <v>13.8</v>
      </c>
      <c r="G38" s="14"/>
      <c r="H38" s="14"/>
    </row>
    <row r="39" spans="2:8" ht="15">
      <c r="B39" s="49" t="s">
        <v>161</v>
      </c>
      <c r="C39" s="8" t="s">
        <v>450</v>
      </c>
      <c r="D39" s="153">
        <v>20.8</v>
      </c>
      <c r="E39" s="57">
        <f>F39+H39</f>
        <v>20.8</v>
      </c>
      <c r="F39" s="57"/>
      <c r="G39" s="232"/>
      <c r="H39" s="232">
        <v>20.8</v>
      </c>
    </row>
    <row r="40" spans="2:8" ht="14.25">
      <c r="B40" s="36" t="s">
        <v>20</v>
      </c>
      <c r="C40" s="6" t="s">
        <v>620</v>
      </c>
      <c r="D40" s="399">
        <f>D41+D42+D43</f>
        <v>643.5999999999999</v>
      </c>
      <c r="E40" s="125">
        <f>E41+E42+E43</f>
        <v>625.3000000000001</v>
      </c>
      <c r="F40" s="125">
        <f>F41+F42+F43</f>
        <v>36.7</v>
      </c>
      <c r="G40" s="125">
        <f>G41+G42+G43</f>
        <v>0</v>
      </c>
      <c r="H40" s="125">
        <f>H41+H42+H43</f>
        <v>588.6</v>
      </c>
    </row>
    <row r="41" spans="2:8" ht="15">
      <c r="B41" s="49" t="s">
        <v>161</v>
      </c>
      <c r="C41" s="8" t="s">
        <v>78</v>
      </c>
      <c r="D41" s="153">
        <v>9.3</v>
      </c>
      <c r="E41" s="57">
        <f>F41+H41</f>
        <v>5.7</v>
      </c>
      <c r="F41" s="10">
        <v>5.7</v>
      </c>
      <c r="G41" s="14"/>
      <c r="H41" s="14"/>
    </row>
    <row r="42" spans="2:8" ht="15">
      <c r="B42" s="49" t="s">
        <v>161</v>
      </c>
      <c r="C42" s="8" t="s">
        <v>85</v>
      </c>
      <c r="D42" s="13">
        <v>25</v>
      </c>
      <c r="E42" s="57">
        <f>F42+H42</f>
        <v>25</v>
      </c>
      <c r="F42" s="10">
        <v>25</v>
      </c>
      <c r="G42" s="14"/>
      <c r="H42" s="14"/>
    </row>
    <row r="43" spans="2:8" ht="15">
      <c r="B43" s="49" t="s">
        <v>161</v>
      </c>
      <c r="C43" s="8" t="s">
        <v>158</v>
      </c>
      <c r="D43" s="153">
        <v>609.3</v>
      </c>
      <c r="E43" s="57">
        <f>F43+H43</f>
        <v>594.6</v>
      </c>
      <c r="F43" s="10">
        <v>6</v>
      </c>
      <c r="G43" s="14"/>
      <c r="H43" s="10">
        <v>588.6</v>
      </c>
    </row>
    <row r="44" spans="2:8" ht="28.5">
      <c r="B44" s="36" t="s">
        <v>79</v>
      </c>
      <c r="C44" s="7" t="s">
        <v>621</v>
      </c>
      <c r="D44" s="69">
        <f>D45+D46</f>
        <v>10.7</v>
      </c>
      <c r="E44" s="12">
        <f>E45+E46</f>
        <v>5</v>
      </c>
      <c r="F44" s="12">
        <f>F45+F46</f>
        <v>5</v>
      </c>
      <c r="G44" s="12">
        <f>G45+G46</f>
        <v>0</v>
      </c>
      <c r="H44" s="12">
        <f>H45+H46</f>
        <v>0</v>
      </c>
    </row>
    <row r="45" spans="2:8" ht="15">
      <c r="B45" s="49" t="s">
        <v>161</v>
      </c>
      <c r="C45" s="8" t="s">
        <v>78</v>
      </c>
      <c r="D45" s="153">
        <v>10.7</v>
      </c>
      <c r="E45" s="68">
        <f>F45+H45</f>
        <v>5</v>
      </c>
      <c r="F45" s="10">
        <v>5</v>
      </c>
      <c r="G45" s="14"/>
      <c r="H45" s="14"/>
    </row>
    <row r="46" spans="2:8" ht="15">
      <c r="B46" s="49" t="s">
        <v>451</v>
      </c>
      <c r="C46" s="8" t="s">
        <v>452</v>
      </c>
      <c r="D46" s="5"/>
      <c r="E46" s="68">
        <f>F46+H46</f>
        <v>0</v>
      </c>
      <c r="F46" s="10"/>
      <c r="G46" s="14"/>
      <c r="H46" s="14"/>
    </row>
    <row r="47" spans="2:8" ht="14.25">
      <c r="B47" s="36" t="s">
        <v>149</v>
      </c>
      <c r="C47" s="25" t="s">
        <v>622</v>
      </c>
      <c r="D47" s="97">
        <f>D48</f>
        <v>141</v>
      </c>
      <c r="E47" s="125">
        <f>F47+H47</f>
        <v>25.6</v>
      </c>
      <c r="F47" s="129">
        <f>F48</f>
        <v>25.6</v>
      </c>
      <c r="G47" s="152">
        <f>G48</f>
        <v>0</v>
      </c>
      <c r="H47" s="152">
        <f>H48</f>
        <v>0</v>
      </c>
    </row>
    <row r="48" spans="2:8" ht="15">
      <c r="B48" s="16" t="s">
        <v>459</v>
      </c>
      <c r="C48" s="71" t="s">
        <v>148</v>
      </c>
      <c r="D48" s="414">
        <v>141</v>
      </c>
      <c r="E48" s="10">
        <f>F48+H48</f>
        <v>25.6</v>
      </c>
      <c r="F48" s="129">
        <v>25.6</v>
      </c>
      <c r="G48" s="16"/>
      <c r="H48" s="72"/>
    </row>
    <row r="49" spans="2:9" ht="28.5">
      <c r="B49" s="36" t="s">
        <v>152</v>
      </c>
      <c r="C49" s="7" t="s">
        <v>623</v>
      </c>
      <c r="D49" s="75">
        <f>D50+D51</f>
        <v>541.3</v>
      </c>
      <c r="E49" s="129">
        <f>E50+E51</f>
        <v>482.3</v>
      </c>
      <c r="F49" s="129">
        <f>F50+F51</f>
        <v>482.3</v>
      </c>
      <c r="G49" s="129">
        <f>G50+G51</f>
        <v>0</v>
      </c>
      <c r="H49" s="129">
        <f>H50+H51</f>
        <v>0</v>
      </c>
      <c r="I49" s="156"/>
    </row>
    <row r="50" spans="2:8" ht="15">
      <c r="B50" s="16" t="s">
        <v>460</v>
      </c>
      <c r="C50" s="71" t="s">
        <v>125</v>
      </c>
      <c r="D50" s="35">
        <v>520</v>
      </c>
      <c r="E50" s="10">
        <f>F50</f>
        <v>461</v>
      </c>
      <c r="F50" s="10">
        <v>461</v>
      </c>
      <c r="G50" s="14"/>
      <c r="H50" s="15"/>
    </row>
    <row r="51" spans="2:8" ht="30">
      <c r="B51" s="16" t="s">
        <v>460</v>
      </c>
      <c r="C51" s="240" t="s">
        <v>463</v>
      </c>
      <c r="D51" s="153">
        <v>21.3</v>
      </c>
      <c r="E51" s="10">
        <f>F51+H51</f>
        <v>21.3</v>
      </c>
      <c r="F51" s="14">
        <v>21.3</v>
      </c>
      <c r="G51" s="14"/>
      <c r="H51" s="15"/>
    </row>
    <row r="52" spans="2:8" ht="14.25">
      <c r="B52" s="73" t="s">
        <v>157</v>
      </c>
      <c r="C52" s="27" t="s">
        <v>624</v>
      </c>
      <c r="D52" s="97">
        <f>D53+D54</f>
        <v>6.6</v>
      </c>
      <c r="E52" s="129">
        <f>E53+E54</f>
        <v>6.3</v>
      </c>
      <c r="F52" s="129">
        <f>F53+F54</f>
        <v>6.3</v>
      </c>
      <c r="G52" s="129">
        <f>G53+G54</f>
        <v>0</v>
      </c>
      <c r="H52" s="129">
        <f>H53+H54</f>
        <v>0</v>
      </c>
    </row>
    <row r="53" spans="2:8" ht="15">
      <c r="B53" s="16" t="s">
        <v>461</v>
      </c>
      <c r="C53" s="74" t="s">
        <v>80</v>
      </c>
      <c r="D53" s="16">
        <v>6.6</v>
      </c>
      <c r="E53" s="57">
        <f>F53+H53</f>
        <v>6.3</v>
      </c>
      <c r="F53" s="10">
        <v>6.3</v>
      </c>
      <c r="G53" s="15"/>
      <c r="H53" s="15"/>
    </row>
    <row r="54" spans="2:8" ht="15">
      <c r="B54" s="16" t="s">
        <v>169</v>
      </c>
      <c r="C54" s="74" t="s">
        <v>81</v>
      </c>
      <c r="D54" s="15">
        <v>0</v>
      </c>
      <c r="E54" s="57">
        <f>F54+H54</f>
        <v>0</v>
      </c>
      <c r="F54" s="10"/>
      <c r="G54" s="15"/>
      <c r="H54" s="15"/>
    </row>
    <row r="55" spans="2:8" ht="15.75">
      <c r="B55" s="36" t="s">
        <v>21</v>
      </c>
      <c r="C55" s="178" t="s">
        <v>240</v>
      </c>
      <c r="D55" s="129">
        <f>D56</f>
        <v>64.4</v>
      </c>
      <c r="E55" s="129">
        <f>E56</f>
        <v>63.8</v>
      </c>
      <c r="F55" s="129">
        <f>F56</f>
        <v>63.8</v>
      </c>
      <c r="G55" s="129">
        <f>G56</f>
        <v>46.4</v>
      </c>
      <c r="H55" s="129">
        <f>H56</f>
        <v>0</v>
      </c>
    </row>
    <row r="56" spans="2:8" ht="27.75" customHeight="1">
      <c r="B56" s="36" t="s">
        <v>22</v>
      </c>
      <c r="C56" s="28" t="s">
        <v>618</v>
      </c>
      <c r="D56" s="67">
        <v>64.4</v>
      </c>
      <c r="E56" s="129">
        <f aca="true" t="shared" si="1" ref="D56:E61">F56+H56</f>
        <v>63.8</v>
      </c>
      <c r="F56" s="129">
        <v>63.8</v>
      </c>
      <c r="G56" s="73">
        <v>46.4</v>
      </c>
      <c r="H56" s="16"/>
    </row>
    <row r="57" spans="2:13" ht="31.5">
      <c r="B57" s="36" t="s">
        <v>23</v>
      </c>
      <c r="C57" s="130" t="s">
        <v>88</v>
      </c>
      <c r="D57" s="129">
        <f>D58</f>
        <v>359.7</v>
      </c>
      <c r="E57" s="150">
        <f t="shared" si="1"/>
        <v>333.59999999999997</v>
      </c>
      <c r="F57" s="129">
        <f>F58</f>
        <v>333.59999999999997</v>
      </c>
      <c r="G57" s="129">
        <f>G58</f>
        <v>12.3</v>
      </c>
      <c r="H57" s="129">
        <f>H58</f>
        <v>0</v>
      </c>
      <c r="I57" s="76"/>
      <c r="J57" s="77"/>
      <c r="K57" s="77"/>
      <c r="L57" s="78"/>
      <c r="M57" s="78"/>
    </row>
    <row r="58" spans="2:13" ht="30" customHeight="1">
      <c r="B58" s="36" t="s">
        <v>24</v>
      </c>
      <c r="C58" s="161" t="s">
        <v>625</v>
      </c>
      <c r="D58" s="150">
        <f>D59+D60+D61+D62+D63+D64+D72+D73+D74+D75+D76+D77+D78+D79+D80+D81+D82</f>
        <v>359.7</v>
      </c>
      <c r="E58" s="150">
        <f t="shared" si="1"/>
        <v>333.59999999999997</v>
      </c>
      <c r="F58" s="150">
        <f>F59+F60+F61+F62+F63+F64+F72+F73+F74+F75+F76+F77+F78+F79+F80+F81+F82</f>
        <v>333.59999999999997</v>
      </c>
      <c r="G58" s="150">
        <f>G59+G60+G61+G62+G63+G64+G72+G73+G74+G75+G76+G77+G78+G79+G80+G81+G82</f>
        <v>12.3</v>
      </c>
      <c r="H58" s="150">
        <f>H59+H60+H61+H62+H63+H64+H72+H73+H74+H75+H76+H77+H78+H79+H80+H81+H82</f>
        <v>0</v>
      </c>
      <c r="I58" s="76"/>
      <c r="J58" s="77"/>
      <c r="K58" s="77"/>
      <c r="L58" s="78"/>
      <c r="M58" s="78"/>
    </row>
    <row r="59" spans="2:13" ht="15">
      <c r="B59" s="16" t="s">
        <v>283</v>
      </c>
      <c r="C59" s="29" t="s">
        <v>89</v>
      </c>
      <c r="D59" s="10">
        <f t="shared" si="1"/>
        <v>0</v>
      </c>
      <c r="E59" s="79">
        <f t="shared" si="1"/>
        <v>0</v>
      </c>
      <c r="F59" s="10"/>
      <c r="G59" s="171"/>
      <c r="H59" s="171"/>
      <c r="I59" s="76"/>
      <c r="J59" s="77"/>
      <c r="K59" s="77"/>
      <c r="L59" s="78"/>
      <c r="M59" s="78"/>
    </row>
    <row r="60" spans="2:13" ht="15">
      <c r="B60" s="16" t="s">
        <v>292</v>
      </c>
      <c r="C60" s="23" t="s">
        <v>293</v>
      </c>
      <c r="D60" s="10">
        <f t="shared" si="1"/>
        <v>0</v>
      </c>
      <c r="E60" s="79">
        <f t="shared" si="1"/>
        <v>0</v>
      </c>
      <c r="F60" s="10"/>
      <c r="G60" s="171"/>
      <c r="H60" s="171"/>
      <c r="I60" s="76"/>
      <c r="J60" s="77"/>
      <c r="K60" s="77"/>
      <c r="L60" s="78"/>
      <c r="M60" s="78"/>
    </row>
    <row r="61" spans="2:13" ht="15">
      <c r="B61" s="16" t="s">
        <v>232</v>
      </c>
      <c r="C61" s="23" t="s">
        <v>90</v>
      </c>
      <c r="D61" s="10">
        <f t="shared" si="1"/>
        <v>1.3</v>
      </c>
      <c r="E61" s="79">
        <f t="shared" si="1"/>
        <v>1.3</v>
      </c>
      <c r="F61" s="10">
        <v>1.3</v>
      </c>
      <c r="G61" s="15"/>
      <c r="H61" s="15"/>
      <c r="I61" s="80"/>
      <c r="J61" s="77"/>
      <c r="K61" s="81"/>
      <c r="L61" s="81"/>
      <c r="M61" s="81"/>
    </row>
    <row r="62" spans="2:13" ht="15">
      <c r="B62" s="16" t="s">
        <v>233</v>
      </c>
      <c r="C62" s="23" t="s">
        <v>91</v>
      </c>
      <c r="D62" s="10">
        <f aca="true" t="shared" si="2" ref="D62:E82">E62+G62</f>
        <v>0.6</v>
      </c>
      <c r="E62" s="79">
        <f t="shared" si="2"/>
        <v>0.6</v>
      </c>
      <c r="F62" s="10">
        <v>0.6</v>
      </c>
      <c r="G62" s="15"/>
      <c r="H62" s="15"/>
      <c r="I62" s="80"/>
      <c r="J62" s="77"/>
      <c r="K62" s="81"/>
      <c r="L62" s="81"/>
      <c r="M62" s="81"/>
    </row>
    <row r="63" spans="2:13" ht="15">
      <c r="B63" s="49" t="s">
        <v>233</v>
      </c>
      <c r="C63" s="23" t="s">
        <v>92</v>
      </c>
      <c r="D63" s="10">
        <v>12.3</v>
      </c>
      <c r="E63" s="79">
        <f t="shared" si="2"/>
        <v>11.3</v>
      </c>
      <c r="F63" s="10">
        <v>11.3</v>
      </c>
      <c r="G63" s="16"/>
      <c r="H63" s="16"/>
      <c r="I63" s="80"/>
      <c r="J63" s="77"/>
      <c r="K63" s="81"/>
      <c r="L63" s="81"/>
      <c r="M63" s="81"/>
    </row>
    <row r="64" spans="2:13" ht="15">
      <c r="B64" s="16"/>
      <c r="C64" s="8" t="s">
        <v>151</v>
      </c>
      <c r="D64" s="10">
        <f>D65+D66+D67+D68+D69+D70+D71</f>
        <v>294.4</v>
      </c>
      <c r="E64" s="57">
        <f t="shared" si="2"/>
        <v>270.5</v>
      </c>
      <c r="F64" s="57">
        <f>F65+F66+F67+F68+F69+F70+F71</f>
        <v>270.5</v>
      </c>
      <c r="G64" s="57">
        <f>G65+G66+G67+G68+G69+G70+G71</f>
        <v>0</v>
      </c>
      <c r="H64" s="57">
        <f>H65+H66+H67+H68+H69+H70+H71</f>
        <v>0</v>
      </c>
      <c r="I64" s="80"/>
      <c r="J64" s="77"/>
      <c r="K64" s="81"/>
      <c r="L64" s="81"/>
      <c r="M64" s="81"/>
    </row>
    <row r="65" spans="2:13" ht="15">
      <c r="B65" s="49" t="s">
        <v>235</v>
      </c>
      <c r="C65" s="400" t="s">
        <v>93</v>
      </c>
      <c r="D65" s="218">
        <v>160.8</v>
      </c>
      <c r="E65" s="402">
        <f t="shared" si="2"/>
        <v>149.6</v>
      </c>
      <c r="F65" s="218">
        <v>149.6</v>
      </c>
      <c r="G65" s="15"/>
      <c r="H65" s="15"/>
      <c r="I65" s="80"/>
      <c r="J65" s="77"/>
      <c r="K65" s="81"/>
      <c r="L65" s="83"/>
      <c r="M65" s="83"/>
    </row>
    <row r="66" spans="2:13" ht="15">
      <c r="B66" s="16" t="s">
        <v>236</v>
      </c>
      <c r="C66" s="400" t="s">
        <v>94</v>
      </c>
      <c r="D66" s="218">
        <v>19.2</v>
      </c>
      <c r="E66" s="402">
        <f t="shared" si="2"/>
        <v>19.2</v>
      </c>
      <c r="F66" s="218">
        <v>19.2</v>
      </c>
      <c r="G66" s="171"/>
      <c r="H66" s="15"/>
      <c r="I66" s="84"/>
      <c r="J66" s="81"/>
      <c r="K66" s="81"/>
      <c r="L66" s="81"/>
      <c r="M66" s="81"/>
    </row>
    <row r="67" spans="2:8" ht="15">
      <c r="B67" s="16" t="s">
        <v>236</v>
      </c>
      <c r="C67" s="400" t="s">
        <v>371</v>
      </c>
      <c r="D67" s="218">
        <v>1</v>
      </c>
      <c r="E67" s="402">
        <f t="shared" si="2"/>
        <v>0.8</v>
      </c>
      <c r="F67" s="218">
        <v>0.8</v>
      </c>
      <c r="G67" s="15"/>
      <c r="H67" s="15"/>
    </row>
    <row r="68" spans="2:8" ht="15">
      <c r="B68" s="16" t="s">
        <v>236</v>
      </c>
      <c r="C68" s="400" t="s">
        <v>95</v>
      </c>
      <c r="D68" s="218">
        <f t="shared" si="2"/>
        <v>0</v>
      </c>
      <c r="E68" s="402">
        <f t="shared" si="2"/>
        <v>0</v>
      </c>
      <c r="F68" s="218"/>
      <c r="G68" s="15"/>
      <c r="H68" s="15"/>
    </row>
    <row r="69" spans="2:8" ht="15">
      <c r="B69" s="16" t="s">
        <v>236</v>
      </c>
      <c r="C69" s="400" t="s">
        <v>96</v>
      </c>
      <c r="D69" s="218">
        <v>37.4</v>
      </c>
      <c r="E69" s="402">
        <f t="shared" si="2"/>
        <v>24.9</v>
      </c>
      <c r="F69" s="218">
        <v>24.9</v>
      </c>
      <c r="G69" s="16"/>
      <c r="H69" s="16"/>
    </row>
    <row r="70" spans="2:8" ht="15">
      <c r="B70" s="16" t="s">
        <v>237</v>
      </c>
      <c r="C70" s="401" t="s">
        <v>97</v>
      </c>
      <c r="D70" s="218">
        <f t="shared" si="2"/>
        <v>0</v>
      </c>
      <c r="E70" s="402">
        <f t="shared" si="2"/>
        <v>0</v>
      </c>
      <c r="F70" s="218"/>
      <c r="G70" s="16"/>
      <c r="H70" s="16"/>
    </row>
    <row r="71" spans="2:8" ht="15">
      <c r="B71" s="16" t="s">
        <v>234</v>
      </c>
      <c r="C71" s="401" t="s">
        <v>98</v>
      </c>
      <c r="D71" s="10">
        <f t="shared" si="2"/>
        <v>76</v>
      </c>
      <c r="E71" s="57">
        <f t="shared" si="2"/>
        <v>76</v>
      </c>
      <c r="F71" s="10">
        <v>76</v>
      </c>
      <c r="G71" s="16"/>
      <c r="H71" s="15"/>
    </row>
    <row r="72" spans="2:8" ht="15">
      <c r="B72" s="56" t="s">
        <v>233</v>
      </c>
      <c r="C72" s="23" t="s">
        <v>99</v>
      </c>
      <c r="D72" s="10">
        <v>8.6</v>
      </c>
      <c r="E72" s="57">
        <f t="shared" si="2"/>
        <v>8.2</v>
      </c>
      <c r="F72" s="10">
        <v>8.2</v>
      </c>
      <c r="G72" s="16"/>
      <c r="H72" s="15"/>
    </row>
    <row r="73" spans="2:9" ht="15">
      <c r="B73" s="56" t="s">
        <v>176</v>
      </c>
      <c r="C73" s="23" t="s">
        <v>100</v>
      </c>
      <c r="D73" s="10">
        <v>22.2</v>
      </c>
      <c r="E73" s="57">
        <f t="shared" si="2"/>
        <v>22.2</v>
      </c>
      <c r="F73" s="10">
        <v>22.2</v>
      </c>
      <c r="G73" s="15">
        <v>2.9</v>
      </c>
      <c r="H73" s="15"/>
      <c r="I73" s="169"/>
    </row>
    <row r="74" spans="2:9" ht="15">
      <c r="B74" s="56" t="s">
        <v>232</v>
      </c>
      <c r="C74" s="23" t="s">
        <v>439</v>
      </c>
      <c r="D74" s="10">
        <f t="shared" si="2"/>
        <v>0</v>
      </c>
      <c r="E74" s="57">
        <f t="shared" si="2"/>
        <v>0</v>
      </c>
      <c r="F74" s="10"/>
      <c r="G74" s="16"/>
      <c r="H74" s="15"/>
      <c r="I74" s="169"/>
    </row>
    <row r="75" spans="2:9" ht="15">
      <c r="B75" s="56" t="s">
        <v>232</v>
      </c>
      <c r="C75" s="23" t="s">
        <v>440</v>
      </c>
      <c r="D75" s="10">
        <f t="shared" si="2"/>
        <v>0</v>
      </c>
      <c r="E75" s="57">
        <f t="shared" si="2"/>
        <v>0</v>
      </c>
      <c r="F75" s="10"/>
      <c r="G75" s="16"/>
      <c r="H75" s="15"/>
      <c r="I75" s="169"/>
    </row>
    <row r="76" spans="2:8" ht="15">
      <c r="B76" s="56" t="s">
        <v>232</v>
      </c>
      <c r="C76" s="23" t="s">
        <v>441</v>
      </c>
      <c r="D76" s="10">
        <f t="shared" si="2"/>
        <v>0</v>
      </c>
      <c r="E76" s="57">
        <f t="shared" si="2"/>
        <v>0</v>
      </c>
      <c r="F76" s="10"/>
      <c r="G76" s="16"/>
      <c r="H76" s="15"/>
    </row>
    <row r="77" spans="2:8" ht="15">
      <c r="B77" s="56" t="s">
        <v>232</v>
      </c>
      <c r="C77" s="23" t="s">
        <v>294</v>
      </c>
      <c r="D77" s="10">
        <f t="shared" si="2"/>
        <v>0</v>
      </c>
      <c r="E77" s="57">
        <f t="shared" si="2"/>
        <v>0</v>
      </c>
      <c r="F77" s="10"/>
      <c r="G77" s="16"/>
      <c r="H77" s="15"/>
    </row>
    <row r="78" spans="2:8" ht="15">
      <c r="B78" s="56" t="s">
        <v>233</v>
      </c>
      <c r="C78" s="23" t="s">
        <v>282</v>
      </c>
      <c r="D78" s="10">
        <f t="shared" si="2"/>
        <v>0</v>
      </c>
      <c r="E78" s="57">
        <f t="shared" si="2"/>
        <v>0</v>
      </c>
      <c r="F78" s="10"/>
      <c r="G78" s="16"/>
      <c r="H78" s="15"/>
    </row>
    <row r="79" spans="2:8" ht="15">
      <c r="B79" s="56" t="s">
        <v>233</v>
      </c>
      <c r="C79" s="23" t="s">
        <v>290</v>
      </c>
      <c r="D79" s="10">
        <f t="shared" si="2"/>
        <v>0</v>
      </c>
      <c r="E79" s="57">
        <f t="shared" si="2"/>
        <v>0</v>
      </c>
      <c r="F79" s="10"/>
      <c r="G79" s="16"/>
      <c r="H79" s="15"/>
    </row>
    <row r="80" spans="2:8" ht="15">
      <c r="B80" s="56" t="s">
        <v>238</v>
      </c>
      <c r="C80" s="23" t="s">
        <v>101</v>
      </c>
      <c r="D80" s="10">
        <f t="shared" si="2"/>
        <v>0</v>
      </c>
      <c r="E80" s="57">
        <f t="shared" si="2"/>
        <v>0</v>
      </c>
      <c r="F80" s="10"/>
      <c r="G80" s="15"/>
      <c r="H80" s="15"/>
    </row>
    <row r="81" spans="2:8" ht="15">
      <c r="B81" s="56" t="s">
        <v>239</v>
      </c>
      <c r="C81" s="23" t="s">
        <v>102</v>
      </c>
      <c r="D81" s="10">
        <v>15</v>
      </c>
      <c r="E81" s="57">
        <f t="shared" si="2"/>
        <v>15</v>
      </c>
      <c r="F81" s="10">
        <v>15</v>
      </c>
      <c r="G81" s="15">
        <v>9.4</v>
      </c>
      <c r="H81" s="15"/>
    </row>
    <row r="82" spans="2:9" ht="30">
      <c r="B82" s="16" t="s">
        <v>235</v>
      </c>
      <c r="C82" s="85" t="s">
        <v>245</v>
      </c>
      <c r="D82" s="10">
        <v>5.3</v>
      </c>
      <c r="E82" s="57">
        <f t="shared" si="2"/>
        <v>4.5</v>
      </c>
      <c r="F82" s="10">
        <v>4.5</v>
      </c>
      <c r="G82" s="16"/>
      <c r="H82" s="15"/>
      <c r="I82" s="34"/>
    </row>
    <row r="83" spans="2:8" ht="15.75">
      <c r="B83" s="86" t="s">
        <v>25</v>
      </c>
      <c r="C83" s="167" t="s">
        <v>76</v>
      </c>
      <c r="D83" s="87"/>
      <c r="E83" s="129"/>
      <c r="F83" s="129"/>
      <c r="G83" s="171"/>
      <c r="H83" s="171"/>
    </row>
    <row r="84" spans="2:8" ht="14.25">
      <c r="B84" s="86" t="s">
        <v>27</v>
      </c>
      <c r="C84" s="27" t="s">
        <v>617</v>
      </c>
      <c r="D84" s="129">
        <f>D85</f>
        <v>357.7</v>
      </c>
      <c r="E84" s="129">
        <f>F84+H84</f>
        <v>309.7</v>
      </c>
      <c r="F84" s="129">
        <f>F85</f>
        <v>309.7</v>
      </c>
      <c r="G84" s="129">
        <f>G85</f>
        <v>58.8</v>
      </c>
      <c r="H84" s="129">
        <f>H85</f>
        <v>0</v>
      </c>
    </row>
    <row r="85" spans="2:8" ht="15">
      <c r="B85" s="16" t="s">
        <v>446</v>
      </c>
      <c r="C85" s="17" t="s">
        <v>246</v>
      </c>
      <c r="D85" s="88">
        <v>357.7</v>
      </c>
      <c r="E85" s="57">
        <f>F85+H85</f>
        <v>309.7</v>
      </c>
      <c r="F85" s="10">
        <v>309.7</v>
      </c>
      <c r="G85" s="15">
        <v>58.8</v>
      </c>
      <c r="H85" s="15"/>
    </row>
    <row r="86" spans="2:8" ht="31.5">
      <c r="B86" s="36" t="s">
        <v>28</v>
      </c>
      <c r="C86" s="130" t="s">
        <v>291</v>
      </c>
      <c r="D86" s="32"/>
      <c r="E86" s="129"/>
      <c r="F86" s="129"/>
      <c r="G86" s="171"/>
      <c r="H86" s="171"/>
    </row>
    <row r="87" spans="2:8" ht="14.25">
      <c r="B87" s="36" t="s">
        <v>29</v>
      </c>
      <c r="C87" s="27" t="s">
        <v>617</v>
      </c>
      <c r="D87" s="129">
        <f>D88</f>
        <v>643.6</v>
      </c>
      <c r="E87" s="129">
        <f>F87+H87</f>
        <v>631.8</v>
      </c>
      <c r="F87" s="129">
        <f>F88</f>
        <v>631.8</v>
      </c>
      <c r="G87" s="129">
        <f>G88</f>
        <v>468.5</v>
      </c>
      <c r="H87" s="129">
        <f>H88</f>
        <v>0</v>
      </c>
    </row>
    <row r="88" spans="2:8" ht="15">
      <c r="B88" s="16" t="s">
        <v>447</v>
      </c>
      <c r="C88" s="17" t="s">
        <v>246</v>
      </c>
      <c r="D88" s="88">
        <v>643.6</v>
      </c>
      <c r="E88" s="10">
        <f>F88+H88</f>
        <v>631.8</v>
      </c>
      <c r="F88" s="10">
        <v>631.8</v>
      </c>
      <c r="G88" s="16">
        <v>468.5</v>
      </c>
      <c r="H88" s="15"/>
    </row>
    <row r="89" spans="2:8" ht="15.75">
      <c r="B89" s="36" t="s">
        <v>30</v>
      </c>
      <c r="C89" s="33" t="s">
        <v>33</v>
      </c>
      <c r="D89" s="32"/>
      <c r="E89" s="129"/>
      <c r="F89" s="129"/>
      <c r="G89" s="171"/>
      <c r="H89" s="171"/>
    </row>
    <row r="90" spans="2:8" ht="14.25">
      <c r="B90" s="16" t="s">
        <v>31</v>
      </c>
      <c r="C90" s="89" t="s">
        <v>617</v>
      </c>
      <c r="D90" s="129">
        <f>D91</f>
        <v>1000.4</v>
      </c>
      <c r="E90" s="129">
        <f>F90+H90</f>
        <v>972.1</v>
      </c>
      <c r="F90" s="129">
        <f>F91</f>
        <v>972.1</v>
      </c>
      <c r="G90" s="129">
        <f>G91</f>
        <v>480.2</v>
      </c>
      <c r="H90" s="129">
        <f>H91</f>
        <v>0</v>
      </c>
    </row>
    <row r="91" spans="2:8" ht="15">
      <c r="B91" s="16" t="s">
        <v>287</v>
      </c>
      <c r="C91" s="17" t="s">
        <v>246</v>
      </c>
      <c r="D91" s="96">
        <v>1000.4</v>
      </c>
      <c r="E91" s="10">
        <f>F91+H91</f>
        <v>972.1</v>
      </c>
      <c r="F91" s="10">
        <v>972.1</v>
      </c>
      <c r="G91" s="15">
        <v>480.2</v>
      </c>
      <c r="H91" s="15"/>
    </row>
    <row r="92" spans="2:8" ht="15.75">
      <c r="B92" s="36" t="s">
        <v>32</v>
      </c>
      <c r="C92" s="33" t="s">
        <v>38</v>
      </c>
      <c r="D92" s="32"/>
      <c r="E92" s="129"/>
      <c r="F92" s="129"/>
      <c r="G92" s="171"/>
      <c r="H92" s="15"/>
    </row>
    <row r="93" spans="2:8" ht="14.25">
      <c r="B93" s="36" t="s">
        <v>34</v>
      </c>
      <c r="C93" s="89" t="s">
        <v>617</v>
      </c>
      <c r="D93" s="129">
        <f>D94</f>
        <v>480.1</v>
      </c>
      <c r="E93" s="129">
        <f>F93+H93</f>
        <v>478.9</v>
      </c>
      <c r="F93" s="129">
        <f>F94</f>
        <v>478.9</v>
      </c>
      <c r="G93" s="129">
        <f>G94</f>
        <v>266.1</v>
      </c>
      <c r="H93" s="129">
        <f>H94</f>
        <v>0</v>
      </c>
    </row>
    <row r="94" spans="2:8" ht="15">
      <c r="B94" s="16" t="s">
        <v>287</v>
      </c>
      <c r="C94" s="17" t="s">
        <v>246</v>
      </c>
      <c r="D94" s="96">
        <v>480.1</v>
      </c>
      <c r="E94" s="10">
        <f>F94+H94</f>
        <v>478.9</v>
      </c>
      <c r="F94" s="10">
        <v>478.9</v>
      </c>
      <c r="G94" s="15">
        <v>266.1</v>
      </c>
      <c r="H94" s="58"/>
    </row>
    <row r="95" spans="2:8" ht="15.75">
      <c r="B95" s="36" t="s">
        <v>35</v>
      </c>
      <c r="C95" s="19" t="s">
        <v>5</v>
      </c>
      <c r="D95" s="96"/>
      <c r="E95" s="129"/>
      <c r="F95" s="129"/>
      <c r="G95" s="171"/>
      <c r="H95" s="171"/>
    </row>
    <row r="96" spans="2:8" ht="14.25">
      <c r="B96" s="36" t="s">
        <v>36</v>
      </c>
      <c r="C96" s="27" t="s">
        <v>617</v>
      </c>
      <c r="D96" s="129">
        <f>D97</f>
        <v>160.5</v>
      </c>
      <c r="E96" s="129">
        <f>F96+H96</f>
        <v>160.5</v>
      </c>
      <c r="F96" s="129">
        <f>F97</f>
        <v>160.5</v>
      </c>
      <c r="G96" s="129">
        <f>G97</f>
        <v>84.1</v>
      </c>
      <c r="H96" s="129">
        <f>H97</f>
        <v>0</v>
      </c>
    </row>
    <row r="97" spans="2:8" ht="15">
      <c r="B97" s="16" t="s">
        <v>448</v>
      </c>
      <c r="C97" s="17" t="s">
        <v>246</v>
      </c>
      <c r="D97" s="96">
        <v>160.5</v>
      </c>
      <c r="E97" s="10">
        <f>F97+H97</f>
        <v>160.5</v>
      </c>
      <c r="F97" s="10">
        <v>160.5</v>
      </c>
      <c r="G97" s="15">
        <v>84.1</v>
      </c>
      <c r="H97" s="15"/>
    </row>
    <row r="98" spans="2:8" ht="15.75">
      <c r="B98" s="16" t="s">
        <v>37</v>
      </c>
      <c r="C98" s="19" t="s">
        <v>6</v>
      </c>
      <c r="D98" s="32"/>
      <c r="E98" s="129"/>
      <c r="F98" s="129"/>
      <c r="G98" s="171"/>
      <c r="H98" s="171"/>
    </row>
    <row r="99" spans="2:8" ht="14.25">
      <c r="B99" s="16" t="s">
        <v>200</v>
      </c>
      <c r="C99" s="27" t="s">
        <v>617</v>
      </c>
      <c r="D99" s="129">
        <f>D100</f>
        <v>221.7</v>
      </c>
      <c r="E99" s="129">
        <f>F99+H99</f>
        <v>209.5</v>
      </c>
      <c r="F99" s="129">
        <f>F100</f>
        <v>209.5</v>
      </c>
      <c r="G99" s="129">
        <f>G100</f>
        <v>118.1</v>
      </c>
      <c r="H99" s="129">
        <f>H100</f>
        <v>0</v>
      </c>
    </row>
    <row r="100" spans="2:8" ht="15">
      <c r="B100" s="16" t="s">
        <v>448</v>
      </c>
      <c r="C100" s="219" t="s">
        <v>370</v>
      </c>
      <c r="D100" s="96">
        <v>221.7</v>
      </c>
      <c r="E100" s="10">
        <f>F100+H100</f>
        <v>209.5</v>
      </c>
      <c r="F100" s="10">
        <v>209.5</v>
      </c>
      <c r="G100" s="15">
        <v>118.1</v>
      </c>
      <c r="H100" s="15"/>
    </row>
    <row r="101" spans="2:8" ht="14.25">
      <c r="B101" s="36" t="s">
        <v>39</v>
      </c>
      <c r="C101" s="25" t="s">
        <v>428</v>
      </c>
      <c r="D101" s="96"/>
      <c r="E101" s="129"/>
      <c r="F101" s="129"/>
      <c r="G101" s="171"/>
      <c r="H101" s="171"/>
    </row>
    <row r="102" spans="2:8" ht="14.25">
      <c r="B102" s="36" t="s">
        <v>40</v>
      </c>
      <c r="C102" s="27" t="s">
        <v>617</v>
      </c>
      <c r="D102" s="129">
        <f>D103</f>
        <v>1862.7</v>
      </c>
      <c r="E102" s="129">
        <f>F102+H102</f>
        <v>1821</v>
      </c>
      <c r="F102" s="129">
        <f>F103</f>
        <v>1821</v>
      </c>
      <c r="G102" s="129">
        <f>G103</f>
        <v>948.5</v>
      </c>
      <c r="H102" s="129">
        <f>H103</f>
        <v>0</v>
      </c>
    </row>
    <row r="103" spans="2:8" ht="15">
      <c r="B103" s="16"/>
      <c r="C103" s="219" t="s">
        <v>370</v>
      </c>
      <c r="D103" s="96">
        <v>1862.7</v>
      </c>
      <c r="E103" s="10">
        <f>F103+H103</f>
        <v>1821</v>
      </c>
      <c r="F103" s="10">
        <f>F91+F94+F97+F100</f>
        <v>1821</v>
      </c>
      <c r="G103" s="10">
        <f>G91+G94+G97+G100</f>
        <v>948.5</v>
      </c>
      <c r="H103" s="10">
        <f>H91+H94+H97+H100</f>
        <v>0</v>
      </c>
    </row>
    <row r="104" spans="2:8" ht="15.75">
      <c r="B104" s="36" t="s">
        <v>41</v>
      </c>
      <c r="C104" s="33" t="s">
        <v>7</v>
      </c>
      <c r="D104" s="403"/>
      <c r="E104" s="152"/>
      <c r="F104" s="152"/>
      <c r="G104" s="73"/>
      <c r="H104" s="171"/>
    </row>
    <row r="105" spans="2:8" ht="14.25">
      <c r="B105" s="36" t="s">
        <v>42</v>
      </c>
      <c r="C105" s="27" t="s">
        <v>617</v>
      </c>
      <c r="D105" s="129">
        <f>D106</f>
        <v>231.8</v>
      </c>
      <c r="E105" s="129">
        <f>E106</f>
        <v>231</v>
      </c>
      <c r="F105" s="129">
        <f>F106</f>
        <v>231</v>
      </c>
      <c r="G105" s="129">
        <f>G106</f>
        <v>137</v>
      </c>
      <c r="H105" s="129">
        <f>H106</f>
        <v>0</v>
      </c>
    </row>
    <row r="106" spans="2:8" ht="15">
      <c r="B106" s="16" t="s">
        <v>453</v>
      </c>
      <c r="C106" s="219" t="s">
        <v>370</v>
      </c>
      <c r="D106" s="403">
        <v>231.8</v>
      </c>
      <c r="E106" s="10">
        <f>F106+H106</f>
        <v>231</v>
      </c>
      <c r="F106" s="10">
        <v>231</v>
      </c>
      <c r="G106" s="15">
        <v>137</v>
      </c>
      <c r="H106" s="15"/>
    </row>
    <row r="107" spans="2:8" ht="15.75">
      <c r="B107" s="36" t="s">
        <v>43</v>
      </c>
      <c r="C107" s="33" t="s">
        <v>50</v>
      </c>
      <c r="D107" s="403"/>
      <c r="E107" s="129"/>
      <c r="F107" s="129"/>
      <c r="G107" s="171"/>
      <c r="H107" s="171"/>
    </row>
    <row r="108" spans="2:8" ht="14.25">
      <c r="B108" s="16" t="s">
        <v>44</v>
      </c>
      <c r="C108" s="91" t="s">
        <v>617</v>
      </c>
      <c r="D108" s="129">
        <f>D109</f>
        <v>386.5</v>
      </c>
      <c r="E108" s="129">
        <f>E109</f>
        <v>383.3</v>
      </c>
      <c r="F108" s="129">
        <f>F109</f>
        <v>383.3</v>
      </c>
      <c r="G108" s="129">
        <f>G109</f>
        <v>218.8</v>
      </c>
      <c r="H108" s="129">
        <f>H109</f>
        <v>0</v>
      </c>
    </row>
    <row r="109" spans="2:8" ht="15">
      <c r="B109" s="16" t="s">
        <v>454</v>
      </c>
      <c r="C109" s="219" t="s">
        <v>370</v>
      </c>
      <c r="D109" s="92">
        <v>386.5</v>
      </c>
      <c r="E109" s="10">
        <f>F109+H109</f>
        <v>383.3</v>
      </c>
      <c r="F109" s="10">
        <v>383.3</v>
      </c>
      <c r="G109" s="15">
        <v>218.8</v>
      </c>
      <c r="H109" s="15"/>
    </row>
    <row r="110" spans="2:8" ht="28.5">
      <c r="B110" s="36" t="s">
        <v>45</v>
      </c>
      <c r="C110" s="7" t="s">
        <v>427</v>
      </c>
      <c r="D110" s="90"/>
      <c r="E110" s="129"/>
      <c r="F110" s="129"/>
      <c r="G110" s="171"/>
      <c r="H110" s="171"/>
    </row>
    <row r="111" spans="2:8" ht="14.25">
      <c r="B111" s="36" t="s">
        <v>46</v>
      </c>
      <c r="C111" s="27" t="s">
        <v>617</v>
      </c>
      <c r="D111" s="129">
        <f>D112</f>
        <v>289.1</v>
      </c>
      <c r="E111" s="129">
        <f>E112</f>
        <v>286.8</v>
      </c>
      <c r="F111" s="129">
        <f>F112</f>
        <v>285.6</v>
      </c>
      <c r="G111" s="129">
        <f>G112</f>
        <v>177.3</v>
      </c>
      <c r="H111" s="129">
        <f>H112</f>
        <v>1.2</v>
      </c>
    </row>
    <row r="112" spans="2:8" ht="15">
      <c r="B112" s="49" t="s">
        <v>455</v>
      </c>
      <c r="C112" s="219" t="s">
        <v>370</v>
      </c>
      <c r="D112" s="92">
        <v>289.1</v>
      </c>
      <c r="E112" s="10">
        <f>F112+H112</f>
        <v>286.8</v>
      </c>
      <c r="F112" s="10">
        <v>285.6</v>
      </c>
      <c r="G112" s="16">
        <v>177.3</v>
      </c>
      <c r="H112" s="15">
        <v>1.2</v>
      </c>
    </row>
    <row r="113" spans="2:8" ht="15.75">
      <c r="B113" s="36" t="s">
        <v>47</v>
      </c>
      <c r="C113" s="33" t="s">
        <v>56</v>
      </c>
      <c r="D113" s="32">
        <v>127.7</v>
      </c>
      <c r="E113" s="129">
        <f>E114+E119+E122+E117</f>
        <v>120.19999999999999</v>
      </c>
      <c r="F113" s="129">
        <f>F114+F119+F122+F117</f>
        <v>120.19999999999999</v>
      </c>
      <c r="G113" s="129">
        <f>G114+G119+G122+G117</f>
        <v>61.300000000000004</v>
      </c>
      <c r="H113" s="129">
        <f>H114+H119+H122+H117</f>
        <v>0</v>
      </c>
    </row>
    <row r="114" spans="2:8" ht="14.25">
      <c r="B114" s="16" t="s">
        <v>48</v>
      </c>
      <c r="C114" s="27" t="s">
        <v>617</v>
      </c>
      <c r="D114" s="32">
        <f>D115+D116</f>
        <v>4.4</v>
      </c>
      <c r="E114" s="129">
        <f>E115+E116</f>
        <v>3.1</v>
      </c>
      <c r="F114" s="129">
        <f>F115+F116</f>
        <v>3.1</v>
      </c>
      <c r="G114" s="129">
        <f>G115+G116</f>
        <v>0</v>
      </c>
      <c r="H114" s="129">
        <f>H115+H116</f>
        <v>0</v>
      </c>
    </row>
    <row r="115" spans="2:8" ht="15">
      <c r="B115" s="16" t="s">
        <v>455</v>
      </c>
      <c r="C115" s="20" t="s">
        <v>105</v>
      </c>
      <c r="D115" s="32">
        <v>2.5</v>
      </c>
      <c r="E115" s="10">
        <f>F115+H115</f>
        <v>1.8</v>
      </c>
      <c r="F115" s="10">
        <v>1.8</v>
      </c>
      <c r="G115" s="15"/>
      <c r="H115" s="15"/>
    </row>
    <row r="116" spans="2:8" ht="15">
      <c r="B116" s="16" t="s">
        <v>484</v>
      </c>
      <c r="C116" s="93" t="s">
        <v>132</v>
      </c>
      <c r="D116" s="32">
        <v>1.9</v>
      </c>
      <c r="E116" s="10">
        <f>F116+H116</f>
        <v>1.3</v>
      </c>
      <c r="F116" s="10">
        <v>1.3</v>
      </c>
      <c r="G116" s="15"/>
      <c r="H116" s="15"/>
    </row>
    <row r="117" spans="2:8" ht="25.5">
      <c r="B117" s="16" t="s">
        <v>249</v>
      </c>
      <c r="C117" s="28" t="s">
        <v>625</v>
      </c>
      <c r="D117" s="65">
        <f>D118</f>
        <v>0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232</v>
      </c>
      <c r="C118" s="219" t="s">
        <v>370</v>
      </c>
      <c r="D118" s="65">
        <v>0</v>
      </c>
      <c r="E118" s="10">
        <f>F118+H118</f>
        <v>0</v>
      </c>
      <c r="F118" s="10"/>
      <c r="G118" s="15"/>
      <c r="H118" s="15"/>
    </row>
    <row r="119" spans="2:8" ht="30.75" customHeight="1">
      <c r="B119" s="16" t="s">
        <v>425</v>
      </c>
      <c r="C119" s="28" t="s">
        <v>618</v>
      </c>
      <c r="D119" s="129">
        <f>D120+D121</f>
        <v>119.30000000000001</v>
      </c>
      <c r="E119" s="129">
        <f>E120+E121</f>
        <v>113.1</v>
      </c>
      <c r="F119" s="129">
        <f>F120+F121</f>
        <v>113.1</v>
      </c>
      <c r="G119" s="129">
        <f>G120+G121</f>
        <v>61.300000000000004</v>
      </c>
      <c r="H119" s="129">
        <f>H120+H121</f>
        <v>0</v>
      </c>
    </row>
    <row r="120" spans="2:8" ht="15">
      <c r="B120" s="16" t="s">
        <v>296</v>
      </c>
      <c r="C120" s="20" t="s">
        <v>103</v>
      </c>
      <c r="D120" s="96">
        <v>88.7</v>
      </c>
      <c r="E120" s="10">
        <f>F120+H120</f>
        <v>87.2</v>
      </c>
      <c r="F120" s="10">
        <v>87.2</v>
      </c>
      <c r="G120" s="15">
        <v>56.7</v>
      </c>
      <c r="H120" s="16"/>
    </row>
    <row r="121" spans="2:8" ht="15">
      <c r="B121" s="16" t="s">
        <v>456</v>
      </c>
      <c r="C121" s="22" t="s">
        <v>104</v>
      </c>
      <c r="D121" s="96">
        <v>30.6</v>
      </c>
      <c r="E121" s="10">
        <f>F121+H121</f>
        <v>25.9</v>
      </c>
      <c r="F121" s="10">
        <v>25.9</v>
      </c>
      <c r="G121" s="15">
        <v>4.6</v>
      </c>
      <c r="H121" s="15"/>
    </row>
    <row r="122" spans="2:8" ht="14.25">
      <c r="B122" s="16" t="s">
        <v>483</v>
      </c>
      <c r="C122" s="6" t="s">
        <v>626</v>
      </c>
      <c r="D122" s="404">
        <f>D123</f>
        <v>4</v>
      </c>
      <c r="E122" s="129">
        <f>F122+H122</f>
        <v>4</v>
      </c>
      <c r="F122" s="129">
        <f>F123</f>
        <v>4</v>
      </c>
      <c r="G122" s="129">
        <f>G123</f>
        <v>0</v>
      </c>
      <c r="H122" s="129">
        <f>H123</f>
        <v>0</v>
      </c>
    </row>
    <row r="123" spans="2:8" ht="15">
      <c r="B123" s="16" t="s">
        <v>459</v>
      </c>
      <c r="C123" s="8" t="s">
        <v>122</v>
      </c>
      <c r="D123" s="405">
        <v>4</v>
      </c>
      <c r="E123" s="129">
        <f>F123+H123</f>
        <v>4</v>
      </c>
      <c r="F123" s="10">
        <v>4</v>
      </c>
      <c r="G123" s="16"/>
      <c r="H123" s="16"/>
    </row>
    <row r="124" spans="2:8" ht="15.75">
      <c r="B124" s="36" t="s">
        <v>49</v>
      </c>
      <c r="C124" s="33" t="s">
        <v>61</v>
      </c>
      <c r="D124" s="129">
        <f>D125+D130+D133+D128</f>
        <v>168.39999999999998</v>
      </c>
      <c r="E124" s="129">
        <f>E125+E130+E133+E128</f>
        <v>158.9</v>
      </c>
      <c r="F124" s="129">
        <f>F125+F130+F133+F128</f>
        <v>158.9</v>
      </c>
      <c r="G124" s="129">
        <f>G125+G130+G133+G128</f>
        <v>91.4</v>
      </c>
      <c r="H124" s="129">
        <f>H125+H130+H133+H128</f>
        <v>0</v>
      </c>
    </row>
    <row r="125" spans="2:8" ht="14.25">
      <c r="B125" s="38" t="s">
        <v>51</v>
      </c>
      <c r="C125" s="27" t="s">
        <v>617</v>
      </c>
      <c r="D125" s="404">
        <f>D126+D127</f>
        <v>4.2</v>
      </c>
      <c r="E125" s="129">
        <f>E126+E127</f>
        <v>3.6</v>
      </c>
      <c r="F125" s="129">
        <f>F126+F127</f>
        <v>3.6</v>
      </c>
      <c r="G125" s="129">
        <f>G126+G127</f>
        <v>0</v>
      </c>
      <c r="H125" s="129">
        <f>H126+H127</f>
        <v>0</v>
      </c>
    </row>
    <row r="126" spans="2:8" ht="15">
      <c r="B126" s="49" t="s">
        <v>455</v>
      </c>
      <c r="C126" s="20" t="s">
        <v>105</v>
      </c>
      <c r="D126" s="96">
        <v>1.3</v>
      </c>
      <c r="E126" s="10">
        <f>F126+H126</f>
        <v>1</v>
      </c>
      <c r="F126" s="10">
        <v>1</v>
      </c>
      <c r="G126" s="15"/>
      <c r="H126" s="15"/>
    </row>
    <row r="127" spans="2:8" ht="15">
      <c r="B127" s="16" t="s">
        <v>454</v>
      </c>
      <c r="C127" s="93" t="s">
        <v>132</v>
      </c>
      <c r="D127" s="96">
        <v>2.9</v>
      </c>
      <c r="E127" s="10">
        <f>F127+H127</f>
        <v>2.6</v>
      </c>
      <c r="F127" s="10">
        <v>2.6</v>
      </c>
      <c r="G127" s="15"/>
      <c r="H127" s="15"/>
    </row>
    <row r="128" spans="2:8" ht="25.5">
      <c r="B128" s="38" t="s">
        <v>250</v>
      </c>
      <c r="C128" s="28" t="s">
        <v>625</v>
      </c>
      <c r="D128" s="65">
        <f>D129</f>
        <v>0</v>
      </c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5" t="s">
        <v>232</v>
      </c>
      <c r="C129" s="219" t="s">
        <v>370</v>
      </c>
      <c r="D129" s="87"/>
      <c r="E129" s="10">
        <f>F129+H129</f>
        <v>0</v>
      </c>
      <c r="F129" s="10"/>
      <c r="G129" s="15"/>
      <c r="H129" s="15"/>
    </row>
    <row r="130" spans="2:8" ht="25.5">
      <c r="B130" s="16" t="s">
        <v>367</v>
      </c>
      <c r="C130" s="28" t="s">
        <v>119</v>
      </c>
      <c r="D130" s="129">
        <f>D131+D132</f>
        <v>159.2</v>
      </c>
      <c r="E130" s="129">
        <f>E131+E132</f>
        <v>150.3</v>
      </c>
      <c r="F130" s="129">
        <f>F131+F132</f>
        <v>150.3</v>
      </c>
      <c r="G130" s="129">
        <f>G131+G132</f>
        <v>91.4</v>
      </c>
      <c r="H130" s="129">
        <f>H131+H132</f>
        <v>0</v>
      </c>
    </row>
    <row r="131" spans="2:8" ht="15">
      <c r="B131" s="16" t="s">
        <v>296</v>
      </c>
      <c r="C131" s="20" t="s">
        <v>103</v>
      </c>
      <c r="D131" s="96">
        <v>114.2</v>
      </c>
      <c r="E131" s="10">
        <f>F131+H131</f>
        <v>110</v>
      </c>
      <c r="F131" s="10">
        <v>110</v>
      </c>
      <c r="G131" s="15">
        <v>75.9</v>
      </c>
      <c r="H131" s="16"/>
    </row>
    <row r="132" spans="2:8" ht="15">
      <c r="B132" s="16" t="s">
        <v>456</v>
      </c>
      <c r="C132" s="22" t="s">
        <v>104</v>
      </c>
      <c r="D132" s="405">
        <v>45</v>
      </c>
      <c r="E132" s="10">
        <f>F132+H132</f>
        <v>40.3</v>
      </c>
      <c r="F132" s="10">
        <v>40.3</v>
      </c>
      <c r="G132" s="15">
        <v>15.5</v>
      </c>
      <c r="H132" s="15"/>
    </row>
    <row r="133" spans="2:8" ht="14.25">
      <c r="B133" s="39" t="s">
        <v>367</v>
      </c>
      <c r="C133" s="6" t="s">
        <v>626</v>
      </c>
      <c r="D133" s="129">
        <f>D134</f>
        <v>5</v>
      </c>
      <c r="E133" s="129">
        <f>F133+H133</f>
        <v>5</v>
      </c>
      <c r="F133" s="129">
        <f>F134</f>
        <v>5</v>
      </c>
      <c r="G133" s="129">
        <f>G134</f>
        <v>0</v>
      </c>
      <c r="H133" s="129">
        <f>H134</f>
        <v>0</v>
      </c>
    </row>
    <row r="134" spans="2:8" ht="15">
      <c r="B134" s="16" t="s">
        <v>459</v>
      </c>
      <c r="C134" s="8" t="s">
        <v>122</v>
      </c>
      <c r="D134" s="405">
        <v>5</v>
      </c>
      <c r="E134" s="13">
        <f>F134+H134</f>
        <v>5</v>
      </c>
      <c r="F134" s="10">
        <v>5</v>
      </c>
      <c r="G134" s="16"/>
      <c r="H134" s="16"/>
    </row>
    <row r="135" spans="2:8" ht="14.25">
      <c r="B135" s="38" t="s">
        <v>52</v>
      </c>
      <c r="C135" s="6" t="s">
        <v>65</v>
      </c>
      <c r="D135" s="129">
        <f>D138+D142+D136</f>
        <v>414.1</v>
      </c>
      <c r="E135" s="129">
        <f>E138+E142+E136</f>
        <v>396.20000000000005</v>
      </c>
      <c r="F135" s="129">
        <f>F138+F142+F136</f>
        <v>396.20000000000005</v>
      </c>
      <c r="G135" s="129">
        <f>G138+G142+G136</f>
        <v>161.7</v>
      </c>
      <c r="H135" s="129">
        <f>H138+H142+H136</f>
        <v>0</v>
      </c>
    </row>
    <row r="136" spans="2:8" ht="25.5">
      <c r="B136" s="36" t="s">
        <v>53</v>
      </c>
      <c r="C136" s="28" t="s">
        <v>625</v>
      </c>
      <c r="D136" s="65">
        <f>D137</f>
        <v>0</v>
      </c>
      <c r="E136" s="129">
        <f>E137</f>
        <v>0</v>
      </c>
      <c r="F136" s="129">
        <f>F137</f>
        <v>0</v>
      </c>
      <c r="G136" s="129">
        <f>G137</f>
        <v>0</v>
      </c>
      <c r="H136" s="129">
        <f>H137</f>
        <v>0</v>
      </c>
    </row>
    <row r="137" spans="2:8" ht="15">
      <c r="B137" s="39" t="s">
        <v>233</v>
      </c>
      <c r="C137" s="219" t="s">
        <v>370</v>
      </c>
      <c r="D137" s="406">
        <v>0</v>
      </c>
      <c r="E137" s="10">
        <f>F137+H137</f>
        <v>0</v>
      </c>
      <c r="F137" s="129"/>
      <c r="G137" s="129"/>
      <c r="H137" s="129"/>
    </row>
    <row r="138" spans="2:8" ht="28.5" customHeight="1">
      <c r="B138" s="36" t="s">
        <v>54</v>
      </c>
      <c r="C138" s="54" t="s">
        <v>618</v>
      </c>
      <c r="D138" s="129">
        <f>D139+D140+D141</f>
        <v>380.5</v>
      </c>
      <c r="E138" s="129">
        <f>E139+E140+E141</f>
        <v>365.6</v>
      </c>
      <c r="F138" s="129">
        <f>F139+F140+F141</f>
        <v>365.6</v>
      </c>
      <c r="G138" s="129">
        <f>G139+G140+G141</f>
        <v>161.7</v>
      </c>
      <c r="H138" s="129">
        <f>H139+H140+H141</f>
        <v>0</v>
      </c>
    </row>
    <row r="139" spans="2:8" ht="15">
      <c r="B139" s="16" t="s">
        <v>296</v>
      </c>
      <c r="C139" s="20" t="s">
        <v>103</v>
      </c>
      <c r="D139" s="96">
        <v>127.2</v>
      </c>
      <c r="E139" s="10">
        <f>F139+H139</f>
        <v>127.2</v>
      </c>
      <c r="F139" s="10">
        <v>127.2</v>
      </c>
      <c r="G139" s="15">
        <v>85.6</v>
      </c>
      <c r="H139" s="16"/>
    </row>
    <row r="140" spans="2:8" ht="15">
      <c r="B140" s="16" t="s">
        <v>456</v>
      </c>
      <c r="C140" s="21" t="s">
        <v>104</v>
      </c>
      <c r="D140" s="96">
        <v>145.4</v>
      </c>
      <c r="E140" s="10">
        <f>F140+H140</f>
        <v>140.3</v>
      </c>
      <c r="F140" s="10">
        <v>140.3</v>
      </c>
      <c r="G140" s="15">
        <v>76.1</v>
      </c>
      <c r="H140" s="15"/>
    </row>
    <row r="141" spans="2:8" ht="15">
      <c r="B141" s="37" t="s">
        <v>457</v>
      </c>
      <c r="C141" s="22" t="s">
        <v>106</v>
      </c>
      <c r="D141" s="96">
        <v>107.9</v>
      </c>
      <c r="E141" s="10">
        <f>F141+H141</f>
        <v>98.1</v>
      </c>
      <c r="F141" s="10">
        <v>98.1</v>
      </c>
      <c r="G141" s="16"/>
      <c r="H141" s="15"/>
    </row>
    <row r="142" spans="2:8" ht="14.25">
      <c r="B142" s="38" t="s">
        <v>254</v>
      </c>
      <c r="C142" s="6" t="s">
        <v>626</v>
      </c>
      <c r="D142" s="404">
        <f>D143</f>
        <v>33.6</v>
      </c>
      <c r="E142" s="129">
        <f>F142+H142</f>
        <v>30.6</v>
      </c>
      <c r="F142" s="129">
        <f>F143</f>
        <v>30.6</v>
      </c>
      <c r="G142" s="129">
        <f>G143</f>
        <v>0</v>
      </c>
      <c r="H142" s="129">
        <f>H143</f>
        <v>0</v>
      </c>
    </row>
    <row r="143" spans="2:8" ht="15">
      <c r="B143" s="39" t="s">
        <v>459</v>
      </c>
      <c r="C143" s="8" t="s">
        <v>122</v>
      </c>
      <c r="D143" s="32">
        <v>33.6</v>
      </c>
      <c r="E143" s="13">
        <f>F143+H143</f>
        <v>30.6</v>
      </c>
      <c r="F143" s="13">
        <v>30.6</v>
      </c>
      <c r="G143" s="16"/>
      <c r="H143" s="16"/>
    </row>
    <row r="144" spans="2:8" ht="15.75">
      <c r="B144" s="38" t="s">
        <v>55</v>
      </c>
      <c r="C144" s="33" t="s">
        <v>8</v>
      </c>
      <c r="D144" s="129">
        <f>D150+D153+D145+D148</f>
        <v>232.39999999999998</v>
      </c>
      <c r="E144" s="129">
        <f>E150+E153+E145+E148</f>
        <v>212.70000000000002</v>
      </c>
      <c r="F144" s="129">
        <f>F150+F153+F145+F148</f>
        <v>212.70000000000002</v>
      </c>
      <c r="G144" s="129">
        <f>G150+G153+G145+G148</f>
        <v>109.2</v>
      </c>
      <c r="H144" s="129">
        <f>H150+H153+H145+H148</f>
        <v>0</v>
      </c>
    </row>
    <row r="145" spans="2:8" ht="14.25">
      <c r="B145" s="38" t="s">
        <v>57</v>
      </c>
      <c r="C145" s="27" t="s">
        <v>617</v>
      </c>
      <c r="D145" s="150">
        <f>D146+D147</f>
        <v>5.6</v>
      </c>
      <c r="E145" s="150">
        <f>F145+H145</f>
        <v>3.4</v>
      </c>
      <c r="F145" s="129">
        <f>F146+F147</f>
        <v>3.4</v>
      </c>
      <c r="G145" s="129">
        <f>G146+G147</f>
        <v>0</v>
      </c>
      <c r="H145" s="129">
        <f>H146+H147</f>
        <v>0</v>
      </c>
    </row>
    <row r="146" spans="2:8" ht="15">
      <c r="B146" s="49" t="s">
        <v>455</v>
      </c>
      <c r="C146" s="20" t="s">
        <v>105</v>
      </c>
      <c r="D146" s="407">
        <v>1</v>
      </c>
      <c r="E146" s="10">
        <f>F146+H146</f>
        <v>1</v>
      </c>
      <c r="F146" s="68">
        <v>1</v>
      </c>
      <c r="G146" s="129"/>
      <c r="H146" s="129"/>
    </row>
    <row r="147" spans="2:8" ht="15">
      <c r="B147" s="16" t="s">
        <v>454</v>
      </c>
      <c r="C147" s="93" t="s">
        <v>132</v>
      </c>
      <c r="D147" s="408">
        <v>4.6</v>
      </c>
      <c r="E147" s="10">
        <f>F147+H147</f>
        <v>2.4</v>
      </c>
      <c r="F147" s="68">
        <v>2.4</v>
      </c>
      <c r="G147" s="129"/>
      <c r="H147" s="129"/>
    </row>
    <row r="148" spans="2:8" ht="25.5">
      <c r="B148" s="38" t="s">
        <v>58</v>
      </c>
      <c r="C148" s="28" t="s">
        <v>625</v>
      </c>
      <c r="D148" s="129">
        <f>D149</f>
        <v>0</v>
      </c>
      <c r="E148" s="129">
        <f>E149</f>
        <v>0</v>
      </c>
      <c r="F148" s="129">
        <f>F149</f>
        <v>0</v>
      </c>
      <c r="G148" s="129">
        <f>G149</f>
        <v>0</v>
      </c>
      <c r="H148" s="129">
        <f>H149</f>
        <v>0</v>
      </c>
    </row>
    <row r="149" spans="2:8" ht="15">
      <c r="B149" s="45" t="s">
        <v>233</v>
      </c>
      <c r="C149" s="219" t="s">
        <v>370</v>
      </c>
      <c r="D149" s="406">
        <v>0</v>
      </c>
      <c r="E149" s="10">
        <f>F149+H149</f>
        <v>0</v>
      </c>
      <c r="F149" s="68"/>
      <c r="G149" s="129"/>
      <c r="H149" s="129"/>
    </row>
    <row r="150" spans="2:8" ht="26.25" customHeight="1">
      <c r="B150" s="36" t="s">
        <v>59</v>
      </c>
      <c r="C150" s="54" t="s">
        <v>618</v>
      </c>
      <c r="D150" s="174">
        <f>D151+D152</f>
        <v>214.79999999999998</v>
      </c>
      <c r="E150" s="174">
        <f>E151+E152</f>
        <v>197.3</v>
      </c>
      <c r="F150" s="129">
        <f>F151+F152</f>
        <v>197.3</v>
      </c>
      <c r="G150" s="129">
        <f>G151+G152</f>
        <v>109.2</v>
      </c>
      <c r="H150" s="129">
        <f>H151+H152</f>
        <v>0</v>
      </c>
    </row>
    <row r="151" spans="2:8" ht="15">
      <c r="B151" s="16" t="s">
        <v>296</v>
      </c>
      <c r="C151" s="20" t="s">
        <v>103</v>
      </c>
      <c r="D151" s="96">
        <v>136.7</v>
      </c>
      <c r="E151" s="10">
        <f>F151+H151</f>
        <v>129.5</v>
      </c>
      <c r="F151" s="10">
        <v>129.5</v>
      </c>
      <c r="G151" s="15">
        <v>83.7</v>
      </c>
      <c r="H151" s="15"/>
    </row>
    <row r="152" spans="2:8" ht="15">
      <c r="B152" s="16" t="s">
        <v>456</v>
      </c>
      <c r="C152" s="21" t="s">
        <v>104</v>
      </c>
      <c r="D152" s="96">
        <v>78.1</v>
      </c>
      <c r="E152" s="10">
        <f>F152+H152</f>
        <v>67.8</v>
      </c>
      <c r="F152" s="10">
        <v>67.8</v>
      </c>
      <c r="G152" s="16">
        <v>25.5</v>
      </c>
      <c r="H152" s="15"/>
    </row>
    <row r="153" spans="2:8" ht="14.25">
      <c r="B153" s="38" t="s">
        <v>209</v>
      </c>
      <c r="C153" s="6" t="s">
        <v>626</v>
      </c>
      <c r="D153" s="404">
        <f>D154</f>
        <v>12</v>
      </c>
      <c r="E153" s="129">
        <f>F153+H153</f>
        <v>12</v>
      </c>
      <c r="F153" s="129">
        <f>F154</f>
        <v>12</v>
      </c>
      <c r="G153" s="129">
        <f>G154</f>
        <v>0</v>
      </c>
      <c r="H153" s="129">
        <f>H154</f>
        <v>0</v>
      </c>
    </row>
    <row r="154" spans="2:8" ht="15">
      <c r="B154" s="49" t="s">
        <v>459</v>
      </c>
      <c r="C154" s="8" t="s">
        <v>122</v>
      </c>
      <c r="D154" s="409">
        <v>12</v>
      </c>
      <c r="E154" s="61">
        <f>F154+H154</f>
        <v>12</v>
      </c>
      <c r="F154" s="61">
        <v>12</v>
      </c>
      <c r="G154" s="43"/>
      <c r="H154" s="43"/>
    </row>
    <row r="155" spans="2:8" ht="15.75">
      <c r="B155" s="16" t="s">
        <v>60</v>
      </c>
      <c r="C155" s="33" t="s">
        <v>9</v>
      </c>
      <c r="D155" s="150">
        <f>D156+D161+D166+D159</f>
        <v>256.3</v>
      </c>
      <c r="E155" s="150">
        <f>E156+E161+E166+E159</f>
        <v>249.10000000000002</v>
      </c>
      <c r="F155" s="150">
        <f>F156+F161+F166+F159</f>
        <v>249.10000000000002</v>
      </c>
      <c r="G155" s="150">
        <f>G156+G161+G166+G159</f>
        <v>137.3</v>
      </c>
      <c r="H155" s="150">
        <f>H156+H161+H166+H159</f>
        <v>0</v>
      </c>
    </row>
    <row r="156" spans="2:8" ht="14.25">
      <c r="B156" s="36" t="s">
        <v>62</v>
      </c>
      <c r="C156" s="27" t="s">
        <v>617</v>
      </c>
      <c r="D156" s="129">
        <f>D157+D158</f>
        <v>3.6</v>
      </c>
      <c r="E156" s="129">
        <f>E157+E158</f>
        <v>3.5</v>
      </c>
      <c r="F156" s="129">
        <f>F157+F158</f>
        <v>3.5</v>
      </c>
      <c r="G156" s="129">
        <f>G157+G158</f>
        <v>0</v>
      </c>
      <c r="H156" s="129">
        <f>H157+H158</f>
        <v>0</v>
      </c>
    </row>
    <row r="157" spans="2:8" ht="15">
      <c r="B157" s="49" t="s">
        <v>455</v>
      </c>
      <c r="C157" s="20" t="s">
        <v>105</v>
      </c>
      <c r="D157" s="96">
        <v>0.1</v>
      </c>
      <c r="E157" s="10">
        <f>F157+H157</f>
        <v>0.1</v>
      </c>
      <c r="F157" s="10">
        <v>0.1</v>
      </c>
      <c r="G157" s="15"/>
      <c r="H157" s="15"/>
    </row>
    <row r="158" spans="2:8" ht="15">
      <c r="B158" s="16" t="s">
        <v>454</v>
      </c>
      <c r="C158" s="93" t="s">
        <v>154</v>
      </c>
      <c r="D158" s="96">
        <v>3.5</v>
      </c>
      <c r="E158" s="10">
        <f>F158+H158</f>
        <v>3.4</v>
      </c>
      <c r="F158" s="10">
        <v>3.4</v>
      </c>
      <c r="G158" s="15"/>
      <c r="H158" s="15"/>
    </row>
    <row r="159" spans="2:8" ht="25.5">
      <c r="B159" s="36" t="s">
        <v>63</v>
      </c>
      <c r="C159" s="28" t="s">
        <v>625</v>
      </c>
      <c r="D159" s="404">
        <f>D160</f>
        <v>0</v>
      </c>
      <c r="E159" s="35">
        <f>E160</f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6" t="s">
        <v>233</v>
      </c>
      <c r="C160" s="219" t="s">
        <v>370</v>
      </c>
      <c r="D160" s="405">
        <v>0</v>
      </c>
      <c r="E160" s="10">
        <f>F160+H160</f>
        <v>0</v>
      </c>
      <c r="F160" s="10"/>
      <c r="G160" s="15"/>
      <c r="H160" s="15"/>
    </row>
    <row r="161" spans="2:8" ht="30.75" customHeight="1">
      <c r="B161" s="36" t="s">
        <v>212</v>
      </c>
      <c r="C161" s="54" t="s">
        <v>618</v>
      </c>
      <c r="D161" s="129">
        <f>D162+D163+D164+D165</f>
        <v>250.70000000000002</v>
      </c>
      <c r="E161" s="129">
        <f>E162+E163+E164+E165</f>
        <v>243.60000000000002</v>
      </c>
      <c r="F161" s="129">
        <f>F162+F163+F164+F165</f>
        <v>243.60000000000002</v>
      </c>
      <c r="G161" s="129">
        <f>G162+G163+G164+G165</f>
        <v>137.3</v>
      </c>
      <c r="H161" s="129">
        <f>H162+H163+H164+H165</f>
        <v>0</v>
      </c>
    </row>
    <row r="162" spans="2:8" ht="15">
      <c r="B162" s="16" t="s">
        <v>296</v>
      </c>
      <c r="C162" s="20" t="s">
        <v>103</v>
      </c>
      <c r="D162" s="96">
        <v>164.3</v>
      </c>
      <c r="E162" s="10">
        <f aca="true" t="shared" si="3" ref="E162:E167">F162+H162</f>
        <v>161.4</v>
      </c>
      <c r="F162" s="10">
        <v>161.4</v>
      </c>
      <c r="G162" s="15">
        <v>110.4</v>
      </c>
      <c r="H162" s="16"/>
    </row>
    <row r="163" spans="2:8" ht="15">
      <c r="B163" s="16" t="s">
        <v>456</v>
      </c>
      <c r="C163" s="21" t="s">
        <v>104</v>
      </c>
      <c r="D163" s="96">
        <v>61.1</v>
      </c>
      <c r="E163" s="10">
        <f t="shared" si="3"/>
        <v>60.2</v>
      </c>
      <c r="F163" s="10">
        <v>60.2</v>
      </c>
      <c r="G163" s="15">
        <v>26.9</v>
      </c>
      <c r="H163" s="15"/>
    </row>
    <row r="164" spans="2:8" ht="15">
      <c r="B164" s="56" t="s">
        <v>166</v>
      </c>
      <c r="C164" s="117" t="s">
        <v>142</v>
      </c>
      <c r="D164" s="96">
        <v>25.3</v>
      </c>
      <c r="E164" s="10">
        <f t="shared" si="3"/>
        <v>22</v>
      </c>
      <c r="F164" s="10">
        <v>22</v>
      </c>
      <c r="G164" s="16"/>
      <c r="H164" s="15"/>
    </row>
    <row r="165" spans="2:8" ht="15">
      <c r="B165" s="56" t="s">
        <v>458</v>
      </c>
      <c r="C165" s="117" t="s">
        <v>289</v>
      </c>
      <c r="D165" s="96">
        <v>0</v>
      </c>
      <c r="E165" s="10">
        <f t="shared" si="3"/>
        <v>0</v>
      </c>
      <c r="F165" s="10"/>
      <c r="G165" s="16"/>
      <c r="H165" s="15"/>
    </row>
    <row r="166" spans="2:8" ht="14.25">
      <c r="B166" s="36" t="s">
        <v>214</v>
      </c>
      <c r="C166" s="6" t="s">
        <v>627</v>
      </c>
      <c r="D166" s="404">
        <f>D167</f>
        <v>2</v>
      </c>
      <c r="E166" s="35">
        <f t="shared" si="3"/>
        <v>2</v>
      </c>
      <c r="F166" s="35">
        <f>F167</f>
        <v>2</v>
      </c>
      <c r="G166" s="35">
        <f>G167</f>
        <v>0</v>
      </c>
      <c r="H166" s="35">
        <f>H167</f>
        <v>0</v>
      </c>
    </row>
    <row r="167" spans="2:8" ht="15">
      <c r="B167" s="16" t="s">
        <v>459</v>
      </c>
      <c r="C167" s="8" t="s">
        <v>122</v>
      </c>
      <c r="D167" s="405">
        <v>2</v>
      </c>
      <c r="E167" s="61">
        <f t="shared" si="3"/>
        <v>2</v>
      </c>
      <c r="F167" s="61">
        <v>2</v>
      </c>
      <c r="G167" s="43"/>
      <c r="H167" s="43"/>
    </row>
    <row r="168" spans="2:8" ht="14.25">
      <c r="B168" s="86" t="s">
        <v>64</v>
      </c>
      <c r="C168" s="6" t="s">
        <v>426</v>
      </c>
      <c r="D168" s="129">
        <f>D169+D174+D180+D172</f>
        <v>1198.8999999999999</v>
      </c>
      <c r="E168" s="129">
        <f>E169+E174+E180+E172</f>
        <v>1137.0999999999997</v>
      </c>
      <c r="F168" s="129">
        <f>F169+F174+F180+F172</f>
        <v>1137.0999999999997</v>
      </c>
      <c r="G168" s="129">
        <f>G169+G174+G180+G172</f>
        <v>560.9000000000001</v>
      </c>
      <c r="H168" s="129">
        <f>H169+H174+H180+H172</f>
        <v>0</v>
      </c>
    </row>
    <row r="169" spans="2:8" ht="14.25">
      <c r="B169" s="36" t="s">
        <v>66</v>
      </c>
      <c r="C169" s="27" t="s">
        <v>617</v>
      </c>
      <c r="D169" s="174">
        <f>D170+D171</f>
        <v>17.8</v>
      </c>
      <c r="E169" s="174">
        <f>E114+E125+E156+E145</f>
        <v>13.6</v>
      </c>
      <c r="F169" s="174">
        <f>F114+F125+F156+F145</f>
        <v>13.6</v>
      </c>
      <c r="G169" s="174">
        <f>G114+G125+G156+G145</f>
        <v>0</v>
      </c>
      <c r="H169" s="174">
        <f>H114+H125+H156+H145</f>
        <v>0</v>
      </c>
    </row>
    <row r="170" spans="2:8" ht="15">
      <c r="B170" s="49" t="s">
        <v>455</v>
      </c>
      <c r="C170" s="21" t="s">
        <v>105</v>
      </c>
      <c r="D170" s="96">
        <v>4.9</v>
      </c>
      <c r="E170" s="10">
        <f>F170+H170</f>
        <v>3.9</v>
      </c>
      <c r="F170" s="10">
        <f aca="true" t="shared" si="4" ref="F170:H171">F115+F126+F157+F146</f>
        <v>3.9</v>
      </c>
      <c r="G170" s="10">
        <f t="shared" si="4"/>
        <v>0</v>
      </c>
      <c r="H170" s="10">
        <f t="shared" si="4"/>
        <v>0</v>
      </c>
    </row>
    <row r="171" spans="2:8" ht="15">
      <c r="B171" s="16" t="s">
        <v>454</v>
      </c>
      <c r="C171" s="21" t="s">
        <v>132</v>
      </c>
      <c r="D171" s="96">
        <v>12.9</v>
      </c>
      <c r="E171" s="10">
        <f>F171+H171</f>
        <v>9.700000000000001</v>
      </c>
      <c r="F171" s="10">
        <f t="shared" si="4"/>
        <v>9.700000000000001</v>
      </c>
      <c r="G171" s="10">
        <f t="shared" si="4"/>
        <v>0</v>
      </c>
      <c r="H171" s="10">
        <f t="shared" si="4"/>
        <v>0</v>
      </c>
    </row>
    <row r="172" spans="2:8" ht="25.5">
      <c r="B172" s="95" t="s">
        <v>67</v>
      </c>
      <c r="C172" s="28" t="s">
        <v>625</v>
      </c>
      <c r="D172" s="404">
        <f>D173</f>
        <v>0</v>
      </c>
      <c r="E172" s="35">
        <f>E173</f>
        <v>0</v>
      </c>
      <c r="F172" s="35">
        <f>F173</f>
        <v>0</v>
      </c>
      <c r="G172" s="35">
        <f>G173</f>
        <v>0</v>
      </c>
      <c r="H172" s="35">
        <f>H173</f>
        <v>0</v>
      </c>
    </row>
    <row r="173" spans="2:8" ht="15">
      <c r="B173" s="95" t="s">
        <v>39</v>
      </c>
      <c r="C173" s="219" t="s">
        <v>370</v>
      </c>
      <c r="D173" s="32"/>
      <c r="E173" s="10">
        <f>F173+H173</f>
        <v>0</v>
      </c>
      <c r="F173" s="10">
        <f>F117+F128+F136+F148+F159</f>
        <v>0</v>
      </c>
      <c r="G173" s="10">
        <f>G117+G128+G136+G148+G159</f>
        <v>0</v>
      </c>
      <c r="H173" s="10">
        <f>H117+H128+H136+H148+H159</f>
        <v>0</v>
      </c>
    </row>
    <row r="174" spans="2:8" ht="25.5" customHeight="1">
      <c r="B174" s="95" t="s">
        <v>216</v>
      </c>
      <c r="C174" s="54" t="s">
        <v>618</v>
      </c>
      <c r="D174" s="129">
        <f>D175+D176+D177+D178+D179</f>
        <v>1124.5</v>
      </c>
      <c r="E174" s="129">
        <f>E175+E176+E177+E178+E179</f>
        <v>1069.8999999999999</v>
      </c>
      <c r="F174" s="129">
        <f>F175+F176+F177+F178+F179</f>
        <v>1069.8999999999999</v>
      </c>
      <c r="G174" s="129">
        <f>G175+G176+G177+G178+G179</f>
        <v>560.9000000000001</v>
      </c>
      <c r="H174" s="129">
        <f>H175+H176+H177+H178+H179</f>
        <v>0</v>
      </c>
    </row>
    <row r="175" spans="2:8" ht="15">
      <c r="B175" s="16" t="s">
        <v>296</v>
      </c>
      <c r="C175" s="29" t="s">
        <v>103</v>
      </c>
      <c r="D175" s="153">
        <v>631.1</v>
      </c>
      <c r="E175" s="57">
        <f aca="true" t="shared" si="5" ref="E175:H176">E120+E131+E139+E151+E162</f>
        <v>615.3</v>
      </c>
      <c r="F175" s="10">
        <f t="shared" si="5"/>
        <v>615.3</v>
      </c>
      <c r="G175" s="10">
        <f t="shared" si="5"/>
        <v>412.30000000000007</v>
      </c>
      <c r="H175" s="10">
        <f t="shared" si="5"/>
        <v>0</v>
      </c>
    </row>
    <row r="176" spans="2:13" ht="15">
      <c r="B176" s="16" t="s">
        <v>456</v>
      </c>
      <c r="C176" s="23" t="s">
        <v>104</v>
      </c>
      <c r="D176" s="96">
        <v>360.2</v>
      </c>
      <c r="E176" s="57">
        <f t="shared" si="5"/>
        <v>334.5</v>
      </c>
      <c r="F176" s="10">
        <f t="shared" si="5"/>
        <v>334.5</v>
      </c>
      <c r="G176" s="10">
        <f t="shared" si="5"/>
        <v>148.6</v>
      </c>
      <c r="H176" s="10">
        <f t="shared" si="5"/>
        <v>0</v>
      </c>
      <c r="M176" s="34" t="s">
        <v>107</v>
      </c>
    </row>
    <row r="177" spans="2:8" ht="15">
      <c r="B177" s="49" t="s">
        <v>166</v>
      </c>
      <c r="C177" s="23" t="s">
        <v>142</v>
      </c>
      <c r="D177" s="14">
        <v>25.3</v>
      </c>
      <c r="E177" s="57">
        <f>E164</f>
        <v>22</v>
      </c>
      <c r="F177" s="10">
        <f>F164</f>
        <v>22</v>
      </c>
      <c r="G177" s="10">
        <f>G164</f>
        <v>0</v>
      </c>
      <c r="H177" s="10">
        <f>H164</f>
        <v>0</v>
      </c>
    </row>
    <row r="178" spans="2:8" ht="15">
      <c r="B178" s="16" t="s">
        <v>457</v>
      </c>
      <c r="C178" s="24" t="s">
        <v>106</v>
      </c>
      <c r="D178" s="14">
        <v>107.9</v>
      </c>
      <c r="E178" s="57">
        <f>E141</f>
        <v>98.1</v>
      </c>
      <c r="F178" s="10">
        <f>F141</f>
        <v>98.1</v>
      </c>
      <c r="G178" s="10">
        <f>G141</f>
        <v>0</v>
      </c>
      <c r="H178" s="10">
        <f>H141</f>
        <v>0</v>
      </c>
    </row>
    <row r="179" spans="2:8" ht="15">
      <c r="B179" s="16" t="s">
        <v>458</v>
      </c>
      <c r="C179" s="23" t="s">
        <v>289</v>
      </c>
      <c r="D179" s="165">
        <v>0</v>
      </c>
      <c r="E179" s="57">
        <f>E165</f>
        <v>0</v>
      </c>
      <c r="F179" s="57">
        <f>F165</f>
        <v>0</v>
      </c>
      <c r="G179" s="57">
        <f>G165</f>
        <v>0</v>
      </c>
      <c r="H179" s="57">
        <f>H165</f>
        <v>0</v>
      </c>
    </row>
    <row r="180" spans="2:8" ht="14.25">
      <c r="B180" s="421" t="s">
        <v>64</v>
      </c>
      <c r="C180" s="98" t="s">
        <v>626</v>
      </c>
      <c r="D180" s="97">
        <f>D181</f>
        <v>56.6</v>
      </c>
      <c r="E180" s="129">
        <f>E181</f>
        <v>53.6</v>
      </c>
      <c r="F180" s="129">
        <f>F181</f>
        <v>53.6</v>
      </c>
      <c r="G180" s="129">
        <f>G181</f>
        <v>0</v>
      </c>
      <c r="H180" s="129">
        <f>H181</f>
        <v>0</v>
      </c>
    </row>
    <row r="181" spans="2:8" ht="15">
      <c r="B181" s="16" t="s">
        <v>459</v>
      </c>
      <c r="C181" s="17" t="s">
        <v>122</v>
      </c>
      <c r="D181" s="14">
        <v>56.6</v>
      </c>
      <c r="E181" s="10">
        <f>F181+H181</f>
        <v>53.6</v>
      </c>
      <c r="F181" s="10">
        <f>F154+F143+F167+F134+F123</f>
        <v>53.6</v>
      </c>
      <c r="G181" s="10">
        <f>G154+G143+G167+G134+G123</f>
        <v>0</v>
      </c>
      <c r="H181" s="10">
        <f>H154+H143+H167+H134+H123</f>
        <v>0</v>
      </c>
    </row>
    <row r="182" spans="2:8" ht="15.75">
      <c r="B182" s="99" t="s">
        <v>68</v>
      </c>
      <c r="C182" s="33" t="s">
        <v>124</v>
      </c>
      <c r="D182" s="129">
        <f>D183</f>
        <v>134.1</v>
      </c>
      <c r="E182" s="129">
        <f>E183</f>
        <v>132.2</v>
      </c>
      <c r="F182" s="129">
        <f>F183</f>
        <v>132.2</v>
      </c>
      <c r="G182" s="129">
        <f>G183</f>
        <v>83.4</v>
      </c>
      <c r="H182" s="129">
        <f>H183</f>
        <v>0</v>
      </c>
    </row>
    <row r="183" spans="2:8" ht="25.5">
      <c r="B183" s="49" t="s">
        <v>69</v>
      </c>
      <c r="C183" s="28" t="s">
        <v>625</v>
      </c>
      <c r="D183" s="153">
        <v>134.1</v>
      </c>
      <c r="E183" s="13">
        <f>F183+H183</f>
        <v>132.2</v>
      </c>
      <c r="F183" s="13">
        <v>132.2</v>
      </c>
      <c r="G183" s="13">
        <v>83.4</v>
      </c>
      <c r="H183" s="13"/>
    </row>
    <row r="184" spans="2:8" ht="15.75">
      <c r="B184" s="36" t="s">
        <v>72</v>
      </c>
      <c r="C184" s="217" t="s">
        <v>361</v>
      </c>
      <c r="D184" s="129">
        <f>D185</f>
        <v>727.5999999999999</v>
      </c>
      <c r="E184" s="129">
        <f>E185</f>
        <v>720.1</v>
      </c>
      <c r="F184" s="129">
        <f>F185</f>
        <v>123.5</v>
      </c>
      <c r="G184" s="129">
        <f>G185</f>
        <v>0</v>
      </c>
      <c r="H184" s="129">
        <f>H185</f>
        <v>596.6</v>
      </c>
    </row>
    <row r="185" spans="2:8" ht="14.25">
      <c r="B185" s="49" t="s">
        <v>73</v>
      </c>
      <c r="C185" s="27" t="s">
        <v>624</v>
      </c>
      <c r="D185" s="129">
        <f>D186+D187+D188</f>
        <v>727.5999999999999</v>
      </c>
      <c r="E185" s="129">
        <f>E186+E187+E188</f>
        <v>720.1</v>
      </c>
      <c r="F185" s="129">
        <f>F186+F187+F188</f>
        <v>123.5</v>
      </c>
      <c r="G185" s="129">
        <f>G186+G187+G188</f>
        <v>0</v>
      </c>
      <c r="H185" s="129">
        <f>H186+H187+H188</f>
        <v>596.6</v>
      </c>
    </row>
    <row r="186" spans="2:8" ht="15">
      <c r="B186" s="49" t="s">
        <v>146</v>
      </c>
      <c r="C186" s="74" t="s">
        <v>80</v>
      </c>
      <c r="D186" s="16">
        <v>130.3</v>
      </c>
      <c r="E186" s="57">
        <f>F186+H186</f>
        <v>123.2</v>
      </c>
      <c r="F186" s="10">
        <v>123.2</v>
      </c>
      <c r="G186" s="15"/>
      <c r="H186" s="15"/>
    </row>
    <row r="187" spans="2:8" ht="15">
      <c r="B187" s="49" t="s">
        <v>362</v>
      </c>
      <c r="C187" s="74" t="s">
        <v>81</v>
      </c>
      <c r="D187" s="16">
        <v>597.3</v>
      </c>
      <c r="E187" s="57">
        <f>F187+H187</f>
        <v>596.9</v>
      </c>
      <c r="F187" s="10">
        <v>0.3</v>
      </c>
      <c r="G187" s="15"/>
      <c r="H187" s="15">
        <v>596.6</v>
      </c>
    </row>
    <row r="188" spans="2:8" ht="15">
      <c r="B188" s="49" t="s">
        <v>379</v>
      </c>
      <c r="C188" s="74" t="s">
        <v>506</v>
      </c>
      <c r="D188" s="16">
        <v>0</v>
      </c>
      <c r="E188" s="57">
        <f>F188+H188</f>
        <v>0</v>
      </c>
      <c r="F188" s="10"/>
      <c r="G188" s="15"/>
      <c r="H188" s="15"/>
    </row>
    <row r="189" spans="2:8" ht="15.75">
      <c r="B189" s="36" t="s">
        <v>74</v>
      </c>
      <c r="C189" s="46" t="s">
        <v>628</v>
      </c>
      <c r="D189" s="35">
        <f>D190</f>
        <v>43.1</v>
      </c>
      <c r="E189" s="35">
        <f>F189+H189</f>
        <v>39.7</v>
      </c>
      <c r="F189" s="129">
        <f>F190</f>
        <v>39.7</v>
      </c>
      <c r="G189" s="129">
        <f>G190</f>
        <v>24.8</v>
      </c>
      <c r="H189" s="129">
        <f>H190</f>
        <v>0</v>
      </c>
    </row>
    <row r="190" spans="2:8" ht="14.25">
      <c r="B190" s="49" t="s">
        <v>75</v>
      </c>
      <c r="C190" s="27" t="s">
        <v>117</v>
      </c>
      <c r="D190" s="15">
        <v>43.1</v>
      </c>
      <c r="E190" s="13">
        <f>F190+H190</f>
        <v>39.7</v>
      </c>
      <c r="F190" s="13">
        <v>39.7</v>
      </c>
      <c r="G190" s="10">
        <v>24.8</v>
      </c>
      <c r="H190" s="129"/>
    </row>
    <row r="191" spans="2:8" ht="15.75">
      <c r="B191" s="99" t="s">
        <v>318</v>
      </c>
      <c r="C191" s="415" t="s">
        <v>147</v>
      </c>
      <c r="D191" s="129">
        <f>D192+D193+D194+D195+D196+D198+D199+D200+D197</f>
        <v>10634.200000000003</v>
      </c>
      <c r="E191" s="129">
        <f>E192+E193+E194+E195+E196+E198+E199+E200+E197</f>
        <v>10029.5</v>
      </c>
      <c r="F191" s="129">
        <f>F192+F193+F194+F195+F196+F198+F199+F200+F197</f>
        <v>8457.9</v>
      </c>
      <c r="G191" s="129">
        <f>G192+G193+G194+G195+G196+G198+G199+G200+G197</f>
        <v>3927.7</v>
      </c>
      <c r="H191" s="129">
        <f>H192+H193+H194+H195+H196+H198+H199+H200+H197</f>
        <v>1571.6</v>
      </c>
    </row>
    <row r="192" spans="2:8" ht="14.25">
      <c r="B192" s="36" t="s">
        <v>225</v>
      </c>
      <c r="C192" s="27" t="s">
        <v>617</v>
      </c>
      <c r="D192" s="13">
        <f>D169+D111+D108+D105+D102+D87+D84+D14+D190</f>
        <v>4222.6</v>
      </c>
      <c r="E192" s="13">
        <f>E169+E111+E108+E105+E102+E87+E84+E14+E190</f>
        <v>4092.7</v>
      </c>
      <c r="F192" s="13">
        <f>F169+F111+F108+F105+F102+F87+F84+F14+F190</f>
        <v>4091.5</v>
      </c>
      <c r="G192" s="13">
        <f>G169+G111+G108+G105+G102+G87+G84+G14+G190</f>
        <v>2225.9</v>
      </c>
      <c r="H192" s="13">
        <f>H169+H111+H108+H105+H102+H87+H84+H14+H190</f>
        <v>1.2</v>
      </c>
    </row>
    <row r="193" spans="2:8" ht="25.5">
      <c r="B193" s="36" t="s">
        <v>269</v>
      </c>
      <c r="C193" s="28" t="s">
        <v>625</v>
      </c>
      <c r="D193" s="10">
        <f>D58+D182+D172</f>
        <v>493.79999999999995</v>
      </c>
      <c r="E193" s="10">
        <f>E58+E182+E172</f>
        <v>465.79999999999995</v>
      </c>
      <c r="F193" s="10">
        <f>F58+F182+F172</f>
        <v>465.79999999999995</v>
      </c>
      <c r="G193" s="10">
        <f>G58+G182+G172</f>
        <v>95.7</v>
      </c>
      <c r="H193" s="10">
        <f>H58+H182+H172</f>
        <v>0</v>
      </c>
    </row>
    <row r="194" spans="2:8" ht="26.25" customHeight="1">
      <c r="B194" s="36" t="s">
        <v>270</v>
      </c>
      <c r="C194" s="54" t="s">
        <v>618</v>
      </c>
      <c r="D194" s="10">
        <f>D23+D56+D174</f>
        <v>3204.2</v>
      </c>
      <c r="E194" s="10">
        <f>E23+E56+E174</f>
        <v>3126</v>
      </c>
      <c r="F194" s="10">
        <f>F23+F56+F174</f>
        <v>3117.3</v>
      </c>
      <c r="G194" s="10">
        <f>G23+G56+G174</f>
        <v>1578.6000000000001</v>
      </c>
      <c r="H194" s="10">
        <f>H23+H56+H174</f>
        <v>8.7</v>
      </c>
    </row>
    <row r="195" spans="2:8" ht="28.5">
      <c r="B195" s="36" t="s">
        <v>271</v>
      </c>
      <c r="C195" s="100" t="s">
        <v>619</v>
      </c>
      <c r="D195" s="10">
        <f>D35</f>
        <v>586.1999999999999</v>
      </c>
      <c r="E195" s="10">
        <f>E35</f>
        <v>426.8</v>
      </c>
      <c r="F195" s="10">
        <f>F35</f>
        <v>50.3</v>
      </c>
      <c r="G195" s="10">
        <f>G35</f>
        <v>27.5</v>
      </c>
      <c r="H195" s="10">
        <f>H35</f>
        <v>376.5</v>
      </c>
    </row>
    <row r="196" spans="2:8" ht="14.25">
      <c r="B196" s="36" t="s">
        <v>272</v>
      </c>
      <c r="C196" s="6" t="s">
        <v>123</v>
      </c>
      <c r="D196" s="10">
        <f>D40</f>
        <v>643.5999999999999</v>
      </c>
      <c r="E196" s="10">
        <f>E40</f>
        <v>625.3000000000001</v>
      </c>
      <c r="F196" s="10">
        <f>F40</f>
        <v>36.7</v>
      </c>
      <c r="G196" s="10">
        <f>G40</f>
        <v>0</v>
      </c>
      <c r="H196" s="10">
        <f>H40</f>
        <v>588.6</v>
      </c>
    </row>
    <row r="197" spans="2:8" ht="31.5">
      <c r="B197" s="36" t="s">
        <v>273</v>
      </c>
      <c r="C197" s="130" t="s">
        <v>621</v>
      </c>
      <c r="D197" s="10">
        <f>D44</f>
        <v>10.7</v>
      </c>
      <c r="E197" s="10">
        <f>E44</f>
        <v>5</v>
      </c>
      <c r="F197" s="10">
        <f>F44</f>
        <v>5</v>
      </c>
      <c r="G197" s="10">
        <f>G44</f>
        <v>0</v>
      </c>
      <c r="H197" s="10">
        <f>H44</f>
        <v>0</v>
      </c>
    </row>
    <row r="198" spans="2:8" ht="14.25">
      <c r="B198" s="36" t="s">
        <v>274</v>
      </c>
      <c r="C198" s="6" t="s">
        <v>626</v>
      </c>
      <c r="D198" s="10">
        <f>D180+D47</f>
        <v>197.6</v>
      </c>
      <c r="E198" s="10">
        <f>F198+H198</f>
        <v>79.2</v>
      </c>
      <c r="F198" s="10">
        <f>F180+F47</f>
        <v>79.2</v>
      </c>
      <c r="G198" s="10">
        <f>G180+G47</f>
        <v>0</v>
      </c>
      <c r="H198" s="10">
        <f>H180+H47</f>
        <v>0</v>
      </c>
    </row>
    <row r="199" spans="2:8" ht="25.5">
      <c r="B199" s="53" t="s">
        <v>275</v>
      </c>
      <c r="C199" s="11" t="s">
        <v>623</v>
      </c>
      <c r="D199" s="10">
        <f>D49</f>
        <v>541.3</v>
      </c>
      <c r="E199" s="10">
        <f>F199+H199</f>
        <v>482.3</v>
      </c>
      <c r="F199" s="10">
        <f>F49</f>
        <v>482.3</v>
      </c>
      <c r="G199" s="10">
        <f>G49</f>
        <v>0</v>
      </c>
      <c r="H199" s="10">
        <f>H49</f>
        <v>0</v>
      </c>
    </row>
    <row r="200" spans="2:8" ht="18.75" customHeight="1">
      <c r="B200" s="36" t="s">
        <v>276</v>
      </c>
      <c r="C200" s="27" t="s">
        <v>624</v>
      </c>
      <c r="D200" s="218">
        <f>D52+D185</f>
        <v>734.1999999999999</v>
      </c>
      <c r="E200" s="10">
        <f>F200+H200</f>
        <v>726.4000000000001</v>
      </c>
      <c r="F200" s="218">
        <f>F52+F185</f>
        <v>129.8</v>
      </c>
      <c r="G200" s="218">
        <f>G52+G185</f>
        <v>0</v>
      </c>
      <c r="H200" s="218">
        <f>H52+H185</f>
        <v>596.6</v>
      </c>
    </row>
    <row r="201" spans="2:8" ht="12.75">
      <c r="B201" s="36"/>
      <c r="C201" s="11"/>
      <c r="D201" s="5"/>
      <c r="E201" s="5"/>
      <c r="F201" s="5"/>
      <c r="G201" s="5"/>
      <c r="H201" s="5"/>
    </row>
    <row r="202" spans="2:8" ht="12.75">
      <c r="B202" s="78"/>
      <c r="D202" s="78"/>
      <c r="E202" s="78"/>
      <c r="F202" s="78"/>
      <c r="G202" s="78"/>
      <c r="H202" s="78"/>
    </row>
  </sheetData>
  <sheetProtection/>
  <mergeCells count="12">
    <mergeCell ref="H10:H12"/>
    <mergeCell ref="F11:F12"/>
    <mergeCell ref="F2:H2"/>
    <mergeCell ref="G11:G1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02"/>
  <sheetViews>
    <sheetView zoomScalePageLayoutView="0" workbookViewId="0" topLeftCell="A73">
      <selection activeCell="D196" sqref="D196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1.00390625" style="34" customWidth="1"/>
    <col min="4" max="4" width="8.710937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54" t="s">
        <v>248</v>
      </c>
      <c r="G1" s="155"/>
      <c r="H1" s="155"/>
    </row>
    <row r="2" spans="4:8" ht="15">
      <c r="D2" s="8"/>
      <c r="E2" s="8"/>
      <c r="F2" s="438" t="s">
        <v>582</v>
      </c>
      <c r="G2" s="438"/>
      <c r="H2" s="438"/>
    </row>
    <row r="3" spans="4:8" ht="15">
      <c r="D3" s="50"/>
      <c r="E3" s="50"/>
      <c r="F3" s="8" t="s">
        <v>247</v>
      </c>
      <c r="G3" s="155"/>
      <c r="H3" s="155"/>
    </row>
    <row r="4" spans="5:8" ht="15">
      <c r="E4" s="8"/>
      <c r="F4" s="8" t="s">
        <v>285</v>
      </c>
      <c r="G4" s="8"/>
      <c r="H4" s="155"/>
    </row>
    <row r="6" spans="2:8" ht="14.25">
      <c r="B6" s="487" t="s">
        <v>508</v>
      </c>
      <c r="C6" s="487"/>
      <c r="D6" s="487"/>
      <c r="E6" s="487"/>
      <c r="F6" s="487"/>
      <c r="G6" s="487"/>
      <c r="H6" s="487"/>
    </row>
    <row r="7" spans="2:9" ht="14.25">
      <c r="B7" s="487" t="s">
        <v>432</v>
      </c>
      <c r="C7" s="487"/>
      <c r="D7" s="487"/>
      <c r="E7" s="487"/>
      <c r="F7" s="487"/>
      <c r="G7" s="487"/>
      <c r="H7" s="487"/>
      <c r="I7" s="41"/>
    </row>
    <row r="8" spans="3:8" ht="12.75">
      <c r="C8" s="499" t="s">
        <v>288</v>
      </c>
      <c r="D8" s="499"/>
      <c r="E8" s="499"/>
      <c r="F8" s="499"/>
      <c r="G8" s="499"/>
      <c r="H8" s="34" t="s">
        <v>11</v>
      </c>
    </row>
    <row r="9" spans="2:8" ht="12.75" customHeight="1">
      <c r="B9" s="486" t="s">
        <v>295</v>
      </c>
      <c r="C9" s="44"/>
      <c r="D9" s="493" t="s">
        <v>612</v>
      </c>
      <c r="E9" s="484" t="s">
        <v>0</v>
      </c>
      <c r="F9" s="440" t="s">
        <v>12</v>
      </c>
      <c r="G9" s="440"/>
      <c r="H9" s="440"/>
    </row>
    <row r="10" spans="2:8" ht="12.75" customHeight="1">
      <c r="B10" s="486"/>
      <c r="C10" s="488" t="s">
        <v>127</v>
      </c>
      <c r="D10" s="494"/>
      <c r="E10" s="498"/>
      <c r="F10" s="440" t="s">
        <v>13</v>
      </c>
      <c r="G10" s="440"/>
      <c r="H10" s="497" t="s">
        <v>14</v>
      </c>
    </row>
    <row r="11" spans="2:8" ht="12.75" customHeight="1">
      <c r="B11" s="486"/>
      <c r="C11" s="488"/>
      <c r="D11" s="494"/>
      <c r="E11" s="498"/>
      <c r="F11" s="484" t="s">
        <v>15</v>
      </c>
      <c r="G11" s="443" t="s">
        <v>243</v>
      </c>
      <c r="H11" s="497"/>
    </row>
    <row r="12" spans="2:8" ht="29.25" customHeight="1">
      <c r="B12" s="486"/>
      <c r="C12" s="489"/>
      <c r="D12" s="495"/>
      <c r="E12" s="485"/>
      <c r="F12" s="485"/>
      <c r="G12" s="444"/>
      <c r="H12" s="497"/>
    </row>
    <row r="13" spans="2:8" ht="15.75">
      <c r="B13" s="36" t="s">
        <v>16</v>
      </c>
      <c r="C13" s="46" t="s">
        <v>1</v>
      </c>
      <c r="D13" s="47"/>
      <c r="E13" s="35">
        <f>F13+H13</f>
        <v>0</v>
      </c>
      <c r="F13" s="48">
        <f>F14+F23+F35+F40+F47+F44+F49+F52</f>
        <v>0</v>
      </c>
      <c r="G13" s="48">
        <f>G14+G23+G35+G40+G47+G44+G49+G52</f>
        <v>0</v>
      </c>
      <c r="H13" s="48">
        <f>H14+H23+H35+H40+H47+H44+H49+H52</f>
        <v>0</v>
      </c>
    </row>
    <row r="14" spans="2:8" ht="14.25">
      <c r="B14" s="18" t="s">
        <v>17</v>
      </c>
      <c r="C14" s="27" t="s">
        <v>617</v>
      </c>
      <c r="D14" s="47"/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162</v>
      </c>
      <c r="C15" s="50" t="s">
        <v>280</v>
      </c>
      <c r="D15" s="32"/>
      <c r="E15" s="10">
        <f aca="true" t="shared" si="0" ref="E15:E33">F15+H15</f>
        <v>0</v>
      </c>
      <c r="F15" s="166"/>
      <c r="G15" s="166"/>
      <c r="H15" s="48"/>
    </row>
    <row r="16" spans="2:8" ht="15">
      <c r="B16" s="16" t="s">
        <v>366</v>
      </c>
      <c r="C16" s="50" t="s">
        <v>365</v>
      </c>
      <c r="D16" s="32"/>
      <c r="E16" s="10">
        <f t="shared" si="0"/>
        <v>0</v>
      </c>
      <c r="F16" s="166"/>
      <c r="G16" s="166"/>
      <c r="H16" s="51"/>
    </row>
    <row r="17" spans="2:8" ht="15">
      <c r="B17" s="16" t="s">
        <v>163</v>
      </c>
      <c r="C17" s="50" t="s">
        <v>281</v>
      </c>
      <c r="D17" s="32"/>
      <c r="E17" s="10">
        <f t="shared" si="0"/>
        <v>0</v>
      </c>
      <c r="F17" s="166"/>
      <c r="G17" s="166"/>
      <c r="H17" s="51"/>
    </row>
    <row r="18" spans="2:8" ht="15">
      <c r="B18" s="16" t="s">
        <v>164</v>
      </c>
      <c r="C18" s="8" t="s">
        <v>241</v>
      </c>
      <c r="D18" s="32"/>
      <c r="E18" s="10">
        <f t="shared" si="0"/>
        <v>0</v>
      </c>
      <c r="F18" s="166"/>
      <c r="G18" s="166"/>
      <c r="H18" s="48"/>
    </row>
    <row r="19" spans="2:8" ht="15">
      <c r="B19" s="16" t="s">
        <v>165</v>
      </c>
      <c r="C19" s="8" t="s">
        <v>244</v>
      </c>
      <c r="D19" s="32"/>
      <c r="E19" s="10">
        <f t="shared" si="0"/>
        <v>0</v>
      </c>
      <c r="F19" s="166"/>
      <c r="G19" s="166"/>
      <c r="H19" s="48"/>
    </row>
    <row r="20" spans="2:8" ht="15">
      <c r="B20" s="16" t="s">
        <v>166</v>
      </c>
      <c r="C20" s="8" t="s">
        <v>86</v>
      </c>
      <c r="D20" s="32"/>
      <c r="E20" s="10">
        <f t="shared" si="0"/>
        <v>0</v>
      </c>
      <c r="F20" s="166"/>
      <c r="G20" s="166"/>
      <c r="H20" s="48"/>
    </row>
    <row r="21" spans="2:8" ht="15">
      <c r="B21" s="49" t="s">
        <v>167</v>
      </c>
      <c r="C21" s="8" t="s">
        <v>87</v>
      </c>
      <c r="D21" s="32"/>
      <c r="E21" s="10">
        <f t="shared" si="0"/>
        <v>0</v>
      </c>
      <c r="F21" s="166"/>
      <c r="G21" s="166"/>
      <c r="H21" s="48"/>
    </row>
    <row r="22" spans="2:8" ht="15">
      <c r="B22" s="49" t="s">
        <v>168</v>
      </c>
      <c r="C22" s="52" t="s">
        <v>82</v>
      </c>
      <c r="D22" s="26"/>
      <c r="E22" s="10">
        <f t="shared" si="0"/>
        <v>0</v>
      </c>
      <c r="F22" s="166"/>
      <c r="G22" s="166"/>
      <c r="H22" s="48"/>
    </row>
    <row r="23" spans="2:8" ht="26.25" customHeight="1">
      <c r="B23" s="53" t="s">
        <v>18</v>
      </c>
      <c r="C23" s="54" t="s">
        <v>618</v>
      </c>
      <c r="D23" s="55"/>
      <c r="E23" s="170">
        <f>F23+H23</f>
        <v>0</v>
      </c>
      <c r="F23" s="170">
        <f>F24+F26+F27+F28+F29+F30+F32+F25+F31+F34+F33</f>
        <v>0</v>
      </c>
      <c r="G23" s="170">
        <f>G24+G26+G27+G28+G29+G30+G32+G25+G31+G34+G33</f>
        <v>0</v>
      </c>
      <c r="H23" s="170">
        <f>H24+H26+H27+H28+H29+H30+H32+H25+H31+H34+H33</f>
        <v>0</v>
      </c>
    </row>
    <row r="24" spans="2:8" ht="15">
      <c r="B24" s="56" t="s">
        <v>296</v>
      </c>
      <c r="C24" s="20" t="s">
        <v>279</v>
      </c>
      <c r="D24" s="153"/>
      <c r="E24" s="57">
        <f t="shared" si="0"/>
        <v>0</v>
      </c>
      <c r="F24" s="10"/>
      <c r="G24" s="58"/>
      <c r="H24" s="15"/>
    </row>
    <row r="25" spans="2:8" ht="15">
      <c r="B25" s="56" t="s">
        <v>159</v>
      </c>
      <c r="C25" s="21" t="s">
        <v>278</v>
      </c>
      <c r="D25" s="153"/>
      <c r="E25" s="57">
        <f t="shared" si="0"/>
        <v>0</v>
      </c>
      <c r="F25" s="10"/>
      <c r="G25" s="15"/>
      <c r="H25" s="58"/>
    </row>
    <row r="26" spans="2:8" ht="15">
      <c r="B26" s="56" t="s">
        <v>170</v>
      </c>
      <c r="C26" s="21" t="s">
        <v>77</v>
      </c>
      <c r="D26" s="88"/>
      <c r="E26" s="57">
        <f t="shared" si="0"/>
        <v>0</v>
      </c>
      <c r="F26" s="10"/>
      <c r="G26" s="15"/>
      <c r="H26" s="15"/>
    </row>
    <row r="27" spans="2:8" ht="15">
      <c r="B27" s="56" t="s">
        <v>166</v>
      </c>
      <c r="C27" s="21" t="s">
        <v>177</v>
      </c>
      <c r="D27" s="88"/>
      <c r="E27" s="57">
        <f t="shared" si="0"/>
        <v>0</v>
      </c>
      <c r="F27" s="10"/>
      <c r="G27" s="15"/>
      <c r="H27" s="15"/>
    </row>
    <row r="28" spans="2:8" ht="15">
      <c r="B28" s="56" t="s">
        <v>171</v>
      </c>
      <c r="C28" s="52" t="s">
        <v>2</v>
      </c>
      <c r="D28" s="153"/>
      <c r="E28" s="57">
        <f t="shared" si="0"/>
        <v>0</v>
      </c>
      <c r="F28" s="10"/>
      <c r="G28" s="171"/>
      <c r="H28" s="59"/>
    </row>
    <row r="29" spans="2:8" ht="15">
      <c r="B29" s="56" t="s">
        <v>168</v>
      </c>
      <c r="C29" s="52" t="s">
        <v>82</v>
      </c>
      <c r="D29" s="153"/>
      <c r="E29" s="57">
        <f t="shared" si="0"/>
        <v>0</v>
      </c>
      <c r="F29" s="10"/>
      <c r="G29" s="59"/>
      <c r="H29" s="59"/>
    </row>
    <row r="30" spans="2:8" ht="15">
      <c r="B30" s="56" t="s">
        <v>287</v>
      </c>
      <c r="C30" s="21" t="s">
        <v>4</v>
      </c>
      <c r="D30" s="96"/>
      <c r="E30" s="57">
        <f t="shared" si="0"/>
        <v>0</v>
      </c>
      <c r="F30" s="61"/>
      <c r="G30" s="43"/>
      <c r="H30" s="59"/>
    </row>
    <row r="31" spans="2:8" ht="30">
      <c r="B31" s="101" t="s">
        <v>161</v>
      </c>
      <c r="C31" s="190" t="s">
        <v>277</v>
      </c>
      <c r="D31" s="96"/>
      <c r="E31" s="57">
        <f t="shared" si="0"/>
        <v>0</v>
      </c>
      <c r="F31" s="61"/>
      <c r="G31" s="43"/>
      <c r="H31" s="59"/>
    </row>
    <row r="32" spans="2:8" ht="30">
      <c r="B32" s="101" t="s">
        <v>172</v>
      </c>
      <c r="C32" s="62" t="s">
        <v>120</v>
      </c>
      <c r="D32" s="96"/>
      <c r="E32" s="63">
        <f t="shared" si="0"/>
        <v>0</v>
      </c>
      <c r="F32" s="15"/>
      <c r="G32" s="16"/>
      <c r="H32" s="16"/>
    </row>
    <row r="33" spans="2:8" ht="15">
      <c r="B33" s="101" t="s">
        <v>576</v>
      </c>
      <c r="C33" s="248" t="s">
        <v>353</v>
      </c>
      <c r="D33" s="96"/>
      <c r="E33" s="57">
        <f t="shared" si="0"/>
        <v>0</v>
      </c>
      <c r="F33" s="166"/>
      <c r="G33" s="45"/>
      <c r="H33" s="45"/>
    </row>
    <row r="34" spans="2:8" ht="30">
      <c r="B34" s="101" t="s">
        <v>470</v>
      </c>
      <c r="C34" s="248" t="s">
        <v>505</v>
      </c>
      <c r="D34" s="96"/>
      <c r="E34" s="166">
        <f>SB!E34+'D-2012'!E34+'skolintos lėšos'!E34</f>
        <v>0</v>
      </c>
      <c r="F34" s="166"/>
      <c r="G34" s="45"/>
      <c r="H34" s="45"/>
    </row>
    <row r="35" spans="2:8" ht="30.75" customHeight="1">
      <c r="B35" s="36" t="s">
        <v>19</v>
      </c>
      <c r="C35" s="64" t="s">
        <v>619</v>
      </c>
      <c r="D35" s="67"/>
      <c r="E35" s="65">
        <f>E36+E38+E37+E39</f>
        <v>0</v>
      </c>
      <c r="F35" s="65">
        <f>F36+F38+F37+F39</f>
        <v>0</v>
      </c>
      <c r="G35" s="65">
        <f>G36+G38+G37+G39</f>
        <v>0</v>
      </c>
      <c r="H35" s="65">
        <f>H36+H38+H37+H39</f>
        <v>0</v>
      </c>
    </row>
    <row r="36" spans="2:8" ht="15">
      <c r="B36" s="49" t="s">
        <v>173</v>
      </c>
      <c r="C36" s="66" t="s">
        <v>3</v>
      </c>
      <c r="D36" s="67"/>
      <c r="E36" s="68">
        <f>F36+H36</f>
        <v>0</v>
      </c>
      <c r="F36" s="13"/>
      <c r="G36" s="58"/>
      <c r="H36" s="59"/>
    </row>
    <row r="37" spans="2:8" ht="15">
      <c r="B37" s="49" t="s">
        <v>174</v>
      </c>
      <c r="C37" s="66" t="s">
        <v>156</v>
      </c>
      <c r="D37" s="69"/>
      <c r="E37" s="68">
        <f>F37+H37</f>
        <v>0</v>
      </c>
      <c r="F37" s="13"/>
      <c r="G37" s="58"/>
      <c r="H37" s="58"/>
    </row>
    <row r="38" spans="2:8" ht="15">
      <c r="B38" s="49" t="s">
        <v>175</v>
      </c>
      <c r="C38" s="8" t="s">
        <v>84</v>
      </c>
      <c r="D38" s="69"/>
      <c r="E38" s="68">
        <f>F38+H38</f>
        <v>0</v>
      </c>
      <c r="F38" s="10"/>
      <c r="G38" s="14"/>
      <c r="H38" s="14"/>
    </row>
    <row r="39" spans="2:8" ht="15">
      <c r="B39" s="49" t="s">
        <v>161</v>
      </c>
      <c r="C39" s="8" t="s">
        <v>450</v>
      </c>
      <c r="D39" s="70"/>
      <c r="E39" s="68">
        <f>F39+H39</f>
        <v>0</v>
      </c>
      <c r="F39" s="57"/>
      <c r="G39" s="232"/>
      <c r="H39" s="232"/>
    </row>
    <row r="40" spans="2:8" ht="14.25">
      <c r="B40" s="36" t="s">
        <v>20</v>
      </c>
      <c r="C40" s="6" t="s">
        <v>620</v>
      </c>
      <c r="D40" s="69"/>
      <c r="E40" s="12">
        <f>E41+E42+E43</f>
        <v>0</v>
      </c>
      <c r="F40" s="125">
        <f>F41+F42+F43</f>
        <v>0</v>
      </c>
      <c r="G40" s="125">
        <f>G41+G42+G43</f>
        <v>0</v>
      </c>
      <c r="H40" s="125">
        <f>H41+H42+H43</f>
        <v>0</v>
      </c>
    </row>
    <row r="41" spans="2:8" ht="15">
      <c r="B41" s="49" t="s">
        <v>161</v>
      </c>
      <c r="C41" s="8" t="s">
        <v>78</v>
      </c>
      <c r="D41" s="5"/>
      <c r="E41" s="68">
        <f>F41+H41</f>
        <v>0</v>
      </c>
      <c r="F41" s="10"/>
      <c r="G41" s="14"/>
      <c r="H41" s="14"/>
    </row>
    <row r="42" spans="2:8" ht="15">
      <c r="B42" s="49" t="s">
        <v>161</v>
      </c>
      <c r="C42" s="8" t="s">
        <v>85</v>
      </c>
      <c r="D42" s="5"/>
      <c r="E42" s="68">
        <f>F42+H42</f>
        <v>0</v>
      </c>
      <c r="F42" s="10"/>
      <c r="G42" s="14"/>
      <c r="H42" s="14"/>
    </row>
    <row r="43" spans="2:8" ht="15">
      <c r="B43" s="49" t="s">
        <v>161</v>
      </c>
      <c r="C43" s="8" t="s">
        <v>158</v>
      </c>
      <c r="D43" s="5"/>
      <c r="E43" s="68">
        <f>F43+H43</f>
        <v>0</v>
      </c>
      <c r="F43" s="188"/>
      <c r="G43" s="189"/>
      <c r="H43" s="153"/>
    </row>
    <row r="44" spans="2:8" ht="28.5">
      <c r="B44" s="36" t="s">
        <v>79</v>
      </c>
      <c r="C44" s="7" t="s">
        <v>621</v>
      </c>
      <c r="D44" s="69"/>
      <c r="E44" s="12">
        <f>E45+E46</f>
        <v>0</v>
      </c>
      <c r="F44" s="12">
        <f>F45+F46</f>
        <v>0</v>
      </c>
      <c r="G44" s="12">
        <f>G45+G46</f>
        <v>0</v>
      </c>
      <c r="H44" s="12">
        <f>H45+H46</f>
        <v>0</v>
      </c>
    </row>
    <row r="45" spans="2:8" ht="15">
      <c r="B45" s="49" t="s">
        <v>161</v>
      </c>
      <c r="C45" s="8" t="s">
        <v>78</v>
      </c>
      <c r="D45" s="5"/>
      <c r="E45" s="68">
        <f>F45+H45</f>
        <v>0</v>
      </c>
      <c r="F45" s="10"/>
      <c r="G45" s="14"/>
      <c r="H45" s="14"/>
    </row>
    <row r="46" spans="2:8" ht="15">
      <c r="B46" s="49" t="s">
        <v>451</v>
      </c>
      <c r="C46" s="8" t="s">
        <v>452</v>
      </c>
      <c r="D46" s="5"/>
      <c r="E46" s="68">
        <f>F46+H46</f>
        <v>0</v>
      </c>
      <c r="F46" s="10"/>
      <c r="G46" s="14"/>
      <c r="H46" s="14"/>
    </row>
    <row r="47" spans="2:8" ht="14.25">
      <c r="B47" s="36" t="s">
        <v>149</v>
      </c>
      <c r="C47" s="25" t="s">
        <v>622</v>
      </c>
      <c r="D47" s="70"/>
      <c r="E47" s="12">
        <f>F47+H47</f>
        <v>0</v>
      </c>
      <c r="F47" s="152">
        <f>F48</f>
        <v>0</v>
      </c>
      <c r="G47" s="152">
        <f>G48</f>
        <v>0</v>
      </c>
      <c r="H47" s="152">
        <f>H48</f>
        <v>0</v>
      </c>
    </row>
    <row r="48" spans="2:8" ht="15">
      <c r="B48" s="16" t="s">
        <v>459</v>
      </c>
      <c r="C48" s="71" t="s">
        <v>148</v>
      </c>
      <c r="D48" s="67"/>
      <c r="E48" s="13">
        <f>F48+H48</f>
        <v>0</v>
      </c>
      <c r="F48" s="153"/>
      <c r="G48" s="49"/>
      <c r="H48" s="168"/>
    </row>
    <row r="49" spans="2:9" ht="28.5">
      <c r="B49" s="36" t="s">
        <v>152</v>
      </c>
      <c r="C49" s="7" t="s">
        <v>623</v>
      </c>
      <c r="D49" s="67"/>
      <c r="E49" s="35">
        <f>E50</f>
        <v>0</v>
      </c>
      <c r="F49" s="35">
        <f>F50+F51</f>
        <v>0</v>
      </c>
      <c r="G49" s="35">
        <f>G50+G51</f>
        <v>0</v>
      </c>
      <c r="H49" s="35">
        <f>H50+H51</f>
        <v>0</v>
      </c>
      <c r="I49" s="156"/>
    </row>
    <row r="50" spans="2:8" ht="15">
      <c r="B50" s="16" t="s">
        <v>460</v>
      </c>
      <c r="C50" s="71" t="s">
        <v>125</v>
      </c>
      <c r="D50" s="67"/>
      <c r="E50" s="13">
        <f>F50</f>
        <v>0</v>
      </c>
      <c r="F50" s="153"/>
      <c r="G50" s="14"/>
      <c r="H50" s="15"/>
    </row>
    <row r="51" spans="2:8" ht="30">
      <c r="B51" s="16" t="s">
        <v>460</v>
      </c>
      <c r="C51" s="240" t="s">
        <v>463</v>
      </c>
      <c r="D51" s="70"/>
      <c r="E51" s="10">
        <f>F51+H51</f>
        <v>0</v>
      </c>
      <c r="F51" s="153"/>
      <c r="G51" s="14"/>
      <c r="H51" s="15"/>
    </row>
    <row r="52" spans="2:8" ht="14.25">
      <c r="B52" s="73" t="s">
        <v>157</v>
      </c>
      <c r="C52" s="27" t="s">
        <v>624</v>
      </c>
      <c r="D52" s="70"/>
      <c r="E52" s="35">
        <f>E53+E54</f>
        <v>0</v>
      </c>
      <c r="F52" s="129">
        <f>F53+F54</f>
        <v>0</v>
      </c>
      <c r="G52" s="129">
        <f>G53+G54</f>
        <v>0</v>
      </c>
      <c r="H52" s="129">
        <f>H53+H54</f>
        <v>0</v>
      </c>
    </row>
    <row r="53" spans="2:8" ht="15">
      <c r="B53" s="16" t="s">
        <v>461</v>
      </c>
      <c r="C53" s="74" t="s">
        <v>80</v>
      </c>
      <c r="D53" s="220"/>
      <c r="E53" s="57">
        <f>F53+H53</f>
        <v>0</v>
      </c>
      <c r="F53" s="10"/>
      <c r="G53" s="15"/>
      <c r="H53" s="15"/>
    </row>
    <row r="54" spans="2:8" ht="15">
      <c r="B54" s="16" t="s">
        <v>169</v>
      </c>
      <c r="C54" s="74" t="s">
        <v>81</v>
      </c>
      <c r="D54" s="220"/>
      <c r="E54" s="57">
        <f>F54+H54</f>
        <v>0</v>
      </c>
      <c r="F54" s="10"/>
      <c r="G54" s="15"/>
      <c r="H54" s="15"/>
    </row>
    <row r="55" spans="2:8" ht="15.75">
      <c r="B55" s="36" t="s">
        <v>21</v>
      </c>
      <c r="C55" s="178" t="s">
        <v>240</v>
      </c>
      <c r="D55" s="5"/>
      <c r="E55" s="35"/>
      <c r="F55" s="5"/>
      <c r="G55" s="36"/>
      <c r="H55" s="16"/>
    </row>
    <row r="56" spans="2:8" ht="38.25">
      <c r="B56" s="36" t="s">
        <v>22</v>
      </c>
      <c r="C56" s="28" t="s">
        <v>618</v>
      </c>
      <c r="D56" s="67"/>
      <c r="E56" s="35">
        <f aca="true" t="shared" si="1" ref="E56:E61">F56+H56</f>
        <v>0</v>
      </c>
      <c r="F56" s="35"/>
      <c r="G56" s="36"/>
      <c r="H56" s="16"/>
    </row>
    <row r="57" spans="2:13" ht="31.5">
      <c r="B57" s="36" t="s">
        <v>23</v>
      </c>
      <c r="C57" s="130" t="s">
        <v>88</v>
      </c>
      <c r="D57" s="31"/>
      <c r="E57" s="75">
        <f t="shared" si="1"/>
        <v>0</v>
      </c>
      <c r="F57" s="35">
        <f>F58</f>
        <v>0</v>
      </c>
      <c r="G57" s="35">
        <f>G58</f>
        <v>0</v>
      </c>
      <c r="H57" s="35">
        <f>H58</f>
        <v>0</v>
      </c>
      <c r="I57" s="76"/>
      <c r="J57" s="77"/>
      <c r="K57" s="77"/>
      <c r="L57" s="78"/>
      <c r="M57" s="78"/>
    </row>
    <row r="58" spans="2:13" ht="30" customHeight="1">
      <c r="B58" s="36" t="s">
        <v>24</v>
      </c>
      <c r="C58" s="161" t="s">
        <v>625</v>
      </c>
      <c r="D58" s="162"/>
      <c r="E58" s="75">
        <f t="shared" si="1"/>
        <v>0</v>
      </c>
      <c r="F58" s="75">
        <f>F59+F61+F62+F63+F64+F73+F80+F81+F82+F60+F77</f>
        <v>0</v>
      </c>
      <c r="G58" s="75">
        <f>G59+G61+G62+G63+G64+G73+G80+G81+G82+G60+G77</f>
        <v>0</v>
      </c>
      <c r="H58" s="75">
        <f>H59+H61+H62+H63+H64+H73+H80+H81+H82+H60+H77</f>
        <v>0</v>
      </c>
      <c r="I58" s="76"/>
      <c r="J58" s="77"/>
      <c r="K58" s="77"/>
      <c r="L58" s="78"/>
      <c r="M58" s="78"/>
    </row>
    <row r="59" spans="2:13" ht="15">
      <c r="B59" s="16" t="s">
        <v>283</v>
      </c>
      <c r="C59" s="29" t="s">
        <v>89</v>
      </c>
      <c r="D59" s="32"/>
      <c r="E59" s="79">
        <f t="shared" si="1"/>
        <v>0</v>
      </c>
      <c r="F59" s="13"/>
      <c r="G59" s="59"/>
      <c r="H59" s="59"/>
      <c r="I59" s="76"/>
      <c r="J59" s="77"/>
      <c r="K59" s="77"/>
      <c r="L59" s="78"/>
      <c r="M59" s="78"/>
    </row>
    <row r="60" spans="2:13" ht="15">
      <c r="B60" s="16" t="s">
        <v>292</v>
      </c>
      <c r="C60" s="23" t="s">
        <v>293</v>
      </c>
      <c r="D60" s="32"/>
      <c r="E60" s="79">
        <f t="shared" si="1"/>
        <v>0</v>
      </c>
      <c r="F60" s="13"/>
      <c r="G60" s="59"/>
      <c r="H60" s="59"/>
      <c r="I60" s="76"/>
      <c r="J60" s="77"/>
      <c r="K60" s="77"/>
      <c r="L60" s="78"/>
      <c r="M60" s="78"/>
    </row>
    <row r="61" spans="2:13" ht="15">
      <c r="B61" s="16" t="s">
        <v>232</v>
      </c>
      <c r="C61" s="23" t="s">
        <v>90</v>
      </c>
      <c r="D61" s="88"/>
      <c r="E61" s="79">
        <f t="shared" si="1"/>
        <v>0</v>
      </c>
      <c r="F61" s="10"/>
      <c r="G61" s="15"/>
      <c r="H61" s="15"/>
      <c r="I61" s="80"/>
      <c r="J61" s="77"/>
      <c r="K61" s="81"/>
      <c r="L61" s="81"/>
      <c r="M61" s="81"/>
    </row>
    <row r="62" spans="2:13" ht="15">
      <c r="B62" s="16" t="s">
        <v>233</v>
      </c>
      <c r="C62" s="23" t="s">
        <v>91</v>
      </c>
      <c r="D62" s="88"/>
      <c r="E62" s="79">
        <f aca="true" t="shared" si="2" ref="E62:E82">F62+H62</f>
        <v>0</v>
      </c>
      <c r="F62" s="10"/>
      <c r="G62" s="15"/>
      <c r="H62" s="15"/>
      <c r="I62" s="80"/>
      <c r="J62" s="77"/>
      <c r="K62" s="81"/>
      <c r="L62" s="81"/>
      <c r="M62" s="81"/>
    </row>
    <row r="63" spans="2:13" ht="15">
      <c r="B63" s="49" t="s">
        <v>233</v>
      </c>
      <c r="C63" s="23" t="s">
        <v>92</v>
      </c>
      <c r="D63" s="88"/>
      <c r="E63" s="79">
        <f t="shared" si="2"/>
        <v>0</v>
      </c>
      <c r="F63" s="10"/>
      <c r="G63" s="16"/>
      <c r="H63" s="16"/>
      <c r="I63" s="80"/>
      <c r="J63" s="77"/>
      <c r="K63" s="81"/>
      <c r="L63" s="81"/>
      <c r="M63" s="81"/>
    </row>
    <row r="64" spans="2:13" ht="15">
      <c r="B64" s="16"/>
      <c r="C64" s="8" t="s">
        <v>151</v>
      </c>
      <c r="D64" s="88"/>
      <c r="E64" s="68">
        <f t="shared" si="2"/>
        <v>0</v>
      </c>
      <c r="F64" s="13">
        <f>F65+F66+F67+F68+F69+F70+F71+F72</f>
        <v>0</v>
      </c>
      <c r="G64" s="13">
        <f>G65+G66+G67+G68+G69+G70+G71+G72</f>
        <v>0</v>
      </c>
      <c r="H64" s="13">
        <f>H65+H66+H67+H68+H69+H70+H71+H72</f>
        <v>0</v>
      </c>
      <c r="I64" s="80"/>
      <c r="J64" s="77"/>
      <c r="K64" s="81"/>
      <c r="L64" s="81"/>
      <c r="M64" s="81"/>
    </row>
    <row r="65" spans="2:13" ht="15">
      <c r="B65" s="49" t="s">
        <v>235</v>
      </c>
      <c r="C65" s="8" t="s">
        <v>93</v>
      </c>
      <c r="D65" s="88"/>
      <c r="E65" s="68">
        <f t="shared" si="2"/>
        <v>0</v>
      </c>
      <c r="F65" s="13"/>
      <c r="G65" s="15"/>
      <c r="H65" s="15"/>
      <c r="I65" s="80"/>
      <c r="J65" s="77"/>
      <c r="K65" s="81"/>
      <c r="L65" s="83"/>
      <c r="M65" s="83"/>
    </row>
    <row r="66" spans="2:13" ht="15">
      <c r="B66" s="16" t="s">
        <v>236</v>
      </c>
      <c r="C66" s="8" t="s">
        <v>94</v>
      </c>
      <c r="D66" s="96"/>
      <c r="E66" s="68">
        <f t="shared" si="2"/>
        <v>0</v>
      </c>
      <c r="F66" s="13"/>
      <c r="G66" s="59"/>
      <c r="H66" s="58"/>
      <c r="I66" s="84"/>
      <c r="J66" s="81"/>
      <c r="K66" s="81"/>
      <c r="L66" s="81"/>
      <c r="M66" s="81"/>
    </row>
    <row r="67" spans="2:8" ht="15">
      <c r="B67" s="16" t="s">
        <v>236</v>
      </c>
      <c r="C67" s="8" t="s">
        <v>371</v>
      </c>
      <c r="D67" s="88"/>
      <c r="E67" s="68">
        <f t="shared" si="2"/>
        <v>0</v>
      </c>
      <c r="F67" s="13"/>
      <c r="G67" s="15"/>
      <c r="H67" s="15"/>
    </row>
    <row r="68" spans="2:8" ht="15">
      <c r="B68" s="16" t="s">
        <v>236</v>
      </c>
      <c r="C68" s="8" t="s">
        <v>95</v>
      </c>
      <c r="D68" s="88"/>
      <c r="E68" s="68">
        <f t="shared" si="2"/>
        <v>0</v>
      </c>
      <c r="F68" s="13"/>
      <c r="G68" s="15"/>
      <c r="H68" s="15"/>
    </row>
    <row r="69" spans="2:8" ht="15">
      <c r="B69" s="16" t="s">
        <v>236</v>
      </c>
      <c r="C69" s="8" t="s">
        <v>96</v>
      </c>
      <c r="D69" s="88"/>
      <c r="E69" s="68">
        <f t="shared" si="2"/>
        <v>0</v>
      </c>
      <c r="F69" s="13"/>
      <c r="G69" s="16"/>
      <c r="H69" s="16"/>
    </row>
    <row r="70" spans="2:8" ht="15">
      <c r="B70" s="16" t="s">
        <v>237</v>
      </c>
      <c r="C70" s="23" t="s">
        <v>97</v>
      </c>
      <c r="D70" s="88"/>
      <c r="E70" s="68">
        <f t="shared" si="2"/>
        <v>0</v>
      </c>
      <c r="F70" s="13"/>
      <c r="G70" s="16"/>
      <c r="H70" s="16"/>
    </row>
    <row r="71" spans="2:8" ht="15">
      <c r="B71" s="16" t="s">
        <v>234</v>
      </c>
      <c r="C71" s="21" t="s">
        <v>98</v>
      </c>
      <c r="D71" s="88"/>
      <c r="E71" s="68">
        <f t="shared" si="2"/>
        <v>0</v>
      </c>
      <c r="F71" s="13"/>
      <c r="G71" s="16"/>
      <c r="H71" s="15"/>
    </row>
    <row r="72" spans="2:8" ht="15">
      <c r="B72" s="56" t="s">
        <v>233</v>
      </c>
      <c r="C72" s="21" t="s">
        <v>99</v>
      </c>
      <c r="D72" s="88"/>
      <c r="E72" s="68">
        <f t="shared" si="2"/>
        <v>0</v>
      </c>
      <c r="F72" s="13"/>
      <c r="G72" s="16"/>
      <c r="H72" s="15"/>
    </row>
    <row r="73" spans="2:8" ht="15">
      <c r="B73" s="56" t="s">
        <v>176</v>
      </c>
      <c r="C73" s="21" t="s">
        <v>100</v>
      </c>
      <c r="D73" s="88"/>
      <c r="E73" s="163">
        <f t="shared" si="2"/>
        <v>0</v>
      </c>
      <c r="F73" s="61"/>
      <c r="G73" s="16"/>
      <c r="H73" s="15"/>
    </row>
    <row r="74" spans="2:8" ht="15">
      <c r="B74" s="56" t="s">
        <v>232</v>
      </c>
      <c r="C74" s="23" t="s">
        <v>439</v>
      </c>
      <c r="D74" s="88"/>
      <c r="E74" s="163">
        <f t="shared" si="2"/>
        <v>0</v>
      </c>
      <c r="F74" s="61"/>
      <c r="G74" s="16"/>
      <c r="H74" s="15"/>
    </row>
    <row r="75" spans="2:8" ht="15">
      <c r="B75" s="56" t="s">
        <v>232</v>
      </c>
      <c r="C75" s="23" t="s">
        <v>440</v>
      </c>
      <c r="D75" s="88"/>
      <c r="E75" s="163">
        <f t="shared" si="2"/>
        <v>0</v>
      </c>
      <c r="F75" s="61"/>
      <c r="G75" s="16"/>
      <c r="H75" s="15"/>
    </row>
    <row r="76" spans="2:8" ht="15">
      <c r="B76" s="56" t="s">
        <v>232</v>
      </c>
      <c r="C76" s="23" t="s">
        <v>441</v>
      </c>
      <c r="D76" s="88"/>
      <c r="E76" s="68">
        <f t="shared" si="2"/>
        <v>0</v>
      </c>
      <c r="F76" s="15"/>
      <c r="G76" s="16"/>
      <c r="H76" s="15"/>
    </row>
    <row r="77" spans="2:8" ht="15">
      <c r="B77" s="56" t="s">
        <v>232</v>
      </c>
      <c r="C77" s="23" t="s">
        <v>294</v>
      </c>
      <c r="D77" s="88"/>
      <c r="E77" s="57">
        <f t="shared" si="2"/>
        <v>0</v>
      </c>
      <c r="F77" s="15"/>
      <c r="G77" s="16"/>
      <c r="H77" s="15"/>
    </row>
    <row r="78" spans="2:8" ht="15">
      <c r="B78" s="56" t="s">
        <v>233</v>
      </c>
      <c r="C78" s="23" t="s">
        <v>282</v>
      </c>
      <c r="D78" s="88"/>
      <c r="E78" s="68">
        <f t="shared" si="2"/>
        <v>0</v>
      </c>
      <c r="F78" s="15"/>
      <c r="G78" s="16"/>
      <c r="H78" s="15"/>
    </row>
    <row r="79" spans="2:8" ht="15">
      <c r="B79" s="56" t="s">
        <v>233</v>
      </c>
      <c r="C79" s="23" t="s">
        <v>290</v>
      </c>
      <c r="D79" s="88"/>
      <c r="E79" s="164"/>
      <c r="F79" s="166"/>
      <c r="G79" s="16"/>
      <c r="H79" s="15"/>
    </row>
    <row r="80" spans="2:8" ht="15">
      <c r="B80" s="56" t="s">
        <v>238</v>
      </c>
      <c r="C80" s="23" t="s">
        <v>101</v>
      </c>
      <c r="D80" s="88"/>
      <c r="E80" s="164">
        <f t="shared" si="2"/>
        <v>0</v>
      </c>
      <c r="F80" s="165"/>
      <c r="G80" s="15"/>
      <c r="H80" s="15"/>
    </row>
    <row r="81" spans="2:8" ht="15">
      <c r="B81" s="56" t="s">
        <v>239</v>
      </c>
      <c r="C81" s="23" t="s">
        <v>102</v>
      </c>
      <c r="D81" s="88"/>
      <c r="E81" s="68">
        <f t="shared" si="2"/>
        <v>0</v>
      </c>
      <c r="F81" s="13"/>
      <c r="G81" s="16"/>
      <c r="H81" s="15"/>
    </row>
    <row r="82" spans="2:9" ht="30">
      <c r="B82" s="16" t="s">
        <v>235</v>
      </c>
      <c r="C82" s="85" t="s">
        <v>245</v>
      </c>
      <c r="D82" s="88"/>
      <c r="E82" s="68">
        <f t="shared" si="2"/>
        <v>0</v>
      </c>
      <c r="F82" s="13"/>
      <c r="G82" s="16"/>
      <c r="H82" s="15"/>
      <c r="I82" s="34"/>
    </row>
    <row r="83" spans="2:8" ht="15.75">
      <c r="B83" s="86" t="s">
        <v>25</v>
      </c>
      <c r="C83" s="167" t="s">
        <v>76</v>
      </c>
      <c r="D83" s="87"/>
      <c r="E83" s="35"/>
      <c r="F83" s="35"/>
      <c r="G83" s="59"/>
      <c r="H83" s="59"/>
    </row>
    <row r="84" spans="2:8" ht="14.25">
      <c r="B84" s="86" t="s">
        <v>27</v>
      </c>
      <c r="C84" s="27" t="s">
        <v>617</v>
      </c>
      <c r="D84" s="35">
        <f>D85</f>
        <v>427</v>
      </c>
      <c r="E84" s="35">
        <f>F84+H84</f>
        <v>427</v>
      </c>
      <c r="F84" s="35">
        <f>F85</f>
        <v>427</v>
      </c>
      <c r="G84" s="35">
        <f>G85</f>
        <v>427</v>
      </c>
      <c r="H84" s="35">
        <f>H85</f>
        <v>0</v>
      </c>
    </row>
    <row r="85" spans="2:8" ht="15">
      <c r="B85" s="16" t="s">
        <v>446</v>
      </c>
      <c r="C85" s="17" t="s">
        <v>246</v>
      </c>
      <c r="D85" s="410">
        <v>427</v>
      </c>
      <c r="E85" s="68">
        <f>F85+H85</f>
        <v>427</v>
      </c>
      <c r="F85" s="10">
        <v>427</v>
      </c>
      <c r="G85" s="15">
        <v>427</v>
      </c>
      <c r="H85" s="15"/>
    </row>
    <row r="86" spans="2:8" ht="31.5">
      <c r="B86" s="36" t="s">
        <v>28</v>
      </c>
      <c r="C86" s="130" t="s">
        <v>291</v>
      </c>
      <c r="D86" s="32"/>
      <c r="E86" s="35"/>
      <c r="F86" s="35"/>
      <c r="G86" s="59"/>
      <c r="H86" s="59"/>
    </row>
    <row r="87" spans="2:8" ht="14.25">
      <c r="B87" s="36" t="s">
        <v>29</v>
      </c>
      <c r="C87" s="27" t="s">
        <v>617</v>
      </c>
      <c r="D87" s="32"/>
      <c r="E87" s="35">
        <f>F87+H87</f>
        <v>0</v>
      </c>
      <c r="F87" s="35">
        <f>F88</f>
        <v>0</v>
      </c>
      <c r="G87" s="35">
        <f>G88</f>
        <v>0</v>
      </c>
      <c r="H87" s="35">
        <f>H88</f>
        <v>0</v>
      </c>
    </row>
    <row r="88" spans="2:8" ht="15">
      <c r="B88" s="16" t="s">
        <v>447</v>
      </c>
      <c r="C88" s="17" t="s">
        <v>246</v>
      </c>
      <c r="D88" s="88"/>
      <c r="E88" s="10">
        <f>F88+H88</f>
        <v>0</v>
      </c>
      <c r="F88" s="10"/>
      <c r="G88" s="16"/>
      <c r="H88" s="15"/>
    </row>
    <row r="89" spans="2:8" ht="15.75">
      <c r="B89" s="36" t="s">
        <v>30</v>
      </c>
      <c r="C89" s="33" t="s">
        <v>33</v>
      </c>
      <c r="D89" s="32"/>
      <c r="E89" s="35"/>
      <c r="F89" s="35"/>
      <c r="G89" s="59"/>
      <c r="H89" s="59"/>
    </row>
    <row r="90" spans="2:8" ht="14.25">
      <c r="B90" s="16" t="s">
        <v>31</v>
      </c>
      <c r="C90" s="89" t="s">
        <v>617</v>
      </c>
      <c r="D90" s="32"/>
      <c r="E90" s="35">
        <f>F90+H90</f>
        <v>0</v>
      </c>
      <c r="F90" s="35">
        <f>F91</f>
        <v>0</v>
      </c>
      <c r="G90" s="35">
        <f>G91</f>
        <v>0</v>
      </c>
      <c r="H90" s="35">
        <f>H91</f>
        <v>0</v>
      </c>
    </row>
    <row r="91" spans="2:8" ht="15">
      <c r="B91" s="16" t="s">
        <v>287</v>
      </c>
      <c r="C91" s="17" t="s">
        <v>246</v>
      </c>
      <c r="D91" s="32"/>
      <c r="E91" s="10">
        <f>F91+H91</f>
        <v>0</v>
      </c>
      <c r="F91" s="10"/>
      <c r="G91" s="15"/>
      <c r="H91" s="15"/>
    </row>
    <row r="92" spans="2:8" ht="15.75">
      <c r="B92" s="36" t="s">
        <v>32</v>
      </c>
      <c r="C92" s="33" t="s">
        <v>38</v>
      </c>
      <c r="D92" s="32"/>
      <c r="E92" s="35"/>
      <c r="F92" s="35"/>
      <c r="G92" s="59"/>
      <c r="H92" s="15"/>
    </row>
    <row r="93" spans="2:8" ht="14.25">
      <c r="B93" s="36" t="s">
        <v>34</v>
      </c>
      <c r="C93" s="89" t="s">
        <v>617</v>
      </c>
      <c r="D93" s="32"/>
      <c r="E93" s="35">
        <f>F93+H93</f>
        <v>0</v>
      </c>
      <c r="F93" s="35">
        <f>F94</f>
        <v>0</v>
      </c>
      <c r="G93" s="35">
        <f>G94</f>
        <v>0</v>
      </c>
      <c r="H93" s="35">
        <f>H94</f>
        <v>0</v>
      </c>
    </row>
    <row r="94" spans="2:8" ht="15">
      <c r="B94" s="16" t="s">
        <v>287</v>
      </c>
      <c r="C94" s="17" t="s">
        <v>246</v>
      </c>
      <c r="D94" s="32"/>
      <c r="E94" s="10">
        <f>F94+H94</f>
        <v>0</v>
      </c>
      <c r="F94" s="10"/>
      <c r="G94" s="15"/>
      <c r="H94" s="59"/>
    </row>
    <row r="95" spans="2:8" ht="15.75">
      <c r="B95" s="36" t="s">
        <v>35</v>
      </c>
      <c r="C95" s="19" t="s">
        <v>5</v>
      </c>
      <c r="D95" s="32"/>
      <c r="E95" s="35"/>
      <c r="F95" s="35"/>
      <c r="G95" s="59"/>
      <c r="H95" s="59"/>
    </row>
    <row r="96" spans="2:8" ht="14.25">
      <c r="B96" s="36" t="s">
        <v>36</v>
      </c>
      <c r="C96" s="27" t="s">
        <v>617</v>
      </c>
      <c r="D96" s="32"/>
      <c r="E96" s="35">
        <f>F96+H96</f>
        <v>0</v>
      </c>
      <c r="F96" s="35">
        <f>F97</f>
        <v>0</v>
      </c>
      <c r="G96" s="35">
        <f>G97</f>
        <v>0</v>
      </c>
      <c r="H96" s="35">
        <f>H97</f>
        <v>0</v>
      </c>
    </row>
    <row r="97" spans="2:8" ht="15">
      <c r="B97" s="16" t="s">
        <v>448</v>
      </c>
      <c r="C97" s="17" t="s">
        <v>246</v>
      </c>
      <c r="D97" s="32"/>
      <c r="E97" s="10">
        <f>F97+H97</f>
        <v>0</v>
      </c>
      <c r="F97" s="10"/>
      <c r="G97" s="15"/>
      <c r="H97" s="15"/>
    </row>
    <row r="98" spans="2:8" ht="15.75">
      <c r="B98" s="16" t="s">
        <v>37</v>
      </c>
      <c r="C98" s="19" t="s">
        <v>6</v>
      </c>
      <c r="D98" s="32"/>
      <c r="E98" s="35"/>
      <c r="F98" s="35"/>
      <c r="G98" s="59"/>
      <c r="H98" s="59"/>
    </row>
    <row r="99" spans="2:8" ht="14.25">
      <c r="B99" s="16" t="s">
        <v>200</v>
      </c>
      <c r="C99" s="27" t="s">
        <v>617</v>
      </c>
      <c r="D99" s="32"/>
      <c r="E99" s="35">
        <f>F99+H99</f>
        <v>0</v>
      </c>
      <c r="F99" s="35">
        <f>F100</f>
        <v>0</v>
      </c>
      <c r="G99" s="35">
        <f>G100</f>
        <v>0</v>
      </c>
      <c r="H99" s="35">
        <f>H100</f>
        <v>0</v>
      </c>
    </row>
    <row r="100" spans="2:8" ht="15">
      <c r="B100" s="16" t="s">
        <v>448</v>
      </c>
      <c r="C100" s="219" t="s">
        <v>370</v>
      </c>
      <c r="D100" s="32"/>
      <c r="E100" s="10">
        <f>F100+H100</f>
        <v>0</v>
      </c>
      <c r="F100" s="10"/>
      <c r="G100" s="15"/>
      <c r="H100" s="15"/>
    </row>
    <row r="101" spans="2:8" ht="14.25">
      <c r="B101" s="36" t="s">
        <v>39</v>
      </c>
      <c r="C101" s="25" t="s">
        <v>428</v>
      </c>
      <c r="D101" s="32"/>
      <c r="E101" s="35"/>
      <c r="F101" s="35"/>
      <c r="G101" s="59"/>
      <c r="H101" s="59"/>
    </row>
    <row r="102" spans="2:8" ht="14.25">
      <c r="B102" s="36" t="s">
        <v>40</v>
      </c>
      <c r="C102" s="27" t="s">
        <v>617</v>
      </c>
      <c r="D102" s="32"/>
      <c r="E102" s="35">
        <f>F102+H102</f>
        <v>0</v>
      </c>
      <c r="F102" s="35">
        <f>F103</f>
        <v>0</v>
      </c>
      <c r="G102" s="35">
        <f>G103</f>
        <v>0</v>
      </c>
      <c r="H102" s="35">
        <f>H103</f>
        <v>0</v>
      </c>
    </row>
    <row r="103" spans="2:8" ht="15">
      <c r="B103" s="16"/>
      <c r="C103" s="219" t="s">
        <v>370</v>
      </c>
      <c r="D103" s="32"/>
      <c r="E103" s="10">
        <f>F103+H103</f>
        <v>0</v>
      </c>
      <c r="F103" s="10">
        <f>F91+F94+F97+F100</f>
        <v>0</v>
      </c>
      <c r="G103" s="10">
        <f>G91+G94+G97+G100</f>
        <v>0</v>
      </c>
      <c r="H103" s="10">
        <f>H91+H94+H97+H100</f>
        <v>0</v>
      </c>
    </row>
    <row r="104" spans="2:8" ht="15.75">
      <c r="B104" s="36" t="s">
        <v>41</v>
      </c>
      <c r="C104" s="33" t="s">
        <v>7</v>
      </c>
      <c r="D104" s="90"/>
      <c r="E104" s="5"/>
      <c r="F104" s="5"/>
      <c r="G104" s="36"/>
      <c r="H104" s="59"/>
    </row>
    <row r="105" spans="2:8" ht="14.25">
      <c r="B105" s="36" t="s">
        <v>42</v>
      </c>
      <c r="C105" s="27" t="s">
        <v>617</v>
      </c>
      <c r="D105" s="90"/>
      <c r="E105" s="35">
        <f>E106</f>
        <v>0</v>
      </c>
      <c r="F105" s="35">
        <f>F106</f>
        <v>0</v>
      </c>
      <c r="G105" s="35">
        <f>G106</f>
        <v>0</v>
      </c>
      <c r="H105" s="35">
        <f>H106</f>
        <v>0</v>
      </c>
    </row>
    <row r="106" spans="2:8" ht="15">
      <c r="B106" s="16" t="s">
        <v>453</v>
      </c>
      <c r="C106" s="219" t="s">
        <v>370</v>
      </c>
      <c r="D106" s="90"/>
      <c r="E106" s="10">
        <f>F106+H106</f>
        <v>0</v>
      </c>
      <c r="F106" s="10"/>
      <c r="G106" s="15"/>
      <c r="H106" s="15"/>
    </row>
    <row r="107" spans="2:8" ht="15.75">
      <c r="B107" s="36" t="s">
        <v>43</v>
      </c>
      <c r="C107" s="33" t="s">
        <v>50</v>
      </c>
      <c r="D107" s="90"/>
      <c r="E107" s="35"/>
      <c r="F107" s="35"/>
      <c r="G107" s="59"/>
      <c r="H107" s="59"/>
    </row>
    <row r="108" spans="2:8" ht="14.25">
      <c r="B108" s="16" t="s">
        <v>44</v>
      </c>
      <c r="C108" s="91" t="s">
        <v>617</v>
      </c>
      <c r="D108" s="90"/>
      <c r="E108" s="35">
        <f>E109</f>
        <v>0</v>
      </c>
      <c r="F108" s="35">
        <f>F109</f>
        <v>0</v>
      </c>
      <c r="G108" s="35">
        <f>G109</f>
        <v>0</v>
      </c>
      <c r="H108" s="35">
        <f>H109</f>
        <v>0</v>
      </c>
    </row>
    <row r="109" spans="2:8" ht="15">
      <c r="B109" s="16" t="s">
        <v>454</v>
      </c>
      <c r="C109" s="219" t="s">
        <v>370</v>
      </c>
      <c r="D109" s="92"/>
      <c r="E109" s="10">
        <f>F109+H109</f>
        <v>0</v>
      </c>
      <c r="F109" s="10"/>
      <c r="G109" s="16"/>
      <c r="H109" s="15"/>
    </row>
    <row r="110" spans="2:8" ht="28.5">
      <c r="B110" s="36" t="s">
        <v>45</v>
      </c>
      <c r="C110" s="7" t="s">
        <v>427</v>
      </c>
      <c r="D110" s="90"/>
      <c r="E110" s="35"/>
      <c r="F110" s="35"/>
      <c r="G110" s="59"/>
      <c r="H110" s="59"/>
    </row>
    <row r="111" spans="2:8" ht="14.25">
      <c r="B111" s="36" t="s">
        <v>46</v>
      </c>
      <c r="C111" s="27" t="s">
        <v>617</v>
      </c>
      <c r="D111" s="90"/>
      <c r="E111" s="35">
        <f>E112</f>
        <v>0</v>
      </c>
      <c r="F111" s="35">
        <f>F112</f>
        <v>0</v>
      </c>
      <c r="G111" s="35">
        <f>G112</f>
        <v>0</v>
      </c>
      <c r="H111" s="35">
        <f>H112</f>
        <v>0</v>
      </c>
    </row>
    <row r="112" spans="2:8" ht="15">
      <c r="B112" s="49" t="s">
        <v>455</v>
      </c>
      <c r="C112" s="219" t="s">
        <v>370</v>
      </c>
      <c r="D112" s="92"/>
      <c r="E112" s="10">
        <f>F112+H112</f>
        <v>0</v>
      </c>
      <c r="F112" s="10"/>
      <c r="G112" s="16"/>
      <c r="H112" s="15"/>
    </row>
    <row r="113" spans="2:8" ht="15.75">
      <c r="B113" s="36" t="s">
        <v>47</v>
      </c>
      <c r="C113" s="33" t="s">
        <v>56</v>
      </c>
      <c r="D113" s="32"/>
      <c r="E113" s="129">
        <f>E114+E119+E122+E117</f>
        <v>0</v>
      </c>
      <c r="F113" s="129">
        <f>F114+F119+F122+F117</f>
        <v>0</v>
      </c>
      <c r="G113" s="129">
        <f>G114+G119+G122+G117</f>
        <v>0</v>
      </c>
      <c r="H113" s="129">
        <f>H114+H119+H122+H117</f>
        <v>0</v>
      </c>
    </row>
    <row r="114" spans="2:8" ht="14.25">
      <c r="B114" s="16" t="s">
        <v>48</v>
      </c>
      <c r="C114" s="27" t="s">
        <v>617</v>
      </c>
      <c r="D114" s="32"/>
      <c r="E114" s="35">
        <f>E115+E116</f>
        <v>0</v>
      </c>
      <c r="F114" s="35">
        <f>F115+F116</f>
        <v>0</v>
      </c>
      <c r="G114" s="35">
        <f>G115+G116</f>
        <v>0</v>
      </c>
      <c r="H114" s="35">
        <f>H115+H116</f>
        <v>0</v>
      </c>
    </row>
    <row r="115" spans="2:8" ht="15">
      <c r="B115" s="16" t="s">
        <v>455</v>
      </c>
      <c r="C115" s="20" t="s">
        <v>105</v>
      </c>
      <c r="D115" s="31"/>
      <c r="E115" s="10">
        <f>F115+H115</f>
        <v>0</v>
      </c>
      <c r="F115" s="13"/>
      <c r="G115" s="58"/>
      <c r="H115" s="58"/>
    </row>
    <row r="116" spans="2:8" ht="15">
      <c r="B116" s="16" t="s">
        <v>484</v>
      </c>
      <c r="C116" s="93" t="s">
        <v>132</v>
      </c>
      <c r="D116" s="87"/>
      <c r="E116" s="10">
        <f>F116+H116</f>
        <v>0</v>
      </c>
      <c r="F116" s="13"/>
      <c r="G116" s="58"/>
      <c r="H116" s="58"/>
    </row>
    <row r="117" spans="2:8" ht="25.5">
      <c r="B117" s="16" t="s">
        <v>249</v>
      </c>
      <c r="C117" s="28" t="s">
        <v>625</v>
      </c>
      <c r="D117" s="87"/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232</v>
      </c>
      <c r="C118" s="219" t="s">
        <v>370</v>
      </c>
      <c r="D118" s="87"/>
      <c r="E118" s="10">
        <f>F118+H118</f>
        <v>0</v>
      </c>
      <c r="F118" s="10"/>
      <c r="G118" s="15"/>
      <c r="H118" s="15"/>
    </row>
    <row r="119" spans="2:8" ht="38.25">
      <c r="B119" s="16" t="s">
        <v>425</v>
      </c>
      <c r="C119" s="28" t="s">
        <v>618</v>
      </c>
      <c r="D119" s="32"/>
      <c r="E119" s="35">
        <f>E120+E121</f>
        <v>0</v>
      </c>
      <c r="F119" s="35">
        <f>F120+F121</f>
        <v>0</v>
      </c>
      <c r="G119" s="35">
        <f>G120+G121</f>
        <v>0</v>
      </c>
      <c r="H119" s="35">
        <f>H120+H121</f>
        <v>0</v>
      </c>
    </row>
    <row r="120" spans="2:8" ht="15">
      <c r="B120" s="16" t="s">
        <v>296</v>
      </c>
      <c r="C120" s="20" t="s">
        <v>103</v>
      </c>
      <c r="D120" s="82"/>
      <c r="E120" s="10">
        <f>F120+H120</f>
        <v>0</v>
      </c>
      <c r="F120" s="13"/>
      <c r="G120" s="49"/>
      <c r="H120" s="49"/>
    </row>
    <row r="121" spans="2:8" ht="15">
      <c r="B121" s="16" t="s">
        <v>456</v>
      </c>
      <c r="C121" s="22" t="s">
        <v>104</v>
      </c>
      <c r="D121" s="82"/>
      <c r="E121" s="10">
        <f>F121+H121</f>
        <v>0</v>
      </c>
      <c r="F121" s="13"/>
      <c r="G121" s="58"/>
      <c r="H121" s="58"/>
    </row>
    <row r="122" spans="2:8" ht="14.25">
      <c r="B122" s="16" t="s">
        <v>483</v>
      </c>
      <c r="C122" s="6" t="s">
        <v>626</v>
      </c>
      <c r="D122" s="32"/>
      <c r="E122" s="10">
        <f>F122+H122</f>
        <v>0</v>
      </c>
      <c r="F122" s="10">
        <f>F123</f>
        <v>0</v>
      </c>
      <c r="G122" s="10">
        <f>G123</f>
        <v>0</v>
      </c>
      <c r="H122" s="10">
        <f>H123</f>
        <v>0</v>
      </c>
    </row>
    <row r="123" spans="2:8" ht="15">
      <c r="B123" s="16" t="s">
        <v>459</v>
      </c>
      <c r="C123" s="8" t="s">
        <v>122</v>
      </c>
      <c r="D123" s="32"/>
      <c r="E123" s="10">
        <f>F123+H123</f>
        <v>0</v>
      </c>
      <c r="F123" s="10"/>
      <c r="G123" s="15"/>
      <c r="H123" s="15"/>
    </row>
    <row r="124" spans="2:8" ht="15.75">
      <c r="B124" s="36" t="s">
        <v>49</v>
      </c>
      <c r="C124" s="33" t="s">
        <v>61</v>
      </c>
      <c r="D124" s="32"/>
      <c r="E124" s="35">
        <f>E125+E130+E128+E133</f>
        <v>0</v>
      </c>
      <c r="F124" s="35">
        <f>F125+F130+F128+F133</f>
        <v>0</v>
      </c>
      <c r="G124" s="35">
        <f>G125+G130+G128+G133</f>
        <v>0</v>
      </c>
      <c r="H124" s="35">
        <f>H125+H130+H128+H133</f>
        <v>0</v>
      </c>
    </row>
    <row r="125" spans="2:8" ht="14.25">
      <c r="B125" s="38" t="s">
        <v>51</v>
      </c>
      <c r="C125" s="27" t="s">
        <v>617</v>
      </c>
      <c r="D125" s="32"/>
      <c r="E125" s="35">
        <f>E126+E127</f>
        <v>0</v>
      </c>
      <c r="F125" s="35">
        <f>F126+F127</f>
        <v>0</v>
      </c>
      <c r="G125" s="35">
        <f>G126+G127</f>
        <v>0</v>
      </c>
      <c r="H125" s="35">
        <f>H126+H127</f>
        <v>0</v>
      </c>
    </row>
    <row r="126" spans="2:8" ht="15">
      <c r="B126" s="49" t="s">
        <v>455</v>
      </c>
      <c r="C126" s="20" t="s">
        <v>105</v>
      </c>
      <c r="D126" s="31"/>
      <c r="E126" s="10">
        <f>F126+H126</f>
        <v>0</v>
      </c>
      <c r="F126" s="13"/>
      <c r="G126" s="58"/>
      <c r="H126" s="58"/>
    </row>
    <row r="127" spans="2:8" ht="15">
      <c r="B127" s="16" t="s">
        <v>454</v>
      </c>
      <c r="C127" s="93" t="s">
        <v>132</v>
      </c>
      <c r="D127" s="87"/>
      <c r="E127" s="10">
        <f>F127+H127</f>
        <v>0</v>
      </c>
      <c r="F127" s="13"/>
      <c r="G127" s="58"/>
      <c r="H127" s="58"/>
    </row>
    <row r="128" spans="2:8" ht="25.5">
      <c r="B128" s="38" t="s">
        <v>250</v>
      </c>
      <c r="C128" s="28" t="s">
        <v>625</v>
      </c>
      <c r="D128" s="87"/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5" t="s">
        <v>232</v>
      </c>
      <c r="C129" s="219" t="s">
        <v>370</v>
      </c>
      <c r="D129" s="87"/>
      <c r="E129" s="10">
        <f>F129+H129</f>
        <v>0</v>
      </c>
      <c r="F129" s="10"/>
      <c r="G129" s="15"/>
      <c r="H129" s="15"/>
    </row>
    <row r="130" spans="2:8" ht="25.5">
      <c r="B130" s="16" t="s">
        <v>367</v>
      </c>
      <c r="C130" s="28" t="s">
        <v>119</v>
      </c>
      <c r="D130" s="32"/>
      <c r="E130" s="35">
        <f>E131+E132</f>
        <v>0</v>
      </c>
      <c r="F130" s="35">
        <f>F131+F132</f>
        <v>0</v>
      </c>
      <c r="G130" s="35">
        <f>G131+G132</f>
        <v>0</v>
      </c>
      <c r="H130" s="35">
        <f>H131+H132</f>
        <v>0</v>
      </c>
    </row>
    <row r="131" spans="2:8" ht="15">
      <c r="B131" s="16" t="s">
        <v>296</v>
      </c>
      <c r="C131" s="20" t="s">
        <v>103</v>
      </c>
      <c r="D131" s="82"/>
      <c r="E131" s="10">
        <f>F131+H131</f>
        <v>0</v>
      </c>
      <c r="F131" s="10"/>
      <c r="G131" s="15"/>
      <c r="H131" s="16"/>
    </row>
    <row r="132" spans="2:8" ht="15">
      <c r="B132" s="16" t="s">
        <v>456</v>
      </c>
      <c r="C132" s="22" t="s">
        <v>104</v>
      </c>
      <c r="D132" s="82"/>
      <c r="E132" s="10">
        <f>F132+H132</f>
        <v>0</v>
      </c>
      <c r="F132" s="10"/>
      <c r="G132" s="16"/>
      <c r="H132" s="15"/>
    </row>
    <row r="133" spans="2:8" ht="14.25">
      <c r="B133" s="39" t="s">
        <v>367</v>
      </c>
      <c r="C133" s="6" t="s">
        <v>626</v>
      </c>
      <c r="D133" s="32"/>
      <c r="E133" s="48">
        <f>E134</f>
        <v>0</v>
      </c>
      <c r="F133" s="48">
        <f>F134</f>
        <v>0</v>
      </c>
      <c r="G133" s="48">
        <f>G134</f>
        <v>0</v>
      </c>
      <c r="H133" s="48">
        <f>H134</f>
        <v>0</v>
      </c>
    </row>
    <row r="134" spans="2:8" ht="15">
      <c r="B134" s="16" t="s">
        <v>459</v>
      </c>
      <c r="C134" s="8" t="s">
        <v>122</v>
      </c>
      <c r="D134" s="32"/>
      <c r="E134" s="166"/>
      <c r="F134" s="166"/>
      <c r="G134" s="166"/>
      <c r="H134" s="166"/>
    </row>
    <row r="135" spans="2:8" ht="14.25">
      <c r="B135" s="38" t="s">
        <v>52</v>
      </c>
      <c r="C135" s="6" t="s">
        <v>65</v>
      </c>
      <c r="D135" s="32"/>
      <c r="E135" s="35">
        <f>E138+E142+E136</f>
        <v>0</v>
      </c>
      <c r="F135" s="35">
        <f>F138+F142+F136</f>
        <v>0</v>
      </c>
      <c r="G135" s="35">
        <f>G138+G142+G136</f>
        <v>0</v>
      </c>
      <c r="H135" s="35">
        <f>H138+H142+H136</f>
        <v>0</v>
      </c>
    </row>
    <row r="136" spans="2:8" ht="25.5">
      <c r="B136" s="36" t="s">
        <v>53</v>
      </c>
      <c r="C136" s="28" t="s">
        <v>625</v>
      </c>
      <c r="D136" s="87"/>
      <c r="E136" s="10">
        <f>E137</f>
        <v>0</v>
      </c>
      <c r="F136" s="10">
        <f>F137</f>
        <v>0</v>
      </c>
      <c r="G136" s="10">
        <f>G137</f>
        <v>0</v>
      </c>
      <c r="H136" s="10">
        <f>H137</f>
        <v>0</v>
      </c>
    </row>
    <row r="137" spans="2:8" ht="15">
      <c r="B137" s="39" t="s">
        <v>233</v>
      </c>
      <c r="C137" s="219" t="s">
        <v>370</v>
      </c>
      <c r="D137" s="87"/>
      <c r="E137" s="10">
        <f>F137+H137</f>
        <v>0</v>
      </c>
      <c r="F137" s="10"/>
      <c r="G137" s="15"/>
      <c r="H137" s="15"/>
    </row>
    <row r="138" spans="2:8" ht="38.25">
      <c r="B138" s="36" t="s">
        <v>54</v>
      </c>
      <c r="C138" s="54" t="s">
        <v>618</v>
      </c>
      <c r="D138" s="32"/>
      <c r="E138" s="35">
        <f>E139+E140+E141</f>
        <v>0</v>
      </c>
      <c r="F138" s="35">
        <f>F139+F140+F141</f>
        <v>0</v>
      </c>
      <c r="G138" s="35">
        <f>G139+G140+G141</f>
        <v>0</v>
      </c>
      <c r="H138" s="35">
        <f>H139+H140+H141</f>
        <v>0</v>
      </c>
    </row>
    <row r="139" spans="2:8" ht="15">
      <c r="B139" s="16" t="s">
        <v>296</v>
      </c>
      <c r="C139" s="20" t="s">
        <v>103</v>
      </c>
      <c r="D139" s="60"/>
      <c r="E139" s="10">
        <f>F139+H139</f>
        <v>0</v>
      </c>
      <c r="F139" s="10"/>
      <c r="G139" s="15"/>
      <c r="H139" s="49"/>
    </row>
    <row r="140" spans="2:8" ht="15">
      <c r="B140" s="16" t="s">
        <v>456</v>
      </c>
      <c r="C140" s="21" t="s">
        <v>104</v>
      </c>
      <c r="D140" s="60"/>
      <c r="E140" s="10">
        <f>F140+H140</f>
        <v>0</v>
      </c>
      <c r="F140" s="10"/>
      <c r="G140" s="15"/>
      <c r="H140" s="15"/>
    </row>
    <row r="141" spans="2:8" ht="15">
      <c r="B141" s="37" t="s">
        <v>457</v>
      </c>
      <c r="C141" s="22" t="s">
        <v>106</v>
      </c>
      <c r="D141" s="60"/>
      <c r="E141" s="10">
        <f>F141+H141</f>
        <v>0</v>
      </c>
      <c r="F141" s="10"/>
      <c r="G141" s="16"/>
      <c r="H141" s="15"/>
    </row>
    <row r="142" spans="2:8" ht="14.25">
      <c r="B142" s="38" t="s">
        <v>254</v>
      </c>
      <c r="C142" s="6" t="s">
        <v>626</v>
      </c>
      <c r="D142" s="32"/>
      <c r="E142" s="129">
        <f>F142+H142</f>
        <v>0</v>
      </c>
      <c r="F142" s="35">
        <f>F143</f>
        <v>0</v>
      </c>
      <c r="G142" s="16"/>
      <c r="H142" s="16"/>
    </row>
    <row r="143" spans="2:8" ht="15">
      <c r="B143" s="39" t="s">
        <v>459</v>
      </c>
      <c r="C143" s="8" t="s">
        <v>122</v>
      </c>
      <c r="D143" s="32"/>
      <c r="E143" s="129">
        <f>F143+H143</f>
        <v>0</v>
      </c>
      <c r="F143" s="10"/>
      <c r="G143" s="16"/>
      <c r="H143" s="16"/>
    </row>
    <row r="144" spans="2:8" ht="15.75">
      <c r="B144" s="38" t="s">
        <v>55</v>
      </c>
      <c r="C144" s="33" t="s">
        <v>8</v>
      </c>
      <c r="D144" s="32"/>
      <c r="E144" s="129">
        <f>E150+E153+E148</f>
        <v>0</v>
      </c>
      <c r="F144" s="129">
        <f>F150+F153+F148</f>
        <v>0</v>
      </c>
      <c r="G144" s="129">
        <f>G150+G153+G148</f>
        <v>0</v>
      </c>
      <c r="H144" s="129">
        <f>H150+H153+H148</f>
        <v>0</v>
      </c>
    </row>
    <row r="145" spans="2:8" ht="14.25">
      <c r="B145" s="38" t="s">
        <v>57</v>
      </c>
      <c r="C145" s="27" t="s">
        <v>617</v>
      </c>
      <c r="D145" s="32"/>
      <c r="E145" s="150">
        <f>F145+H145</f>
        <v>0</v>
      </c>
      <c r="F145" s="129"/>
      <c r="G145" s="129"/>
      <c r="H145" s="129"/>
    </row>
    <row r="146" spans="2:8" ht="15">
      <c r="B146" s="49" t="s">
        <v>455</v>
      </c>
      <c r="C146" s="20" t="s">
        <v>105</v>
      </c>
      <c r="D146" s="254"/>
      <c r="E146" s="10">
        <f>F146+H146</f>
        <v>0</v>
      </c>
      <c r="F146" s="125"/>
      <c r="G146" s="129"/>
      <c r="H146" s="129"/>
    </row>
    <row r="147" spans="2:8" ht="15">
      <c r="B147" s="16" t="s">
        <v>454</v>
      </c>
      <c r="C147" s="93" t="s">
        <v>132</v>
      </c>
      <c r="D147" s="255"/>
      <c r="E147" s="10">
        <f>F147+H147</f>
        <v>0</v>
      </c>
      <c r="F147" s="125"/>
      <c r="G147" s="129"/>
      <c r="H147" s="129"/>
    </row>
    <row r="148" spans="2:8" ht="25.5">
      <c r="B148" s="38" t="s">
        <v>58</v>
      </c>
      <c r="C148" s="28" t="s">
        <v>625</v>
      </c>
      <c r="D148" s="87"/>
      <c r="E148" s="10">
        <f>E149</f>
        <v>0</v>
      </c>
      <c r="F148" s="10">
        <f>F149</f>
        <v>0</v>
      </c>
      <c r="G148" s="10">
        <f>G149</f>
        <v>0</v>
      </c>
      <c r="H148" s="10">
        <f>H149</f>
        <v>0</v>
      </c>
    </row>
    <row r="149" spans="2:8" ht="15">
      <c r="B149" s="45" t="s">
        <v>233</v>
      </c>
      <c r="C149" s="219" t="s">
        <v>370</v>
      </c>
      <c r="D149" s="87"/>
      <c r="E149" s="10">
        <f>F149+H149</f>
        <v>0</v>
      </c>
      <c r="F149" s="10"/>
      <c r="G149" s="15"/>
      <c r="H149" s="15"/>
    </row>
    <row r="150" spans="2:8" ht="38.25">
      <c r="B150" s="36" t="s">
        <v>59</v>
      </c>
      <c r="C150" s="54" t="s">
        <v>618</v>
      </c>
      <c r="D150" s="32"/>
      <c r="E150" s="174">
        <f>E151+E152</f>
        <v>0</v>
      </c>
      <c r="F150" s="129">
        <f>F151+F152</f>
        <v>0</v>
      </c>
      <c r="G150" s="129">
        <f>G151+G152</f>
        <v>0</v>
      </c>
      <c r="H150" s="129">
        <f>H151+H152</f>
        <v>0</v>
      </c>
    </row>
    <row r="151" spans="2:8" ht="15">
      <c r="B151" s="16" t="s">
        <v>296</v>
      </c>
      <c r="C151" s="20" t="s">
        <v>103</v>
      </c>
      <c r="D151" s="96"/>
      <c r="E151" s="10">
        <f>F151+H151</f>
        <v>0</v>
      </c>
      <c r="F151" s="10"/>
      <c r="G151" s="15"/>
      <c r="H151" s="15"/>
    </row>
    <row r="152" spans="2:8" ht="15">
      <c r="B152" s="16" t="s">
        <v>456</v>
      </c>
      <c r="C152" s="21" t="s">
        <v>104</v>
      </c>
      <c r="D152" s="96"/>
      <c r="E152" s="10">
        <f>F152+H152</f>
        <v>0</v>
      </c>
      <c r="F152" s="10"/>
      <c r="G152" s="16"/>
      <c r="H152" s="15"/>
    </row>
    <row r="153" spans="2:8" ht="14.25">
      <c r="B153" s="38" t="s">
        <v>209</v>
      </c>
      <c r="C153" s="6" t="s">
        <v>626</v>
      </c>
      <c r="D153" s="32"/>
      <c r="E153" s="129">
        <f>F153+H153</f>
        <v>0</v>
      </c>
      <c r="F153" s="129">
        <f>F154</f>
        <v>0</v>
      </c>
      <c r="G153" s="16"/>
      <c r="H153" s="16"/>
    </row>
    <row r="154" spans="2:8" ht="15">
      <c r="B154" s="49" t="s">
        <v>459</v>
      </c>
      <c r="C154" s="8" t="s">
        <v>122</v>
      </c>
      <c r="D154" s="94"/>
      <c r="E154" s="61">
        <f>F154+H154</f>
        <v>0</v>
      </c>
      <c r="F154" s="61"/>
      <c r="G154" s="43"/>
      <c r="H154" s="43"/>
    </row>
    <row r="155" spans="2:8" ht="15.75">
      <c r="B155" s="16" t="s">
        <v>60</v>
      </c>
      <c r="C155" s="33" t="s">
        <v>9</v>
      </c>
      <c r="D155" s="32"/>
      <c r="E155" s="150">
        <f>E156+E161+E159+E166</f>
        <v>0</v>
      </c>
      <c r="F155" s="150">
        <f>F156+F161+F159+F166</f>
        <v>0</v>
      </c>
      <c r="G155" s="150">
        <f>G156+G161+G159+G166</f>
        <v>0</v>
      </c>
      <c r="H155" s="150">
        <f>H156+H161+H159+H166</f>
        <v>0</v>
      </c>
    </row>
    <row r="156" spans="2:8" ht="14.25">
      <c r="B156" s="36" t="s">
        <v>62</v>
      </c>
      <c r="C156" s="27" t="s">
        <v>617</v>
      </c>
      <c r="D156" s="32"/>
      <c r="E156" s="129">
        <f>E157+E158</f>
        <v>0</v>
      </c>
      <c r="F156" s="129">
        <f>F157+F158</f>
        <v>0</v>
      </c>
      <c r="G156" s="129">
        <f>G157+G158</f>
        <v>0</v>
      </c>
      <c r="H156" s="35">
        <f>H157+H158</f>
        <v>0</v>
      </c>
    </row>
    <row r="157" spans="2:8" ht="15">
      <c r="B157" s="49" t="s">
        <v>455</v>
      </c>
      <c r="C157" s="20" t="s">
        <v>105</v>
      </c>
      <c r="D157" s="32"/>
      <c r="E157" s="10">
        <f>F157+H157</f>
        <v>0</v>
      </c>
      <c r="F157" s="10"/>
      <c r="G157" s="15"/>
      <c r="H157" s="58"/>
    </row>
    <row r="158" spans="2:8" ht="15">
      <c r="B158" s="16" t="s">
        <v>454</v>
      </c>
      <c r="C158" s="93" t="s">
        <v>154</v>
      </c>
      <c r="D158" s="32"/>
      <c r="E158" s="10">
        <f>F158+H158</f>
        <v>0</v>
      </c>
      <c r="F158" s="10"/>
      <c r="G158" s="15"/>
      <c r="H158" s="58"/>
    </row>
    <row r="159" spans="2:8" ht="25.5">
      <c r="B159" s="36" t="s">
        <v>63</v>
      </c>
      <c r="C159" s="28" t="s">
        <v>625</v>
      </c>
      <c r="D159" s="32"/>
      <c r="E159" s="35">
        <f>E160</f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6" t="s">
        <v>233</v>
      </c>
      <c r="C160" s="219" t="s">
        <v>370</v>
      </c>
      <c r="D160" s="32"/>
      <c r="E160" s="10">
        <f>F160+H160</f>
        <v>0</v>
      </c>
      <c r="F160" s="10"/>
      <c r="G160" s="15"/>
      <c r="H160" s="15"/>
    </row>
    <row r="161" spans="2:8" ht="38.25">
      <c r="B161" s="36" t="s">
        <v>212</v>
      </c>
      <c r="C161" s="54" t="s">
        <v>618</v>
      </c>
      <c r="D161" s="32"/>
      <c r="E161" s="129">
        <f>E162+E163+E164+E165</f>
        <v>0</v>
      </c>
      <c r="F161" s="129">
        <f>F162+F163+F164+F165</f>
        <v>0</v>
      </c>
      <c r="G161" s="129">
        <f>G162+G163+G164+G165</f>
        <v>0</v>
      </c>
      <c r="H161" s="129">
        <f>H162+H163+H164+H165</f>
        <v>0</v>
      </c>
    </row>
    <row r="162" spans="2:8" ht="15">
      <c r="B162" s="16" t="s">
        <v>296</v>
      </c>
      <c r="C162" s="20" t="s">
        <v>103</v>
      </c>
      <c r="D162" s="96"/>
      <c r="E162" s="10">
        <f aca="true" t="shared" si="3" ref="E162:E167">F162+H162</f>
        <v>0</v>
      </c>
      <c r="F162" s="10"/>
      <c r="G162" s="15"/>
      <c r="H162" s="49"/>
    </row>
    <row r="163" spans="2:8" ht="15">
      <c r="B163" s="16" t="s">
        <v>456</v>
      </c>
      <c r="C163" s="21" t="s">
        <v>104</v>
      </c>
      <c r="D163" s="96"/>
      <c r="E163" s="10">
        <f t="shared" si="3"/>
        <v>0</v>
      </c>
      <c r="F163" s="10"/>
      <c r="G163" s="16"/>
      <c r="H163" s="15"/>
    </row>
    <row r="164" spans="2:8" ht="15">
      <c r="B164" s="56" t="s">
        <v>166</v>
      </c>
      <c r="C164" s="117" t="s">
        <v>142</v>
      </c>
      <c r="D164" s="96"/>
      <c r="E164" s="10">
        <f t="shared" si="3"/>
        <v>0</v>
      </c>
      <c r="F164" s="10"/>
      <c r="G164" s="16"/>
      <c r="H164" s="15"/>
    </row>
    <row r="165" spans="2:8" ht="15">
      <c r="B165" s="56" t="s">
        <v>458</v>
      </c>
      <c r="C165" s="117" t="s">
        <v>289</v>
      </c>
      <c r="D165" s="96"/>
      <c r="E165" s="10">
        <f t="shared" si="3"/>
        <v>0</v>
      </c>
      <c r="F165" s="10"/>
      <c r="G165" s="16"/>
      <c r="H165" s="15"/>
    </row>
    <row r="166" spans="2:8" ht="14.25">
      <c r="B166" s="36" t="s">
        <v>214</v>
      </c>
      <c r="C166" s="6" t="s">
        <v>627</v>
      </c>
      <c r="D166" s="32"/>
      <c r="E166" s="35">
        <f t="shared" si="3"/>
        <v>0</v>
      </c>
      <c r="F166" s="35">
        <f>F167</f>
        <v>0</v>
      </c>
      <c r="G166" s="35">
        <f>G167</f>
        <v>0</v>
      </c>
      <c r="H166" s="35">
        <f>H167</f>
        <v>0</v>
      </c>
    </row>
    <row r="167" spans="2:8" ht="15">
      <c r="B167" s="16" t="s">
        <v>459</v>
      </c>
      <c r="C167" s="8" t="s">
        <v>122</v>
      </c>
      <c r="D167" s="32"/>
      <c r="E167" s="61">
        <f t="shared" si="3"/>
        <v>0</v>
      </c>
      <c r="F167" s="61"/>
      <c r="G167" s="43"/>
      <c r="H167" s="43"/>
    </row>
    <row r="168" spans="2:8" ht="14.25">
      <c r="B168" s="86" t="s">
        <v>64</v>
      </c>
      <c r="C168" s="6" t="s">
        <v>426</v>
      </c>
      <c r="D168" s="96"/>
      <c r="E168" s="35">
        <f>E169+E174+E180+E172</f>
        <v>0</v>
      </c>
      <c r="F168" s="35">
        <f>F169+F174+F180+F172</f>
        <v>0</v>
      </c>
      <c r="G168" s="35">
        <f>G169+G174+G180+G172</f>
        <v>0</v>
      </c>
      <c r="H168" s="35">
        <f>H169+H174+H180+H172</f>
        <v>0</v>
      </c>
    </row>
    <row r="169" spans="2:8" ht="14.25">
      <c r="B169" s="36" t="s">
        <v>66</v>
      </c>
      <c r="C169" s="27" t="s">
        <v>617</v>
      </c>
      <c r="D169" s="32"/>
      <c r="E169" s="97">
        <f aca="true" t="shared" si="4" ref="E169:H171">E114+E125+E156</f>
        <v>0</v>
      </c>
      <c r="F169" s="97">
        <f t="shared" si="4"/>
        <v>0</v>
      </c>
      <c r="G169" s="97">
        <f t="shared" si="4"/>
        <v>0</v>
      </c>
      <c r="H169" s="97">
        <f t="shared" si="4"/>
        <v>0</v>
      </c>
    </row>
    <row r="170" spans="2:8" ht="15">
      <c r="B170" s="49" t="s">
        <v>455</v>
      </c>
      <c r="C170" s="21" t="s">
        <v>105</v>
      </c>
      <c r="D170" s="96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15">
      <c r="B171" s="16" t="s">
        <v>454</v>
      </c>
      <c r="C171" s="21" t="s">
        <v>132</v>
      </c>
      <c r="D171" s="96"/>
      <c r="E171" s="10">
        <f t="shared" si="4"/>
        <v>0</v>
      </c>
      <c r="F171" s="10">
        <f t="shared" si="4"/>
        <v>0</v>
      </c>
      <c r="G171" s="10">
        <f t="shared" si="4"/>
        <v>0</v>
      </c>
      <c r="H171" s="10">
        <f t="shared" si="4"/>
        <v>0</v>
      </c>
    </row>
    <row r="172" spans="2:8" ht="25.5">
      <c r="B172" s="95" t="s">
        <v>67</v>
      </c>
      <c r="C172" s="28" t="s">
        <v>625</v>
      </c>
      <c r="D172" s="32"/>
      <c r="E172" s="35">
        <f>E173</f>
        <v>0</v>
      </c>
      <c r="F172" s="35">
        <f>F173</f>
        <v>0</v>
      </c>
      <c r="G172" s="35">
        <f>G173</f>
        <v>0</v>
      </c>
      <c r="H172" s="35">
        <f>H173</f>
        <v>0</v>
      </c>
    </row>
    <row r="173" spans="2:8" ht="15">
      <c r="B173" s="95" t="s">
        <v>39</v>
      </c>
      <c r="C173" s="219" t="s">
        <v>370</v>
      </c>
      <c r="D173" s="32"/>
      <c r="E173" s="10">
        <f>F173+H173</f>
        <v>0</v>
      </c>
      <c r="F173" s="10">
        <f>F160+F149+F137+F129+F118</f>
        <v>0</v>
      </c>
      <c r="G173" s="10">
        <f>G160+G149+G137+G129+G118</f>
        <v>0</v>
      </c>
      <c r="H173" s="10">
        <f>H160+H149+H137+H129+H118</f>
        <v>0</v>
      </c>
    </row>
    <row r="174" spans="2:8" ht="38.25">
      <c r="B174" s="95" t="s">
        <v>216</v>
      </c>
      <c r="C174" s="54" t="s">
        <v>618</v>
      </c>
      <c r="D174" s="32"/>
      <c r="E174" s="35">
        <f>E175+E176+E177+E178+E179</f>
        <v>0</v>
      </c>
      <c r="F174" s="35">
        <f>F175+F176+F177+F178+F179</f>
        <v>0</v>
      </c>
      <c r="G174" s="35">
        <f>G175+G176+G177+G178+G179</f>
        <v>0</v>
      </c>
      <c r="H174" s="35">
        <f>H175+H176+H177+H178+H179</f>
        <v>0</v>
      </c>
    </row>
    <row r="175" spans="2:8" ht="15">
      <c r="B175" s="16" t="s">
        <v>296</v>
      </c>
      <c r="C175" s="29" t="s">
        <v>103</v>
      </c>
      <c r="D175" s="5"/>
      <c r="E175" s="68">
        <f aca="true" t="shared" si="5" ref="E175:H176">E120+E131+E139+E151+E162</f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</row>
    <row r="176" spans="2:13" ht="15">
      <c r="B176" s="16" t="s">
        <v>456</v>
      </c>
      <c r="C176" s="23" t="s">
        <v>104</v>
      </c>
      <c r="D176" s="32"/>
      <c r="E176" s="68">
        <f t="shared" si="5"/>
        <v>0</v>
      </c>
      <c r="F176" s="13">
        <f t="shared" si="5"/>
        <v>0</v>
      </c>
      <c r="G176" s="13">
        <f t="shared" si="5"/>
        <v>0</v>
      </c>
      <c r="H176" s="13">
        <f t="shared" si="5"/>
        <v>0</v>
      </c>
      <c r="M176" s="34" t="s">
        <v>107</v>
      </c>
    </row>
    <row r="177" spans="2:8" ht="15">
      <c r="B177" s="49" t="s">
        <v>166</v>
      </c>
      <c r="C177" s="23" t="s">
        <v>142</v>
      </c>
      <c r="D177" s="14"/>
      <c r="E177" s="68">
        <f>E164</f>
        <v>0</v>
      </c>
      <c r="F177" s="13">
        <f>F164</f>
        <v>0</v>
      </c>
      <c r="G177" s="13">
        <f>G164</f>
        <v>0</v>
      </c>
      <c r="H177" s="13">
        <f>H164</f>
        <v>0</v>
      </c>
    </row>
    <row r="178" spans="2:8" ht="15">
      <c r="B178" s="16" t="s">
        <v>457</v>
      </c>
      <c r="C178" s="24" t="s">
        <v>106</v>
      </c>
      <c r="D178" s="14"/>
      <c r="E178" s="68">
        <f>E141</f>
        <v>0</v>
      </c>
      <c r="F178" s="13">
        <f>F141</f>
        <v>0</v>
      </c>
      <c r="G178" s="13">
        <f>G141</f>
        <v>0</v>
      </c>
      <c r="H178" s="13">
        <f>H141</f>
        <v>0</v>
      </c>
    </row>
    <row r="179" spans="2:8" ht="15">
      <c r="B179" s="16" t="s">
        <v>458</v>
      </c>
      <c r="C179" s="23" t="s">
        <v>289</v>
      </c>
      <c r="D179" s="30"/>
      <c r="E179" s="13">
        <f>E165</f>
        <v>0</v>
      </c>
      <c r="F179" s="13">
        <f>F165</f>
        <v>0</v>
      </c>
      <c r="G179" s="13">
        <f>G165</f>
        <v>0</v>
      </c>
      <c r="H179" s="13">
        <f>H165</f>
        <v>0</v>
      </c>
    </row>
    <row r="180" spans="2:8" ht="14.25">
      <c r="B180" s="256">
        <v>41018</v>
      </c>
      <c r="C180" s="98" t="s">
        <v>626</v>
      </c>
      <c r="D180" s="70"/>
      <c r="E180" s="35">
        <f aca="true" t="shared" si="6" ref="E180:H181">E153+E142</f>
        <v>0</v>
      </c>
      <c r="F180" s="35">
        <f t="shared" si="6"/>
        <v>0</v>
      </c>
      <c r="G180" s="35">
        <f t="shared" si="6"/>
        <v>0</v>
      </c>
      <c r="H180" s="35">
        <f t="shared" si="6"/>
        <v>0</v>
      </c>
    </row>
    <row r="181" spans="2:8" ht="15">
      <c r="B181" s="16" t="s">
        <v>459</v>
      </c>
      <c r="C181" s="17" t="s">
        <v>122</v>
      </c>
      <c r="D181" s="14"/>
      <c r="E181" s="10">
        <f t="shared" si="6"/>
        <v>0</v>
      </c>
      <c r="F181" s="10">
        <f t="shared" si="6"/>
        <v>0</v>
      </c>
      <c r="G181" s="131">
        <f t="shared" si="6"/>
        <v>0</v>
      </c>
      <c r="H181" s="10">
        <f t="shared" si="6"/>
        <v>0</v>
      </c>
    </row>
    <row r="182" spans="2:8" ht="15.75">
      <c r="B182" s="99" t="s">
        <v>68</v>
      </c>
      <c r="C182" s="33" t="s">
        <v>124</v>
      </c>
      <c r="D182" s="14"/>
      <c r="E182" s="35">
        <f>E183</f>
        <v>0</v>
      </c>
      <c r="F182" s="35">
        <f>F183</f>
        <v>0</v>
      </c>
      <c r="G182" s="35">
        <f>G183</f>
        <v>0</v>
      </c>
      <c r="H182" s="35">
        <f>H183</f>
        <v>0</v>
      </c>
    </row>
    <row r="183" spans="2:8" ht="25.5">
      <c r="B183" s="49" t="s">
        <v>69</v>
      </c>
      <c r="C183" s="28" t="s">
        <v>625</v>
      </c>
      <c r="D183" s="5"/>
      <c r="E183" s="13">
        <f>F183+H183</f>
        <v>0</v>
      </c>
      <c r="F183" s="13"/>
      <c r="G183" s="13"/>
      <c r="H183" s="35"/>
    </row>
    <row r="184" spans="2:8" ht="15.75">
      <c r="B184" s="36" t="s">
        <v>72</v>
      </c>
      <c r="C184" s="217" t="s">
        <v>361</v>
      </c>
      <c r="D184" s="5"/>
      <c r="E184" s="13"/>
      <c r="F184" s="13"/>
      <c r="G184" s="13"/>
      <c r="H184" s="35"/>
    </row>
    <row r="185" spans="2:8" ht="14.25">
      <c r="B185" s="49" t="s">
        <v>73</v>
      </c>
      <c r="C185" s="27" t="s">
        <v>624</v>
      </c>
      <c r="D185" s="70"/>
      <c r="E185" s="35">
        <f>E186+E187+E188</f>
        <v>0</v>
      </c>
      <c r="F185" s="35">
        <f>F186+F187+F188</f>
        <v>0</v>
      </c>
      <c r="G185" s="35">
        <f>G186+G187+G188</f>
        <v>0</v>
      </c>
      <c r="H185" s="35">
        <f>H186+H187+H188</f>
        <v>0</v>
      </c>
    </row>
    <row r="186" spans="2:8" ht="15">
      <c r="B186" s="49" t="s">
        <v>146</v>
      </c>
      <c r="C186" s="74" t="s">
        <v>80</v>
      </c>
      <c r="D186" s="220"/>
      <c r="E186" s="57">
        <f>F186+H186</f>
        <v>0</v>
      </c>
      <c r="F186" s="10"/>
      <c r="G186" s="15"/>
      <c r="H186" s="15"/>
    </row>
    <row r="187" spans="2:8" ht="15">
      <c r="B187" s="49" t="s">
        <v>362</v>
      </c>
      <c r="C187" s="74" t="s">
        <v>81</v>
      </c>
      <c r="D187" s="220"/>
      <c r="E187" s="57">
        <f>F187+H187</f>
        <v>0</v>
      </c>
      <c r="F187" s="10"/>
      <c r="G187" s="15"/>
      <c r="H187" s="15"/>
    </row>
    <row r="188" spans="2:8" ht="15">
      <c r="B188" s="49" t="s">
        <v>379</v>
      </c>
      <c r="C188" s="74" t="s">
        <v>506</v>
      </c>
      <c r="D188" s="220"/>
      <c r="E188" s="57">
        <f>F188+H188</f>
        <v>0</v>
      </c>
      <c r="F188" s="10"/>
      <c r="G188" s="15"/>
      <c r="H188" s="15"/>
    </row>
    <row r="189" spans="2:8" ht="15.75">
      <c r="B189" s="36" t="s">
        <v>74</v>
      </c>
      <c r="C189" s="46" t="s">
        <v>628</v>
      </c>
      <c r="D189" s="47"/>
      <c r="E189" s="35">
        <f>F189+H189</f>
        <v>0</v>
      </c>
      <c r="F189" s="129">
        <f>F190</f>
        <v>0</v>
      </c>
      <c r="G189" s="129">
        <f>G190</f>
        <v>0</v>
      </c>
      <c r="H189" s="129">
        <f>H190</f>
        <v>0</v>
      </c>
    </row>
    <row r="190" spans="2:8" ht="14.25">
      <c r="B190" s="49" t="s">
        <v>75</v>
      </c>
      <c r="C190" s="27" t="s">
        <v>117</v>
      </c>
      <c r="D190" s="220"/>
      <c r="E190" s="35">
        <f>F190+H190</f>
        <v>0</v>
      </c>
      <c r="F190" s="129"/>
      <c r="G190" s="10"/>
      <c r="H190" s="129"/>
    </row>
    <row r="191" spans="2:8" ht="15.75">
      <c r="B191" s="99" t="s">
        <v>318</v>
      </c>
      <c r="C191" s="187" t="s">
        <v>147</v>
      </c>
      <c r="D191" s="35">
        <f>D192+D193+D194+D195+D196+D198+D199+D200+D197</f>
        <v>427</v>
      </c>
      <c r="E191" s="35">
        <f>E192+E193+E194+E195+E196+E198+E199+E200+E197</f>
        <v>427</v>
      </c>
      <c r="F191" s="35">
        <f>F192+F193+F194+F195+F196+F198+F199+F200+F197</f>
        <v>427</v>
      </c>
      <c r="G191" s="35">
        <f>G192+G193+G194+G195+G196+G198+G199+G200+G197</f>
        <v>427</v>
      </c>
      <c r="H191" s="35">
        <f>H192+H193+H194+H195+H196+H198+H199+H200+H197</f>
        <v>0</v>
      </c>
    </row>
    <row r="192" spans="2:8" ht="14.25">
      <c r="B192" s="36" t="s">
        <v>225</v>
      </c>
      <c r="C192" s="27" t="s">
        <v>617</v>
      </c>
      <c r="D192" s="13">
        <f>D169+D111+D108+D105+D102+D87+D84+D14</f>
        <v>427</v>
      </c>
      <c r="E192" s="13">
        <f>E169+E111+E108+E105+E102+E87+E84+E14</f>
        <v>427</v>
      </c>
      <c r="F192" s="13">
        <f>F169+F111+F108+F105+F102+F87+F84+F14</f>
        <v>427</v>
      </c>
      <c r="G192" s="13">
        <f>G169+G111+G108+G105+G102+G87+G84+G14</f>
        <v>427</v>
      </c>
      <c r="H192" s="13">
        <f>H169+H111+H108+H105+H102+H87+H84+H14</f>
        <v>0</v>
      </c>
    </row>
    <row r="193" spans="2:8" ht="25.5">
      <c r="B193" s="36" t="s">
        <v>269</v>
      </c>
      <c r="C193" s="28" t="s">
        <v>625</v>
      </c>
      <c r="D193" s="5"/>
      <c r="E193" s="13">
        <f>E58+E182+E172</f>
        <v>0</v>
      </c>
      <c r="F193" s="13">
        <f>F58+F182+F172</f>
        <v>0</v>
      </c>
      <c r="G193" s="13">
        <f>G58+G182+G172</f>
        <v>0</v>
      </c>
      <c r="H193" s="13">
        <f>H58+H182+H172</f>
        <v>0</v>
      </c>
    </row>
    <row r="194" spans="2:8" ht="38.25">
      <c r="B194" s="36" t="s">
        <v>270</v>
      </c>
      <c r="C194" s="54" t="s">
        <v>618</v>
      </c>
      <c r="D194" s="5"/>
      <c r="E194" s="13">
        <f>E23+E56+E174</f>
        <v>0</v>
      </c>
      <c r="F194" s="13">
        <f>F23+F56+F174</f>
        <v>0</v>
      </c>
      <c r="G194" s="13">
        <f>G23+G56+G174</f>
        <v>0</v>
      </c>
      <c r="H194" s="13">
        <f>H23+H56+H174</f>
        <v>0</v>
      </c>
    </row>
    <row r="195" spans="2:8" ht="28.5">
      <c r="B195" s="36" t="s">
        <v>271</v>
      </c>
      <c r="C195" s="100" t="s">
        <v>228</v>
      </c>
      <c r="D195" s="5"/>
      <c r="E195" s="13">
        <f>E35</f>
        <v>0</v>
      </c>
      <c r="F195" s="13">
        <f>F35</f>
        <v>0</v>
      </c>
      <c r="G195" s="13">
        <f>G35</f>
        <v>0</v>
      </c>
      <c r="H195" s="13">
        <f>H35</f>
        <v>0</v>
      </c>
    </row>
    <row r="196" spans="2:8" ht="14.25">
      <c r="B196" s="36" t="s">
        <v>272</v>
      </c>
      <c r="C196" s="6" t="s">
        <v>123</v>
      </c>
      <c r="D196" s="5"/>
      <c r="E196" s="13">
        <f>E40</f>
        <v>0</v>
      </c>
      <c r="F196" s="13">
        <f>F40</f>
        <v>0</v>
      </c>
      <c r="G196" s="13">
        <f>G40</f>
        <v>0</v>
      </c>
      <c r="H196" s="13">
        <f>H40</f>
        <v>0</v>
      </c>
    </row>
    <row r="197" spans="2:8" ht="31.5">
      <c r="B197" s="36" t="s">
        <v>273</v>
      </c>
      <c r="C197" s="130" t="s">
        <v>621</v>
      </c>
      <c r="D197" s="5"/>
      <c r="E197" s="13">
        <f>E44</f>
        <v>0</v>
      </c>
      <c r="F197" s="13">
        <f>F44</f>
        <v>0</v>
      </c>
      <c r="G197" s="13">
        <f>G44</f>
        <v>0</v>
      </c>
      <c r="H197" s="13">
        <f>H44</f>
        <v>0</v>
      </c>
    </row>
    <row r="198" spans="2:8" ht="14.25">
      <c r="B198" s="36" t="s">
        <v>274</v>
      </c>
      <c r="C198" s="6" t="s">
        <v>626</v>
      </c>
      <c r="D198" s="5"/>
      <c r="E198" s="13">
        <f>F198+H198</f>
        <v>0</v>
      </c>
      <c r="F198" s="13">
        <f>F180+F47</f>
        <v>0</v>
      </c>
      <c r="G198" s="13">
        <f>G180+G47</f>
        <v>0</v>
      </c>
      <c r="H198" s="13">
        <f>H180+H47</f>
        <v>0</v>
      </c>
    </row>
    <row r="199" spans="2:8" ht="25.5">
      <c r="B199" s="53" t="s">
        <v>275</v>
      </c>
      <c r="C199" s="11" t="s">
        <v>623</v>
      </c>
      <c r="D199" s="5"/>
      <c r="E199" s="13">
        <f>F199+H199</f>
        <v>0</v>
      </c>
      <c r="F199" s="13">
        <f>F49</f>
        <v>0</v>
      </c>
      <c r="G199" s="13">
        <f>G49</f>
        <v>0</v>
      </c>
      <c r="H199" s="13">
        <f>H49</f>
        <v>0</v>
      </c>
    </row>
    <row r="200" spans="2:8" ht="18.75" customHeight="1">
      <c r="B200" s="36" t="s">
        <v>276</v>
      </c>
      <c r="C200" s="27" t="s">
        <v>624</v>
      </c>
      <c r="D200" s="5"/>
      <c r="E200" s="13">
        <f>F200+H200</f>
        <v>0</v>
      </c>
      <c r="F200" s="13">
        <f>F52+F185</f>
        <v>0</v>
      </c>
      <c r="G200" s="13">
        <f>G52+G185</f>
        <v>0</v>
      </c>
      <c r="H200" s="13">
        <f>H52+H185</f>
        <v>0</v>
      </c>
    </row>
    <row r="201" spans="2:8" ht="12.75">
      <c r="B201" s="36"/>
      <c r="C201" s="11"/>
      <c r="D201" s="5"/>
      <c r="E201" s="5"/>
      <c r="F201" s="5"/>
      <c r="G201" s="5"/>
      <c r="H201" s="5"/>
    </row>
    <row r="202" spans="2:8" ht="12.75">
      <c r="B202" s="78"/>
      <c r="D202" s="78"/>
      <c r="E202" s="78"/>
      <c r="F202" s="78"/>
      <c r="G202" s="78"/>
      <c r="H202" s="78"/>
    </row>
  </sheetData>
  <sheetProtection/>
  <mergeCells count="13"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  <mergeCell ref="B7:H7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02"/>
  <sheetViews>
    <sheetView zoomScalePageLayoutView="0" workbookViewId="0" topLeftCell="A181">
      <selection activeCell="H37" sqref="H37:H44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54" t="s">
        <v>248</v>
      </c>
      <c r="G1" s="155"/>
      <c r="H1" s="155"/>
    </row>
    <row r="2" spans="4:8" ht="15">
      <c r="D2" s="8"/>
      <c r="E2" s="8"/>
      <c r="F2" s="438" t="s">
        <v>607</v>
      </c>
      <c r="G2" s="438"/>
      <c r="H2" s="438"/>
    </row>
    <row r="3" spans="4:8" ht="15">
      <c r="D3" s="50"/>
      <c r="E3" s="50"/>
      <c r="F3" s="8" t="s">
        <v>247</v>
      </c>
      <c r="G3" s="155"/>
      <c r="H3" s="155"/>
    </row>
    <row r="4" spans="5:8" ht="15">
      <c r="E4" s="8"/>
      <c r="F4" s="8" t="s">
        <v>286</v>
      </c>
      <c r="G4" s="8"/>
      <c r="H4" s="155"/>
    </row>
    <row r="6" spans="2:9" ht="14.25">
      <c r="B6" s="487" t="s">
        <v>508</v>
      </c>
      <c r="C6" s="487"/>
      <c r="D6" s="487"/>
      <c r="E6" s="487"/>
      <c r="F6" s="487"/>
      <c r="G6" s="487"/>
      <c r="H6" s="487"/>
      <c r="I6" s="42"/>
    </row>
    <row r="7" spans="2:9" ht="14.25">
      <c r="B7" s="487" t="s">
        <v>432</v>
      </c>
      <c r="C7" s="487"/>
      <c r="D7" s="487"/>
      <c r="E7" s="487"/>
      <c r="F7" s="487"/>
      <c r="G7" s="487"/>
      <c r="H7" s="487"/>
      <c r="I7" s="41"/>
    </row>
    <row r="8" ht="12.75">
      <c r="H8" s="34" t="s">
        <v>11</v>
      </c>
    </row>
    <row r="9" spans="2:8" ht="12.75" customHeight="1">
      <c r="B9" s="486" t="s">
        <v>295</v>
      </c>
      <c r="C9" s="44"/>
      <c r="D9" s="493" t="s">
        <v>612</v>
      </c>
      <c r="E9" s="484" t="s">
        <v>0</v>
      </c>
      <c r="F9" s="440" t="s">
        <v>12</v>
      </c>
      <c r="G9" s="440"/>
      <c r="H9" s="440"/>
    </row>
    <row r="10" spans="2:8" ht="12.75" customHeight="1">
      <c r="B10" s="486"/>
      <c r="C10" s="488" t="s">
        <v>127</v>
      </c>
      <c r="D10" s="494"/>
      <c r="E10" s="498"/>
      <c r="F10" s="440" t="s">
        <v>13</v>
      </c>
      <c r="G10" s="440"/>
      <c r="H10" s="497" t="s">
        <v>14</v>
      </c>
    </row>
    <row r="11" spans="2:8" ht="12.75" customHeight="1">
      <c r="B11" s="486"/>
      <c r="C11" s="488"/>
      <c r="D11" s="494"/>
      <c r="E11" s="498"/>
      <c r="F11" s="484" t="s">
        <v>15</v>
      </c>
      <c r="G11" s="443" t="s">
        <v>243</v>
      </c>
      <c r="H11" s="497"/>
    </row>
    <row r="12" spans="2:8" ht="29.25" customHeight="1">
      <c r="B12" s="486"/>
      <c r="C12" s="489"/>
      <c r="D12" s="495"/>
      <c r="E12" s="485"/>
      <c r="F12" s="485"/>
      <c r="G12" s="444"/>
      <c r="H12" s="497"/>
    </row>
    <row r="13" spans="2:8" ht="15.75">
      <c r="B13" s="36" t="s">
        <v>16</v>
      </c>
      <c r="C13" s="46" t="s">
        <v>1</v>
      </c>
      <c r="D13" s="35">
        <f>D14+D23+D35+D40+D44+D47+D49+D52</f>
        <v>1815.1</v>
      </c>
      <c r="E13" s="35">
        <f>F13+H13</f>
        <v>1727.8999999999999</v>
      </c>
      <c r="F13" s="48">
        <f>F14+F23+F35+F40+F47+F44+F49+F52</f>
        <v>0</v>
      </c>
      <c r="G13" s="48">
        <f>G14+G23+G35+G40+G47+G44+G49+G52</f>
        <v>0</v>
      </c>
      <c r="H13" s="48">
        <f>H14+H23+H35+H40+H47+H44+H49+H52</f>
        <v>1727.8999999999999</v>
      </c>
    </row>
    <row r="14" spans="2:8" ht="14.25">
      <c r="B14" s="18" t="s">
        <v>17</v>
      </c>
      <c r="C14" s="27" t="s">
        <v>617</v>
      </c>
      <c r="D14" s="47"/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162</v>
      </c>
      <c r="C15" s="50" t="s">
        <v>280</v>
      </c>
      <c r="D15" s="32"/>
      <c r="E15" s="10">
        <f aca="true" t="shared" si="0" ref="E15:E33">F15+H15</f>
        <v>0</v>
      </c>
      <c r="F15" s="166"/>
      <c r="G15" s="166"/>
      <c r="H15" s="48"/>
    </row>
    <row r="16" spans="2:8" ht="15">
      <c r="B16" s="16" t="s">
        <v>366</v>
      </c>
      <c r="C16" s="50" t="s">
        <v>365</v>
      </c>
      <c r="D16" s="32"/>
      <c r="E16" s="10">
        <f t="shared" si="0"/>
        <v>0</v>
      </c>
      <c r="F16" s="166"/>
      <c r="G16" s="166"/>
      <c r="H16" s="48"/>
    </row>
    <row r="17" spans="2:8" ht="15">
      <c r="B17" s="16" t="s">
        <v>163</v>
      </c>
      <c r="C17" s="50" t="s">
        <v>281</v>
      </c>
      <c r="D17" s="32"/>
      <c r="E17" s="10">
        <f t="shared" si="0"/>
        <v>0</v>
      </c>
      <c r="F17" s="166"/>
      <c r="G17" s="166"/>
      <c r="H17" s="51"/>
    </row>
    <row r="18" spans="2:8" ht="15">
      <c r="B18" s="16" t="s">
        <v>164</v>
      </c>
      <c r="C18" s="8" t="s">
        <v>241</v>
      </c>
      <c r="D18" s="32"/>
      <c r="E18" s="10">
        <f t="shared" si="0"/>
        <v>0</v>
      </c>
      <c r="F18" s="166"/>
      <c r="G18" s="166"/>
      <c r="H18" s="48"/>
    </row>
    <row r="19" spans="2:8" ht="15">
      <c r="B19" s="16" t="s">
        <v>165</v>
      </c>
      <c r="C19" s="8" t="s">
        <v>244</v>
      </c>
      <c r="D19" s="32"/>
      <c r="E19" s="10">
        <f t="shared" si="0"/>
        <v>0</v>
      </c>
      <c r="F19" s="166"/>
      <c r="G19" s="166"/>
      <c r="H19" s="48"/>
    </row>
    <row r="20" spans="2:8" ht="15">
      <c r="B20" s="16" t="s">
        <v>166</v>
      </c>
      <c r="C20" s="8" t="s">
        <v>86</v>
      </c>
      <c r="D20" s="32"/>
      <c r="E20" s="10">
        <f t="shared" si="0"/>
        <v>0</v>
      </c>
      <c r="F20" s="166"/>
      <c r="G20" s="166"/>
      <c r="H20" s="48"/>
    </row>
    <row r="21" spans="2:8" ht="15">
      <c r="B21" s="49" t="s">
        <v>167</v>
      </c>
      <c r="C21" s="8" t="s">
        <v>87</v>
      </c>
      <c r="D21" s="32"/>
      <c r="E21" s="10">
        <f t="shared" si="0"/>
        <v>0</v>
      </c>
      <c r="F21" s="166"/>
      <c r="G21" s="166"/>
      <c r="H21" s="48"/>
    </row>
    <row r="22" spans="2:8" ht="15">
      <c r="B22" s="49" t="s">
        <v>168</v>
      </c>
      <c r="C22" s="52" t="s">
        <v>82</v>
      </c>
      <c r="D22" s="26"/>
      <c r="E22" s="10">
        <f t="shared" si="0"/>
        <v>0</v>
      </c>
      <c r="F22" s="166"/>
      <c r="G22" s="166"/>
      <c r="H22" s="48"/>
    </row>
    <row r="23" spans="2:8" ht="26.25" customHeight="1">
      <c r="B23" s="53" t="s">
        <v>18</v>
      </c>
      <c r="C23" s="54" t="s">
        <v>618</v>
      </c>
      <c r="D23" s="55"/>
      <c r="E23" s="170">
        <f>F23+H23</f>
        <v>0</v>
      </c>
      <c r="F23" s="170">
        <f>F24+F26+F28+F29+F30+F31+F25+F32+F27+F34+F33</f>
        <v>0</v>
      </c>
      <c r="G23" s="170">
        <f>G24+G26+G28+G29+G30+G31+G25+G32+G27+G34+G33</f>
        <v>0</v>
      </c>
      <c r="H23" s="170">
        <f>H24+H26+H28+H29+H30+H31+H25+H32+H27+H34+H33</f>
        <v>0</v>
      </c>
    </row>
    <row r="24" spans="2:8" ht="15" customHeight="1">
      <c r="B24" s="56" t="s">
        <v>296</v>
      </c>
      <c r="C24" s="20" t="s">
        <v>279</v>
      </c>
      <c r="D24" s="153"/>
      <c r="E24" s="57">
        <f>F24+H24</f>
        <v>0</v>
      </c>
      <c r="F24" s="10"/>
      <c r="G24" s="58"/>
      <c r="H24" s="239"/>
    </row>
    <row r="25" spans="2:8" ht="15" customHeight="1">
      <c r="B25" s="56" t="s">
        <v>159</v>
      </c>
      <c r="C25" s="21" t="s">
        <v>278</v>
      </c>
      <c r="D25" s="153"/>
      <c r="E25" s="57">
        <f t="shared" si="0"/>
        <v>0</v>
      </c>
      <c r="F25" s="10"/>
      <c r="G25" s="15"/>
      <c r="H25" s="58"/>
    </row>
    <row r="26" spans="2:8" ht="15" customHeight="1">
      <c r="B26" s="56" t="s">
        <v>170</v>
      </c>
      <c r="C26" s="21" t="s">
        <v>77</v>
      </c>
      <c r="D26" s="88"/>
      <c r="E26" s="57">
        <f t="shared" si="0"/>
        <v>0</v>
      </c>
      <c r="F26" s="10"/>
      <c r="G26" s="15"/>
      <c r="H26" s="15"/>
    </row>
    <row r="27" spans="2:8" ht="15" customHeight="1">
      <c r="B27" s="56" t="s">
        <v>166</v>
      </c>
      <c r="C27" s="21" t="s">
        <v>177</v>
      </c>
      <c r="D27" s="88"/>
      <c r="E27" s="57">
        <f t="shared" si="0"/>
        <v>0</v>
      </c>
      <c r="F27" s="10"/>
      <c r="G27" s="15"/>
      <c r="H27" s="15"/>
    </row>
    <row r="28" spans="2:8" ht="15" customHeight="1">
      <c r="B28" s="56" t="s">
        <v>171</v>
      </c>
      <c r="C28" s="52" t="s">
        <v>2</v>
      </c>
      <c r="D28" s="153"/>
      <c r="E28" s="57">
        <f t="shared" si="0"/>
        <v>0</v>
      </c>
      <c r="F28" s="10"/>
      <c r="G28" s="15"/>
      <c r="H28" s="15"/>
    </row>
    <row r="29" spans="2:8" ht="15" customHeight="1">
      <c r="B29" s="56" t="s">
        <v>168</v>
      </c>
      <c r="C29" s="52" t="s">
        <v>82</v>
      </c>
      <c r="D29" s="153"/>
      <c r="E29" s="57">
        <f t="shared" si="0"/>
        <v>0</v>
      </c>
      <c r="F29" s="10"/>
      <c r="G29" s="171"/>
      <c r="H29" s="171"/>
    </row>
    <row r="30" spans="2:8" ht="15" customHeight="1">
      <c r="B30" s="56" t="s">
        <v>287</v>
      </c>
      <c r="C30" s="21" t="s">
        <v>4</v>
      </c>
      <c r="D30" s="96"/>
      <c r="E30" s="57">
        <f t="shared" si="0"/>
        <v>0</v>
      </c>
      <c r="F30" s="10"/>
      <c r="G30" s="171"/>
      <c r="H30" s="171"/>
    </row>
    <row r="31" spans="2:8" ht="15" customHeight="1">
      <c r="B31" s="101" t="s">
        <v>161</v>
      </c>
      <c r="C31" s="190" t="s">
        <v>277</v>
      </c>
      <c r="D31" s="96"/>
      <c r="E31" s="57">
        <f t="shared" si="0"/>
        <v>0</v>
      </c>
      <c r="F31" s="61"/>
      <c r="G31" s="43"/>
      <c r="H31" s="171"/>
    </row>
    <row r="32" spans="2:8" ht="30" customHeight="1">
      <c r="B32" s="101" t="s">
        <v>172</v>
      </c>
      <c r="C32" s="62" t="s">
        <v>120</v>
      </c>
      <c r="D32" s="96"/>
      <c r="E32" s="57">
        <f t="shared" si="0"/>
        <v>0</v>
      </c>
      <c r="F32" s="61"/>
      <c r="G32" s="43"/>
      <c r="H32" s="171"/>
    </row>
    <row r="33" spans="2:8" ht="18" customHeight="1">
      <c r="B33" s="101" t="s">
        <v>576</v>
      </c>
      <c r="C33" s="248" t="s">
        <v>353</v>
      </c>
      <c r="D33" s="96"/>
      <c r="E33" s="57">
        <f t="shared" si="0"/>
        <v>0</v>
      </c>
      <c r="F33" s="61"/>
      <c r="G33" s="43"/>
      <c r="H33" s="172"/>
    </row>
    <row r="34" spans="2:8" ht="30" customHeight="1">
      <c r="B34" s="101" t="s">
        <v>470</v>
      </c>
      <c r="C34" s="248" t="s">
        <v>505</v>
      </c>
      <c r="D34" s="96"/>
      <c r="E34" s="166">
        <f>SB!E34+'D-2012'!E34+'skolintos lėšos'!E34</f>
        <v>0</v>
      </c>
      <c r="F34" s="61"/>
      <c r="G34" s="43"/>
      <c r="H34" s="172"/>
    </row>
    <row r="35" spans="2:8" ht="30.75" customHeight="1">
      <c r="B35" s="36" t="s">
        <v>19</v>
      </c>
      <c r="C35" s="64" t="s">
        <v>619</v>
      </c>
      <c r="D35" s="173">
        <f>D36+D38+D37+D39</f>
        <v>1262.7</v>
      </c>
      <c r="E35" s="173">
        <f>E36+E38+E37+E39</f>
        <v>1205.6</v>
      </c>
      <c r="F35" s="249">
        <f>F36+F38+F37+F39</f>
        <v>0</v>
      </c>
      <c r="G35" s="249">
        <f>G36+G38+G37+G39</f>
        <v>0</v>
      </c>
      <c r="H35" s="173">
        <f>H36+H38+H37+H39</f>
        <v>1205.6</v>
      </c>
    </row>
    <row r="36" spans="2:8" ht="15">
      <c r="B36" s="49" t="s">
        <v>173</v>
      </c>
      <c r="C36" s="66" t="s">
        <v>3</v>
      </c>
      <c r="D36" s="5"/>
      <c r="E36" s="57">
        <f>F36+H36</f>
        <v>0</v>
      </c>
      <c r="F36" s="10"/>
      <c r="G36" s="15"/>
      <c r="H36" s="171"/>
    </row>
    <row r="37" spans="2:8" ht="15">
      <c r="B37" s="49" t="s">
        <v>174</v>
      </c>
      <c r="C37" s="66" t="s">
        <v>156</v>
      </c>
      <c r="D37" s="153">
        <v>1262.7</v>
      </c>
      <c r="E37" s="57">
        <f>F37+H37</f>
        <v>1205.6</v>
      </c>
      <c r="F37" s="10"/>
      <c r="G37" s="15"/>
      <c r="H37" s="15">
        <v>1205.6</v>
      </c>
    </row>
    <row r="38" spans="2:8" ht="15">
      <c r="B38" s="49" t="s">
        <v>175</v>
      </c>
      <c r="C38" s="8" t="s">
        <v>84</v>
      </c>
      <c r="D38" s="5"/>
      <c r="E38" s="57">
        <f>F38+H38</f>
        <v>0</v>
      </c>
      <c r="F38" s="10"/>
      <c r="G38" s="14"/>
      <c r="H38" s="14"/>
    </row>
    <row r="39" spans="2:8" ht="15">
      <c r="B39" s="49" t="s">
        <v>161</v>
      </c>
      <c r="C39" s="8" t="s">
        <v>450</v>
      </c>
      <c r="D39" s="5"/>
      <c r="E39" s="57">
        <f>F39+H39</f>
        <v>0</v>
      </c>
      <c r="F39" s="57"/>
      <c r="G39" s="232"/>
      <c r="H39" s="232"/>
    </row>
    <row r="40" spans="2:8" ht="14.25">
      <c r="B40" s="36" t="s">
        <v>20</v>
      </c>
      <c r="C40" s="6" t="s">
        <v>620</v>
      </c>
      <c r="D40" s="125">
        <f>D41+D42+D43</f>
        <v>552.4</v>
      </c>
      <c r="E40" s="125">
        <f>E41+E42+E43</f>
        <v>522.3</v>
      </c>
      <c r="F40" s="125">
        <f>F41+F42+F43</f>
        <v>0</v>
      </c>
      <c r="G40" s="125">
        <f>G41+G42+G43</f>
        <v>0</v>
      </c>
      <c r="H40" s="125">
        <f>H41+H42+H43</f>
        <v>522.3</v>
      </c>
    </row>
    <row r="41" spans="2:8" ht="15">
      <c r="B41" s="49" t="s">
        <v>161</v>
      </c>
      <c r="C41" s="8" t="s">
        <v>78</v>
      </c>
      <c r="D41" s="5"/>
      <c r="E41" s="57">
        <f>F41+H41</f>
        <v>0</v>
      </c>
      <c r="F41" s="10"/>
      <c r="G41" s="14"/>
      <c r="H41" s="14"/>
    </row>
    <row r="42" spans="2:8" ht="15">
      <c r="B42" s="49" t="s">
        <v>161</v>
      </c>
      <c r="C42" s="8" t="s">
        <v>85</v>
      </c>
      <c r="D42" s="5"/>
      <c r="E42" s="57">
        <f>F42+H42</f>
        <v>0</v>
      </c>
      <c r="F42" s="10"/>
      <c r="G42" s="14"/>
      <c r="H42" s="14"/>
    </row>
    <row r="43" spans="2:8" ht="15">
      <c r="B43" s="49" t="s">
        <v>161</v>
      </c>
      <c r="C43" s="8" t="s">
        <v>158</v>
      </c>
      <c r="D43" s="153">
        <v>552.4</v>
      </c>
      <c r="E43" s="57">
        <f>F43+H43</f>
        <v>522.3</v>
      </c>
      <c r="F43" s="10"/>
      <c r="G43" s="14"/>
      <c r="H43" s="10">
        <v>522.3</v>
      </c>
    </row>
    <row r="44" spans="2:8" ht="28.5">
      <c r="B44" s="36" t="s">
        <v>79</v>
      </c>
      <c r="C44" s="7" t="s">
        <v>621</v>
      </c>
      <c r="D44" s="69"/>
      <c r="E44" s="125">
        <f>E45+E46</f>
        <v>0</v>
      </c>
      <c r="F44" s="125">
        <f>F45+F46</f>
        <v>0</v>
      </c>
      <c r="G44" s="125">
        <f>G45+G46</f>
        <v>0</v>
      </c>
      <c r="H44" s="125">
        <f>H45+H46</f>
        <v>0</v>
      </c>
    </row>
    <row r="45" spans="2:8" ht="15">
      <c r="B45" s="49" t="s">
        <v>161</v>
      </c>
      <c r="C45" s="8" t="s">
        <v>78</v>
      </c>
      <c r="D45" s="5"/>
      <c r="E45" s="57">
        <f>F45+H45</f>
        <v>0</v>
      </c>
      <c r="F45" s="10"/>
      <c r="G45" s="14"/>
      <c r="H45" s="14"/>
    </row>
    <row r="46" spans="2:8" ht="15">
      <c r="B46" s="49" t="s">
        <v>451</v>
      </c>
      <c r="C46" s="8" t="s">
        <v>452</v>
      </c>
      <c r="D46" s="5"/>
      <c r="E46" s="57">
        <f>F46+H46</f>
        <v>0</v>
      </c>
      <c r="F46" s="10"/>
      <c r="G46" s="14"/>
      <c r="H46" s="14"/>
    </row>
    <row r="47" spans="2:8" ht="14.25">
      <c r="B47" s="36" t="s">
        <v>149</v>
      </c>
      <c r="C47" s="25" t="s">
        <v>622</v>
      </c>
      <c r="D47" s="70"/>
      <c r="E47" s="125">
        <f>F47+H47</f>
        <v>0</v>
      </c>
      <c r="F47" s="152">
        <f>F48</f>
        <v>0</v>
      </c>
      <c r="G47" s="152">
        <f>G48</f>
        <v>0</v>
      </c>
      <c r="H47" s="152">
        <f>H48</f>
        <v>0</v>
      </c>
    </row>
    <row r="48" spans="2:8" ht="15">
      <c r="B48" s="16" t="s">
        <v>459</v>
      </c>
      <c r="C48" s="71" t="s">
        <v>148</v>
      </c>
      <c r="D48" s="67"/>
      <c r="E48" s="10">
        <f>F48+H48</f>
        <v>0</v>
      </c>
      <c r="F48" s="14"/>
      <c r="G48" s="16"/>
      <c r="H48" s="72"/>
    </row>
    <row r="49" spans="2:9" ht="28.5">
      <c r="B49" s="36" t="s">
        <v>152</v>
      </c>
      <c r="C49" s="7" t="s">
        <v>623</v>
      </c>
      <c r="D49" s="67"/>
      <c r="E49" s="129">
        <f>E50</f>
        <v>0</v>
      </c>
      <c r="F49" s="129">
        <f>F50+F51</f>
        <v>0</v>
      </c>
      <c r="G49" s="129">
        <f>G50+G51</f>
        <v>0</v>
      </c>
      <c r="H49" s="129">
        <f>H50+H51</f>
        <v>0</v>
      </c>
      <c r="I49" s="156"/>
    </row>
    <row r="50" spans="2:8" ht="15">
      <c r="B50" s="16" t="s">
        <v>460</v>
      </c>
      <c r="C50" s="71" t="s">
        <v>125</v>
      </c>
      <c r="D50" s="67"/>
      <c r="E50" s="10">
        <f>F50+H50</f>
        <v>0</v>
      </c>
      <c r="F50" s="14"/>
      <c r="G50" s="14"/>
      <c r="H50" s="15"/>
    </row>
    <row r="51" spans="2:8" ht="30">
      <c r="B51" s="16" t="s">
        <v>460</v>
      </c>
      <c r="C51" s="240" t="s">
        <v>463</v>
      </c>
      <c r="D51" s="70"/>
      <c r="E51" s="10">
        <f>F51+H51</f>
        <v>0</v>
      </c>
      <c r="F51" s="14"/>
      <c r="G51" s="14"/>
      <c r="H51" s="15"/>
    </row>
    <row r="52" spans="2:8" ht="14.25">
      <c r="B52" s="73" t="s">
        <v>157</v>
      </c>
      <c r="C52" s="27" t="s">
        <v>624</v>
      </c>
      <c r="D52" s="70"/>
      <c r="E52" s="129">
        <f>E53+E54</f>
        <v>0</v>
      </c>
      <c r="F52" s="129">
        <f>F53+F54</f>
        <v>0</v>
      </c>
      <c r="G52" s="129">
        <f>G53+G54</f>
        <v>0</v>
      </c>
      <c r="H52" s="129">
        <f>H53+H54</f>
        <v>0</v>
      </c>
    </row>
    <row r="53" spans="2:8" ht="15">
      <c r="B53" s="16" t="s">
        <v>461</v>
      </c>
      <c r="C53" s="74" t="s">
        <v>80</v>
      </c>
      <c r="D53" s="220"/>
      <c r="E53" s="57">
        <f>F53+H53</f>
        <v>0</v>
      </c>
      <c r="F53" s="10"/>
      <c r="G53" s="15"/>
      <c r="H53" s="15"/>
    </row>
    <row r="54" spans="2:8" ht="15">
      <c r="B54" s="16" t="s">
        <v>169</v>
      </c>
      <c r="C54" s="74" t="s">
        <v>81</v>
      </c>
      <c r="D54" s="220"/>
      <c r="E54" s="57">
        <f>F54+H54</f>
        <v>0</v>
      </c>
      <c r="F54" s="10"/>
      <c r="G54" s="15"/>
      <c r="H54" s="15"/>
    </row>
    <row r="55" spans="2:8" ht="15.75">
      <c r="B55" s="36" t="s">
        <v>21</v>
      </c>
      <c r="C55" s="178" t="s">
        <v>240</v>
      </c>
      <c r="D55" s="5"/>
      <c r="E55" s="129"/>
      <c r="F55" s="152"/>
      <c r="G55" s="73"/>
      <c r="H55" s="16"/>
    </row>
    <row r="56" spans="2:8" ht="25.5">
      <c r="B56" s="36" t="s">
        <v>22</v>
      </c>
      <c r="C56" s="28" t="s">
        <v>618</v>
      </c>
      <c r="D56" s="67"/>
      <c r="E56" s="129">
        <f aca="true" t="shared" si="1" ref="E56:E61">F56+H56</f>
        <v>0</v>
      </c>
      <c r="F56" s="129"/>
      <c r="G56" s="73"/>
      <c r="H56" s="16"/>
    </row>
    <row r="57" spans="2:13" ht="31.5">
      <c r="B57" s="36" t="s">
        <v>23</v>
      </c>
      <c r="C57" s="130" t="s">
        <v>88</v>
      </c>
      <c r="D57" s="31"/>
      <c r="E57" s="150">
        <f t="shared" si="1"/>
        <v>0</v>
      </c>
      <c r="F57" s="129">
        <f>F58</f>
        <v>0</v>
      </c>
      <c r="G57" s="129">
        <f>G58</f>
        <v>0</v>
      </c>
      <c r="H57" s="129">
        <f>H58</f>
        <v>0</v>
      </c>
      <c r="I57" s="76"/>
      <c r="J57" s="77"/>
      <c r="K57" s="77"/>
      <c r="L57" s="78"/>
      <c r="M57" s="78"/>
    </row>
    <row r="58" spans="2:13" ht="30" customHeight="1">
      <c r="B58" s="36" t="s">
        <v>24</v>
      </c>
      <c r="C58" s="161" t="s">
        <v>625</v>
      </c>
      <c r="D58" s="162"/>
      <c r="E58" s="150">
        <f t="shared" si="1"/>
        <v>0</v>
      </c>
      <c r="F58" s="150">
        <f>F59+F61+F62+F63+F64+F73+F80+F81+F82+F76+F78+F74+F75+F79+F60+F77+F72</f>
        <v>0</v>
      </c>
      <c r="G58" s="150">
        <f>G59+G61+G62+G63+G64+G73+G80+G81+G82+G76+G78+G74+G75+G79+G60+G77+G72</f>
        <v>0</v>
      </c>
      <c r="H58" s="150">
        <f>H59+H61+H62+H63+H64+H73+H80+H81+H82+H76+H78+H74+H75+H79+H60+H77+H72</f>
        <v>0</v>
      </c>
      <c r="I58" s="76"/>
      <c r="J58" s="77"/>
      <c r="K58" s="77"/>
      <c r="L58" s="78"/>
      <c r="M58" s="78"/>
    </row>
    <row r="59" spans="2:13" ht="15">
      <c r="B59" s="16" t="s">
        <v>283</v>
      </c>
      <c r="C59" s="29" t="s">
        <v>89</v>
      </c>
      <c r="D59" s="32"/>
      <c r="E59" s="79">
        <f t="shared" si="1"/>
        <v>0</v>
      </c>
      <c r="F59" s="10"/>
      <c r="G59" s="171"/>
      <c r="H59" s="171"/>
      <c r="I59" s="76"/>
      <c r="J59" s="77"/>
      <c r="K59" s="77"/>
      <c r="L59" s="78"/>
      <c r="M59" s="78"/>
    </row>
    <row r="60" spans="2:13" ht="15">
      <c r="B60" s="16" t="s">
        <v>292</v>
      </c>
      <c r="C60" s="23" t="s">
        <v>293</v>
      </c>
      <c r="D60" s="32"/>
      <c r="E60" s="79">
        <f t="shared" si="1"/>
        <v>0</v>
      </c>
      <c r="F60" s="10"/>
      <c r="G60" s="171"/>
      <c r="H60" s="171"/>
      <c r="I60" s="76"/>
      <c r="J60" s="77"/>
      <c r="K60" s="77"/>
      <c r="L60" s="78"/>
      <c r="M60" s="78"/>
    </row>
    <row r="61" spans="2:13" ht="15">
      <c r="B61" s="16" t="s">
        <v>232</v>
      </c>
      <c r="C61" s="23" t="s">
        <v>90</v>
      </c>
      <c r="D61" s="88"/>
      <c r="E61" s="79">
        <f t="shared" si="1"/>
        <v>0</v>
      </c>
      <c r="F61" s="10"/>
      <c r="G61" s="15"/>
      <c r="H61" s="15"/>
      <c r="I61" s="80"/>
      <c r="J61" s="77"/>
      <c r="K61" s="81"/>
      <c r="L61" s="81"/>
      <c r="M61" s="81"/>
    </row>
    <row r="62" spans="2:13" ht="15">
      <c r="B62" s="16" t="s">
        <v>233</v>
      </c>
      <c r="C62" s="23" t="s">
        <v>91</v>
      </c>
      <c r="D62" s="88"/>
      <c r="E62" s="79">
        <f aca="true" t="shared" si="2" ref="E62:E82">F62+H62</f>
        <v>0</v>
      </c>
      <c r="F62" s="10"/>
      <c r="G62" s="15"/>
      <c r="H62" s="15"/>
      <c r="I62" s="80"/>
      <c r="J62" s="77"/>
      <c r="K62" s="81"/>
      <c r="L62" s="81"/>
      <c r="M62" s="81"/>
    </row>
    <row r="63" spans="2:13" ht="15">
      <c r="B63" s="49" t="s">
        <v>233</v>
      </c>
      <c r="C63" s="23" t="s">
        <v>92</v>
      </c>
      <c r="D63" s="88"/>
      <c r="E63" s="79">
        <f t="shared" si="2"/>
        <v>0</v>
      </c>
      <c r="F63" s="10"/>
      <c r="G63" s="16"/>
      <c r="H63" s="16"/>
      <c r="I63" s="80"/>
      <c r="J63" s="77"/>
      <c r="K63" s="81"/>
      <c r="L63" s="81"/>
      <c r="M63" s="81"/>
    </row>
    <row r="64" spans="2:13" ht="15">
      <c r="B64" s="16"/>
      <c r="C64" s="8" t="s">
        <v>151</v>
      </c>
      <c r="D64" s="88"/>
      <c r="E64" s="57">
        <f t="shared" si="2"/>
        <v>0</v>
      </c>
      <c r="F64" s="10">
        <f>F65+F66+F67+F68+F69+F70+F71</f>
        <v>0</v>
      </c>
      <c r="G64" s="10">
        <f>G65+G66+G67+G68+G69+G70+G71</f>
        <v>0</v>
      </c>
      <c r="H64" s="10">
        <f>H65+H66+H67+H68+H69+H70+H71</f>
        <v>0</v>
      </c>
      <c r="I64" s="80"/>
      <c r="J64" s="77"/>
      <c r="K64" s="81"/>
      <c r="L64" s="81"/>
      <c r="M64" s="81"/>
    </row>
    <row r="65" spans="2:13" ht="15">
      <c r="B65" s="49" t="s">
        <v>235</v>
      </c>
      <c r="C65" s="8" t="s">
        <v>93</v>
      </c>
      <c r="D65" s="88"/>
      <c r="E65" s="57">
        <f t="shared" si="2"/>
        <v>0</v>
      </c>
      <c r="F65" s="191"/>
      <c r="G65" s="15"/>
      <c r="H65" s="15"/>
      <c r="I65" s="80"/>
      <c r="J65" s="77"/>
      <c r="K65" s="81"/>
      <c r="L65" s="83"/>
      <c r="M65" s="83"/>
    </row>
    <row r="66" spans="2:13" ht="15">
      <c r="B66" s="16" t="s">
        <v>236</v>
      </c>
      <c r="C66" s="8" t="s">
        <v>94</v>
      </c>
      <c r="D66" s="96"/>
      <c r="E66" s="57">
        <f t="shared" si="2"/>
        <v>0</v>
      </c>
      <c r="F66" s="191"/>
      <c r="G66" s="171"/>
      <c r="H66" s="15"/>
      <c r="I66" s="84"/>
      <c r="J66" s="81"/>
      <c r="K66" s="81"/>
      <c r="L66" s="81"/>
      <c r="M66" s="81"/>
    </row>
    <row r="67" spans="2:8" ht="15">
      <c r="B67" s="16" t="s">
        <v>236</v>
      </c>
      <c r="C67" s="8" t="s">
        <v>371</v>
      </c>
      <c r="D67" s="88"/>
      <c r="E67" s="57">
        <f t="shared" si="2"/>
        <v>0</v>
      </c>
      <c r="F67" s="10"/>
      <c r="G67" s="15"/>
      <c r="H67" s="15"/>
    </row>
    <row r="68" spans="2:8" ht="15">
      <c r="B68" s="16" t="s">
        <v>236</v>
      </c>
      <c r="C68" s="8" t="s">
        <v>95</v>
      </c>
      <c r="D68" s="88"/>
      <c r="E68" s="57">
        <f t="shared" si="2"/>
        <v>0</v>
      </c>
      <c r="F68" s="10"/>
      <c r="G68" s="15"/>
      <c r="H68" s="15"/>
    </row>
    <row r="69" spans="2:8" ht="15">
      <c r="B69" s="16" t="s">
        <v>236</v>
      </c>
      <c r="C69" s="8" t="s">
        <v>96</v>
      </c>
      <c r="D69" s="88"/>
      <c r="E69" s="57">
        <f t="shared" si="2"/>
        <v>0</v>
      </c>
      <c r="F69" s="10"/>
      <c r="G69" s="16"/>
      <c r="H69" s="16"/>
    </row>
    <row r="70" spans="2:8" ht="15">
      <c r="B70" s="16" t="s">
        <v>237</v>
      </c>
      <c r="C70" s="23" t="s">
        <v>97</v>
      </c>
      <c r="D70" s="88"/>
      <c r="E70" s="57">
        <f t="shared" si="2"/>
        <v>0</v>
      </c>
      <c r="F70" s="10"/>
      <c r="G70" s="16"/>
      <c r="H70" s="16"/>
    </row>
    <row r="71" spans="2:8" ht="15">
      <c r="B71" s="16" t="s">
        <v>234</v>
      </c>
      <c r="C71" s="21" t="s">
        <v>98</v>
      </c>
      <c r="D71" s="88"/>
      <c r="E71" s="57">
        <f t="shared" si="2"/>
        <v>0</v>
      </c>
      <c r="F71" s="191"/>
      <c r="G71" s="16"/>
      <c r="H71" s="15"/>
    </row>
    <row r="72" spans="2:8" ht="15">
      <c r="B72" s="56" t="s">
        <v>233</v>
      </c>
      <c r="C72" s="21" t="s">
        <v>99</v>
      </c>
      <c r="D72" s="88"/>
      <c r="E72" s="57">
        <f t="shared" si="2"/>
        <v>0</v>
      </c>
      <c r="F72" s="191"/>
      <c r="G72" s="16"/>
      <c r="H72" s="15"/>
    </row>
    <row r="73" spans="2:8" ht="15">
      <c r="B73" s="56" t="s">
        <v>176</v>
      </c>
      <c r="C73" s="21" t="s">
        <v>100</v>
      </c>
      <c r="D73" s="88"/>
      <c r="E73" s="57">
        <f t="shared" si="2"/>
        <v>0</v>
      </c>
      <c r="F73" s="10"/>
      <c r="G73" s="16"/>
      <c r="H73" s="15"/>
    </row>
    <row r="74" spans="2:8" ht="15">
      <c r="B74" s="56" t="s">
        <v>232</v>
      </c>
      <c r="C74" s="23" t="s">
        <v>439</v>
      </c>
      <c r="D74" s="88"/>
      <c r="E74" s="57">
        <f t="shared" si="2"/>
        <v>0</v>
      </c>
      <c r="F74" s="10"/>
      <c r="G74" s="16"/>
      <c r="H74" s="15"/>
    </row>
    <row r="75" spans="2:8" ht="15">
      <c r="B75" s="56" t="s">
        <v>232</v>
      </c>
      <c r="C75" s="23" t="s">
        <v>440</v>
      </c>
      <c r="D75" s="88"/>
      <c r="E75" s="57">
        <f t="shared" si="2"/>
        <v>0</v>
      </c>
      <c r="F75" s="10"/>
      <c r="G75" s="16"/>
      <c r="H75" s="15"/>
    </row>
    <row r="76" spans="2:8" ht="15">
      <c r="B76" s="56" t="s">
        <v>232</v>
      </c>
      <c r="C76" s="23" t="s">
        <v>441</v>
      </c>
      <c r="D76" s="88"/>
      <c r="E76" s="57">
        <f t="shared" si="2"/>
        <v>0</v>
      </c>
      <c r="F76" s="10"/>
      <c r="G76" s="16"/>
      <c r="H76" s="15"/>
    </row>
    <row r="77" spans="2:8" ht="15">
      <c r="B77" s="56" t="s">
        <v>232</v>
      </c>
      <c r="C77" s="23" t="s">
        <v>294</v>
      </c>
      <c r="D77" s="88"/>
      <c r="E77" s="57">
        <f t="shared" si="2"/>
        <v>0</v>
      </c>
      <c r="F77" s="10"/>
      <c r="G77" s="15"/>
      <c r="H77" s="15"/>
    </row>
    <row r="78" spans="2:8" ht="15">
      <c r="B78" s="56" t="s">
        <v>233</v>
      </c>
      <c r="C78" s="23" t="s">
        <v>282</v>
      </c>
      <c r="D78" s="88"/>
      <c r="E78" s="57">
        <f t="shared" si="2"/>
        <v>0</v>
      </c>
      <c r="F78" s="10"/>
      <c r="G78" s="16"/>
      <c r="H78" s="15"/>
    </row>
    <row r="79" spans="2:8" ht="15">
      <c r="B79" s="56" t="s">
        <v>233</v>
      </c>
      <c r="C79" s="23" t="s">
        <v>290</v>
      </c>
      <c r="D79" s="88"/>
      <c r="E79" s="57">
        <f t="shared" si="2"/>
        <v>0</v>
      </c>
      <c r="F79" s="10"/>
      <c r="G79" s="16"/>
      <c r="H79" s="15"/>
    </row>
    <row r="80" spans="2:8" ht="15">
      <c r="B80" s="56" t="s">
        <v>238</v>
      </c>
      <c r="C80" s="23" t="s">
        <v>101</v>
      </c>
      <c r="D80" s="88"/>
      <c r="E80" s="57">
        <f t="shared" si="2"/>
        <v>0</v>
      </c>
      <c r="F80" s="10"/>
      <c r="G80" s="15"/>
      <c r="H80" s="15"/>
    </row>
    <row r="81" spans="2:8" ht="15">
      <c r="B81" s="56" t="s">
        <v>239</v>
      </c>
      <c r="C81" s="23" t="s">
        <v>102</v>
      </c>
      <c r="D81" s="88"/>
      <c r="E81" s="57">
        <f t="shared" si="2"/>
        <v>0</v>
      </c>
      <c r="F81" s="10"/>
      <c r="G81" s="16"/>
      <c r="H81" s="15"/>
    </row>
    <row r="82" spans="2:9" ht="30">
      <c r="B82" s="16" t="s">
        <v>235</v>
      </c>
      <c r="C82" s="85" t="s">
        <v>245</v>
      </c>
      <c r="D82" s="88"/>
      <c r="E82" s="57">
        <f t="shared" si="2"/>
        <v>0</v>
      </c>
      <c r="F82" s="10"/>
      <c r="G82" s="16"/>
      <c r="H82" s="15"/>
      <c r="I82" s="34"/>
    </row>
    <row r="83" spans="2:8" ht="15.75">
      <c r="B83" s="86" t="s">
        <v>25</v>
      </c>
      <c r="C83" s="167" t="s">
        <v>76</v>
      </c>
      <c r="D83" s="87"/>
      <c r="E83" s="129"/>
      <c r="F83" s="129"/>
      <c r="G83" s="171"/>
      <c r="H83" s="171"/>
    </row>
    <row r="84" spans="2:8" ht="14.25">
      <c r="B84" s="86" t="s">
        <v>27</v>
      </c>
      <c r="C84" s="27" t="s">
        <v>617</v>
      </c>
      <c r="D84" s="32"/>
      <c r="E84" s="129">
        <f>F84+H84</f>
        <v>0</v>
      </c>
      <c r="F84" s="129">
        <f>F85</f>
        <v>0</v>
      </c>
      <c r="G84" s="129">
        <f>G85</f>
        <v>0</v>
      </c>
      <c r="H84" s="129">
        <f>H85</f>
        <v>0</v>
      </c>
    </row>
    <row r="85" spans="2:8" ht="15">
      <c r="B85" s="16" t="s">
        <v>446</v>
      </c>
      <c r="C85" s="17" t="s">
        <v>246</v>
      </c>
      <c r="D85" s="88"/>
      <c r="E85" s="57">
        <f>F85+H85</f>
        <v>0</v>
      </c>
      <c r="F85" s="10"/>
      <c r="G85" s="15"/>
      <c r="H85" s="15"/>
    </row>
    <row r="86" spans="2:8" ht="31.5">
      <c r="B86" s="36" t="s">
        <v>28</v>
      </c>
      <c r="C86" s="130" t="s">
        <v>291</v>
      </c>
      <c r="D86" s="32"/>
      <c r="E86" s="129"/>
      <c r="F86" s="129"/>
      <c r="G86" s="171"/>
      <c r="H86" s="171"/>
    </row>
    <row r="87" spans="2:8" ht="14.25">
      <c r="B87" s="36" t="s">
        <v>29</v>
      </c>
      <c r="C87" s="27" t="s">
        <v>617</v>
      </c>
      <c r="D87" s="32"/>
      <c r="E87" s="129">
        <f>F87+H87</f>
        <v>0</v>
      </c>
      <c r="F87" s="129">
        <f>F88</f>
        <v>0</v>
      </c>
      <c r="G87" s="129">
        <f>G88</f>
        <v>0</v>
      </c>
      <c r="H87" s="129">
        <f>H88</f>
        <v>0</v>
      </c>
    </row>
    <row r="88" spans="2:8" ht="15">
      <c r="B88" s="16" t="s">
        <v>447</v>
      </c>
      <c r="C88" s="17" t="s">
        <v>246</v>
      </c>
      <c r="D88" s="88"/>
      <c r="E88" s="10">
        <f>F88+H88</f>
        <v>0</v>
      </c>
      <c r="F88" s="10"/>
      <c r="G88" s="16"/>
      <c r="H88" s="15"/>
    </row>
    <row r="89" spans="2:8" ht="15.75">
      <c r="B89" s="36" t="s">
        <v>30</v>
      </c>
      <c r="C89" s="33" t="s">
        <v>33</v>
      </c>
      <c r="D89" s="32"/>
      <c r="E89" s="129"/>
      <c r="F89" s="129"/>
      <c r="G89" s="171"/>
      <c r="H89" s="171"/>
    </row>
    <row r="90" spans="2:8" ht="14.25">
      <c r="B90" s="16" t="s">
        <v>31</v>
      </c>
      <c r="C90" s="89" t="s">
        <v>617</v>
      </c>
      <c r="D90" s="32"/>
      <c r="E90" s="129">
        <f>F90+H90</f>
        <v>0</v>
      </c>
      <c r="F90" s="129">
        <f>F91</f>
        <v>0</v>
      </c>
      <c r="G90" s="129">
        <f>G91</f>
        <v>0</v>
      </c>
      <c r="H90" s="129">
        <f>H91</f>
        <v>0</v>
      </c>
    </row>
    <row r="91" spans="2:8" ht="15">
      <c r="B91" s="16" t="s">
        <v>287</v>
      </c>
      <c r="C91" s="17" t="s">
        <v>246</v>
      </c>
      <c r="D91" s="32"/>
      <c r="E91" s="10">
        <f>F91+H91</f>
        <v>0</v>
      </c>
      <c r="F91" s="10"/>
      <c r="G91" s="15"/>
      <c r="H91" s="15"/>
    </row>
    <row r="92" spans="2:8" ht="15.75">
      <c r="B92" s="36" t="s">
        <v>32</v>
      </c>
      <c r="C92" s="33" t="s">
        <v>38</v>
      </c>
      <c r="D92" s="32"/>
      <c r="E92" s="129"/>
      <c r="F92" s="129"/>
      <c r="G92" s="171"/>
      <c r="H92" s="15"/>
    </row>
    <row r="93" spans="2:8" ht="14.25">
      <c r="B93" s="36" t="s">
        <v>34</v>
      </c>
      <c r="C93" s="89" t="s">
        <v>617</v>
      </c>
      <c r="D93" s="32"/>
      <c r="E93" s="129">
        <f>F93+H93</f>
        <v>0</v>
      </c>
      <c r="F93" s="129">
        <f>F94</f>
        <v>0</v>
      </c>
      <c r="G93" s="129">
        <f>G94</f>
        <v>0</v>
      </c>
      <c r="H93" s="129">
        <f>H94</f>
        <v>0</v>
      </c>
    </row>
    <row r="94" spans="2:8" ht="15">
      <c r="B94" s="16" t="s">
        <v>287</v>
      </c>
      <c r="C94" s="17" t="s">
        <v>246</v>
      </c>
      <c r="D94" s="32"/>
      <c r="E94" s="10">
        <f>F94+H94</f>
        <v>0</v>
      </c>
      <c r="F94" s="10"/>
      <c r="G94" s="15"/>
      <c r="H94" s="171"/>
    </row>
    <row r="95" spans="2:8" ht="15.75">
      <c r="B95" s="36" t="s">
        <v>35</v>
      </c>
      <c r="C95" s="19" t="s">
        <v>5</v>
      </c>
      <c r="D95" s="32"/>
      <c r="E95" s="129"/>
      <c r="F95" s="129"/>
      <c r="G95" s="171"/>
      <c r="H95" s="171"/>
    </row>
    <row r="96" spans="2:8" ht="14.25">
      <c r="B96" s="36" t="s">
        <v>36</v>
      </c>
      <c r="C96" s="27" t="s">
        <v>617</v>
      </c>
      <c r="D96" s="32"/>
      <c r="E96" s="129">
        <f>F96+H96</f>
        <v>0</v>
      </c>
      <c r="F96" s="129">
        <f>F97</f>
        <v>0</v>
      </c>
      <c r="G96" s="129">
        <f>G97</f>
        <v>0</v>
      </c>
      <c r="H96" s="129">
        <f>H97</f>
        <v>0</v>
      </c>
    </row>
    <row r="97" spans="2:8" ht="15">
      <c r="B97" s="16" t="s">
        <v>448</v>
      </c>
      <c r="C97" s="17" t="s">
        <v>246</v>
      </c>
      <c r="D97" s="32"/>
      <c r="E97" s="10">
        <f>F97+H97</f>
        <v>0</v>
      </c>
      <c r="F97" s="10"/>
      <c r="G97" s="15"/>
      <c r="H97" s="15"/>
    </row>
    <row r="98" spans="2:8" ht="15.75">
      <c r="B98" s="16" t="s">
        <v>37</v>
      </c>
      <c r="C98" s="19" t="s">
        <v>6</v>
      </c>
      <c r="D98" s="32"/>
      <c r="E98" s="129"/>
      <c r="F98" s="129"/>
      <c r="G98" s="171"/>
      <c r="H98" s="171"/>
    </row>
    <row r="99" spans="2:8" ht="14.25">
      <c r="B99" s="16" t="s">
        <v>200</v>
      </c>
      <c r="C99" s="27" t="s">
        <v>617</v>
      </c>
      <c r="D99" s="32"/>
      <c r="E99" s="129">
        <f>F99+H99</f>
        <v>0</v>
      </c>
      <c r="F99" s="129">
        <f>F100</f>
        <v>0</v>
      </c>
      <c r="G99" s="129">
        <f>G100</f>
        <v>0</v>
      </c>
      <c r="H99" s="129">
        <f>H100</f>
        <v>0</v>
      </c>
    </row>
    <row r="100" spans="2:8" ht="15">
      <c r="B100" s="16" t="s">
        <v>448</v>
      </c>
      <c r="C100" s="219" t="s">
        <v>370</v>
      </c>
      <c r="D100" s="32"/>
      <c r="E100" s="10">
        <f>F100+H100</f>
        <v>0</v>
      </c>
      <c r="F100" s="10"/>
      <c r="G100" s="15"/>
      <c r="H100" s="15"/>
    </row>
    <row r="101" spans="2:8" ht="14.25">
      <c r="B101" s="36" t="s">
        <v>39</v>
      </c>
      <c r="C101" s="25" t="s">
        <v>428</v>
      </c>
      <c r="D101" s="32"/>
      <c r="E101" s="129"/>
      <c r="F101" s="129"/>
      <c r="G101" s="171"/>
      <c r="H101" s="171"/>
    </row>
    <row r="102" spans="2:8" ht="14.25">
      <c r="B102" s="36" t="s">
        <v>40</v>
      </c>
      <c r="C102" s="27" t="s">
        <v>617</v>
      </c>
      <c r="D102" s="32"/>
      <c r="E102" s="129">
        <f>F102+H102</f>
        <v>0</v>
      </c>
      <c r="F102" s="129">
        <f>F103</f>
        <v>0</v>
      </c>
      <c r="G102" s="129">
        <f>G103</f>
        <v>0</v>
      </c>
      <c r="H102" s="129">
        <f>H103</f>
        <v>0</v>
      </c>
    </row>
    <row r="103" spans="2:8" ht="15">
      <c r="B103" s="16"/>
      <c r="C103" s="219" t="s">
        <v>370</v>
      </c>
      <c r="D103" s="32"/>
      <c r="E103" s="10">
        <f>F103+H103</f>
        <v>0</v>
      </c>
      <c r="F103" s="10">
        <f>F91+F94+F97+F100</f>
        <v>0</v>
      </c>
      <c r="G103" s="10">
        <f>G91+G94+G97+G100</f>
        <v>0</v>
      </c>
      <c r="H103" s="10">
        <f>H91+H94+H97+H100</f>
        <v>0</v>
      </c>
    </row>
    <row r="104" spans="2:8" ht="15.75">
      <c r="B104" s="36" t="s">
        <v>41</v>
      </c>
      <c r="C104" s="33" t="s">
        <v>7</v>
      </c>
      <c r="D104" s="90"/>
      <c r="E104" s="152"/>
      <c r="F104" s="152"/>
      <c r="G104" s="73"/>
      <c r="H104" s="171"/>
    </row>
    <row r="105" spans="2:8" ht="14.25">
      <c r="B105" s="36" t="s">
        <v>42</v>
      </c>
      <c r="C105" s="27" t="s">
        <v>617</v>
      </c>
      <c r="D105" s="90"/>
      <c r="E105" s="129">
        <f>E106</f>
        <v>0</v>
      </c>
      <c r="F105" s="129">
        <f>F106</f>
        <v>0</v>
      </c>
      <c r="G105" s="129">
        <f>G106</f>
        <v>0</v>
      </c>
      <c r="H105" s="129">
        <f>H106</f>
        <v>0</v>
      </c>
    </row>
    <row r="106" spans="2:8" ht="15">
      <c r="B106" s="16" t="s">
        <v>453</v>
      </c>
      <c r="C106" s="219" t="s">
        <v>370</v>
      </c>
      <c r="D106" s="90"/>
      <c r="E106" s="10">
        <f>F106+H106</f>
        <v>0</v>
      </c>
      <c r="F106" s="10"/>
      <c r="G106" s="15"/>
      <c r="H106" s="15"/>
    </row>
    <row r="107" spans="2:8" ht="15.75">
      <c r="B107" s="36" t="s">
        <v>43</v>
      </c>
      <c r="C107" s="33" t="s">
        <v>50</v>
      </c>
      <c r="D107" s="90"/>
      <c r="E107" s="129"/>
      <c r="F107" s="129"/>
      <c r="G107" s="171"/>
      <c r="H107" s="171"/>
    </row>
    <row r="108" spans="2:8" ht="14.25">
      <c r="B108" s="16" t="s">
        <v>44</v>
      </c>
      <c r="C108" s="91" t="s">
        <v>617</v>
      </c>
      <c r="D108" s="90"/>
      <c r="E108" s="129">
        <f>E109</f>
        <v>0</v>
      </c>
      <c r="F108" s="129">
        <f>F109</f>
        <v>0</v>
      </c>
      <c r="G108" s="129">
        <f>G109</f>
        <v>0</v>
      </c>
      <c r="H108" s="129">
        <f>H109</f>
        <v>0</v>
      </c>
    </row>
    <row r="109" spans="2:8" ht="15">
      <c r="B109" s="16" t="s">
        <v>454</v>
      </c>
      <c r="C109" s="219" t="s">
        <v>370</v>
      </c>
      <c r="D109" s="92"/>
      <c r="E109" s="10">
        <f>F109+H109</f>
        <v>0</v>
      </c>
      <c r="F109" s="10"/>
      <c r="G109" s="16"/>
      <c r="H109" s="15"/>
    </row>
    <row r="110" spans="2:8" ht="28.5">
      <c r="B110" s="36" t="s">
        <v>45</v>
      </c>
      <c r="C110" s="7" t="s">
        <v>427</v>
      </c>
      <c r="D110" s="90"/>
      <c r="E110" s="129"/>
      <c r="F110" s="129"/>
      <c r="G110" s="171"/>
      <c r="H110" s="171"/>
    </row>
    <row r="111" spans="2:8" ht="14.25">
      <c r="B111" s="36" t="s">
        <v>46</v>
      </c>
      <c r="C111" s="27" t="s">
        <v>617</v>
      </c>
      <c r="D111" s="90"/>
      <c r="E111" s="129">
        <f>E112</f>
        <v>0</v>
      </c>
      <c r="F111" s="129">
        <f>F112</f>
        <v>0</v>
      </c>
      <c r="G111" s="129">
        <f>G112</f>
        <v>0</v>
      </c>
      <c r="H111" s="129">
        <f>H112</f>
        <v>0</v>
      </c>
    </row>
    <row r="112" spans="2:8" ht="15">
      <c r="B112" s="49" t="s">
        <v>455</v>
      </c>
      <c r="C112" s="219" t="s">
        <v>370</v>
      </c>
      <c r="D112" s="92"/>
      <c r="E112" s="10">
        <f>F112+H112</f>
        <v>0</v>
      </c>
      <c r="F112" s="10"/>
      <c r="G112" s="16"/>
      <c r="H112" s="15"/>
    </row>
    <row r="113" spans="2:8" ht="15.75">
      <c r="B113" s="36" t="s">
        <v>47</v>
      </c>
      <c r="C113" s="33" t="s">
        <v>56</v>
      </c>
      <c r="D113" s="32"/>
      <c r="E113" s="129">
        <f>E114+E119+E122+E117</f>
        <v>0</v>
      </c>
      <c r="F113" s="129">
        <f>F114+F119+F122+F117</f>
        <v>0</v>
      </c>
      <c r="G113" s="129">
        <f>G114+G119+G122+G117</f>
        <v>0</v>
      </c>
      <c r="H113" s="129">
        <f>H114+H119+H122+H117</f>
        <v>0</v>
      </c>
    </row>
    <row r="114" spans="2:8" ht="14.25">
      <c r="B114" s="16" t="s">
        <v>48</v>
      </c>
      <c r="C114" s="27" t="s">
        <v>617</v>
      </c>
      <c r="D114" s="32"/>
      <c r="E114" s="129">
        <f>E115+E116</f>
        <v>0</v>
      </c>
      <c r="F114" s="129">
        <f>F115+F116</f>
        <v>0</v>
      </c>
      <c r="G114" s="129">
        <f>G115+G116</f>
        <v>0</v>
      </c>
      <c r="H114" s="129">
        <f>H115+H116</f>
        <v>0</v>
      </c>
    </row>
    <row r="115" spans="2:8" ht="15">
      <c r="B115" s="16" t="s">
        <v>455</v>
      </c>
      <c r="C115" s="20" t="s">
        <v>105</v>
      </c>
      <c r="D115" s="31"/>
      <c r="E115" s="10">
        <f>F115+H115</f>
        <v>0</v>
      </c>
      <c r="F115" s="10"/>
      <c r="G115" s="15"/>
      <c r="H115" s="15"/>
    </row>
    <row r="116" spans="2:8" ht="15">
      <c r="B116" s="16" t="s">
        <v>484</v>
      </c>
      <c r="C116" s="93" t="s">
        <v>132</v>
      </c>
      <c r="D116" s="87"/>
      <c r="E116" s="10">
        <f>F116+H116</f>
        <v>0</v>
      </c>
      <c r="F116" s="10"/>
      <c r="G116" s="15"/>
      <c r="H116" s="15"/>
    </row>
    <row r="117" spans="2:8" ht="25.5">
      <c r="B117" s="16" t="s">
        <v>249</v>
      </c>
      <c r="C117" s="28" t="s">
        <v>625</v>
      </c>
      <c r="D117" s="87"/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232</v>
      </c>
      <c r="C118" s="219" t="s">
        <v>370</v>
      </c>
      <c r="D118" s="87"/>
      <c r="E118" s="10">
        <f>F118+H118</f>
        <v>0</v>
      </c>
      <c r="F118" s="10"/>
      <c r="G118" s="15"/>
      <c r="H118" s="15"/>
    </row>
    <row r="119" spans="2:8" ht="25.5">
      <c r="B119" s="16" t="s">
        <v>425</v>
      </c>
      <c r="C119" s="28" t="s">
        <v>618</v>
      </c>
      <c r="D119" s="32"/>
      <c r="E119" s="129">
        <f>E120+E121</f>
        <v>0</v>
      </c>
      <c r="F119" s="129">
        <f>F120+F121</f>
        <v>0</v>
      </c>
      <c r="G119" s="129">
        <f>G120+G121</f>
        <v>0</v>
      </c>
      <c r="H119" s="129">
        <f>H120+H121</f>
        <v>0</v>
      </c>
    </row>
    <row r="120" spans="2:8" ht="15">
      <c r="B120" s="16" t="s">
        <v>296</v>
      </c>
      <c r="C120" s="20" t="s">
        <v>103</v>
      </c>
      <c r="D120" s="82"/>
      <c r="E120" s="10">
        <f>F120+H120</f>
        <v>0</v>
      </c>
      <c r="F120" s="10"/>
      <c r="G120" s="16"/>
      <c r="H120" s="16"/>
    </row>
    <row r="121" spans="2:8" ht="15">
      <c r="B121" s="16" t="s">
        <v>456</v>
      </c>
      <c r="C121" s="22" t="s">
        <v>104</v>
      </c>
      <c r="D121" s="82"/>
      <c r="E121" s="10">
        <f>F121+H121</f>
        <v>0</v>
      </c>
      <c r="F121" s="10"/>
      <c r="G121" s="15"/>
      <c r="H121" s="15"/>
    </row>
    <row r="122" spans="2:8" ht="14.25">
      <c r="B122" s="16" t="s">
        <v>483</v>
      </c>
      <c r="C122" s="6" t="s">
        <v>626</v>
      </c>
      <c r="D122" s="32"/>
      <c r="E122" s="10">
        <f>F122+H122</f>
        <v>0</v>
      </c>
      <c r="F122" s="10">
        <f>F123</f>
        <v>0</v>
      </c>
      <c r="G122" s="10">
        <f>G123</f>
        <v>0</v>
      </c>
      <c r="H122" s="10">
        <f>H123</f>
        <v>0</v>
      </c>
    </row>
    <row r="123" spans="2:8" ht="15">
      <c r="B123" s="16" t="s">
        <v>459</v>
      </c>
      <c r="C123" s="8" t="s">
        <v>122</v>
      </c>
      <c r="D123" s="32"/>
      <c r="E123" s="10">
        <f>F123+H123</f>
        <v>0</v>
      </c>
      <c r="F123" s="10"/>
      <c r="G123" s="15"/>
      <c r="H123" s="15"/>
    </row>
    <row r="124" spans="2:8" ht="15.75">
      <c r="B124" s="36" t="s">
        <v>49</v>
      </c>
      <c r="C124" s="33" t="s">
        <v>61</v>
      </c>
      <c r="D124" s="32"/>
      <c r="E124" s="129">
        <f>E125+E130+E128+E133</f>
        <v>0</v>
      </c>
      <c r="F124" s="129">
        <f>F125+F130+F128+F133</f>
        <v>0</v>
      </c>
      <c r="G124" s="129">
        <f>G125+G130+G128+G133</f>
        <v>0</v>
      </c>
      <c r="H124" s="129">
        <f>H125+H130+H128+H133</f>
        <v>0</v>
      </c>
    </row>
    <row r="125" spans="2:8" ht="14.25">
      <c r="B125" s="38" t="s">
        <v>51</v>
      </c>
      <c r="C125" s="27" t="s">
        <v>617</v>
      </c>
      <c r="D125" s="32"/>
      <c r="E125" s="129">
        <f>E126+E127</f>
        <v>0</v>
      </c>
      <c r="F125" s="129">
        <f>F126+F127</f>
        <v>0</v>
      </c>
      <c r="G125" s="129">
        <f>G126+G127</f>
        <v>0</v>
      </c>
      <c r="H125" s="129">
        <f>H126+H127</f>
        <v>0</v>
      </c>
    </row>
    <row r="126" spans="2:8" ht="15">
      <c r="B126" s="49" t="s">
        <v>455</v>
      </c>
      <c r="C126" s="20" t="s">
        <v>105</v>
      </c>
      <c r="D126" s="31"/>
      <c r="E126" s="10">
        <f>F126+H126</f>
        <v>0</v>
      </c>
      <c r="F126" s="10"/>
      <c r="G126" s="15"/>
      <c r="H126" s="15"/>
    </row>
    <row r="127" spans="2:8" ht="15">
      <c r="B127" s="16" t="s">
        <v>454</v>
      </c>
      <c r="C127" s="93" t="s">
        <v>132</v>
      </c>
      <c r="D127" s="87"/>
      <c r="E127" s="10">
        <f>F127+H127</f>
        <v>0</v>
      </c>
      <c r="F127" s="10"/>
      <c r="G127" s="15"/>
      <c r="H127" s="15"/>
    </row>
    <row r="128" spans="2:8" ht="25.5">
      <c r="B128" s="38" t="s">
        <v>250</v>
      </c>
      <c r="C128" s="28" t="s">
        <v>625</v>
      </c>
      <c r="D128" s="87"/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5" t="s">
        <v>232</v>
      </c>
      <c r="C129" s="219" t="s">
        <v>370</v>
      </c>
      <c r="D129" s="87"/>
      <c r="E129" s="10">
        <f>F129+H129</f>
        <v>0</v>
      </c>
      <c r="F129" s="10"/>
      <c r="G129" s="15"/>
      <c r="H129" s="15"/>
    </row>
    <row r="130" spans="2:8" ht="25.5">
      <c r="B130" s="16" t="s">
        <v>367</v>
      </c>
      <c r="C130" s="28" t="s">
        <v>119</v>
      </c>
      <c r="D130" s="32"/>
      <c r="E130" s="129">
        <f>E131+E132</f>
        <v>0</v>
      </c>
      <c r="F130" s="129">
        <f>F131+F132</f>
        <v>0</v>
      </c>
      <c r="G130" s="129">
        <f>G131+G132</f>
        <v>0</v>
      </c>
      <c r="H130" s="129">
        <f>H131+H132</f>
        <v>0</v>
      </c>
    </row>
    <row r="131" spans="2:8" ht="15">
      <c r="B131" s="16" t="s">
        <v>296</v>
      </c>
      <c r="C131" s="20" t="s">
        <v>103</v>
      </c>
      <c r="D131" s="82"/>
      <c r="E131" s="10">
        <f>F131+H131</f>
        <v>0</v>
      </c>
      <c r="F131" s="10"/>
      <c r="G131" s="15"/>
      <c r="H131" s="16"/>
    </row>
    <row r="132" spans="2:8" ht="15">
      <c r="B132" s="16" t="s">
        <v>456</v>
      </c>
      <c r="C132" s="22" t="s">
        <v>104</v>
      </c>
      <c r="D132" s="82"/>
      <c r="E132" s="10">
        <f>F132+H132</f>
        <v>0</v>
      </c>
      <c r="F132" s="10"/>
      <c r="G132" s="16"/>
      <c r="H132" s="15"/>
    </row>
    <row r="133" spans="2:8" ht="14.25">
      <c r="B133" s="39" t="s">
        <v>367</v>
      </c>
      <c r="C133" s="6" t="s">
        <v>626</v>
      </c>
      <c r="D133" s="32"/>
      <c r="E133" s="48">
        <f>E134</f>
        <v>0</v>
      </c>
      <c r="F133" s="48">
        <f>F134</f>
        <v>0</v>
      </c>
      <c r="G133" s="48">
        <f>G134</f>
        <v>0</v>
      </c>
      <c r="H133" s="48">
        <f>H134</f>
        <v>0</v>
      </c>
    </row>
    <row r="134" spans="2:8" ht="15">
      <c r="B134" s="16" t="s">
        <v>459</v>
      </c>
      <c r="C134" s="8" t="s">
        <v>122</v>
      </c>
      <c r="D134" s="32"/>
      <c r="E134" s="166">
        <f>F134+H134</f>
        <v>0</v>
      </c>
      <c r="F134" s="166"/>
      <c r="G134" s="166">
        <f>SB!G134+'D-2012'!G140+'skolintos lėšos'!G140</f>
        <v>0</v>
      </c>
      <c r="H134" s="166">
        <f>SB!H134+'D-2012'!H140+'skolintos lėšos'!H140</f>
        <v>0</v>
      </c>
    </row>
    <row r="135" spans="2:8" ht="14.25">
      <c r="B135" s="38" t="s">
        <v>52</v>
      </c>
      <c r="C135" s="6" t="s">
        <v>65</v>
      </c>
      <c r="D135" s="32"/>
      <c r="E135" s="129">
        <f>E138+E142+E136</f>
        <v>0</v>
      </c>
      <c r="F135" s="129">
        <f>F138+F142+F136</f>
        <v>0</v>
      </c>
      <c r="G135" s="129">
        <f>G138+G142+G136</f>
        <v>0</v>
      </c>
      <c r="H135" s="129">
        <f>H138+H142+H136</f>
        <v>0</v>
      </c>
    </row>
    <row r="136" spans="2:8" ht="25.5">
      <c r="B136" s="36" t="s">
        <v>53</v>
      </c>
      <c r="C136" s="28" t="s">
        <v>625</v>
      </c>
      <c r="D136" s="87"/>
      <c r="E136" s="10">
        <f>E137</f>
        <v>0</v>
      </c>
      <c r="F136" s="10">
        <f>F137</f>
        <v>0</v>
      </c>
      <c r="G136" s="10">
        <f>G137</f>
        <v>0</v>
      </c>
      <c r="H136" s="10">
        <f>H137</f>
        <v>0</v>
      </c>
    </row>
    <row r="137" spans="2:8" ht="15">
      <c r="B137" s="39" t="s">
        <v>233</v>
      </c>
      <c r="C137" s="219" t="s">
        <v>370</v>
      </c>
      <c r="D137" s="87"/>
      <c r="E137" s="10">
        <f>F137+H137</f>
        <v>0</v>
      </c>
      <c r="F137" s="10"/>
      <c r="G137" s="15"/>
      <c r="H137" s="15"/>
    </row>
    <row r="138" spans="2:8" ht="25.5">
      <c r="B138" s="36" t="s">
        <v>54</v>
      </c>
      <c r="C138" s="54" t="s">
        <v>618</v>
      </c>
      <c r="D138" s="32"/>
      <c r="E138" s="129">
        <f>E139+E140+E141</f>
        <v>0</v>
      </c>
      <c r="F138" s="129">
        <f>F139+F140+F141</f>
        <v>0</v>
      </c>
      <c r="G138" s="129">
        <f>G139+G140+G141</f>
        <v>0</v>
      </c>
      <c r="H138" s="129">
        <f>H139+H140+H141</f>
        <v>0</v>
      </c>
    </row>
    <row r="139" spans="2:8" ht="15">
      <c r="B139" s="16" t="s">
        <v>296</v>
      </c>
      <c r="C139" s="20" t="s">
        <v>103</v>
      </c>
      <c r="D139" s="60"/>
      <c r="E139" s="10">
        <f>F139+H139</f>
        <v>0</v>
      </c>
      <c r="F139" s="10"/>
      <c r="G139" s="15"/>
      <c r="H139" s="16"/>
    </row>
    <row r="140" spans="2:8" ht="15">
      <c r="B140" s="16" t="s">
        <v>456</v>
      </c>
      <c r="C140" s="21" t="s">
        <v>104</v>
      </c>
      <c r="D140" s="60"/>
      <c r="E140" s="10">
        <f>F140+H140</f>
        <v>0</v>
      </c>
      <c r="F140" s="10"/>
      <c r="G140" s="15"/>
      <c r="H140" s="15"/>
    </row>
    <row r="141" spans="2:8" ht="15">
      <c r="B141" s="37" t="s">
        <v>457</v>
      </c>
      <c r="C141" s="22" t="s">
        <v>106</v>
      </c>
      <c r="D141" s="60"/>
      <c r="E141" s="10">
        <f>F141+H141</f>
        <v>0</v>
      </c>
      <c r="F141" s="10"/>
      <c r="G141" s="16"/>
      <c r="H141" s="15"/>
    </row>
    <row r="142" spans="2:8" ht="14.25">
      <c r="B142" s="38" t="s">
        <v>254</v>
      </c>
      <c r="C142" s="6" t="s">
        <v>626</v>
      </c>
      <c r="D142" s="32"/>
      <c r="E142" s="129">
        <f>F142+H142</f>
        <v>0</v>
      </c>
      <c r="F142" s="10">
        <f>F143</f>
        <v>0</v>
      </c>
      <c r="G142" s="10">
        <f>G143</f>
        <v>0</v>
      </c>
      <c r="H142" s="10">
        <f>H143</f>
        <v>0</v>
      </c>
    </row>
    <row r="143" spans="2:8" ht="15">
      <c r="B143" s="39" t="s">
        <v>459</v>
      </c>
      <c r="C143" s="8" t="s">
        <v>122</v>
      </c>
      <c r="D143" s="32"/>
      <c r="E143" s="129">
        <f>F143+H143</f>
        <v>0</v>
      </c>
      <c r="F143" s="10"/>
      <c r="G143" s="16"/>
      <c r="H143" s="16"/>
    </row>
    <row r="144" spans="2:8" ht="15.75">
      <c r="B144" s="38" t="s">
        <v>55</v>
      </c>
      <c r="C144" s="33" t="s">
        <v>8</v>
      </c>
      <c r="D144" s="32"/>
      <c r="E144" s="129">
        <f>E150+E153+E145+E148</f>
        <v>0</v>
      </c>
      <c r="F144" s="129">
        <f>F150+F153+F145+F148</f>
        <v>0</v>
      </c>
      <c r="G144" s="129">
        <f>G150+G153+G145+G148</f>
        <v>0</v>
      </c>
      <c r="H144" s="129">
        <f>H150+H153+H145+H148</f>
        <v>0</v>
      </c>
    </row>
    <row r="145" spans="2:8" ht="14.25">
      <c r="B145" s="38" t="s">
        <v>57</v>
      </c>
      <c r="C145" s="27" t="s">
        <v>617</v>
      </c>
      <c r="D145" s="32"/>
      <c r="E145" s="150">
        <f>F145+H145</f>
        <v>0</v>
      </c>
      <c r="F145" s="129"/>
      <c r="G145" s="129"/>
      <c r="H145" s="129"/>
    </row>
    <row r="146" spans="2:8" ht="15">
      <c r="B146" s="49" t="s">
        <v>455</v>
      </c>
      <c r="C146" s="20" t="s">
        <v>105</v>
      </c>
      <c r="D146" s="254"/>
      <c r="E146" s="10">
        <f>F146+H146</f>
        <v>0</v>
      </c>
      <c r="F146" s="125"/>
      <c r="G146" s="129"/>
      <c r="H146" s="129"/>
    </row>
    <row r="147" spans="2:8" ht="15">
      <c r="B147" s="16" t="s">
        <v>454</v>
      </c>
      <c r="C147" s="93" t="s">
        <v>132</v>
      </c>
      <c r="D147" s="255"/>
      <c r="E147" s="10">
        <f>F147+H147</f>
        <v>0</v>
      </c>
      <c r="F147" s="125"/>
      <c r="G147" s="129"/>
      <c r="H147" s="129"/>
    </row>
    <row r="148" spans="2:8" ht="25.5">
      <c r="B148" s="38" t="s">
        <v>58</v>
      </c>
      <c r="C148" s="28" t="s">
        <v>625</v>
      </c>
      <c r="D148" s="87"/>
      <c r="E148" s="10">
        <f>E149</f>
        <v>0</v>
      </c>
      <c r="F148" s="10">
        <f>F149</f>
        <v>0</v>
      </c>
      <c r="G148" s="10">
        <f>G149</f>
        <v>0</v>
      </c>
      <c r="H148" s="10">
        <f>H149</f>
        <v>0</v>
      </c>
    </row>
    <row r="149" spans="2:8" ht="15">
      <c r="B149" s="45" t="s">
        <v>233</v>
      </c>
      <c r="C149" s="219" t="s">
        <v>370</v>
      </c>
      <c r="D149" s="87"/>
      <c r="E149" s="10">
        <f>F149+H149</f>
        <v>0</v>
      </c>
      <c r="F149" s="10"/>
      <c r="G149" s="15"/>
      <c r="H149" s="15"/>
    </row>
    <row r="150" spans="2:8" ht="25.5">
      <c r="B150" s="36" t="s">
        <v>59</v>
      </c>
      <c r="C150" s="54" t="s">
        <v>618</v>
      </c>
      <c r="D150" s="32"/>
      <c r="E150" s="174">
        <f>E151+E152</f>
        <v>0</v>
      </c>
      <c r="F150" s="129">
        <f>F151+F152</f>
        <v>0</v>
      </c>
      <c r="G150" s="129">
        <f>G151+G152</f>
        <v>0</v>
      </c>
      <c r="H150" s="129">
        <f>H151+H152</f>
        <v>0</v>
      </c>
    </row>
    <row r="151" spans="2:8" ht="15">
      <c r="B151" s="16" t="s">
        <v>296</v>
      </c>
      <c r="C151" s="20" t="s">
        <v>103</v>
      </c>
      <c r="D151" s="96"/>
      <c r="E151" s="10">
        <f>F151+H151</f>
        <v>0</v>
      </c>
      <c r="F151" s="10"/>
      <c r="G151" s="15"/>
      <c r="H151" s="15"/>
    </row>
    <row r="152" spans="2:8" ht="15">
      <c r="B152" s="16" t="s">
        <v>456</v>
      </c>
      <c r="C152" s="21" t="s">
        <v>104</v>
      </c>
      <c r="D152" s="96"/>
      <c r="E152" s="10">
        <f>F152+H152</f>
        <v>0</v>
      </c>
      <c r="F152" s="10"/>
      <c r="G152" s="16"/>
      <c r="H152" s="15"/>
    </row>
    <row r="153" spans="2:8" ht="14.25">
      <c r="B153" s="38" t="s">
        <v>209</v>
      </c>
      <c r="C153" s="6" t="s">
        <v>626</v>
      </c>
      <c r="D153" s="32"/>
      <c r="E153" s="129">
        <f>F153+H153</f>
        <v>0</v>
      </c>
      <c r="F153" s="129">
        <f>F154</f>
        <v>0</v>
      </c>
      <c r="G153" s="16"/>
      <c r="H153" s="16"/>
    </row>
    <row r="154" spans="2:8" ht="15">
      <c r="B154" s="49" t="s">
        <v>459</v>
      </c>
      <c r="C154" s="8" t="s">
        <v>122</v>
      </c>
      <c r="D154" s="94"/>
      <c r="E154" s="61">
        <f>F154+H154</f>
        <v>0</v>
      </c>
      <c r="F154" s="61"/>
      <c r="G154" s="43"/>
      <c r="H154" s="43"/>
    </row>
    <row r="155" spans="2:8" ht="15.75">
      <c r="B155" s="16" t="s">
        <v>60</v>
      </c>
      <c r="C155" s="33" t="s">
        <v>9</v>
      </c>
      <c r="D155" s="32"/>
      <c r="E155" s="150">
        <f>E156+E161+E159+E166</f>
        <v>0</v>
      </c>
      <c r="F155" s="150">
        <f>F156+F161+F159+F166</f>
        <v>0</v>
      </c>
      <c r="G155" s="150">
        <f>G156+G161+G159+G166</f>
        <v>0</v>
      </c>
      <c r="H155" s="150">
        <f>H156+H161+H159+H166</f>
        <v>0</v>
      </c>
    </row>
    <row r="156" spans="2:8" ht="14.25">
      <c r="B156" s="36" t="s">
        <v>62</v>
      </c>
      <c r="C156" s="27" t="s">
        <v>617</v>
      </c>
      <c r="D156" s="32"/>
      <c r="E156" s="129">
        <f>E157+E158</f>
        <v>0</v>
      </c>
      <c r="F156" s="129">
        <f>F157+F158</f>
        <v>0</v>
      </c>
      <c r="G156" s="129">
        <f>G157+G158</f>
        <v>0</v>
      </c>
      <c r="H156" s="129">
        <f>H157+H158</f>
        <v>0</v>
      </c>
    </row>
    <row r="157" spans="2:8" ht="15">
      <c r="B157" s="49" t="s">
        <v>455</v>
      </c>
      <c r="C157" s="20" t="s">
        <v>105</v>
      </c>
      <c r="D157" s="32"/>
      <c r="E157" s="10">
        <f>F157+H157</f>
        <v>0</v>
      </c>
      <c r="F157" s="10"/>
      <c r="G157" s="15"/>
      <c r="H157" s="15"/>
    </row>
    <row r="158" spans="2:8" ht="15">
      <c r="B158" s="16" t="s">
        <v>454</v>
      </c>
      <c r="C158" s="93" t="s">
        <v>154</v>
      </c>
      <c r="D158" s="32"/>
      <c r="E158" s="10">
        <f>F158+H158</f>
        <v>0</v>
      </c>
      <c r="F158" s="10"/>
      <c r="G158" s="15"/>
      <c r="H158" s="15"/>
    </row>
    <row r="159" spans="2:8" ht="25.5">
      <c r="B159" s="36" t="s">
        <v>63</v>
      </c>
      <c r="C159" s="28" t="s">
        <v>625</v>
      </c>
      <c r="D159" s="32"/>
      <c r="E159" s="35">
        <f>E160</f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6" t="s">
        <v>233</v>
      </c>
      <c r="C160" s="219" t="s">
        <v>370</v>
      </c>
      <c r="D160" s="32"/>
      <c r="E160" s="10">
        <f>F160+H160</f>
        <v>0</v>
      </c>
      <c r="F160" s="10"/>
      <c r="G160" s="15"/>
      <c r="H160" s="15"/>
    </row>
    <row r="161" spans="2:8" ht="25.5">
      <c r="B161" s="36" t="s">
        <v>212</v>
      </c>
      <c r="C161" s="54" t="s">
        <v>618</v>
      </c>
      <c r="D161" s="32"/>
      <c r="E161" s="129">
        <f>E162+E163+E164+E165</f>
        <v>0</v>
      </c>
      <c r="F161" s="129">
        <f>F162+F163+F164+F165</f>
        <v>0</v>
      </c>
      <c r="G161" s="129">
        <f>G162+G163+G164+G165</f>
        <v>0</v>
      </c>
      <c r="H161" s="129">
        <f>H162+H163+H164+H165</f>
        <v>0</v>
      </c>
    </row>
    <row r="162" spans="2:8" ht="15">
      <c r="B162" s="16" t="s">
        <v>296</v>
      </c>
      <c r="C162" s="20" t="s">
        <v>103</v>
      </c>
      <c r="D162" s="96"/>
      <c r="E162" s="10">
        <f aca="true" t="shared" si="3" ref="E162:E167">F162+H162</f>
        <v>0</v>
      </c>
      <c r="F162" s="10"/>
      <c r="G162" s="15"/>
      <c r="H162" s="16"/>
    </row>
    <row r="163" spans="2:8" ht="15">
      <c r="B163" s="16" t="s">
        <v>456</v>
      </c>
      <c r="C163" s="21" t="s">
        <v>104</v>
      </c>
      <c r="D163" s="96"/>
      <c r="E163" s="10">
        <f t="shared" si="3"/>
        <v>0</v>
      </c>
      <c r="F163" s="10"/>
      <c r="G163" s="16"/>
      <c r="H163" s="15"/>
    </row>
    <row r="164" spans="2:8" ht="15">
      <c r="B164" s="56" t="s">
        <v>166</v>
      </c>
      <c r="C164" s="117" t="s">
        <v>142</v>
      </c>
      <c r="D164" s="96"/>
      <c r="E164" s="57">
        <f t="shared" si="3"/>
        <v>0</v>
      </c>
      <c r="F164" s="10"/>
      <c r="G164" s="16"/>
      <c r="H164" s="15"/>
    </row>
    <row r="165" spans="2:8" ht="15">
      <c r="B165" s="56" t="s">
        <v>458</v>
      </c>
      <c r="C165" s="117" t="s">
        <v>289</v>
      </c>
      <c r="D165" s="96"/>
      <c r="E165" s="57">
        <f t="shared" si="3"/>
        <v>0</v>
      </c>
      <c r="F165" s="10"/>
      <c r="G165" s="16"/>
      <c r="H165" s="15"/>
    </row>
    <row r="166" spans="2:8" ht="14.25">
      <c r="B166" s="36" t="s">
        <v>214</v>
      </c>
      <c r="C166" s="6" t="s">
        <v>627</v>
      </c>
      <c r="D166" s="32"/>
      <c r="E166" s="35">
        <f t="shared" si="3"/>
        <v>0</v>
      </c>
      <c r="F166" s="35">
        <f>F167</f>
        <v>0</v>
      </c>
      <c r="G166" s="35">
        <f>G167</f>
        <v>0</v>
      </c>
      <c r="H166" s="35">
        <f>H167</f>
        <v>0</v>
      </c>
    </row>
    <row r="167" spans="2:8" ht="15">
      <c r="B167" s="16" t="s">
        <v>459</v>
      </c>
      <c r="C167" s="8" t="s">
        <v>122</v>
      </c>
      <c r="D167" s="32"/>
      <c r="E167" s="61">
        <f t="shared" si="3"/>
        <v>0</v>
      </c>
      <c r="F167" s="61"/>
      <c r="G167" s="43"/>
      <c r="H167" s="43"/>
    </row>
    <row r="168" spans="2:8" ht="14.25">
      <c r="B168" s="86" t="s">
        <v>64</v>
      </c>
      <c r="C168" s="6" t="s">
        <v>426</v>
      </c>
      <c r="D168" s="96"/>
      <c r="E168" s="125">
        <f>E169+E174+E180</f>
        <v>0</v>
      </c>
      <c r="F168" s="129">
        <f>F169+F174+F180</f>
        <v>0</v>
      </c>
      <c r="G168" s="129">
        <f>G169+G174+G180</f>
        <v>0</v>
      </c>
      <c r="H168" s="129">
        <f>H169+H174+H180</f>
        <v>0</v>
      </c>
    </row>
    <row r="169" spans="2:8" ht="14.25">
      <c r="B169" s="36" t="s">
        <v>66</v>
      </c>
      <c r="C169" s="27" t="s">
        <v>617</v>
      </c>
      <c r="D169" s="32"/>
      <c r="E169" s="174">
        <f>E114+E125+E156</f>
        <v>0</v>
      </c>
      <c r="F169" s="174">
        <f>F114+F125+F156</f>
        <v>0</v>
      </c>
      <c r="G169" s="174">
        <f>G114+G125+G156</f>
        <v>0</v>
      </c>
      <c r="H169" s="174">
        <f>H114+H125+H156</f>
        <v>0</v>
      </c>
    </row>
    <row r="170" spans="2:8" ht="15">
      <c r="B170" s="49" t="s">
        <v>455</v>
      </c>
      <c r="C170" s="21" t="s">
        <v>105</v>
      </c>
      <c r="D170" s="96"/>
      <c r="E170" s="10">
        <f>F170+H170</f>
        <v>0</v>
      </c>
      <c r="F170" s="10">
        <f aca="true" t="shared" si="4" ref="F170:H171">F115+F126+F157</f>
        <v>0</v>
      </c>
      <c r="G170" s="10">
        <f t="shared" si="4"/>
        <v>0</v>
      </c>
      <c r="H170" s="10">
        <f t="shared" si="4"/>
        <v>0</v>
      </c>
    </row>
    <row r="171" spans="2:8" ht="15">
      <c r="B171" s="16" t="s">
        <v>454</v>
      </c>
      <c r="C171" s="21" t="s">
        <v>132</v>
      </c>
      <c r="D171" s="96"/>
      <c r="E171" s="10">
        <f>F171+H171</f>
        <v>0</v>
      </c>
      <c r="F171" s="10">
        <f t="shared" si="4"/>
        <v>0</v>
      </c>
      <c r="G171" s="10">
        <f t="shared" si="4"/>
        <v>0</v>
      </c>
      <c r="H171" s="10">
        <f t="shared" si="4"/>
        <v>0</v>
      </c>
    </row>
    <row r="172" spans="2:8" ht="25.5">
      <c r="B172" s="95" t="s">
        <v>67</v>
      </c>
      <c r="C172" s="28" t="s">
        <v>625</v>
      </c>
      <c r="D172" s="32"/>
      <c r="E172" s="10">
        <f>E173</f>
        <v>0</v>
      </c>
      <c r="F172" s="10">
        <f>F173</f>
        <v>0</v>
      </c>
      <c r="G172" s="10">
        <f>G173</f>
        <v>0</v>
      </c>
      <c r="H172" s="10">
        <f>H173</f>
        <v>0</v>
      </c>
    </row>
    <row r="173" spans="2:8" ht="15">
      <c r="B173" s="95" t="s">
        <v>39</v>
      </c>
      <c r="C173" s="219" t="s">
        <v>370</v>
      </c>
      <c r="D173" s="32"/>
      <c r="E173" s="10">
        <f>F173+H173</f>
        <v>0</v>
      </c>
      <c r="F173" s="10">
        <f>F160+F149+F137+F129+F118</f>
        <v>0</v>
      </c>
      <c r="G173" s="10">
        <f>G160+G149+G137+G129+G118</f>
        <v>0</v>
      </c>
      <c r="H173" s="10">
        <f>H160+H149+H137+H129+H118</f>
        <v>0</v>
      </c>
    </row>
    <row r="174" spans="2:8" ht="25.5">
      <c r="B174" s="95" t="s">
        <v>216</v>
      </c>
      <c r="C174" s="54" t="s">
        <v>618</v>
      </c>
      <c r="D174" s="32"/>
      <c r="E174" s="129">
        <f>E175+E176+E177+E178+E179</f>
        <v>0</v>
      </c>
      <c r="F174" s="129">
        <f>F175+F176+F177+F178+F179</f>
        <v>0</v>
      </c>
      <c r="G174" s="129">
        <f>G175+G176+G177+G178+G179</f>
        <v>0</v>
      </c>
      <c r="H174" s="129">
        <f>H175+H176+H177+H178+H179</f>
        <v>0</v>
      </c>
    </row>
    <row r="175" spans="2:8" ht="15">
      <c r="B175" s="16" t="s">
        <v>296</v>
      </c>
      <c r="C175" s="29" t="s">
        <v>103</v>
      </c>
      <c r="D175" s="5"/>
      <c r="E175" s="35">
        <f>F175+H175</f>
        <v>0</v>
      </c>
      <c r="F175" s="10">
        <f aca="true" t="shared" si="5" ref="F175:H176">F120+F131+F139+F151+F162</f>
        <v>0</v>
      </c>
      <c r="G175" s="10">
        <f t="shared" si="5"/>
        <v>0</v>
      </c>
      <c r="H175" s="10">
        <f t="shared" si="5"/>
        <v>0</v>
      </c>
    </row>
    <row r="176" spans="2:13" ht="15">
      <c r="B176" s="16" t="s">
        <v>456</v>
      </c>
      <c r="C176" s="23" t="s">
        <v>104</v>
      </c>
      <c r="D176" s="32"/>
      <c r="E176" s="35">
        <f>F176+H176</f>
        <v>0</v>
      </c>
      <c r="F176" s="10">
        <f t="shared" si="5"/>
        <v>0</v>
      </c>
      <c r="G176" s="10">
        <f t="shared" si="5"/>
        <v>0</v>
      </c>
      <c r="H176" s="10">
        <f t="shared" si="5"/>
        <v>0</v>
      </c>
      <c r="M176" s="34" t="s">
        <v>107</v>
      </c>
    </row>
    <row r="177" spans="2:8" ht="15">
      <c r="B177" s="49" t="s">
        <v>166</v>
      </c>
      <c r="C177" s="23" t="s">
        <v>142</v>
      </c>
      <c r="D177" s="14"/>
      <c r="E177" s="35">
        <f aca="true" t="shared" si="6" ref="E177:E183">F177+H177</f>
        <v>0</v>
      </c>
      <c r="F177" s="10">
        <f>F164</f>
        <v>0</v>
      </c>
      <c r="G177" s="10">
        <f>G164</f>
        <v>0</v>
      </c>
      <c r="H177" s="10">
        <f>H164</f>
        <v>0</v>
      </c>
    </row>
    <row r="178" spans="2:8" ht="15">
      <c r="B178" s="16" t="s">
        <v>457</v>
      </c>
      <c r="C178" s="24" t="s">
        <v>106</v>
      </c>
      <c r="D178" s="14"/>
      <c r="E178" s="35">
        <f t="shared" si="6"/>
        <v>0</v>
      </c>
      <c r="F178" s="10">
        <f>F141</f>
        <v>0</v>
      </c>
      <c r="G178" s="10">
        <f>G141</f>
        <v>0</v>
      </c>
      <c r="H178" s="10">
        <f>H141</f>
        <v>0</v>
      </c>
    </row>
    <row r="179" spans="2:8" ht="15">
      <c r="B179" s="16" t="s">
        <v>458</v>
      </c>
      <c r="C179" s="23" t="s">
        <v>289</v>
      </c>
      <c r="D179" s="30"/>
      <c r="E179" s="35">
        <f t="shared" si="6"/>
        <v>0</v>
      </c>
      <c r="F179" s="10">
        <f>F165</f>
        <v>0</v>
      </c>
      <c r="G179" s="10">
        <f>G165</f>
        <v>0</v>
      </c>
      <c r="H179" s="10">
        <f>H165</f>
        <v>0</v>
      </c>
    </row>
    <row r="180" spans="2:8" ht="14.25">
      <c r="B180" s="256">
        <v>41018</v>
      </c>
      <c r="C180" s="98" t="s">
        <v>626</v>
      </c>
      <c r="D180" s="70"/>
      <c r="E180" s="35">
        <f t="shared" si="6"/>
        <v>0</v>
      </c>
      <c r="F180" s="129">
        <f aca="true" t="shared" si="7" ref="F180:H181">F153+F142</f>
        <v>0</v>
      </c>
      <c r="G180" s="129">
        <f t="shared" si="7"/>
        <v>0</v>
      </c>
      <c r="H180" s="129">
        <f t="shared" si="7"/>
        <v>0</v>
      </c>
    </row>
    <row r="181" spans="2:8" ht="15">
      <c r="B181" s="16" t="s">
        <v>459</v>
      </c>
      <c r="C181" s="17" t="s">
        <v>122</v>
      </c>
      <c r="D181" s="14"/>
      <c r="E181" s="35">
        <f t="shared" si="6"/>
        <v>0</v>
      </c>
      <c r="F181" s="10">
        <f t="shared" si="7"/>
        <v>0</v>
      </c>
      <c r="G181" s="10">
        <f t="shared" si="7"/>
        <v>0</v>
      </c>
      <c r="H181" s="10">
        <f t="shared" si="7"/>
        <v>0</v>
      </c>
    </row>
    <row r="182" spans="2:8" ht="15.75">
      <c r="B182" s="99" t="s">
        <v>68</v>
      </c>
      <c r="C182" s="33" t="s">
        <v>124</v>
      </c>
      <c r="D182" s="14"/>
      <c r="E182" s="35">
        <f t="shared" si="6"/>
        <v>0</v>
      </c>
      <c r="F182" s="129">
        <f>F183</f>
        <v>0</v>
      </c>
      <c r="G182" s="129">
        <f>G183</f>
        <v>0</v>
      </c>
      <c r="H182" s="129">
        <f>H183</f>
        <v>0</v>
      </c>
    </row>
    <row r="183" spans="2:8" ht="25.5">
      <c r="B183" s="49" t="s">
        <v>69</v>
      </c>
      <c r="C183" s="28" t="s">
        <v>625</v>
      </c>
      <c r="D183" s="5"/>
      <c r="E183" s="35">
        <f t="shared" si="6"/>
        <v>0</v>
      </c>
      <c r="F183" s="129">
        <f>F184</f>
        <v>0</v>
      </c>
      <c r="G183" s="10"/>
      <c r="H183" s="129"/>
    </row>
    <row r="184" spans="2:8" ht="15.75">
      <c r="B184" s="36" t="s">
        <v>72</v>
      </c>
      <c r="C184" s="217" t="s">
        <v>361</v>
      </c>
      <c r="D184" s="5"/>
      <c r="E184" s="13"/>
      <c r="F184" s="13"/>
      <c r="G184" s="13"/>
      <c r="H184" s="35"/>
    </row>
    <row r="185" spans="2:8" ht="14.25">
      <c r="B185" s="49" t="s">
        <v>73</v>
      </c>
      <c r="C185" s="27" t="s">
        <v>624</v>
      </c>
      <c r="D185" s="70"/>
      <c r="E185" s="35">
        <f>E186+E187+E188</f>
        <v>0</v>
      </c>
      <c r="F185" s="35">
        <f>F186+F187+F188</f>
        <v>0</v>
      </c>
      <c r="G185" s="35">
        <f>G186+G187+G188</f>
        <v>0</v>
      </c>
      <c r="H185" s="35">
        <f>H186+H187+H188</f>
        <v>0</v>
      </c>
    </row>
    <row r="186" spans="2:8" ht="15">
      <c r="B186" s="49" t="s">
        <v>146</v>
      </c>
      <c r="C186" s="74" t="s">
        <v>80</v>
      </c>
      <c r="D186" s="220"/>
      <c r="E186" s="57">
        <f>F186+H186</f>
        <v>0</v>
      </c>
      <c r="F186" s="10"/>
      <c r="G186" s="15"/>
      <c r="H186" s="15"/>
    </row>
    <row r="187" spans="2:8" ht="15">
      <c r="B187" s="49" t="s">
        <v>362</v>
      </c>
      <c r="C187" s="74" t="s">
        <v>81</v>
      </c>
      <c r="D187" s="220"/>
      <c r="E187" s="57">
        <f>F187+H187</f>
        <v>0</v>
      </c>
      <c r="F187" s="10"/>
      <c r="G187" s="15"/>
      <c r="H187" s="15"/>
    </row>
    <row r="188" spans="2:8" ht="15">
      <c r="B188" s="49" t="s">
        <v>379</v>
      </c>
      <c r="C188" s="74" t="s">
        <v>506</v>
      </c>
      <c r="D188" s="220"/>
      <c r="E188" s="57">
        <f>F188+H188</f>
        <v>0</v>
      </c>
      <c r="F188" s="10"/>
      <c r="G188" s="15"/>
      <c r="H188" s="15"/>
    </row>
    <row r="189" spans="2:8" ht="15.75">
      <c r="B189" s="36" t="s">
        <v>74</v>
      </c>
      <c r="C189" s="46" t="s">
        <v>628</v>
      </c>
      <c r="D189" s="47"/>
      <c r="E189" s="35">
        <f>F189+H189</f>
        <v>0</v>
      </c>
      <c r="F189" s="129">
        <f>F190</f>
        <v>0</v>
      </c>
      <c r="G189" s="129">
        <f>G190</f>
        <v>0</v>
      </c>
      <c r="H189" s="129">
        <f>H190</f>
        <v>0</v>
      </c>
    </row>
    <row r="190" spans="2:8" ht="14.25">
      <c r="B190" s="49" t="s">
        <v>75</v>
      </c>
      <c r="C190" s="27" t="s">
        <v>117</v>
      </c>
      <c r="D190" s="220"/>
      <c r="E190" s="35">
        <f>F190+H190</f>
        <v>0</v>
      </c>
      <c r="F190" s="129"/>
      <c r="G190" s="10"/>
      <c r="H190" s="129"/>
    </row>
    <row r="191" spans="2:8" ht="15.75">
      <c r="B191" s="99" t="s">
        <v>318</v>
      </c>
      <c r="C191" s="187" t="s">
        <v>147</v>
      </c>
      <c r="D191" s="129">
        <f>D192+D193+D194+D195+D196+D198+D199+D200+D197</f>
        <v>1815.1</v>
      </c>
      <c r="E191" s="129">
        <f>E192+E193+E194+E195+E196+E198+E199+E200+E197</f>
        <v>1727.8999999999999</v>
      </c>
      <c r="F191" s="129">
        <f>F192+F193+F194+F195+F196+F198+F199+F200+F197</f>
        <v>0</v>
      </c>
      <c r="G191" s="129">
        <f>G192+G193+G194+G195+G196+G198+G199+G200+G197</f>
        <v>0</v>
      </c>
      <c r="H191" s="129">
        <f>H192+H193+H194+H195+H196+H198+H199+H200+H197</f>
        <v>1727.8999999999999</v>
      </c>
    </row>
    <row r="192" spans="2:8" ht="14.25">
      <c r="B192" s="36" t="s">
        <v>225</v>
      </c>
      <c r="C192" s="27" t="s">
        <v>617</v>
      </c>
      <c r="D192" s="5"/>
      <c r="E192" s="10">
        <f>E169+E111+E108+E105+E102+E87+E84+E14</f>
        <v>0</v>
      </c>
      <c r="F192" s="10">
        <f>F169+F111+F108+F105+F102+F87+F84+F14+F190</f>
        <v>0</v>
      </c>
      <c r="G192" s="10">
        <f>G169+G111+G108+G105+G102+G87+G84+G14+G190</f>
        <v>0</v>
      </c>
      <c r="H192" s="10">
        <f>H169+H111+H108+H105+H102+H87+H84+H14+H190</f>
        <v>0</v>
      </c>
    </row>
    <row r="193" spans="2:8" ht="25.5">
      <c r="B193" s="36" t="s">
        <v>269</v>
      </c>
      <c r="C193" s="28" t="s">
        <v>625</v>
      </c>
      <c r="D193" s="5"/>
      <c r="E193" s="10">
        <f>E58+E182</f>
        <v>0</v>
      </c>
      <c r="F193" s="10">
        <f>F58+F182</f>
        <v>0</v>
      </c>
      <c r="G193" s="10">
        <f>G58+G182</f>
        <v>0</v>
      </c>
      <c r="H193" s="10">
        <f>H58+H182</f>
        <v>0</v>
      </c>
    </row>
    <row r="194" spans="2:8" ht="25.5">
      <c r="B194" s="36" t="s">
        <v>270</v>
      </c>
      <c r="C194" s="54" t="s">
        <v>618</v>
      </c>
      <c r="D194" s="5"/>
      <c r="E194" s="10">
        <f>E23+E56+E174</f>
        <v>0</v>
      </c>
      <c r="F194" s="10">
        <f>F23+F56+F174+F159</f>
        <v>0</v>
      </c>
      <c r="G194" s="10">
        <f>G23+G56+G174</f>
        <v>0</v>
      </c>
      <c r="H194" s="10">
        <f>H23+H56+H174</f>
        <v>0</v>
      </c>
    </row>
    <row r="195" spans="2:8" ht="28.5">
      <c r="B195" s="36" t="s">
        <v>271</v>
      </c>
      <c r="C195" s="100" t="s">
        <v>228</v>
      </c>
      <c r="D195" s="10">
        <f>D35</f>
        <v>1262.7</v>
      </c>
      <c r="E195" s="10">
        <f>E35</f>
        <v>1205.6</v>
      </c>
      <c r="F195" s="10">
        <f>F35</f>
        <v>0</v>
      </c>
      <c r="G195" s="10">
        <f>G35</f>
        <v>0</v>
      </c>
      <c r="H195" s="10">
        <f>H35</f>
        <v>1205.6</v>
      </c>
    </row>
    <row r="196" spans="2:8" ht="14.25">
      <c r="B196" s="36" t="s">
        <v>272</v>
      </c>
      <c r="C196" s="6" t="s">
        <v>123</v>
      </c>
      <c r="D196" s="10">
        <f>D40</f>
        <v>552.4</v>
      </c>
      <c r="E196" s="10">
        <f>E40</f>
        <v>522.3</v>
      </c>
      <c r="F196" s="10">
        <f>F40</f>
        <v>0</v>
      </c>
      <c r="G196" s="10">
        <f>G40</f>
        <v>0</v>
      </c>
      <c r="H196" s="10">
        <f>H40</f>
        <v>522.3</v>
      </c>
    </row>
    <row r="197" spans="2:8" ht="31.5">
      <c r="B197" s="36" t="s">
        <v>273</v>
      </c>
      <c r="C197" s="130" t="s">
        <v>621</v>
      </c>
      <c r="D197" s="5"/>
      <c r="E197" s="10">
        <f>E44</f>
        <v>0</v>
      </c>
      <c r="F197" s="10">
        <f>F44</f>
        <v>0</v>
      </c>
      <c r="G197" s="10">
        <f>G44</f>
        <v>0</v>
      </c>
      <c r="H197" s="10">
        <f>H44</f>
        <v>0</v>
      </c>
    </row>
    <row r="198" spans="2:8" ht="14.25">
      <c r="B198" s="36" t="s">
        <v>274</v>
      </c>
      <c r="C198" s="6" t="s">
        <v>626</v>
      </c>
      <c r="D198" s="5"/>
      <c r="E198" s="10">
        <f>F198+H198</f>
        <v>0</v>
      </c>
      <c r="F198" s="10">
        <f>F180+F47</f>
        <v>0</v>
      </c>
      <c r="G198" s="10">
        <f>G180+G47</f>
        <v>0</v>
      </c>
      <c r="H198" s="10">
        <f>H180+H47</f>
        <v>0</v>
      </c>
    </row>
    <row r="199" spans="2:8" ht="25.5">
      <c r="B199" s="53" t="s">
        <v>275</v>
      </c>
      <c r="C199" s="11" t="s">
        <v>623</v>
      </c>
      <c r="D199" s="5"/>
      <c r="E199" s="10">
        <f>F199+H199</f>
        <v>0</v>
      </c>
      <c r="F199" s="10">
        <f>F49</f>
        <v>0</v>
      </c>
      <c r="G199" s="10">
        <f>G49</f>
        <v>0</v>
      </c>
      <c r="H199" s="10">
        <f>H49</f>
        <v>0</v>
      </c>
    </row>
    <row r="200" spans="2:8" ht="18.75" customHeight="1">
      <c r="B200" s="36" t="s">
        <v>276</v>
      </c>
      <c r="C200" s="27" t="s">
        <v>624</v>
      </c>
      <c r="D200" s="5"/>
      <c r="E200" s="10">
        <f>F200+H200</f>
        <v>0</v>
      </c>
      <c r="F200" s="10">
        <f>F52+F185</f>
        <v>0</v>
      </c>
      <c r="G200" s="10">
        <f>G52+G185</f>
        <v>0</v>
      </c>
      <c r="H200" s="10">
        <f>H52+H185</f>
        <v>0</v>
      </c>
    </row>
    <row r="201" spans="2:8" ht="12.75">
      <c r="B201" s="36"/>
      <c r="C201" s="11"/>
      <c r="D201" s="5"/>
      <c r="E201" s="5"/>
      <c r="F201" s="5"/>
      <c r="G201" s="5"/>
      <c r="H201" s="5"/>
    </row>
    <row r="202" spans="2:8" ht="12.75">
      <c r="B202" s="78"/>
      <c r="D202" s="78"/>
      <c r="E202" s="78"/>
      <c r="F202" s="78"/>
      <c r="G202" s="78"/>
      <c r="H202" s="78"/>
    </row>
  </sheetData>
  <sheetProtection/>
  <mergeCells count="12">
    <mergeCell ref="B6:H6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B7:H7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2013-07-01T06:21:14Z</cp:lastPrinted>
  <dcterms:created xsi:type="dcterms:W3CDTF">2007-09-17T11:23:32Z</dcterms:created>
  <dcterms:modified xsi:type="dcterms:W3CDTF">2013-07-01T06:21:18Z</dcterms:modified>
  <cp:category/>
  <cp:version/>
  <cp:contentType/>
  <cp:contentStatus/>
</cp:coreProperties>
</file>