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<sst xmlns="http://schemas.openxmlformats.org/spreadsheetml/2006/main" count="571" uniqueCount="145">
  <si>
    <t xml:space="preserve">SVEIKATOS, SOCIALINĖS PARAMOS IR PASLAUGŲ ĮGYVENDINIMO </t>
  </si>
  <si>
    <t>PROGRAMOS</t>
  </si>
  <si>
    <t xml:space="preserve">tūkst. Lt.    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</si>
  <si>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</si>
  <si>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</si>
  <si>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</si>
  <si>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</si>
  <si>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</si>
  <si>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</si>
  <si>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</si>
  <si>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</si>
  <si>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</si>
  <si>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</si>
  <si>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</si>
  <si>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Vykdyti valstybės deleguotas funkcijas ir teikti piniginę socialinę paramą nepasiturinčioms šeimoms</t>
  </si>
  <si>
    <t>Teikti piniginę socialinę paramą nepasiturinčioms šeimoms ir vieniems gyvenantiems asmenims, teikti socialinę paramą mirusiojo artimiesiems, teikti socialinę paramą asmenims, nukentėjusiems nuo 1991 m. sausio 11-13 dienos įvykių</t>
  </si>
  <si>
    <t>Mokėti socialines pašalpas socialiai remtiniems asmenims</t>
  </si>
  <si>
    <t>SB (VF)</t>
  </si>
  <si>
    <t>SB</t>
  </si>
  <si>
    <t>Kt.</t>
  </si>
  <si>
    <t>02</t>
  </si>
  <si>
    <t>03</t>
  </si>
  <si>
    <t>Kompensuoti šalto vandens ir nuotekų išlaidas</t>
  </si>
  <si>
    <t>04</t>
  </si>
  <si>
    <t>Kompensuoti karšto vandens išlaidas</t>
  </si>
  <si>
    <t>05</t>
  </si>
  <si>
    <t>Apskaičiuoti ir išmokėti būsto šildymo kompensacijas (kitoms energijos ir kuro rūšims)</t>
  </si>
  <si>
    <t>06</t>
  </si>
  <si>
    <t>07</t>
  </si>
  <si>
    <t>08</t>
  </si>
  <si>
    <t>Remti šeimas, auginančias mokyklinio amžiaus vaikus, siekiant kad vaikams, augantiems mažas pajamas gaunančiose šeimose, būtų sudarytos palankesnės sąlygos jų ugdymui bendrojo lavinimo mokyklose</t>
  </si>
  <si>
    <t xml:space="preserve">Nemokamo maitinimo administravimas </t>
  </si>
  <si>
    <t>Mokinių aprūpinimas mokinio reikmenimis</t>
  </si>
  <si>
    <t>Iš viso tikslui:</t>
  </si>
  <si>
    <t>Mokėti socialines pašalpas išimties tvarka</t>
  </si>
  <si>
    <t>Mokėti būsto šildymo išlaidų ir išlaidų šaltam ir karštam vandeniui kompensacijas išimties tvarka</t>
  </si>
  <si>
    <t>Teikti valstybines šalpos išmokas asmenims, kuriems teikiama valstybės šalpa, teikti transporto išlaidų kompensacijas bei išmokas už komunalines paslaugas nedirbantiems neįgaliesiems, auginantiems vaikus</t>
  </si>
  <si>
    <t>Užtikrinti Savivaldybės gyventojams valstybinių šalpos išmokų, transporto išlaidų kompensacijų bei išmokų neįgaliesiems mokėjimą</t>
  </si>
  <si>
    <t>Mokėti šalpos išmokas</t>
  </si>
  <si>
    <t>Kt. (SADM)</t>
  </si>
  <si>
    <t>Mokėti transporto išlaidų kompensacijas</t>
  </si>
  <si>
    <t>Teikti piniginę paramą šeimoms, auginančioms vaikus</t>
  </si>
  <si>
    <t>Užtikrinti išmokų vaikams skyrimą ir mokėjimą šeimoms, auginančioms vaikus</t>
  </si>
  <si>
    <t>Mokėti vienkartinę išmoką vaikui</t>
  </si>
  <si>
    <t>Mokėti išmokas vaikams</t>
  </si>
  <si>
    <t>Mokėti išmokas privalomosios tarnybos karių vaikams</t>
  </si>
  <si>
    <t>Mokėti globos (rūpybos) išmokas</t>
  </si>
  <si>
    <t>Mokėti vienkartines išmokas būstui įsigyti arba įsikurti</t>
  </si>
  <si>
    <t>Mokėti vienkartines išmokas nėščioms moterims</t>
  </si>
  <si>
    <t>Kt.(SADM)</t>
  </si>
  <si>
    <t>Išmokų vaikams administravimas</t>
  </si>
  <si>
    <t>Teikti vienkartinę valstybės paramą ir kompensacijas</t>
  </si>
  <si>
    <t>Užtikrinti vienkartinių išmokų ir kompensacijų mokėjimą žemiau išvardintoms asmenų kategorijoms</t>
  </si>
  <si>
    <t>Vienkartinė kompensacija asmenims, sužalotiems atliekant būtinąją karinę tarnybą sovietinėje armijoje</t>
  </si>
  <si>
    <t>Organizuoti kokybiškas ir subalansuotas socialines paslaugas specialių poreikių turintiems vaikams ir suaugusiems asmenims</t>
  </si>
  <si>
    <t xml:space="preserve">Socialinės priežiūros paslaugų teikimas asmens namuose </t>
  </si>
  <si>
    <t>Transporto paslaugų teikimas neįgaliems žmonėms</t>
  </si>
  <si>
    <t>Organizuoti dienos, trumpalaikės ir ilgalaikės globos paslaugų pirkimą nesavarankiškiems arba dalinai savarankiškiems asmenims</t>
  </si>
  <si>
    <t xml:space="preserve">Organizuoti dienos, trumpalaikės ir ilgalaikės socialinės globos paslaugų pirkimą neįgaliems vaikams, socialinės rizikos vaikams </t>
  </si>
  <si>
    <t>Remti nevyriausybinių organizacijų, teikiančių socialines paslaugas, projektus</t>
  </si>
  <si>
    <t>Organizuoti Savivaldybės gyventojų aprūpinimą techninės pagalbos priemonėmis ir pritaikyti būstą neįgaliųjų poreikiams</t>
  </si>
  <si>
    <t>Užtikrinti neįgalių žmonių aprūpinimą techninėmis pagalbos priemonėmis</t>
  </si>
  <si>
    <t>Pritaikyti būstą žmonėms su negalia</t>
  </si>
  <si>
    <t>09</t>
  </si>
  <si>
    <t>Kt. (VLK)</t>
  </si>
  <si>
    <t>10</t>
  </si>
  <si>
    <t>Sveikatos priežiūros mokyklose užtikrinimas</t>
  </si>
  <si>
    <t>11</t>
  </si>
  <si>
    <t xml:space="preserve">Prižiūrėti, modernizuoti ir plėsti būsto fondą </t>
  </si>
  <si>
    <t>Mažinti būsto trūkumą Savivaldybėje</t>
  </si>
  <si>
    <t xml:space="preserve">SB </t>
  </si>
  <si>
    <t>VF</t>
  </si>
  <si>
    <t>Viso</t>
  </si>
  <si>
    <t>SADM</t>
  </si>
  <si>
    <t>VLK</t>
  </si>
  <si>
    <t>SBPP</t>
  </si>
  <si>
    <t>Kt 2 pr.</t>
  </si>
  <si>
    <t>Viso kt</t>
  </si>
  <si>
    <t>Mokėti kompensacijas už paimtą kreditą ir palūkanas</t>
  </si>
  <si>
    <t xml:space="preserve">Vykdyti Savivaldybės savarankiškąją funkciją ir teikti vienkartines pašalpas stichinės nelaimės, gaisro, ligos, skurdo ir kt. atvejais </t>
  </si>
  <si>
    <t>Organizacinės išlaidos</t>
  </si>
  <si>
    <t>SB (ĮP)</t>
  </si>
  <si>
    <t>SP-ĮP</t>
  </si>
  <si>
    <t>Socialinių projektų finansavimas (neįgaliųjų organizacijų rėmimas)</t>
  </si>
  <si>
    <t>Sandra Rėkašienė</t>
  </si>
  <si>
    <t>Kitoms socialinės rūpybos priemonėms (mirusiųjų palaikų grąžinimas į Lietuvą)</t>
  </si>
  <si>
    <t>2014 m. projektas</t>
  </si>
  <si>
    <t xml:space="preserve">                                                                                                                                                                                         1 lentelė</t>
  </si>
  <si>
    <t>Programos koordinatorė</t>
  </si>
  <si>
    <t>TIKSLŲ, PROGRAMŲ TIKSLŲ, UŽDAVINIŲ IR PRIEMONIŲ IŠLAIDŲ SUVESTINĖ</t>
  </si>
  <si>
    <t>iš viso</t>
  </si>
  <si>
    <t>02 programa  - sveikatos, socialinės paramos ir paslaugų įgyvendinimo programa</t>
  </si>
  <si>
    <t>Iš viso uždaviniui</t>
  </si>
  <si>
    <t>Iš viso tikslui</t>
  </si>
  <si>
    <t>Iš viso programai</t>
  </si>
  <si>
    <t>03 strateginis tikslas - užtikrinti Savivaldybės teritorijos, jos infrastruktūros, ekologiškai švarios ir saugios gyvenamosios ir socialinės aplinkos vystymąsi</t>
  </si>
  <si>
    <t>Mokėti laidojimo pašalpas ir jas administruoti</t>
  </si>
  <si>
    <t>Mokėti kompensacijas nukentėjusiems nuo 1991 m. Sausio 11-13 d. įvykių</t>
  </si>
  <si>
    <t>Administruoti socialinę paramą ir kompensacijas</t>
  </si>
  <si>
    <t>Nemokamas mokinių maitinimas</t>
  </si>
  <si>
    <t>Teikti socialinę paramą gyventojams, atsidūrusiems sunkioje materialinėje padėtyje ir neturintiems lėšų sumokėti už komunalinius patarnavimus (iš SB)</t>
  </si>
  <si>
    <t>Mokėti vienkartines pašalpas stich. nelaimių, gaisro, skurdo, iš įkalinimo įstaigų grįžusiems asmenims ir kt. atvejais</t>
  </si>
  <si>
    <t>Aprūpinti maisto produktais iš ES intervencinių atsargų (maisto produktų sandėliavimo išlaidos)</t>
  </si>
  <si>
    <t xml:space="preserve">Mokėti išmokas nedirbantiems neįgaliesiems už komunalines paslaugas </t>
  </si>
  <si>
    <t>Administruoti šalpos išmokas</t>
  </si>
  <si>
    <t>Valstybinė parama žuvusių pasipriešinimo 1940-1990 m. okupacijos dalyvių šeimoms ir kariams savanoriams</t>
  </si>
  <si>
    <t>Ilgalaikės socialinės globos paslaugos pirkimas nesavarankiškiems ar iš dalies savarankiškiems asmenims, apgyvendintiems Rietavo parapijos senelių globos namuose</t>
  </si>
  <si>
    <t>Skatinti Savivaldybės nevyriausybines organizacijas dalyvauti teikiant socialines paslaugas</t>
  </si>
  <si>
    <t>Kompensuoti būsto šildymo išlaidas (kietam kurui)</t>
  </si>
  <si>
    <t>Administruoti socialinę paramą ir kompensacijas seniūnijose</t>
  </si>
  <si>
    <t>Skeitmeninės televizijos priėmimo įrangos įsigijimo išlaidų kompensavimas</t>
  </si>
  <si>
    <t>Kt. (VB)</t>
  </si>
  <si>
    <t xml:space="preserve">Socialinių paslaugų teikimas </t>
  </si>
  <si>
    <t>Gerinti sveikatos priežiūros paslaugų kokybę ir prieinamumą</t>
  </si>
  <si>
    <t>Vykdyti sveikatos priežiūrą Savivaldybėje</t>
  </si>
  <si>
    <t>Visuomenės sveikatos priežiūros funkcijų vykdymas</t>
  </si>
  <si>
    <t>Kt. VB</t>
  </si>
  <si>
    <t>Kt. VB proj.</t>
  </si>
  <si>
    <t>SADM DU did</t>
  </si>
  <si>
    <t>Kt. (2 proc.)</t>
  </si>
  <si>
    <t>Kt. (VB) proj.</t>
  </si>
  <si>
    <t>SADM (palū)</t>
  </si>
  <si>
    <t xml:space="preserve">                                                                                 2013 M.  RIETAVO SAVIVALDYBĖS                                                                                       </t>
  </si>
  <si>
    <t>2012 m. išlaidos</t>
  </si>
  <si>
    <t>2013 m. išlaidų projektas</t>
  </si>
  <si>
    <t>2013 m. patvirtinta taryboje</t>
  </si>
  <si>
    <t>2015 m. projektas</t>
  </si>
  <si>
    <t>Socialinių paslaugų teikimas (darbui su soc. rizikos šeimomis)</t>
  </si>
  <si>
    <t>Socialinių paslaugų teikimas asmenims su sunkia negalia</t>
  </si>
  <si>
    <t>Socialinių paslaugų asmenims su sunkia negalia administravimas</t>
  </si>
  <si>
    <t>Socialinės priežiūros paslaugų užtikrinimas (RSPC)</t>
  </si>
  <si>
    <t>Keleiviniam transportui taikomų lengvatų kompensavimas (transporto išlaidos)</t>
  </si>
  <si>
    <t>Socialinės globos paslaugų tęstinumo sveikatos priežiūros įstaigose (globos lovos Rietavo PSPC) užtikrinimas</t>
  </si>
  <si>
    <t>Trumpalaikės ir ilgalaikės globos paslaugų poreikio valstybinio pavaldumo globos namuose užtikrinimas</t>
  </si>
  <si>
    <t>Ilgalaikės socialinės globos paslaugų poreikio Rietavo parapijos senelių globos namuose užtikrinimas</t>
  </si>
  <si>
    <t>Trumpalaikės globos paslaugų vaikams, laikinai paimtiems iš socialinės rizikos šeimų (laikinoji globos grupė) organizavimas</t>
  </si>
  <si>
    <t>Trumpalaikės ir ilgalaikės globos paslaugų (stacionari globa asmenims su sunkia negalia) pirkimas</t>
  </si>
  <si>
    <t>Socialinių paslaugų iš nevyriausybinių organizacijų, teikiančių vaikams popamokinį užimtumą, pirkimas (Tverų dienos centras)</t>
  </si>
  <si>
    <t xml:space="preserve">Socialinės priežiūros ir socialinės globos paslaugų, negalią turintiems vaikams, pirkimas (stacionari vaikų globa) </t>
  </si>
  <si>
    <t>Projekto "Neįgaliųjų socialinė integracija" vykdymas</t>
  </si>
  <si>
    <t>Neįgaliųjų aprūpinimas techninėmis pagalbos priemonėmis</t>
  </si>
  <si>
    <t>Gyvenamojo būsto ir jo aplinkos pritaikymas neįgaliesiems</t>
  </si>
  <si>
    <t>Savivaldybės butų fondo, kuris padėtų išplėsti socialinio būsto sektorių, formavimas</t>
  </si>
  <si>
    <t>Dengti dalį kredito būstui įsigyti arba palūkanų dalį socialiai remtiniems asmenims</t>
  </si>
  <si>
    <t>Kt. (SADM Sbpp)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</si>
</sst>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vertical="top"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vertical="top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72" fontId="1" fillId="0" borderId="14" xfId="0" applyNumberFormat="1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right" vertical="top" wrapText="1"/>
    </xf>
    <xf numFmtId="172" fontId="1" fillId="36" borderId="15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172" fontId="2" fillId="36" borderId="15" xfId="0" applyNumberFormat="1" applyFont="1" applyFill="1" applyBorder="1" applyAlignment="1">
      <alignment horizontal="right" vertical="top"/>
    </xf>
    <xf numFmtId="172" fontId="1" fillId="0" borderId="14" xfId="0" applyNumberFormat="1" applyFont="1" applyFill="1" applyBorder="1" applyAlignment="1">
      <alignment horizontal="center" vertical="center"/>
    </xf>
    <xf numFmtId="172" fontId="1" fillId="36" borderId="14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center" vertical="top"/>
    </xf>
    <xf numFmtId="172" fontId="2" fillId="36" borderId="15" xfId="0" applyNumberFormat="1" applyFont="1" applyFill="1" applyBorder="1" applyAlignment="1">
      <alignment horizontal="right" vertical="top"/>
    </xf>
    <xf numFmtId="172" fontId="8" fillId="36" borderId="14" xfId="0" applyNumberFormat="1" applyFont="1" applyFill="1" applyBorder="1" applyAlignment="1">
      <alignment horizontal="right" vertical="center"/>
    </xf>
    <xf numFmtId="49" fontId="2" fillId="33" borderId="18" xfId="0" applyNumberFormat="1" applyFont="1" applyFill="1" applyBorder="1" applyAlignment="1">
      <alignment horizontal="center" vertical="top"/>
    </xf>
    <xf numFmtId="172" fontId="10" fillId="36" borderId="15" xfId="0" applyNumberFormat="1" applyFont="1" applyFill="1" applyBorder="1" applyAlignment="1">
      <alignment horizontal="right" vertical="top"/>
    </xf>
    <xf numFmtId="49" fontId="4" fillId="33" borderId="11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right" vertical="center"/>
    </xf>
    <xf numFmtId="172" fontId="1" fillId="36" borderId="1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2" fillId="36" borderId="15" xfId="0" applyNumberFormat="1" applyFont="1" applyFill="1" applyBorder="1" applyAlignment="1">
      <alignment vertical="top"/>
    </xf>
    <xf numFmtId="49" fontId="2" fillId="33" borderId="18" xfId="0" applyNumberFormat="1" applyFont="1" applyFill="1" applyBorder="1" applyAlignment="1">
      <alignment horizontal="right" vertical="top"/>
    </xf>
    <xf numFmtId="49" fontId="2" fillId="34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2" fillId="33" borderId="11" xfId="0" applyNumberFormat="1" applyFont="1" applyFill="1" applyBorder="1" applyAlignment="1">
      <alignment horizontal="right" vertical="top"/>
    </xf>
    <xf numFmtId="172" fontId="8" fillId="0" borderId="14" xfId="0" applyNumberFormat="1" applyFont="1" applyFill="1" applyBorder="1" applyAlignment="1">
      <alignment vertical="center"/>
    </xf>
    <xf numFmtId="172" fontId="9" fillId="36" borderId="14" xfId="0" applyNumberFormat="1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172" fontId="2" fillId="37" borderId="1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172" fontId="6" fillId="0" borderId="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2" fontId="2" fillId="0" borderId="0" xfId="0" applyNumberFormat="1" applyFont="1" applyAlignment="1">
      <alignment vertical="top"/>
    </xf>
    <xf numFmtId="172" fontId="1" fillId="0" borderId="21" xfId="0" applyNumberFormat="1" applyFont="1" applyFill="1" applyBorder="1" applyAlignment="1">
      <alignment horizontal="right" vertical="center"/>
    </xf>
    <xf numFmtId="172" fontId="2" fillId="36" borderId="22" xfId="0" applyNumberFormat="1" applyFont="1" applyFill="1" applyBorder="1" applyAlignment="1">
      <alignment horizontal="right" vertical="top"/>
    </xf>
    <xf numFmtId="172" fontId="1" fillId="0" borderId="21" xfId="0" applyNumberFormat="1" applyFont="1" applyFill="1" applyBorder="1" applyAlignment="1">
      <alignment horizontal="center" vertical="center"/>
    </xf>
    <xf numFmtId="172" fontId="1" fillId="36" borderId="21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1" fillId="0" borderId="20" xfId="0" applyFont="1" applyBorder="1" applyAlignment="1">
      <alignment horizontal="right" vertical="top"/>
    </xf>
    <xf numFmtId="0" fontId="1" fillId="0" borderId="20" xfId="0" applyFont="1" applyFill="1" applyBorder="1" applyAlignment="1">
      <alignment horizontal="right" vertical="top"/>
    </xf>
    <xf numFmtId="172" fontId="14" fillId="0" borderId="14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vertical="top"/>
    </xf>
    <xf numFmtId="0" fontId="9" fillId="0" borderId="0" xfId="0" applyFont="1" applyAlignment="1">
      <alignment vertical="top"/>
    </xf>
    <xf numFmtId="0" fontId="1" fillId="36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72" fontId="9" fillId="0" borderId="14" xfId="0" applyNumberFormat="1" applyFont="1" applyFill="1" applyBorder="1" applyAlignment="1">
      <alignment horizontal="right" vertical="center"/>
    </xf>
    <xf numFmtId="172" fontId="9" fillId="36" borderId="14" xfId="0" applyNumberFormat="1" applyFont="1" applyFill="1" applyBorder="1" applyAlignment="1">
      <alignment horizontal="right" vertical="center"/>
    </xf>
    <xf numFmtId="172" fontId="9" fillId="36" borderId="15" xfId="0" applyNumberFormat="1" applyFont="1" applyFill="1" applyBorder="1" applyAlignment="1">
      <alignment horizontal="right" vertical="center"/>
    </xf>
    <xf numFmtId="172" fontId="1" fillId="0" borderId="20" xfId="0" applyNumberFormat="1" applyFont="1" applyBorder="1" applyAlignment="1">
      <alignment vertical="top"/>
    </xf>
    <xf numFmtId="172" fontId="2" fillId="0" borderId="20" xfId="0" applyNumberFormat="1" applyFont="1" applyBorder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172" fontId="1" fillId="38" borderId="14" xfId="0" applyNumberFormat="1" applyFont="1" applyFill="1" applyBorder="1" applyAlignment="1">
      <alignment horizontal="right" vertical="center"/>
    </xf>
    <xf numFmtId="0" fontId="1" fillId="38" borderId="13" xfId="0" applyFont="1" applyFill="1" applyBorder="1" applyAlignment="1">
      <alignment horizontal="center" vertical="top" wrapText="1"/>
    </xf>
    <xf numFmtId="172" fontId="50" fillId="36" borderId="14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172" fontId="50" fillId="0" borderId="14" xfId="0" applyNumberFormat="1" applyFont="1" applyFill="1" applyBorder="1" applyAlignment="1">
      <alignment horizontal="right" vertical="center"/>
    </xf>
    <xf numFmtId="172" fontId="50" fillId="36" borderId="21" xfId="0" applyNumberFormat="1" applyFont="1" applyFill="1" applyBorder="1" applyAlignment="1">
      <alignment horizontal="right" vertical="center"/>
    </xf>
    <xf numFmtId="172" fontId="2" fillId="36" borderId="15" xfId="0" applyNumberFormat="1" applyFont="1" applyFill="1" applyBorder="1" applyAlignment="1">
      <alignment vertical="top"/>
    </xf>
    <xf numFmtId="172" fontId="2" fillId="36" borderId="22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15" fillId="0" borderId="13" xfId="0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center"/>
    </xf>
    <xf numFmtId="172" fontId="1" fillId="0" borderId="22" xfId="0" applyNumberFormat="1" applyFont="1" applyFill="1" applyBorder="1" applyAlignment="1">
      <alignment horizontal="right" vertical="top"/>
    </xf>
    <xf numFmtId="172" fontId="1" fillId="36" borderId="22" xfId="0" applyNumberFormat="1" applyFont="1" applyFill="1" applyBorder="1" applyAlignment="1">
      <alignment horizontal="right" vertical="top"/>
    </xf>
    <xf numFmtId="172" fontId="1" fillId="36" borderId="14" xfId="0" applyNumberFormat="1" applyFont="1" applyFill="1" applyBorder="1" applyAlignment="1">
      <alignment horizontal="center" vertical="center"/>
    </xf>
    <xf numFmtId="172" fontId="1" fillId="36" borderId="21" xfId="0" applyNumberFormat="1" applyFont="1" applyFill="1" applyBorder="1" applyAlignment="1">
      <alignment horizontal="center" vertical="center"/>
    </xf>
    <xf numFmtId="172" fontId="2" fillId="36" borderId="22" xfId="0" applyNumberFormat="1" applyFont="1" applyFill="1" applyBorder="1" applyAlignment="1">
      <alignment horizontal="right" vertical="top"/>
    </xf>
    <xf numFmtId="172" fontId="1" fillId="36" borderId="21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50" fillId="38" borderId="14" xfId="0" applyNumberFormat="1" applyFont="1" applyFill="1" applyBorder="1" applyAlignment="1">
      <alignment horizontal="right" vertical="center"/>
    </xf>
    <xf numFmtId="172" fontId="1" fillId="38" borderId="14" xfId="0" applyNumberFormat="1" applyFont="1" applyFill="1" applyBorder="1" applyAlignment="1">
      <alignment horizontal="right" vertical="center"/>
    </xf>
    <xf numFmtId="172" fontId="50" fillId="38" borderId="14" xfId="0" applyNumberFormat="1" applyFont="1" applyFill="1" applyBorder="1" applyAlignment="1">
      <alignment horizontal="right" vertical="center"/>
    </xf>
    <xf numFmtId="172" fontId="1" fillId="0" borderId="21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horizontal="right" vertical="center"/>
    </xf>
    <xf numFmtId="172" fontId="1" fillId="36" borderId="22" xfId="0" applyNumberFormat="1" applyFont="1" applyFill="1" applyBorder="1" applyAlignment="1">
      <alignment horizontal="right" vertical="top"/>
    </xf>
    <xf numFmtId="172" fontId="1" fillId="36" borderId="21" xfId="0" applyNumberFormat="1" applyFont="1" applyFill="1" applyBorder="1" applyAlignment="1">
      <alignment horizontal="right" vertical="top"/>
    </xf>
    <xf numFmtId="0" fontId="1" fillId="0" borderId="20" xfId="0" applyFont="1" applyBorder="1" applyAlignment="1">
      <alignment horizontal="center" vertical="top"/>
    </xf>
    <xf numFmtId="49" fontId="2" fillId="33" borderId="23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34" borderId="24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1" fillId="0" borderId="2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49" fontId="5" fillId="33" borderId="26" xfId="0" applyNumberFormat="1" applyFont="1" applyFill="1" applyBorder="1" applyAlignment="1">
      <alignment horizontal="right" vertical="top"/>
    </xf>
    <xf numFmtId="49" fontId="5" fillId="33" borderId="27" xfId="0" applyNumberFormat="1" applyFont="1" applyFill="1" applyBorder="1" applyAlignment="1">
      <alignment horizontal="right" vertical="top"/>
    </xf>
    <xf numFmtId="0" fontId="3" fillId="33" borderId="26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left" vertical="top" wrapText="1"/>
    </xf>
    <xf numFmtId="0" fontId="3" fillId="34" borderId="26" xfId="0" applyFont="1" applyFill="1" applyBorder="1" applyAlignment="1">
      <alignment horizontal="left" vertical="top" wrapText="1"/>
    </xf>
    <xf numFmtId="0" fontId="3" fillId="34" borderId="27" xfId="0" applyFont="1" applyFill="1" applyBorder="1" applyAlignment="1">
      <alignment horizontal="left" vertical="top" wrapText="1"/>
    </xf>
    <xf numFmtId="0" fontId="5" fillId="37" borderId="29" xfId="0" applyFont="1" applyFill="1" applyBorder="1" applyAlignment="1">
      <alignment horizontal="right" vertical="top"/>
    </xf>
    <xf numFmtId="0" fontId="5" fillId="37" borderId="27" xfId="0" applyFont="1" applyFill="1" applyBorder="1" applyAlignment="1">
      <alignment horizontal="right" vertical="top"/>
    </xf>
    <xf numFmtId="49" fontId="5" fillId="34" borderId="30" xfId="0" applyNumberFormat="1" applyFont="1" applyFill="1" applyBorder="1" applyAlignment="1">
      <alignment horizontal="right" vertical="top"/>
    </xf>
    <xf numFmtId="49" fontId="5" fillId="34" borderId="31" xfId="0" applyNumberFormat="1" applyFont="1" applyFill="1" applyBorder="1" applyAlignment="1">
      <alignment horizontal="right" vertical="top"/>
    </xf>
    <xf numFmtId="49" fontId="2" fillId="33" borderId="32" xfId="0" applyNumberFormat="1" applyFont="1" applyFill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33" borderId="26" xfId="0" applyFont="1" applyFill="1" applyBorder="1" applyAlignment="1">
      <alignment horizontal="left" vertical="top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28" xfId="0" applyFont="1" applyFill="1" applyBorder="1" applyAlignment="1">
      <alignment horizontal="left" vertical="top" wrapText="1"/>
    </xf>
    <xf numFmtId="0" fontId="3" fillId="34" borderId="28" xfId="0" applyFont="1" applyFill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5" fillId="33" borderId="26" xfId="0" applyNumberFormat="1" applyFont="1" applyFill="1" applyBorder="1" applyAlignment="1">
      <alignment horizontal="right" vertical="top"/>
    </xf>
    <xf numFmtId="49" fontId="5" fillId="33" borderId="27" xfId="0" applyNumberFormat="1" applyFont="1" applyFill="1" applyBorder="1" applyAlignment="1">
      <alignment horizontal="right" vertical="top"/>
    </xf>
    <xf numFmtId="0" fontId="7" fillId="33" borderId="27" xfId="0" applyFont="1" applyFill="1" applyBorder="1" applyAlignment="1">
      <alignment horizontal="left" vertical="top" wrapText="1"/>
    </xf>
    <xf numFmtId="0" fontId="7" fillId="33" borderId="28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3" fillId="34" borderId="33" xfId="0" applyFont="1" applyFill="1" applyBorder="1" applyAlignment="1">
      <alignment horizontal="left" vertical="top" wrapText="1"/>
    </xf>
    <xf numFmtId="49" fontId="5" fillId="34" borderId="34" xfId="0" applyNumberFormat="1" applyFont="1" applyFill="1" applyBorder="1" applyAlignment="1">
      <alignment horizontal="right" vertical="top"/>
    </xf>
    <xf numFmtId="49" fontId="5" fillId="34" borderId="28" xfId="0" applyNumberFormat="1" applyFont="1" applyFill="1" applyBorder="1" applyAlignment="1">
      <alignment horizontal="right" vertical="top"/>
    </xf>
    <xf numFmtId="49" fontId="5" fillId="34" borderId="35" xfId="0" applyNumberFormat="1" applyFont="1" applyFill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top"/>
    </xf>
    <xf numFmtId="0" fontId="5" fillId="34" borderId="26" xfId="0" applyFont="1" applyFill="1" applyBorder="1" applyAlignment="1">
      <alignment horizontal="left" vertical="top" wrapText="1"/>
    </xf>
    <xf numFmtId="0" fontId="5" fillId="34" borderId="27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9" fontId="3" fillId="39" borderId="29" xfId="0" applyNumberFormat="1" applyFont="1" applyFill="1" applyBorder="1" applyAlignment="1">
      <alignment horizontal="left" vertical="top" wrapText="1"/>
    </xf>
    <xf numFmtId="49" fontId="3" fillId="39" borderId="27" xfId="0" applyNumberFormat="1" applyFont="1" applyFill="1" applyBorder="1" applyAlignment="1">
      <alignment horizontal="left" vertical="top" wrapText="1"/>
    </xf>
    <xf numFmtId="0" fontId="3" fillId="37" borderId="29" xfId="0" applyFont="1" applyFill="1" applyBorder="1" applyAlignment="1">
      <alignment horizontal="left" vertical="top" wrapText="1"/>
    </xf>
    <xf numFmtId="0" fontId="3" fillId="37" borderId="27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textRotation="90" wrapText="1"/>
    </xf>
    <xf numFmtId="0" fontId="1" fillId="0" borderId="18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textRotation="90" wrapText="1"/>
    </xf>
    <xf numFmtId="0" fontId="1" fillId="0" borderId="39" xfId="0" applyFont="1" applyFill="1" applyBorder="1" applyAlignment="1">
      <alignment horizontal="center" vertical="top" textRotation="90" wrapText="1"/>
    </xf>
    <xf numFmtId="0" fontId="1" fillId="0" borderId="40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0" fontId="1" fillId="0" borderId="39" xfId="0" applyFont="1" applyBorder="1" applyAlignment="1">
      <alignment horizontal="center" vertical="top" textRotation="90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right" vertical="top"/>
    </xf>
    <xf numFmtId="0" fontId="1" fillId="0" borderId="46" xfId="0" applyFont="1" applyBorder="1" applyAlignment="1">
      <alignment horizontal="center" vertical="top" textRotation="90" wrapText="1"/>
    </xf>
    <xf numFmtId="0" fontId="1" fillId="0" borderId="19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0"/>
  <sheetViews>
    <sheetView tabSelected="1" zoomScalePageLayoutView="0" workbookViewId="0" topLeftCell="A136">
      <selection activeCell="Q32" sqref="Q32"/>
    </sheetView>
  </sheetViews>
  <sheetFormatPr defaultColWidth="9.140625" defaultRowHeight="12.75"/>
  <cols>
    <col min="1" max="1" width="2.8515625" style="1" customWidth="1"/>
    <col min="2" max="2" width="3.00390625" style="1" customWidth="1"/>
    <col min="3" max="3" width="2.7109375" style="1" customWidth="1"/>
    <col min="4" max="4" width="30.140625" style="1" customWidth="1"/>
    <col min="5" max="5" width="2.7109375" style="1" customWidth="1"/>
    <col min="6" max="6" width="12.00390625" style="1" customWidth="1"/>
    <col min="7" max="7" width="6.7109375" style="1" customWidth="1"/>
    <col min="8" max="8" width="6.57421875" style="1" customWidth="1"/>
    <col min="9" max="9" width="5.421875" style="1" customWidth="1"/>
    <col min="10" max="10" width="6.140625" style="1" customWidth="1"/>
    <col min="11" max="11" width="6.7109375" style="46" customWidth="1"/>
    <col min="12" max="12" width="6.57421875" style="1" customWidth="1"/>
    <col min="13" max="13" width="5.57421875" style="1" customWidth="1"/>
    <col min="14" max="14" width="6.140625" style="1" customWidth="1"/>
    <col min="15" max="15" width="6.7109375" style="1" customWidth="1"/>
    <col min="16" max="16" width="6.57421875" style="1" customWidth="1"/>
    <col min="17" max="17" width="5.57421875" style="1" customWidth="1"/>
    <col min="18" max="18" width="6.00390625" style="1" customWidth="1"/>
    <col min="19" max="19" width="7.57421875" style="1" customWidth="1"/>
    <col min="20" max="20" width="8.57421875" style="1" customWidth="1"/>
    <col min="21" max="16384" width="9.140625" style="1" customWidth="1"/>
  </cols>
  <sheetData>
    <row r="1" spans="1:20" s="63" customFormat="1" ht="12.75" customHeight="1">
      <c r="A1" s="175" t="s">
        <v>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s="49" customFormat="1" ht="13.5" customHeight="1">
      <c r="A2" s="175" t="s">
        <v>122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s="49" customFormat="1" ht="15.75" customHeight="1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s="49" customFormat="1" ht="11.25" customHeight="1">
      <c r="A4" s="176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s="63" customFormat="1" ht="12" customHeight="1">
      <c r="A5" s="177" t="s">
        <v>89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ht="12" customHeight="1" thickBot="1">
      <c r="A6" s="178" t="s">
        <v>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20" ht="21.75" customHeight="1">
      <c r="A7" s="179" t="s">
        <v>3</v>
      </c>
      <c r="B7" s="160" t="s">
        <v>4</v>
      </c>
      <c r="C7" s="160" t="s">
        <v>5</v>
      </c>
      <c r="D7" s="163" t="s">
        <v>6</v>
      </c>
      <c r="E7" s="160" t="s">
        <v>7</v>
      </c>
      <c r="F7" s="166" t="s">
        <v>8</v>
      </c>
      <c r="G7" s="169" t="s">
        <v>123</v>
      </c>
      <c r="H7" s="170"/>
      <c r="I7" s="170"/>
      <c r="J7" s="171"/>
      <c r="K7" s="172" t="s">
        <v>124</v>
      </c>
      <c r="L7" s="173"/>
      <c r="M7" s="173"/>
      <c r="N7" s="174"/>
      <c r="O7" s="172" t="s">
        <v>125</v>
      </c>
      <c r="P7" s="173"/>
      <c r="Q7" s="173"/>
      <c r="R7" s="174"/>
      <c r="S7" s="152" t="s">
        <v>86</v>
      </c>
      <c r="T7" s="152" t="s">
        <v>126</v>
      </c>
    </row>
    <row r="8" spans="1:20" ht="18.75" customHeight="1">
      <c r="A8" s="180"/>
      <c r="B8" s="161"/>
      <c r="C8" s="161"/>
      <c r="D8" s="164"/>
      <c r="E8" s="161"/>
      <c r="F8" s="167"/>
      <c r="G8" s="155" t="s">
        <v>9</v>
      </c>
      <c r="H8" s="157" t="s">
        <v>10</v>
      </c>
      <c r="I8" s="157"/>
      <c r="J8" s="158" t="s">
        <v>11</v>
      </c>
      <c r="K8" s="155" t="s">
        <v>9</v>
      </c>
      <c r="L8" s="157" t="s">
        <v>10</v>
      </c>
      <c r="M8" s="157"/>
      <c r="N8" s="158" t="s">
        <v>11</v>
      </c>
      <c r="O8" s="155" t="s">
        <v>9</v>
      </c>
      <c r="P8" s="157" t="s">
        <v>10</v>
      </c>
      <c r="Q8" s="157"/>
      <c r="R8" s="158" t="s">
        <v>11</v>
      </c>
      <c r="S8" s="153"/>
      <c r="T8" s="153"/>
    </row>
    <row r="9" spans="1:20" ht="82.5" customHeight="1" thickBot="1">
      <c r="A9" s="181"/>
      <c r="B9" s="162"/>
      <c r="C9" s="162"/>
      <c r="D9" s="165"/>
      <c r="E9" s="162"/>
      <c r="F9" s="168"/>
      <c r="G9" s="156"/>
      <c r="H9" s="3" t="s">
        <v>9</v>
      </c>
      <c r="I9" s="4" t="s">
        <v>12</v>
      </c>
      <c r="J9" s="159"/>
      <c r="K9" s="156"/>
      <c r="L9" s="2" t="s">
        <v>9</v>
      </c>
      <c r="M9" s="4" t="s">
        <v>12</v>
      </c>
      <c r="N9" s="159"/>
      <c r="O9" s="156"/>
      <c r="P9" s="2" t="s">
        <v>9</v>
      </c>
      <c r="Q9" s="4" t="s">
        <v>12</v>
      </c>
      <c r="R9" s="159"/>
      <c r="S9" s="154"/>
      <c r="T9" s="154"/>
    </row>
    <row r="10" spans="1:21" ht="30" customHeight="1" thickBot="1">
      <c r="A10" s="148" t="s">
        <v>95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55"/>
    </row>
    <row r="11" spans="1:21" ht="16.5" customHeight="1" thickBot="1">
      <c r="A11" s="150" t="s">
        <v>91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55"/>
    </row>
    <row r="12" spans="1:21" ht="15" customHeight="1" thickBot="1">
      <c r="A12" s="6" t="s">
        <v>13</v>
      </c>
      <c r="B12" s="112" t="s">
        <v>14</v>
      </c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55"/>
    </row>
    <row r="13" spans="1:21" ht="27.75" customHeight="1" thickBot="1">
      <c r="A13" s="7" t="s">
        <v>13</v>
      </c>
      <c r="B13" s="8" t="s">
        <v>13</v>
      </c>
      <c r="C13" s="144" t="s">
        <v>15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55"/>
    </row>
    <row r="14" spans="1:21" ht="14.25" customHeight="1">
      <c r="A14" s="121" t="s">
        <v>13</v>
      </c>
      <c r="B14" s="99" t="s">
        <v>13</v>
      </c>
      <c r="C14" s="122" t="s">
        <v>13</v>
      </c>
      <c r="D14" s="146" t="s">
        <v>16</v>
      </c>
      <c r="E14" s="106"/>
      <c r="F14" s="9" t="s">
        <v>17</v>
      </c>
      <c r="G14" s="10">
        <f>H14+J14</f>
        <v>2136</v>
      </c>
      <c r="H14" s="10">
        <v>2136</v>
      </c>
      <c r="I14" s="10"/>
      <c r="J14" s="10"/>
      <c r="K14" s="10">
        <f>L14+N14</f>
        <v>1759.9</v>
      </c>
      <c r="L14" s="10">
        <v>1759.9</v>
      </c>
      <c r="M14" s="10"/>
      <c r="N14" s="10"/>
      <c r="O14" s="10">
        <f>P14+R14</f>
        <v>1759.9</v>
      </c>
      <c r="P14" s="10">
        <v>1759.9</v>
      </c>
      <c r="Q14" s="10"/>
      <c r="R14" s="10"/>
      <c r="S14" s="80">
        <v>2000</v>
      </c>
      <c r="T14" s="81">
        <v>2000</v>
      </c>
      <c r="U14" s="55"/>
    </row>
    <row r="15" spans="1:21" ht="10.5" customHeight="1">
      <c r="A15" s="121"/>
      <c r="B15" s="99"/>
      <c r="C15" s="122"/>
      <c r="D15" s="146"/>
      <c r="E15" s="106"/>
      <c r="F15" s="9" t="s">
        <v>18</v>
      </c>
      <c r="G15" s="10">
        <f>H15+J15</f>
        <v>0</v>
      </c>
      <c r="H15" s="10"/>
      <c r="I15" s="10"/>
      <c r="J15" s="10"/>
      <c r="K15" s="10">
        <f>L15+N15</f>
        <v>0</v>
      </c>
      <c r="L15" s="10"/>
      <c r="M15" s="10"/>
      <c r="N15" s="10"/>
      <c r="O15" s="10">
        <f>P15+R15</f>
        <v>0</v>
      </c>
      <c r="P15" s="10"/>
      <c r="Q15" s="10"/>
      <c r="R15" s="10"/>
      <c r="S15" s="80"/>
      <c r="T15" s="81"/>
      <c r="U15" s="55"/>
    </row>
    <row r="16" spans="1:21" ht="12" customHeight="1">
      <c r="A16" s="96"/>
      <c r="B16" s="107"/>
      <c r="C16" s="100"/>
      <c r="D16" s="147"/>
      <c r="E16" s="103"/>
      <c r="F16" s="9" t="s">
        <v>19</v>
      </c>
      <c r="G16" s="10">
        <f>H16+J16</f>
        <v>0</v>
      </c>
      <c r="H16" s="10"/>
      <c r="I16" s="10"/>
      <c r="J16" s="10"/>
      <c r="K16" s="10">
        <f>L16+N16</f>
        <v>0</v>
      </c>
      <c r="L16" s="10"/>
      <c r="M16" s="10"/>
      <c r="N16" s="10"/>
      <c r="O16" s="10">
        <f>P16+R16</f>
        <v>0</v>
      </c>
      <c r="P16" s="10"/>
      <c r="Q16" s="10"/>
      <c r="R16" s="10"/>
      <c r="S16" s="80"/>
      <c r="T16" s="81"/>
      <c r="U16" s="55"/>
    </row>
    <row r="17" spans="1:21" ht="12" customHeight="1">
      <c r="A17" s="96"/>
      <c r="B17" s="107"/>
      <c r="C17" s="100"/>
      <c r="D17" s="147"/>
      <c r="E17" s="103"/>
      <c r="F17" s="11" t="s">
        <v>90</v>
      </c>
      <c r="G17" s="10">
        <f>SUM(G14:G16)</f>
        <v>2136</v>
      </c>
      <c r="H17" s="10">
        <f>SUM(H14:H16)</f>
        <v>2136</v>
      </c>
      <c r="I17" s="10">
        <f>SUM(I14:I16)</f>
        <v>0</v>
      </c>
      <c r="J17" s="10">
        <f>SUM(J14:J16)</f>
        <v>0</v>
      </c>
      <c r="K17" s="10">
        <f aca="true" t="shared" si="0" ref="K17:T17">SUM(K14:K16)</f>
        <v>1759.9</v>
      </c>
      <c r="L17" s="10">
        <f t="shared" si="0"/>
        <v>1759.9</v>
      </c>
      <c r="M17" s="10">
        <f t="shared" si="0"/>
        <v>0</v>
      </c>
      <c r="N17" s="10">
        <f t="shared" si="0"/>
        <v>0</v>
      </c>
      <c r="O17" s="10">
        <f>SUM(O14:O16)</f>
        <v>1759.9</v>
      </c>
      <c r="P17" s="10">
        <f>SUM(P14:P16)</f>
        <v>1759.9</v>
      </c>
      <c r="Q17" s="10">
        <f>SUM(Q14:Q16)</f>
        <v>0</v>
      </c>
      <c r="R17" s="10">
        <f>SUM(R14:R16)</f>
        <v>0</v>
      </c>
      <c r="S17" s="10">
        <f t="shared" si="0"/>
        <v>2000</v>
      </c>
      <c r="T17" s="51">
        <f t="shared" si="0"/>
        <v>2000</v>
      </c>
      <c r="U17" s="55"/>
    </row>
    <row r="18" spans="1:21" ht="10.5" customHeight="1">
      <c r="A18" s="96" t="s">
        <v>13</v>
      </c>
      <c r="B18" s="107" t="s">
        <v>13</v>
      </c>
      <c r="C18" s="100" t="s">
        <v>20</v>
      </c>
      <c r="D18" s="102" t="s">
        <v>108</v>
      </c>
      <c r="E18" s="103"/>
      <c r="F18" s="9" t="s">
        <v>17</v>
      </c>
      <c r="G18" s="10">
        <f>H18+J18</f>
        <v>181</v>
      </c>
      <c r="H18" s="10">
        <v>181</v>
      </c>
      <c r="I18" s="10"/>
      <c r="J18" s="10"/>
      <c r="K18" s="10">
        <f>L18+N18</f>
        <v>88</v>
      </c>
      <c r="L18" s="10">
        <v>88</v>
      </c>
      <c r="M18" s="10"/>
      <c r="N18" s="10"/>
      <c r="O18" s="10">
        <f>P18+R18</f>
        <v>88</v>
      </c>
      <c r="P18" s="10">
        <v>88</v>
      </c>
      <c r="Q18" s="10"/>
      <c r="R18" s="10"/>
      <c r="S18" s="12">
        <v>170</v>
      </c>
      <c r="T18" s="82">
        <v>170</v>
      </c>
      <c r="U18" s="55"/>
    </row>
    <row r="19" spans="1:21" ht="13.5" customHeight="1">
      <c r="A19" s="96"/>
      <c r="B19" s="107"/>
      <c r="C19" s="100"/>
      <c r="D19" s="102"/>
      <c r="E19" s="103"/>
      <c r="F19" s="9" t="s">
        <v>18</v>
      </c>
      <c r="G19" s="10">
        <f>H19+J19</f>
        <v>0</v>
      </c>
      <c r="H19" s="10"/>
      <c r="I19" s="10"/>
      <c r="J19" s="10"/>
      <c r="K19" s="10">
        <f>L19+N19</f>
        <v>0</v>
      </c>
      <c r="L19" s="10"/>
      <c r="M19" s="10"/>
      <c r="N19" s="10"/>
      <c r="O19" s="10">
        <f>P19+R19</f>
        <v>0</v>
      </c>
      <c r="P19" s="10"/>
      <c r="Q19" s="10"/>
      <c r="R19" s="10"/>
      <c r="S19" s="12"/>
      <c r="T19" s="82"/>
      <c r="U19" s="55"/>
    </row>
    <row r="20" spans="1:21" ht="12" customHeight="1">
      <c r="A20" s="96"/>
      <c r="B20" s="107"/>
      <c r="C20" s="100"/>
      <c r="D20" s="102"/>
      <c r="E20" s="103"/>
      <c r="F20" s="9" t="s">
        <v>19</v>
      </c>
      <c r="G20" s="10">
        <f>H20+J20</f>
        <v>0</v>
      </c>
      <c r="H20" s="10"/>
      <c r="I20" s="10"/>
      <c r="J20" s="10"/>
      <c r="K20" s="10">
        <f>L20+N20</f>
        <v>0</v>
      </c>
      <c r="L20" s="10"/>
      <c r="M20" s="10"/>
      <c r="N20" s="10"/>
      <c r="O20" s="10">
        <f>P20+R20</f>
        <v>0</v>
      </c>
      <c r="P20" s="10"/>
      <c r="Q20" s="10"/>
      <c r="R20" s="10"/>
      <c r="S20" s="12"/>
      <c r="T20" s="82"/>
      <c r="U20" s="55"/>
    </row>
    <row r="21" spans="1:21" ht="12" customHeight="1">
      <c r="A21" s="96"/>
      <c r="B21" s="107"/>
      <c r="C21" s="100"/>
      <c r="D21" s="102"/>
      <c r="E21" s="103"/>
      <c r="F21" s="11" t="s">
        <v>90</v>
      </c>
      <c r="G21" s="10">
        <f>SUM(G18:G20)</f>
        <v>181</v>
      </c>
      <c r="H21" s="10">
        <f>SUM(H18:H20)</f>
        <v>181</v>
      </c>
      <c r="I21" s="10">
        <f>SUM(I18:I20)</f>
        <v>0</v>
      </c>
      <c r="J21" s="10">
        <f>SUM(J18:J20)</f>
        <v>0</v>
      </c>
      <c r="K21" s="10">
        <f aca="true" t="shared" si="1" ref="K21:T21">SUM(K18:K20)</f>
        <v>88</v>
      </c>
      <c r="L21" s="10">
        <f t="shared" si="1"/>
        <v>88</v>
      </c>
      <c r="M21" s="10">
        <f t="shared" si="1"/>
        <v>0</v>
      </c>
      <c r="N21" s="10">
        <f t="shared" si="1"/>
        <v>0</v>
      </c>
      <c r="O21" s="10">
        <f>SUM(O18:O20)</f>
        <v>88</v>
      </c>
      <c r="P21" s="10">
        <f>SUM(P18:P20)</f>
        <v>88</v>
      </c>
      <c r="Q21" s="10">
        <f>SUM(Q18:Q20)</f>
        <v>0</v>
      </c>
      <c r="R21" s="10">
        <f>SUM(R18:R20)</f>
        <v>0</v>
      </c>
      <c r="S21" s="10">
        <f t="shared" si="1"/>
        <v>170</v>
      </c>
      <c r="T21" s="51">
        <f t="shared" si="1"/>
        <v>170</v>
      </c>
      <c r="U21" s="55"/>
    </row>
    <row r="22" spans="1:21" ht="12.75" customHeight="1">
      <c r="A22" s="96" t="s">
        <v>13</v>
      </c>
      <c r="B22" s="107" t="s">
        <v>13</v>
      </c>
      <c r="C22" s="100" t="s">
        <v>21</v>
      </c>
      <c r="D22" s="102" t="s">
        <v>22</v>
      </c>
      <c r="E22" s="103"/>
      <c r="F22" s="9" t="s">
        <v>17</v>
      </c>
      <c r="G22" s="10">
        <f>H22+J22</f>
        <v>3</v>
      </c>
      <c r="H22" s="10">
        <v>3</v>
      </c>
      <c r="I22" s="10"/>
      <c r="J22" s="10"/>
      <c r="K22" s="10">
        <f>L22+N22</f>
        <v>2.2</v>
      </c>
      <c r="L22" s="10">
        <v>2.2</v>
      </c>
      <c r="M22" s="10"/>
      <c r="N22" s="10"/>
      <c r="O22" s="10">
        <f>P22+R22</f>
        <v>2.2</v>
      </c>
      <c r="P22" s="10">
        <v>2.2</v>
      </c>
      <c r="Q22" s="10"/>
      <c r="R22" s="10"/>
      <c r="S22" s="12">
        <v>3</v>
      </c>
      <c r="T22" s="82">
        <v>3</v>
      </c>
      <c r="U22" s="55"/>
    </row>
    <row r="23" spans="1:21" ht="12.75" customHeight="1">
      <c r="A23" s="96"/>
      <c r="B23" s="107"/>
      <c r="C23" s="100"/>
      <c r="D23" s="102"/>
      <c r="E23" s="103"/>
      <c r="F23" s="9" t="s">
        <v>19</v>
      </c>
      <c r="G23" s="10">
        <f>H23+J23</f>
        <v>0</v>
      </c>
      <c r="H23" s="10"/>
      <c r="I23" s="10"/>
      <c r="J23" s="10"/>
      <c r="K23" s="10">
        <f>L23+N23</f>
        <v>0</v>
      </c>
      <c r="L23" s="10"/>
      <c r="M23" s="10"/>
      <c r="N23" s="10"/>
      <c r="O23" s="10">
        <f>P23+R23</f>
        <v>0</v>
      </c>
      <c r="P23" s="10"/>
      <c r="Q23" s="10"/>
      <c r="R23" s="10"/>
      <c r="S23" s="12"/>
      <c r="T23" s="82"/>
      <c r="U23" s="55"/>
    </row>
    <row r="24" spans="1:21" ht="15.75" customHeight="1">
      <c r="A24" s="96"/>
      <c r="B24" s="107"/>
      <c r="C24" s="100"/>
      <c r="D24" s="102"/>
      <c r="E24" s="103"/>
      <c r="F24" s="11" t="s">
        <v>90</v>
      </c>
      <c r="G24" s="10">
        <f>SUM(G22:G23)</f>
        <v>3</v>
      </c>
      <c r="H24" s="10">
        <f>SUM(H22:H23)</f>
        <v>3</v>
      </c>
      <c r="I24" s="10">
        <f>SUM(I22:I23)</f>
        <v>0</v>
      </c>
      <c r="J24" s="10">
        <f>SUM(J22:J23)</f>
        <v>0</v>
      </c>
      <c r="K24" s="10">
        <f aca="true" t="shared" si="2" ref="K24:T24">SUM(K22:K23)</f>
        <v>2.2</v>
      </c>
      <c r="L24" s="10">
        <f t="shared" si="2"/>
        <v>2.2</v>
      </c>
      <c r="M24" s="10">
        <f t="shared" si="2"/>
        <v>0</v>
      </c>
      <c r="N24" s="10">
        <f t="shared" si="2"/>
        <v>0</v>
      </c>
      <c r="O24" s="10">
        <f>SUM(O22:O23)</f>
        <v>2.2</v>
      </c>
      <c r="P24" s="10">
        <f>SUM(P22:P23)</f>
        <v>2.2</v>
      </c>
      <c r="Q24" s="10">
        <f>SUM(Q22:Q23)</f>
        <v>0</v>
      </c>
      <c r="R24" s="10">
        <f>SUM(R22:R23)</f>
        <v>0</v>
      </c>
      <c r="S24" s="10">
        <f t="shared" si="2"/>
        <v>3</v>
      </c>
      <c r="T24" s="51">
        <f t="shared" si="2"/>
        <v>3</v>
      </c>
      <c r="U24" s="55"/>
    </row>
    <row r="25" spans="1:21" ht="12.75" customHeight="1">
      <c r="A25" s="96" t="s">
        <v>13</v>
      </c>
      <c r="B25" s="97" t="s">
        <v>13</v>
      </c>
      <c r="C25" s="100" t="s">
        <v>23</v>
      </c>
      <c r="D25" s="102" t="s">
        <v>24</v>
      </c>
      <c r="E25" s="103"/>
      <c r="F25" s="9" t="s">
        <v>17</v>
      </c>
      <c r="G25" s="10">
        <f>H25+J25</f>
        <v>14</v>
      </c>
      <c r="H25" s="10">
        <v>14</v>
      </c>
      <c r="I25" s="10"/>
      <c r="J25" s="10"/>
      <c r="K25" s="10">
        <f>L25+N25</f>
        <v>8</v>
      </c>
      <c r="L25" s="10">
        <v>8</v>
      </c>
      <c r="M25" s="10"/>
      <c r="N25" s="10"/>
      <c r="O25" s="10">
        <f>P25+R25</f>
        <v>8</v>
      </c>
      <c r="P25" s="10">
        <v>8</v>
      </c>
      <c r="Q25" s="10"/>
      <c r="R25" s="10"/>
      <c r="S25" s="12">
        <v>12</v>
      </c>
      <c r="T25" s="82">
        <v>12</v>
      </c>
      <c r="U25" s="55"/>
    </row>
    <row r="26" spans="1:21" ht="13.5" customHeight="1">
      <c r="A26" s="96"/>
      <c r="B26" s="98"/>
      <c r="C26" s="100"/>
      <c r="D26" s="102"/>
      <c r="E26" s="103"/>
      <c r="F26" s="9" t="s">
        <v>18</v>
      </c>
      <c r="G26" s="10">
        <f>H26+J26</f>
        <v>0</v>
      </c>
      <c r="H26" s="10"/>
      <c r="I26" s="10"/>
      <c r="J26" s="10"/>
      <c r="K26" s="10">
        <f>L26+N26</f>
        <v>0</v>
      </c>
      <c r="L26" s="10"/>
      <c r="M26" s="10"/>
      <c r="N26" s="10"/>
      <c r="O26" s="10">
        <f>P26+R26</f>
        <v>0</v>
      </c>
      <c r="P26" s="10"/>
      <c r="Q26" s="10"/>
      <c r="R26" s="10"/>
      <c r="S26" s="12"/>
      <c r="T26" s="82"/>
      <c r="U26" s="55"/>
    </row>
    <row r="27" spans="1:21" ht="11.25" customHeight="1">
      <c r="A27" s="96"/>
      <c r="B27" s="99"/>
      <c r="C27" s="100"/>
      <c r="D27" s="102"/>
      <c r="E27" s="103"/>
      <c r="F27" s="11" t="s">
        <v>90</v>
      </c>
      <c r="G27" s="10">
        <f>SUM(G25:G26)</f>
        <v>14</v>
      </c>
      <c r="H27" s="10">
        <f>SUM(H25:H26)</f>
        <v>14</v>
      </c>
      <c r="I27" s="10">
        <f>SUM(I25:I26)</f>
        <v>0</v>
      </c>
      <c r="J27" s="10">
        <f>SUM(J25:J26)</f>
        <v>0</v>
      </c>
      <c r="K27" s="10">
        <f aca="true" t="shared" si="3" ref="K27:T27">SUM(K25:K26)</f>
        <v>8</v>
      </c>
      <c r="L27" s="10">
        <f t="shared" si="3"/>
        <v>8</v>
      </c>
      <c r="M27" s="10">
        <f t="shared" si="3"/>
        <v>0</v>
      </c>
      <c r="N27" s="10">
        <f t="shared" si="3"/>
        <v>0</v>
      </c>
      <c r="O27" s="10">
        <f>SUM(O25:O26)</f>
        <v>8</v>
      </c>
      <c r="P27" s="10">
        <f>SUM(P25:P26)</f>
        <v>8</v>
      </c>
      <c r="Q27" s="10">
        <f>SUM(Q25:Q26)</f>
        <v>0</v>
      </c>
      <c r="R27" s="10">
        <f>SUM(R25:R26)</f>
        <v>0</v>
      </c>
      <c r="S27" s="10">
        <f t="shared" si="3"/>
        <v>12</v>
      </c>
      <c r="T27" s="51">
        <f t="shared" si="3"/>
        <v>12</v>
      </c>
      <c r="U27" s="55"/>
    </row>
    <row r="28" spans="1:21" ht="13.5" customHeight="1">
      <c r="A28" s="96" t="s">
        <v>13</v>
      </c>
      <c r="B28" s="107" t="s">
        <v>13</v>
      </c>
      <c r="C28" s="100" t="s">
        <v>25</v>
      </c>
      <c r="D28" s="102" t="s">
        <v>26</v>
      </c>
      <c r="E28" s="103"/>
      <c r="F28" s="9" t="s">
        <v>17</v>
      </c>
      <c r="G28" s="10">
        <f>H28+J28</f>
        <v>106.5</v>
      </c>
      <c r="H28" s="10">
        <v>106.5</v>
      </c>
      <c r="I28" s="64"/>
      <c r="J28" s="10"/>
      <c r="K28" s="10">
        <f>L28+N28</f>
        <v>77</v>
      </c>
      <c r="L28" s="10">
        <v>77</v>
      </c>
      <c r="M28" s="10"/>
      <c r="N28" s="10"/>
      <c r="O28" s="10">
        <f>P28+R28</f>
        <v>77</v>
      </c>
      <c r="P28" s="10">
        <v>77</v>
      </c>
      <c r="Q28" s="10"/>
      <c r="R28" s="10"/>
      <c r="S28" s="12">
        <v>160</v>
      </c>
      <c r="T28" s="82">
        <v>160</v>
      </c>
      <c r="U28" s="55"/>
    </row>
    <row r="29" spans="1:21" ht="13.5" customHeight="1">
      <c r="A29" s="96"/>
      <c r="B29" s="107"/>
      <c r="C29" s="100"/>
      <c r="D29" s="102"/>
      <c r="E29" s="103"/>
      <c r="F29" s="9" t="s">
        <v>18</v>
      </c>
      <c r="G29" s="10">
        <f>H29+J29</f>
        <v>0</v>
      </c>
      <c r="H29" s="10"/>
      <c r="I29" s="10"/>
      <c r="J29" s="10"/>
      <c r="K29" s="10">
        <f>L29+N29</f>
        <v>0</v>
      </c>
      <c r="L29" s="10"/>
      <c r="M29" s="10"/>
      <c r="N29" s="10"/>
      <c r="O29" s="10">
        <f>P29+R29</f>
        <v>0</v>
      </c>
      <c r="P29" s="10"/>
      <c r="Q29" s="10"/>
      <c r="R29" s="10"/>
      <c r="S29" s="12"/>
      <c r="T29" s="82"/>
      <c r="U29" s="55"/>
    </row>
    <row r="30" spans="1:21" ht="13.5" customHeight="1">
      <c r="A30" s="96"/>
      <c r="B30" s="107"/>
      <c r="C30" s="100"/>
      <c r="D30" s="102"/>
      <c r="E30" s="103"/>
      <c r="F30" s="11" t="s">
        <v>90</v>
      </c>
      <c r="G30" s="10">
        <f>SUM(G28:G29)</f>
        <v>106.5</v>
      </c>
      <c r="H30" s="10">
        <f>SUM(H28:H29)</f>
        <v>106.5</v>
      </c>
      <c r="I30" s="10">
        <f>SUM(I28:I29)</f>
        <v>0</v>
      </c>
      <c r="J30" s="10">
        <f>SUM(J28:J29)</f>
        <v>0</v>
      </c>
      <c r="K30" s="10">
        <f aca="true" t="shared" si="4" ref="K30:T30">SUM(K28:K29)</f>
        <v>77</v>
      </c>
      <c r="L30" s="10">
        <f t="shared" si="4"/>
        <v>77</v>
      </c>
      <c r="M30" s="10">
        <f t="shared" si="4"/>
        <v>0</v>
      </c>
      <c r="N30" s="10">
        <f t="shared" si="4"/>
        <v>0</v>
      </c>
      <c r="O30" s="10">
        <f>SUM(O28:O29)</f>
        <v>77</v>
      </c>
      <c r="P30" s="10">
        <f>SUM(P28:P29)</f>
        <v>77</v>
      </c>
      <c r="Q30" s="10">
        <f>SUM(Q28:Q29)</f>
        <v>0</v>
      </c>
      <c r="R30" s="10">
        <f>SUM(R28:R29)</f>
        <v>0</v>
      </c>
      <c r="S30" s="10">
        <f t="shared" si="4"/>
        <v>160</v>
      </c>
      <c r="T30" s="51">
        <f t="shared" si="4"/>
        <v>160</v>
      </c>
      <c r="U30" s="55"/>
    </row>
    <row r="31" spans="1:21" ht="11.25" customHeight="1">
      <c r="A31" s="96" t="s">
        <v>13</v>
      </c>
      <c r="B31" s="107" t="s">
        <v>13</v>
      </c>
      <c r="C31" s="100" t="s">
        <v>27</v>
      </c>
      <c r="D31" s="102" t="s">
        <v>96</v>
      </c>
      <c r="E31" s="103"/>
      <c r="F31" s="9" t="s">
        <v>17</v>
      </c>
      <c r="G31" s="10">
        <f>H31+J31</f>
        <v>155.5</v>
      </c>
      <c r="H31" s="10">
        <v>155.5</v>
      </c>
      <c r="I31" s="64"/>
      <c r="J31" s="10"/>
      <c r="K31" s="10">
        <f>L31+N31</f>
        <v>145</v>
      </c>
      <c r="L31" s="10">
        <v>145</v>
      </c>
      <c r="M31" s="10"/>
      <c r="N31" s="10"/>
      <c r="O31" s="10">
        <f>P31+R31</f>
        <v>145</v>
      </c>
      <c r="P31" s="10">
        <v>145</v>
      </c>
      <c r="Q31" s="10"/>
      <c r="R31" s="10"/>
      <c r="S31" s="12">
        <v>141</v>
      </c>
      <c r="T31" s="82">
        <v>146</v>
      </c>
      <c r="U31" s="55"/>
    </row>
    <row r="32" spans="1:21" ht="13.5" customHeight="1">
      <c r="A32" s="96"/>
      <c r="B32" s="107"/>
      <c r="C32" s="100"/>
      <c r="D32" s="102"/>
      <c r="E32" s="103"/>
      <c r="F32" s="9" t="s">
        <v>17</v>
      </c>
      <c r="G32" s="10">
        <f>H32+J32</f>
        <v>3.9</v>
      </c>
      <c r="H32" s="10">
        <v>3.9</v>
      </c>
      <c r="I32" s="10">
        <v>2.5</v>
      </c>
      <c r="J32" s="10"/>
      <c r="K32" s="10">
        <f>L32+N32</f>
        <v>3.6</v>
      </c>
      <c r="L32" s="10">
        <v>3.6</v>
      </c>
      <c r="M32" s="10">
        <v>2.2</v>
      </c>
      <c r="N32" s="10"/>
      <c r="O32" s="10">
        <f>P32+R32</f>
        <v>3.6</v>
      </c>
      <c r="P32" s="10">
        <v>3.6</v>
      </c>
      <c r="Q32" s="10">
        <v>2.2</v>
      </c>
      <c r="R32" s="10"/>
      <c r="S32" s="12"/>
      <c r="T32" s="82"/>
      <c r="U32" s="55"/>
    </row>
    <row r="33" spans="1:21" ht="12" customHeight="1">
      <c r="A33" s="96"/>
      <c r="B33" s="107"/>
      <c r="C33" s="100"/>
      <c r="D33" s="102"/>
      <c r="E33" s="103"/>
      <c r="F33" s="11" t="s">
        <v>90</v>
      </c>
      <c r="G33" s="10">
        <f>SUM(G31:G32)</f>
        <v>159.4</v>
      </c>
      <c r="H33" s="10">
        <f>SUM(H31:H32)</f>
        <v>159.4</v>
      </c>
      <c r="I33" s="10">
        <f>SUM(I31:I32)</f>
        <v>2.5</v>
      </c>
      <c r="J33" s="10">
        <f>SUM(J31:J32)</f>
        <v>0</v>
      </c>
      <c r="K33" s="10">
        <f aca="true" t="shared" si="5" ref="K33:T33">SUM(K31:K32)</f>
        <v>148.6</v>
      </c>
      <c r="L33" s="10">
        <f t="shared" si="5"/>
        <v>148.6</v>
      </c>
      <c r="M33" s="10">
        <f t="shared" si="5"/>
        <v>2.2</v>
      </c>
      <c r="N33" s="10">
        <f t="shared" si="5"/>
        <v>0</v>
      </c>
      <c r="O33" s="10">
        <f>SUM(O31:O32)</f>
        <v>148.6</v>
      </c>
      <c r="P33" s="10">
        <f>SUM(P31:P32)</f>
        <v>148.6</v>
      </c>
      <c r="Q33" s="10">
        <f>SUM(Q31:Q32)</f>
        <v>2.2</v>
      </c>
      <c r="R33" s="10">
        <f>SUM(R31:R32)</f>
        <v>0</v>
      </c>
      <c r="S33" s="10">
        <f>SUM(S31:S32)</f>
        <v>141</v>
      </c>
      <c r="T33" s="51">
        <f t="shared" si="5"/>
        <v>146</v>
      </c>
      <c r="U33" s="55"/>
    </row>
    <row r="34" spans="1:21" ht="13.5" customHeight="1">
      <c r="A34" s="96" t="s">
        <v>13</v>
      </c>
      <c r="B34" s="107" t="s">
        <v>13</v>
      </c>
      <c r="C34" s="100" t="s">
        <v>28</v>
      </c>
      <c r="D34" s="102" t="s">
        <v>97</v>
      </c>
      <c r="E34" s="103"/>
      <c r="F34" s="9" t="s">
        <v>17</v>
      </c>
      <c r="G34" s="10">
        <f>H34+J34</f>
        <v>1.5</v>
      </c>
      <c r="H34" s="10">
        <v>1.5</v>
      </c>
      <c r="I34" s="10"/>
      <c r="J34" s="10"/>
      <c r="K34" s="10">
        <f>L34+N34</f>
        <v>1.1</v>
      </c>
      <c r="L34" s="10">
        <v>1.1</v>
      </c>
      <c r="M34" s="10"/>
      <c r="N34" s="10"/>
      <c r="O34" s="10">
        <f>P34+R34</f>
        <v>1.1</v>
      </c>
      <c r="P34" s="10">
        <v>1.1</v>
      </c>
      <c r="Q34" s="10"/>
      <c r="R34" s="10"/>
      <c r="S34" s="12">
        <v>1.5</v>
      </c>
      <c r="T34" s="82">
        <v>1.5</v>
      </c>
      <c r="U34" s="55"/>
    </row>
    <row r="35" spans="1:21" ht="12" customHeight="1">
      <c r="A35" s="96"/>
      <c r="B35" s="107"/>
      <c r="C35" s="100"/>
      <c r="D35" s="102"/>
      <c r="E35" s="103"/>
      <c r="F35" s="9" t="s">
        <v>19</v>
      </c>
      <c r="G35" s="10">
        <f>H35+J35</f>
        <v>0</v>
      </c>
      <c r="H35" s="10"/>
      <c r="I35" s="10"/>
      <c r="J35" s="10"/>
      <c r="K35" s="10">
        <f>L35+N35</f>
        <v>0</v>
      </c>
      <c r="L35" s="10"/>
      <c r="M35" s="10"/>
      <c r="N35" s="10"/>
      <c r="O35" s="10">
        <f>P35+R35</f>
        <v>0</v>
      </c>
      <c r="P35" s="10"/>
      <c r="Q35" s="10"/>
      <c r="R35" s="10"/>
      <c r="S35" s="12"/>
      <c r="T35" s="82"/>
      <c r="U35" s="55"/>
    </row>
    <row r="36" spans="1:21" ht="12" customHeight="1">
      <c r="A36" s="143"/>
      <c r="B36" s="97"/>
      <c r="C36" s="141"/>
      <c r="D36" s="108"/>
      <c r="E36" s="103"/>
      <c r="F36" s="11" t="s">
        <v>90</v>
      </c>
      <c r="G36" s="10">
        <f>SUM(G34:G35)</f>
        <v>1.5</v>
      </c>
      <c r="H36" s="10">
        <f>SUM(H34:H35)</f>
        <v>1.5</v>
      </c>
      <c r="I36" s="10">
        <f>SUM(I34:I35)</f>
        <v>0</v>
      </c>
      <c r="J36" s="10">
        <f>SUM(J34:J35)</f>
        <v>0</v>
      </c>
      <c r="K36" s="10">
        <f aca="true" t="shared" si="6" ref="K36:T36">SUM(K34:K35)</f>
        <v>1.1</v>
      </c>
      <c r="L36" s="10">
        <f t="shared" si="6"/>
        <v>1.1</v>
      </c>
      <c r="M36" s="10">
        <f t="shared" si="6"/>
        <v>0</v>
      </c>
      <c r="N36" s="10">
        <f t="shared" si="6"/>
        <v>0</v>
      </c>
      <c r="O36" s="10">
        <f>SUM(O34:O35)</f>
        <v>1.1</v>
      </c>
      <c r="P36" s="10">
        <f>SUM(P34:P35)</f>
        <v>1.1</v>
      </c>
      <c r="Q36" s="10">
        <f>SUM(Q34:Q35)</f>
        <v>0</v>
      </c>
      <c r="R36" s="10">
        <f>SUM(R34:R35)</f>
        <v>0</v>
      </c>
      <c r="S36" s="10">
        <f t="shared" si="6"/>
        <v>1.5</v>
      </c>
      <c r="T36" s="51">
        <f t="shared" si="6"/>
        <v>1.5</v>
      </c>
      <c r="U36" s="55"/>
    </row>
    <row r="37" spans="1:21" ht="12" customHeight="1">
      <c r="A37" s="96" t="s">
        <v>13</v>
      </c>
      <c r="B37" s="107" t="s">
        <v>13</v>
      </c>
      <c r="C37" s="100" t="s">
        <v>29</v>
      </c>
      <c r="D37" s="108" t="s">
        <v>78</v>
      </c>
      <c r="E37" s="104"/>
      <c r="F37" s="9" t="s">
        <v>17</v>
      </c>
      <c r="G37" s="10">
        <f>H37+J37</f>
        <v>29</v>
      </c>
      <c r="H37" s="10">
        <v>29</v>
      </c>
      <c r="I37" s="10"/>
      <c r="J37" s="10"/>
      <c r="K37" s="10">
        <f>L37+N37</f>
        <v>15</v>
      </c>
      <c r="L37" s="10">
        <v>15</v>
      </c>
      <c r="M37" s="10"/>
      <c r="N37" s="10"/>
      <c r="O37" s="10">
        <f>P37+R37</f>
        <v>15</v>
      </c>
      <c r="P37" s="10">
        <v>15</v>
      </c>
      <c r="Q37" s="10"/>
      <c r="R37" s="10"/>
      <c r="S37" s="12">
        <v>30</v>
      </c>
      <c r="T37" s="82">
        <v>30</v>
      </c>
      <c r="U37" s="55"/>
    </row>
    <row r="38" spans="1:21" ht="12" customHeight="1">
      <c r="A38" s="96"/>
      <c r="B38" s="107"/>
      <c r="C38" s="100"/>
      <c r="D38" s="109"/>
      <c r="E38" s="105"/>
      <c r="F38" s="9" t="s">
        <v>19</v>
      </c>
      <c r="G38" s="10">
        <f>H38+J38</f>
        <v>0</v>
      </c>
      <c r="H38" s="10"/>
      <c r="I38" s="10"/>
      <c r="J38" s="10"/>
      <c r="K38" s="10">
        <f>L38+N38</f>
        <v>0</v>
      </c>
      <c r="L38" s="10"/>
      <c r="M38" s="10"/>
      <c r="N38" s="10"/>
      <c r="O38" s="10">
        <f>P38+R38</f>
        <v>0</v>
      </c>
      <c r="P38" s="10"/>
      <c r="Q38" s="10"/>
      <c r="R38" s="10"/>
      <c r="S38" s="12"/>
      <c r="T38" s="82"/>
      <c r="U38" s="55"/>
    </row>
    <row r="39" spans="1:21" ht="12" customHeight="1">
      <c r="A39" s="143"/>
      <c r="B39" s="97"/>
      <c r="C39" s="141"/>
      <c r="D39" s="101"/>
      <c r="E39" s="106"/>
      <c r="F39" s="11" t="s">
        <v>90</v>
      </c>
      <c r="G39" s="10">
        <f aca="true" t="shared" si="7" ref="G39:N39">SUM(G37:G38)</f>
        <v>29</v>
      </c>
      <c r="H39" s="10">
        <f t="shared" si="7"/>
        <v>29</v>
      </c>
      <c r="I39" s="10">
        <f t="shared" si="7"/>
        <v>0</v>
      </c>
      <c r="J39" s="10">
        <f t="shared" si="7"/>
        <v>0</v>
      </c>
      <c r="K39" s="10">
        <f t="shared" si="7"/>
        <v>15</v>
      </c>
      <c r="L39" s="10">
        <f t="shared" si="7"/>
        <v>15</v>
      </c>
      <c r="M39" s="10">
        <f t="shared" si="7"/>
        <v>0</v>
      </c>
      <c r="N39" s="10">
        <f t="shared" si="7"/>
        <v>0</v>
      </c>
      <c r="O39" s="10">
        <f aca="true" t="shared" si="8" ref="O39:T39">SUM(O37:O38)</f>
        <v>15</v>
      </c>
      <c r="P39" s="10">
        <f t="shared" si="8"/>
        <v>15</v>
      </c>
      <c r="Q39" s="10">
        <f t="shared" si="8"/>
        <v>0</v>
      </c>
      <c r="R39" s="10">
        <f t="shared" si="8"/>
        <v>0</v>
      </c>
      <c r="S39" s="10">
        <f t="shared" si="8"/>
        <v>30</v>
      </c>
      <c r="T39" s="51">
        <f t="shared" si="8"/>
        <v>30</v>
      </c>
      <c r="U39" s="55"/>
    </row>
    <row r="40" spans="1:21" ht="13.5" customHeight="1">
      <c r="A40" s="134" t="s">
        <v>13</v>
      </c>
      <c r="B40" s="97" t="s">
        <v>13</v>
      </c>
      <c r="C40" s="141" t="s">
        <v>63</v>
      </c>
      <c r="D40" s="108" t="s">
        <v>98</v>
      </c>
      <c r="E40" s="104"/>
      <c r="F40" s="9" t="s">
        <v>17</v>
      </c>
      <c r="G40" s="10">
        <f>H40+J40</f>
        <v>26.4</v>
      </c>
      <c r="H40" s="10">
        <v>26.4</v>
      </c>
      <c r="I40" s="10">
        <v>18.3</v>
      </c>
      <c r="J40" s="10"/>
      <c r="K40" s="73">
        <f>L40+N40</f>
        <v>37.1</v>
      </c>
      <c r="L40" s="73">
        <v>37.1</v>
      </c>
      <c r="M40" s="73">
        <v>27</v>
      </c>
      <c r="N40" s="73"/>
      <c r="O40" s="73">
        <f>P40+R40</f>
        <v>37.11</v>
      </c>
      <c r="P40" s="73">
        <v>37.11</v>
      </c>
      <c r="Q40" s="73">
        <v>27</v>
      </c>
      <c r="R40" s="73"/>
      <c r="S40" s="92">
        <v>37.5</v>
      </c>
      <c r="T40" s="93">
        <v>38</v>
      </c>
      <c r="U40" s="55"/>
    </row>
    <row r="41" spans="1:21" ht="11.25" customHeight="1">
      <c r="A41" s="135"/>
      <c r="B41" s="98"/>
      <c r="C41" s="142"/>
      <c r="D41" s="109"/>
      <c r="E41" s="105"/>
      <c r="F41" s="9" t="s">
        <v>17</v>
      </c>
      <c r="G41" s="73">
        <f>H41+J41</f>
        <v>3.7</v>
      </c>
      <c r="H41" s="73">
        <v>3.7</v>
      </c>
      <c r="I41" s="73">
        <v>2.8</v>
      </c>
      <c r="J41" s="10"/>
      <c r="K41" s="73">
        <f>L41+N41</f>
        <v>0</v>
      </c>
      <c r="L41" s="73"/>
      <c r="M41" s="73"/>
      <c r="N41" s="73"/>
      <c r="O41" s="73">
        <f>P41+R41</f>
        <v>0</v>
      </c>
      <c r="P41" s="73"/>
      <c r="Q41" s="73"/>
      <c r="R41" s="73"/>
      <c r="S41" s="92"/>
      <c r="T41" s="93"/>
      <c r="U41" s="55"/>
    </row>
    <row r="42" spans="1:21" s="61" customFormat="1" ht="11.25" customHeight="1">
      <c r="A42" s="135"/>
      <c r="B42" s="98"/>
      <c r="C42" s="142"/>
      <c r="D42" s="109"/>
      <c r="E42" s="105"/>
      <c r="F42" s="62" t="s">
        <v>19</v>
      </c>
      <c r="G42" s="10">
        <f>H42+J42</f>
        <v>0</v>
      </c>
      <c r="H42" s="59"/>
      <c r="I42" s="59"/>
      <c r="J42" s="59"/>
      <c r="K42" s="73">
        <f>L42+N42</f>
        <v>0</v>
      </c>
      <c r="L42" s="73"/>
      <c r="M42" s="73"/>
      <c r="N42" s="73"/>
      <c r="O42" s="73">
        <f>P42+R42</f>
        <v>0</v>
      </c>
      <c r="P42" s="73"/>
      <c r="Q42" s="73"/>
      <c r="R42" s="73"/>
      <c r="S42" s="89"/>
      <c r="T42" s="94"/>
      <c r="U42" s="60"/>
    </row>
    <row r="43" spans="1:21" ht="12.75" customHeight="1">
      <c r="A43" s="136"/>
      <c r="B43" s="99"/>
      <c r="C43" s="122"/>
      <c r="D43" s="101"/>
      <c r="E43" s="106"/>
      <c r="F43" s="11" t="s">
        <v>90</v>
      </c>
      <c r="G43" s="10">
        <f>SUM(G40:G41)</f>
        <v>30.099999999999998</v>
      </c>
      <c r="H43" s="10">
        <f>SUM(H40:H41)</f>
        <v>30.099999999999998</v>
      </c>
      <c r="I43" s="10">
        <f>SUM(I40:I41)</f>
        <v>21.1</v>
      </c>
      <c r="J43" s="10">
        <f>SUM(J40:J41)</f>
        <v>0</v>
      </c>
      <c r="K43" s="73">
        <f aca="true" t="shared" si="9" ref="K43:T43">SUM(K40:K41)</f>
        <v>37.1</v>
      </c>
      <c r="L43" s="73">
        <f t="shared" si="9"/>
        <v>37.1</v>
      </c>
      <c r="M43" s="73">
        <f t="shared" si="9"/>
        <v>27</v>
      </c>
      <c r="N43" s="73">
        <f t="shared" si="9"/>
        <v>0</v>
      </c>
      <c r="O43" s="73">
        <f>SUM(O40:O41)</f>
        <v>37.11</v>
      </c>
      <c r="P43" s="73">
        <f>SUM(P40:P41)</f>
        <v>37.11</v>
      </c>
      <c r="Q43" s="73">
        <f>SUM(Q40:Q41)</f>
        <v>27</v>
      </c>
      <c r="R43" s="73">
        <f>SUM(R40:R41)</f>
        <v>0</v>
      </c>
      <c r="S43" s="73">
        <f t="shared" si="9"/>
        <v>37.5</v>
      </c>
      <c r="T43" s="91">
        <f t="shared" si="9"/>
        <v>38</v>
      </c>
      <c r="U43" s="55"/>
    </row>
    <row r="44" spans="1:21" ht="12" customHeight="1">
      <c r="A44" s="96" t="s">
        <v>13</v>
      </c>
      <c r="B44" s="107" t="s">
        <v>13</v>
      </c>
      <c r="C44" s="100" t="s">
        <v>65</v>
      </c>
      <c r="D44" s="108" t="s">
        <v>109</v>
      </c>
      <c r="E44" s="104"/>
      <c r="F44" s="9" t="s">
        <v>17</v>
      </c>
      <c r="G44" s="10">
        <f>H44+J44</f>
        <v>33.3</v>
      </c>
      <c r="H44" s="10">
        <v>33.3</v>
      </c>
      <c r="I44" s="10">
        <v>19.7</v>
      </c>
      <c r="J44" s="10"/>
      <c r="K44" s="73">
        <f>L44+N44</f>
        <v>44.1</v>
      </c>
      <c r="L44" s="73">
        <v>44.1</v>
      </c>
      <c r="M44" s="73">
        <v>22.6</v>
      </c>
      <c r="N44" s="73"/>
      <c r="O44" s="73">
        <f>P44+R44</f>
        <v>44.1</v>
      </c>
      <c r="P44" s="73">
        <v>44.1</v>
      </c>
      <c r="Q44" s="73">
        <v>22.6</v>
      </c>
      <c r="R44" s="73"/>
      <c r="S44" s="92">
        <v>46</v>
      </c>
      <c r="T44" s="93">
        <v>48</v>
      </c>
      <c r="U44" s="55"/>
    </row>
    <row r="45" spans="1:21" ht="12" customHeight="1">
      <c r="A45" s="96"/>
      <c r="B45" s="107"/>
      <c r="C45" s="100"/>
      <c r="D45" s="109"/>
      <c r="E45" s="105"/>
      <c r="F45" s="71" t="s">
        <v>39</v>
      </c>
      <c r="G45" s="70">
        <f>H45+J45</f>
        <v>11.9</v>
      </c>
      <c r="H45" s="70">
        <v>11.9</v>
      </c>
      <c r="I45" s="70">
        <v>9.1</v>
      </c>
      <c r="J45" s="10"/>
      <c r="K45" s="73">
        <f>L45+N45</f>
        <v>0</v>
      </c>
      <c r="L45" s="89"/>
      <c r="M45" s="89"/>
      <c r="N45" s="89"/>
      <c r="O45" s="73">
        <f>P45+R45</f>
        <v>0</v>
      </c>
      <c r="P45" s="89"/>
      <c r="Q45" s="89"/>
      <c r="R45" s="89"/>
      <c r="S45" s="92"/>
      <c r="T45" s="93"/>
      <c r="U45" s="55"/>
    </row>
    <row r="46" spans="1:21" ht="12" customHeight="1">
      <c r="A46" s="96"/>
      <c r="B46" s="107"/>
      <c r="C46" s="100"/>
      <c r="D46" s="109"/>
      <c r="E46" s="105"/>
      <c r="F46" s="9" t="s">
        <v>19</v>
      </c>
      <c r="G46" s="10">
        <f>H46+J46</f>
        <v>0</v>
      </c>
      <c r="H46" s="10"/>
      <c r="I46" s="10"/>
      <c r="J46" s="10"/>
      <c r="K46" s="73">
        <f>L46+N46</f>
        <v>0</v>
      </c>
      <c r="L46" s="73"/>
      <c r="M46" s="73"/>
      <c r="N46" s="73"/>
      <c r="O46" s="73">
        <f>P46+R46</f>
        <v>0</v>
      </c>
      <c r="P46" s="73"/>
      <c r="Q46" s="73"/>
      <c r="R46" s="73"/>
      <c r="S46" s="92"/>
      <c r="T46" s="93"/>
      <c r="U46" s="55"/>
    </row>
    <row r="47" spans="1:21" ht="12" customHeight="1">
      <c r="A47" s="96"/>
      <c r="B47" s="107"/>
      <c r="C47" s="100"/>
      <c r="D47" s="101"/>
      <c r="E47" s="106"/>
      <c r="F47" s="11" t="s">
        <v>90</v>
      </c>
      <c r="G47" s="10">
        <f aca="true" t="shared" si="10" ref="G47:L47">SUM(G44:G46)</f>
        <v>45.199999999999996</v>
      </c>
      <c r="H47" s="10">
        <f t="shared" si="10"/>
        <v>45.199999999999996</v>
      </c>
      <c r="I47" s="10">
        <f t="shared" si="10"/>
        <v>28.799999999999997</v>
      </c>
      <c r="J47" s="10">
        <f t="shared" si="10"/>
        <v>0</v>
      </c>
      <c r="K47" s="10">
        <f t="shared" si="10"/>
        <v>44.1</v>
      </c>
      <c r="L47" s="10">
        <f t="shared" si="10"/>
        <v>44.1</v>
      </c>
      <c r="M47" s="10">
        <f aca="true" t="shared" si="11" ref="M47:T47">SUM(M44:M46)</f>
        <v>22.6</v>
      </c>
      <c r="N47" s="10">
        <f t="shared" si="11"/>
        <v>0</v>
      </c>
      <c r="O47" s="10">
        <f t="shared" si="11"/>
        <v>44.1</v>
      </c>
      <c r="P47" s="10">
        <f t="shared" si="11"/>
        <v>44.1</v>
      </c>
      <c r="Q47" s="10">
        <f>SUM(Q44:Q46)</f>
        <v>22.6</v>
      </c>
      <c r="R47" s="10">
        <f>SUM(R44:R46)</f>
        <v>0</v>
      </c>
      <c r="S47" s="10">
        <f t="shared" si="11"/>
        <v>46</v>
      </c>
      <c r="T47" s="51">
        <f t="shared" si="11"/>
        <v>48</v>
      </c>
      <c r="U47" s="55"/>
    </row>
    <row r="48" spans="1:21" ht="12" customHeight="1">
      <c r="A48" s="96" t="s">
        <v>13</v>
      </c>
      <c r="B48" s="107" t="s">
        <v>13</v>
      </c>
      <c r="C48" s="100" t="s">
        <v>67</v>
      </c>
      <c r="D48" s="108" t="s">
        <v>110</v>
      </c>
      <c r="E48" s="104"/>
      <c r="F48" s="9" t="s">
        <v>70</v>
      </c>
      <c r="G48" s="10">
        <f>H48+J48</f>
        <v>0</v>
      </c>
      <c r="H48" s="10"/>
      <c r="I48" s="10"/>
      <c r="J48" s="10"/>
      <c r="K48" s="10">
        <f>L48+N48</f>
        <v>0</v>
      </c>
      <c r="L48" s="10">
        <v>0</v>
      </c>
      <c r="M48" s="10"/>
      <c r="N48" s="10"/>
      <c r="O48" s="10">
        <f>P48+R48</f>
        <v>0</v>
      </c>
      <c r="P48" s="10">
        <v>0</v>
      </c>
      <c r="Q48" s="10"/>
      <c r="R48" s="10"/>
      <c r="S48" s="12">
        <v>0</v>
      </c>
      <c r="T48" s="82">
        <v>0</v>
      </c>
      <c r="U48" s="55"/>
    </row>
    <row r="49" spans="1:21" ht="12" customHeight="1">
      <c r="A49" s="96"/>
      <c r="B49" s="107"/>
      <c r="C49" s="100"/>
      <c r="D49" s="109"/>
      <c r="E49" s="105"/>
      <c r="F49" s="9" t="s">
        <v>111</v>
      </c>
      <c r="G49" s="10">
        <f>H49+J49</f>
        <v>39.2</v>
      </c>
      <c r="H49" s="10">
        <v>39.2</v>
      </c>
      <c r="I49" s="10"/>
      <c r="J49" s="10"/>
      <c r="K49" s="10">
        <f>L49+N49</f>
        <v>0</v>
      </c>
      <c r="L49" s="10"/>
      <c r="M49" s="10"/>
      <c r="N49" s="10"/>
      <c r="O49" s="10">
        <f>P49+R49</f>
        <v>0</v>
      </c>
      <c r="P49" s="10"/>
      <c r="Q49" s="10"/>
      <c r="R49" s="10"/>
      <c r="S49" s="12"/>
      <c r="T49" s="82"/>
      <c r="U49" s="55"/>
    </row>
    <row r="50" spans="1:21" ht="12" customHeight="1">
      <c r="A50" s="96"/>
      <c r="B50" s="107"/>
      <c r="C50" s="100"/>
      <c r="D50" s="101"/>
      <c r="E50" s="106"/>
      <c r="F50" s="11" t="s">
        <v>90</v>
      </c>
      <c r="G50" s="10">
        <f aca="true" t="shared" si="12" ref="G50:L50">SUM(G48:G49)</f>
        <v>39.2</v>
      </c>
      <c r="H50" s="10">
        <f t="shared" si="12"/>
        <v>39.2</v>
      </c>
      <c r="I50" s="10">
        <f t="shared" si="12"/>
        <v>0</v>
      </c>
      <c r="J50" s="10">
        <f t="shared" si="12"/>
        <v>0</v>
      </c>
      <c r="K50" s="10">
        <f t="shared" si="12"/>
        <v>0</v>
      </c>
      <c r="L50" s="10">
        <f t="shared" si="12"/>
        <v>0</v>
      </c>
      <c r="M50" s="10">
        <f aca="true" t="shared" si="13" ref="M50:T50">SUM(M48:M49)</f>
        <v>0</v>
      </c>
      <c r="N50" s="10">
        <f t="shared" si="13"/>
        <v>0</v>
      </c>
      <c r="O50" s="10">
        <f t="shared" si="13"/>
        <v>0</v>
      </c>
      <c r="P50" s="10">
        <f t="shared" si="13"/>
        <v>0</v>
      </c>
      <c r="Q50" s="10">
        <f>SUM(Q48:Q49)</f>
        <v>0</v>
      </c>
      <c r="R50" s="10">
        <f>SUM(R48:R49)</f>
        <v>0</v>
      </c>
      <c r="S50" s="10">
        <f t="shared" si="13"/>
        <v>0</v>
      </c>
      <c r="T50" s="51">
        <f t="shared" si="13"/>
        <v>0</v>
      </c>
      <c r="U50" s="55"/>
    </row>
    <row r="51" spans="1:21" ht="15" customHeight="1" thickBot="1">
      <c r="A51" s="14" t="s">
        <v>13</v>
      </c>
      <c r="B51" s="15" t="s">
        <v>13</v>
      </c>
      <c r="C51" s="138" t="s">
        <v>92</v>
      </c>
      <c r="D51" s="139"/>
      <c r="E51" s="120"/>
      <c r="F51" s="140"/>
      <c r="G51" s="16">
        <f>SUM(G17+G21+G24+G27+G30+G33+G36+G39+G43+G47+G50)</f>
        <v>2744.8999999999996</v>
      </c>
      <c r="H51" s="16">
        <f>SUM(H17+H21+H24+H27+H30+H33+H36+H39+H43+H47+H50)</f>
        <v>2744.8999999999996</v>
      </c>
      <c r="I51" s="16">
        <f>SUM(I17+I21+I24+I27+I30+I33+I36+I39+I43+I47+I50)</f>
        <v>52.4</v>
      </c>
      <c r="J51" s="16">
        <f>SUM(J17+J21+J24+J27+J30+J33+J36+J39+J43+J47+J50)</f>
        <v>0</v>
      </c>
      <c r="K51" s="16">
        <f aca="true" t="shared" si="14" ref="K51:T51">SUM(K17+K21+K24+K27+K30+K33+K36+K39+K43+K47+K50)</f>
        <v>2181</v>
      </c>
      <c r="L51" s="16">
        <f t="shared" si="14"/>
        <v>2181</v>
      </c>
      <c r="M51" s="16">
        <f t="shared" si="14"/>
        <v>51.8</v>
      </c>
      <c r="N51" s="16">
        <f t="shared" si="14"/>
        <v>0</v>
      </c>
      <c r="O51" s="16">
        <f>SUM(O17+O21+O24+O27+O30+O33+O36+O39+O43+O47+O50)</f>
        <v>2181.01</v>
      </c>
      <c r="P51" s="16">
        <f>SUM(P17+P21+P24+P27+P30+P33+P36+P39+P43+P47+P50)</f>
        <v>2181.01</v>
      </c>
      <c r="Q51" s="16">
        <f>SUM(Q17+Q21+Q24+Q27+Q30+Q33+Q36+Q39+Q43+Q47+Q50)</f>
        <v>51.8</v>
      </c>
      <c r="R51" s="16">
        <f>SUM(R17+R21+R24+R27+R30+R33+R36+R39+R43+R47+R50)</f>
        <v>0</v>
      </c>
      <c r="S51" s="20">
        <f t="shared" si="14"/>
        <v>2601</v>
      </c>
      <c r="T51" s="20">
        <f t="shared" si="14"/>
        <v>2608.5</v>
      </c>
      <c r="U51" s="55"/>
    </row>
    <row r="52" spans="1:21" ht="31.5" customHeight="1" thickBot="1">
      <c r="A52" s="7" t="s">
        <v>13</v>
      </c>
      <c r="B52" s="8" t="s">
        <v>20</v>
      </c>
      <c r="C52" s="115" t="s">
        <v>30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37"/>
      <c r="U52" s="55"/>
    </row>
    <row r="53" spans="1:21" ht="13.5" customHeight="1">
      <c r="A53" s="96" t="s">
        <v>13</v>
      </c>
      <c r="B53" s="97" t="s">
        <v>20</v>
      </c>
      <c r="C53" s="100" t="s">
        <v>13</v>
      </c>
      <c r="D53" s="101" t="s">
        <v>99</v>
      </c>
      <c r="E53" s="103"/>
      <c r="F53" s="9" t="s">
        <v>17</v>
      </c>
      <c r="G53" s="10">
        <f>H53+J53</f>
        <v>427</v>
      </c>
      <c r="H53" s="10">
        <v>427</v>
      </c>
      <c r="I53" s="10"/>
      <c r="J53" s="10"/>
      <c r="K53" s="10">
        <f>L53+N53</f>
        <v>441.5</v>
      </c>
      <c r="L53" s="10">
        <v>441.5</v>
      </c>
      <c r="M53" s="10"/>
      <c r="N53" s="10"/>
      <c r="O53" s="10">
        <f>P53+R53</f>
        <v>441.5</v>
      </c>
      <c r="P53" s="10">
        <v>441.5</v>
      </c>
      <c r="Q53" s="10"/>
      <c r="R53" s="10"/>
      <c r="S53" s="10">
        <v>437.2</v>
      </c>
      <c r="T53" s="51">
        <v>424.8</v>
      </c>
      <c r="U53" s="55"/>
    </row>
    <row r="54" spans="1:21" ht="13.5" customHeight="1">
      <c r="A54" s="96"/>
      <c r="B54" s="98"/>
      <c r="C54" s="100"/>
      <c r="D54" s="101"/>
      <c r="E54" s="103"/>
      <c r="F54" s="9" t="s">
        <v>18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51"/>
      <c r="U54" s="55"/>
    </row>
    <row r="55" spans="1:21" ht="12" customHeight="1">
      <c r="A55" s="96"/>
      <c r="B55" s="98"/>
      <c r="C55" s="100"/>
      <c r="D55" s="102"/>
      <c r="E55" s="103"/>
      <c r="F55" s="9" t="s">
        <v>19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7"/>
      <c r="T55" s="53"/>
      <c r="U55" s="55"/>
    </row>
    <row r="56" spans="1:21" ht="11.25" customHeight="1">
      <c r="A56" s="96"/>
      <c r="B56" s="99"/>
      <c r="C56" s="100"/>
      <c r="D56" s="102"/>
      <c r="E56" s="103"/>
      <c r="F56" s="11" t="s">
        <v>90</v>
      </c>
      <c r="G56" s="18">
        <f>SUM(G53:G55)</f>
        <v>427</v>
      </c>
      <c r="H56" s="18">
        <f>SUM(H53:H55)</f>
        <v>427</v>
      </c>
      <c r="I56" s="18">
        <f>SUM(I53:I55)</f>
        <v>0</v>
      </c>
      <c r="J56" s="18">
        <f>SUM(J53:J55)</f>
        <v>0</v>
      </c>
      <c r="K56" s="18">
        <f aca="true" t="shared" si="15" ref="K56:T56">SUM(K53:K55)</f>
        <v>441.5</v>
      </c>
      <c r="L56" s="18">
        <f t="shared" si="15"/>
        <v>441.5</v>
      </c>
      <c r="M56" s="18">
        <f t="shared" si="15"/>
        <v>0</v>
      </c>
      <c r="N56" s="18">
        <f t="shared" si="15"/>
        <v>0</v>
      </c>
      <c r="O56" s="18">
        <f>SUM(O53:O55)</f>
        <v>441.5</v>
      </c>
      <c r="P56" s="18">
        <f>SUM(P53:P55)</f>
        <v>441.5</v>
      </c>
      <c r="Q56" s="18">
        <f>SUM(Q53:Q55)</f>
        <v>0</v>
      </c>
      <c r="R56" s="18">
        <f>SUM(R53:R55)</f>
        <v>0</v>
      </c>
      <c r="S56" s="18">
        <f t="shared" si="15"/>
        <v>437.2</v>
      </c>
      <c r="T56" s="54">
        <f t="shared" si="15"/>
        <v>424.8</v>
      </c>
      <c r="U56" s="55"/>
    </row>
    <row r="57" spans="1:21" ht="13.5" customHeight="1">
      <c r="A57" s="96" t="s">
        <v>13</v>
      </c>
      <c r="B57" s="97" t="s">
        <v>20</v>
      </c>
      <c r="C57" s="100" t="s">
        <v>20</v>
      </c>
      <c r="D57" s="101" t="s">
        <v>31</v>
      </c>
      <c r="E57" s="103"/>
      <c r="F57" s="9" t="s">
        <v>17</v>
      </c>
      <c r="G57" s="10">
        <f>H57+J57</f>
        <v>20.8</v>
      </c>
      <c r="H57" s="18">
        <v>20.8</v>
      </c>
      <c r="I57" s="18">
        <v>12.5</v>
      </c>
      <c r="J57" s="18"/>
      <c r="K57" s="10">
        <f>L57+N57</f>
        <v>21.6</v>
      </c>
      <c r="L57" s="18">
        <v>21.6</v>
      </c>
      <c r="M57" s="18">
        <v>12.6</v>
      </c>
      <c r="N57" s="18"/>
      <c r="O57" s="10">
        <f>P57+R57</f>
        <v>21.6</v>
      </c>
      <c r="P57" s="18">
        <v>21.6</v>
      </c>
      <c r="Q57" s="18">
        <v>12.6</v>
      </c>
      <c r="R57" s="18"/>
      <c r="S57" s="18">
        <v>21.9</v>
      </c>
      <c r="T57" s="54">
        <v>21.2</v>
      </c>
      <c r="U57" s="55"/>
    </row>
    <row r="58" spans="1:21" ht="12" customHeight="1">
      <c r="A58" s="96"/>
      <c r="B58" s="98"/>
      <c r="C58" s="100"/>
      <c r="D58" s="102"/>
      <c r="E58" s="103"/>
      <c r="F58" s="9" t="s">
        <v>19</v>
      </c>
      <c r="G58" s="10"/>
      <c r="H58" s="18"/>
      <c r="I58" s="18"/>
      <c r="J58" s="18"/>
      <c r="K58" s="10"/>
      <c r="L58" s="18"/>
      <c r="M58" s="18"/>
      <c r="N58" s="18"/>
      <c r="O58" s="10"/>
      <c r="P58" s="18"/>
      <c r="Q58" s="18"/>
      <c r="R58" s="18"/>
      <c r="S58" s="83"/>
      <c r="T58" s="84"/>
      <c r="U58" s="55"/>
    </row>
    <row r="59" spans="1:21" ht="13.5" customHeight="1">
      <c r="A59" s="96"/>
      <c r="B59" s="99"/>
      <c r="C59" s="100"/>
      <c r="D59" s="102"/>
      <c r="E59" s="103"/>
      <c r="F59" s="11" t="s">
        <v>90</v>
      </c>
      <c r="G59" s="18">
        <f>SUM(G57:G58)</f>
        <v>20.8</v>
      </c>
      <c r="H59" s="18">
        <f>SUM(H57:H58)</f>
        <v>20.8</v>
      </c>
      <c r="I59" s="18">
        <f>SUM(I57:I58)</f>
        <v>12.5</v>
      </c>
      <c r="J59" s="18">
        <f>SUM(J57:J58)</f>
        <v>0</v>
      </c>
      <c r="K59" s="18">
        <f aca="true" t="shared" si="16" ref="K59:T59">SUM(K57:K58)</f>
        <v>21.6</v>
      </c>
      <c r="L59" s="18">
        <f t="shared" si="16"/>
        <v>21.6</v>
      </c>
      <c r="M59" s="18">
        <f t="shared" si="16"/>
        <v>12.6</v>
      </c>
      <c r="N59" s="18">
        <f t="shared" si="16"/>
        <v>0</v>
      </c>
      <c r="O59" s="18">
        <f>SUM(O57:O58)</f>
        <v>21.6</v>
      </c>
      <c r="P59" s="18">
        <f>SUM(P57:P58)</f>
        <v>21.6</v>
      </c>
      <c r="Q59" s="18">
        <f>SUM(Q57:Q58)</f>
        <v>12.6</v>
      </c>
      <c r="R59" s="18">
        <f>SUM(R57:R58)</f>
        <v>0</v>
      </c>
      <c r="S59" s="18">
        <f t="shared" si="16"/>
        <v>21.9</v>
      </c>
      <c r="T59" s="54">
        <f t="shared" si="16"/>
        <v>21.2</v>
      </c>
      <c r="U59" s="55"/>
    </row>
    <row r="60" spans="1:21" ht="13.5" customHeight="1">
      <c r="A60" s="121" t="s">
        <v>13</v>
      </c>
      <c r="B60" s="99" t="s">
        <v>20</v>
      </c>
      <c r="C60" s="128" t="s">
        <v>21</v>
      </c>
      <c r="D60" s="102" t="s">
        <v>32</v>
      </c>
      <c r="E60" s="106"/>
      <c r="F60" s="9" t="s">
        <v>17</v>
      </c>
      <c r="G60" s="10">
        <f>H60+J60</f>
        <v>100</v>
      </c>
      <c r="H60" s="18">
        <v>100</v>
      </c>
      <c r="I60" s="65"/>
      <c r="J60" s="18"/>
      <c r="K60" s="10">
        <f>L60+N60</f>
        <v>100</v>
      </c>
      <c r="L60" s="18">
        <v>100</v>
      </c>
      <c r="M60" s="18"/>
      <c r="N60" s="18"/>
      <c r="O60" s="10">
        <f>P60+R60</f>
        <v>100</v>
      </c>
      <c r="P60" s="18">
        <v>100</v>
      </c>
      <c r="Q60" s="18"/>
      <c r="R60" s="18"/>
      <c r="S60" s="18">
        <v>109.2</v>
      </c>
      <c r="T60" s="54">
        <v>106.1</v>
      </c>
      <c r="U60" s="55"/>
    </row>
    <row r="61" spans="1:21" ht="9" customHeight="1">
      <c r="A61" s="96"/>
      <c r="B61" s="107"/>
      <c r="C61" s="129"/>
      <c r="D61" s="102"/>
      <c r="E61" s="103"/>
      <c r="F61" s="9" t="s">
        <v>19</v>
      </c>
      <c r="G61" s="10"/>
      <c r="H61" s="65"/>
      <c r="I61" s="66"/>
      <c r="J61" s="18"/>
      <c r="K61" s="10"/>
      <c r="L61" s="18"/>
      <c r="M61" s="12"/>
      <c r="N61" s="18"/>
      <c r="O61" s="10"/>
      <c r="P61" s="18"/>
      <c r="Q61" s="12"/>
      <c r="R61" s="18"/>
      <c r="S61" s="83"/>
      <c r="T61" s="84"/>
      <c r="U61" s="55"/>
    </row>
    <row r="62" spans="1:21" ht="12" customHeight="1">
      <c r="A62" s="96"/>
      <c r="B62" s="107"/>
      <c r="C62" s="129"/>
      <c r="D62" s="102"/>
      <c r="E62" s="103"/>
      <c r="F62" s="11" t="s">
        <v>90</v>
      </c>
      <c r="G62" s="18">
        <f>SUM(G60:G61)</f>
        <v>100</v>
      </c>
      <c r="H62" s="18">
        <f>SUM(H60:H61)</f>
        <v>100</v>
      </c>
      <c r="I62" s="18">
        <f>SUM(I60:I61)</f>
        <v>0</v>
      </c>
      <c r="J62" s="18">
        <f>SUM(J60:J61)</f>
        <v>0</v>
      </c>
      <c r="K62" s="18">
        <f aca="true" t="shared" si="17" ref="K62:T62">SUM(K60:K61)</f>
        <v>100</v>
      </c>
      <c r="L62" s="18">
        <f t="shared" si="17"/>
        <v>100</v>
      </c>
      <c r="M62" s="18">
        <f t="shared" si="17"/>
        <v>0</v>
      </c>
      <c r="N62" s="18">
        <f t="shared" si="17"/>
        <v>0</v>
      </c>
      <c r="O62" s="18">
        <f>SUM(O60:O61)</f>
        <v>100</v>
      </c>
      <c r="P62" s="18">
        <f>SUM(P60:P61)</f>
        <v>100</v>
      </c>
      <c r="Q62" s="18">
        <f>SUM(Q60:Q61)</f>
        <v>0</v>
      </c>
      <c r="R62" s="18">
        <f>SUM(R60:R61)</f>
        <v>0</v>
      </c>
      <c r="S62" s="18">
        <f t="shared" si="17"/>
        <v>109.2</v>
      </c>
      <c r="T62" s="54">
        <f t="shared" si="17"/>
        <v>106.1</v>
      </c>
      <c r="U62" s="55"/>
    </row>
    <row r="63" spans="1:21" ht="13.5" customHeight="1" thickBot="1">
      <c r="A63" s="14" t="s">
        <v>13</v>
      </c>
      <c r="B63" s="15" t="s">
        <v>20</v>
      </c>
      <c r="C63" s="119" t="s">
        <v>92</v>
      </c>
      <c r="D63" s="120"/>
      <c r="E63" s="120"/>
      <c r="F63" s="120"/>
      <c r="G63" s="20">
        <f aca="true" t="shared" si="18" ref="G63:N63">SUM(G56+G59+G62)</f>
        <v>547.8</v>
      </c>
      <c r="H63" s="20">
        <f t="shared" si="18"/>
        <v>547.8</v>
      </c>
      <c r="I63" s="20">
        <f t="shared" si="18"/>
        <v>12.5</v>
      </c>
      <c r="J63" s="20">
        <f t="shared" si="18"/>
        <v>0</v>
      </c>
      <c r="K63" s="20">
        <f t="shared" si="18"/>
        <v>563.1</v>
      </c>
      <c r="L63" s="20">
        <f t="shared" si="18"/>
        <v>563.1</v>
      </c>
      <c r="M63" s="20">
        <f t="shared" si="18"/>
        <v>12.6</v>
      </c>
      <c r="N63" s="20">
        <f t="shared" si="18"/>
        <v>0</v>
      </c>
      <c r="O63" s="20">
        <f aca="true" t="shared" si="19" ref="O63:T63">SUM(O56+O59+O62)</f>
        <v>563.1</v>
      </c>
      <c r="P63" s="20">
        <f t="shared" si="19"/>
        <v>563.1</v>
      </c>
      <c r="Q63" s="20">
        <f t="shared" si="19"/>
        <v>12.6</v>
      </c>
      <c r="R63" s="20">
        <f t="shared" si="19"/>
        <v>0</v>
      </c>
      <c r="S63" s="20">
        <f t="shared" si="19"/>
        <v>568.3</v>
      </c>
      <c r="T63" s="85">
        <f t="shared" si="19"/>
        <v>552.1</v>
      </c>
      <c r="U63" s="56"/>
    </row>
    <row r="64" spans="1:21" ht="14.25" customHeight="1" thickBot="1">
      <c r="A64" s="19" t="s">
        <v>13</v>
      </c>
      <c r="B64" s="130" t="s">
        <v>93</v>
      </c>
      <c r="C64" s="131"/>
      <c r="D64" s="131"/>
      <c r="E64" s="131"/>
      <c r="F64" s="131"/>
      <c r="G64" s="16">
        <f aca="true" t="shared" si="20" ref="G64:T64">SUM(G51+G63)</f>
        <v>3292.7</v>
      </c>
      <c r="H64" s="16">
        <f t="shared" si="20"/>
        <v>3292.7</v>
      </c>
      <c r="I64" s="16">
        <f t="shared" si="20"/>
        <v>64.9</v>
      </c>
      <c r="J64" s="16">
        <f t="shared" si="20"/>
        <v>0</v>
      </c>
      <c r="K64" s="20">
        <f t="shared" si="20"/>
        <v>2744.1</v>
      </c>
      <c r="L64" s="20">
        <f t="shared" si="20"/>
        <v>2744.1</v>
      </c>
      <c r="M64" s="20">
        <f t="shared" si="20"/>
        <v>64.39999999999999</v>
      </c>
      <c r="N64" s="20">
        <f t="shared" si="20"/>
        <v>0</v>
      </c>
      <c r="O64" s="16">
        <f t="shared" si="20"/>
        <v>2744.11</v>
      </c>
      <c r="P64" s="16">
        <f t="shared" si="20"/>
        <v>2744.11</v>
      </c>
      <c r="Q64" s="16">
        <f t="shared" si="20"/>
        <v>64.39999999999999</v>
      </c>
      <c r="R64" s="16">
        <f t="shared" si="20"/>
        <v>0</v>
      </c>
      <c r="S64" s="20">
        <f t="shared" si="20"/>
        <v>3169.3</v>
      </c>
      <c r="T64" s="85">
        <f t="shared" si="20"/>
        <v>3160.6</v>
      </c>
      <c r="U64" s="56"/>
    </row>
    <row r="65" spans="1:21" ht="18" customHeight="1" thickBot="1">
      <c r="A65" s="6" t="s">
        <v>20</v>
      </c>
      <c r="B65" s="124" t="s">
        <v>79</v>
      </c>
      <c r="C65" s="132"/>
      <c r="D65" s="132"/>
      <c r="E65" s="132"/>
      <c r="F65" s="132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55"/>
    </row>
    <row r="66" spans="1:21" ht="14.25" customHeight="1" thickBot="1">
      <c r="A66" s="7" t="s">
        <v>20</v>
      </c>
      <c r="B66" s="8" t="s">
        <v>13</v>
      </c>
      <c r="C66" s="115" t="s">
        <v>100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55"/>
    </row>
    <row r="67" spans="1:21" ht="13.5" customHeight="1">
      <c r="A67" s="96" t="s">
        <v>20</v>
      </c>
      <c r="B67" s="97" t="s">
        <v>13</v>
      </c>
      <c r="C67" s="100" t="s">
        <v>13</v>
      </c>
      <c r="D67" s="101" t="s">
        <v>101</v>
      </c>
      <c r="E67" s="103"/>
      <c r="F67" s="9" t="s">
        <v>18</v>
      </c>
      <c r="G67" s="10">
        <f>H67+J67</f>
        <v>12.3</v>
      </c>
      <c r="H67" s="10">
        <v>12.3</v>
      </c>
      <c r="I67" s="10"/>
      <c r="J67" s="10"/>
      <c r="K67" s="10">
        <f>L67+N67</f>
        <v>12</v>
      </c>
      <c r="L67" s="10">
        <v>12</v>
      </c>
      <c r="M67" s="10"/>
      <c r="N67" s="10"/>
      <c r="O67" s="10">
        <f>P67+R67</f>
        <v>12</v>
      </c>
      <c r="P67" s="10">
        <v>12</v>
      </c>
      <c r="Q67" s="10"/>
      <c r="R67" s="10"/>
      <c r="S67" s="10">
        <v>15</v>
      </c>
      <c r="T67" s="51">
        <v>15</v>
      </c>
      <c r="U67" s="55"/>
    </row>
    <row r="68" spans="1:21" ht="13.5" customHeight="1">
      <c r="A68" s="96"/>
      <c r="B68" s="98"/>
      <c r="C68" s="100"/>
      <c r="D68" s="102"/>
      <c r="E68" s="103"/>
      <c r="F68" s="9" t="s">
        <v>19</v>
      </c>
      <c r="G68" s="10">
        <f>H68+J68</f>
        <v>0</v>
      </c>
      <c r="H68" s="10"/>
      <c r="I68" s="10"/>
      <c r="J68" s="10"/>
      <c r="K68" s="10">
        <f>L68+N68</f>
        <v>0</v>
      </c>
      <c r="L68" s="10"/>
      <c r="M68" s="10"/>
      <c r="N68" s="10"/>
      <c r="O68" s="10">
        <f>P68+R68</f>
        <v>0</v>
      </c>
      <c r="P68" s="10"/>
      <c r="Q68" s="10"/>
      <c r="R68" s="10"/>
      <c r="S68" s="17"/>
      <c r="T68" s="53"/>
      <c r="U68" s="55"/>
    </row>
    <row r="69" spans="1:21" ht="12" customHeight="1">
      <c r="A69" s="96"/>
      <c r="B69" s="99"/>
      <c r="C69" s="100"/>
      <c r="D69" s="102"/>
      <c r="E69" s="103"/>
      <c r="F69" s="11" t="s">
        <v>90</v>
      </c>
      <c r="G69" s="18">
        <f>SUM(G67:G68)</f>
        <v>12.3</v>
      </c>
      <c r="H69" s="18">
        <f>SUM(H67:H68)</f>
        <v>12.3</v>
      </c>
      <c r="I69" s="18">
        <f>SUM(I67:I68)</f>
        <v>0</v>
      </c>
      <c r="J69" s="18">
        <f>SUM(J67:J68)</f>
        <v>0</v>
      </c>
      <c r="K69" s="18">
        <f aca="true" t="shared" si="21" ref="K69:T69">SUM(K67:K68)</f>
        <v>12</v>
      </c>
      <c r="L69" s="18">
        <f t="shared" si="21"/>
        <v>12</v>
      </c>
      <c r="M69" s="18">
        <f t="shared" si="21"/>
        <v>0</v>
      </c>
      <c r="N69" s="18">
        <f t="shared" si="21"/>
        <v>0</v>
      </c>
      <c r="O69" s="18">
        <f>SUM(O67:O68)</f>
        <v>12</v>
      </c>
      <c r="P69" s="18">
        <f>SUM(P67:P68)</f>
        <v>12</v>
      </c>
      <c r="Q69" s="18">
        <f>SUM(Q67:Q68)</f>
        <v>0</v>
      </c>
      <c r="R69" s="18">
        <f>SUM(R67:R68)</f>
        <v>0</v>
      </c>
      <c r="S69" s="18">
        <f t="shared" si="21"/>
        <v>15</v>
      </c>
      <c r="T69" s="54">
        <f t="shared" si="21"/>
        <v>15</v>
      </c>
      <c r="U69" s="55"/>
    </row>
    <row r="70" spans="1:21" ht="13.5" customHeight="1">
      <c r="A70" s="96" t="s">
        <v>20</v>
      </c>
      <c r="B70" s="97" t="s">
        <v>13</v>
      </c>
      <c r="C70" s="100" t="s">
        <v>20</v>
      </c>
      <c r="D70" s="102" t="s">
        <v>34</v>
      </c>
      <c r="E70" s="103"/>
      <c r="F70" s="9" t="s">
        <v>18</v>
      </c>
      <c r="G70" s="10">
        <f>H70+J70</f>
        <v>0.6</v>
      </c>
      <c r="H70" s="18">
        <v>0.6</v>
      </c>
      <c r="I70" s="18"/>
      <c r="J70" s="18"/>
      <c r="K70" s="10">
        <f>L70+N70</f>
        <v>3</v>
      </c>
      <c r="L70" s="18">
        <v>3</v>
      </c>
      <c r="M70" s="18"/>
      <c r="N70" s="18"/>
      <c r="O70" s="10">
        <f>P70+R70</f>
        <v>3</v>
      </c>
      <c r="P70" s="18">
        <v>3</v>
      </c>
      <c r="Q70" s="18"/>
      <c r="R70" s="18"/>
      <c r="S70" s="18">
        <v>5</v>
      </c>
      <c r="T70" s="54">
        <v>5</v>
      </c>
      <c r="U70" s="55"/>
    </row>
    <row r="71" spans="1:21" ht="9.75" customHeight="1">
      <c r="A71" s="96"/>
      <c r="B71" s="98"/>
      <c r="C71" s="100"/>
      <c r="D71" s="102"/>
      <c r="E71" s="103"/>
      <c r="F71" s="9" t="s">
        <v>19</v>
      </c>
      <c r="G71" s="10">
        <f>H71+J71</f>
        <v>0</v>
      </c>
      <c r="H71" s="18"/>
      <c r="I71" s="18"/>
      <c r="J71" s="18"/>
      <c r="K71" s="10">
        <f>L71+N71</f>
        <v>0</v>
      </c>
      <c r="L71" s="18"/>
      <c r="M71" s="18"/>
      <c r="N71" s="18"/>
      <c r="O71" s="10">
        <f>P71+R71</f>
        <v>0</v>
      </c>
      <c r="P71" s="18"/>
      <c r="Q71" s="18"/>
      <c r="R71" s="18"/>
      <c r="S71" s="83"/>
      <c r="T71" s="84"/>
      <c r="U71" s="55"/>
    </row>
    <row r="72" spans="1:21" ht="12.75" customHeight="1">
      <c r="A72" s="96"/>
      <c r="B72" s="99"/>
      <c r="C72" s="100"/>
      <c r="D72" s="102"/>
      <c r="E72" s="103"/>
      <c r="F72" s="11" t="s">
        <v>90</v>
      </c>
      <c r="G72" s="18">
        <f>SUM(G70:G71)</f>
        <v>0.6</v>
      </c>
      <c r="H72" s="18">
        <f>SUM(H70:H71)</f>
        <v>0.6</v>
      </c>
      <c r="I72" s="18">
        <f>SUM(I70:I71)</f>
        <v>0</v>
      </c>
      <c r="J72" s="18">
        <f>SUM(J70:J71)</f>
        <v>0</v>
      </c>
      <c r="K72" s="18">
        <f aca="true" t="shared" si="22" ref="K72:T72">SUM(K70:K71)</f>
        <v>3</v>
      </c>
      <c r="L72" s="18">
        <f t="shared" si="22"/>
        <v>3</v>
      </c>
      <c r="M72" s="18">
        <f t="shared" si="22"/>
        <v>0</v>
      </c>
      <c r="N72" s="18">
        <f t="shared" si="22"/>
        <v>0</v>
      </c>
      <c r="O72" s="18">
        <f>SUM(O70:O71)</f>
        <v>3</v>
      </c>
      <c r="P72" s="18">
        <f>SUM(P70:P71)</f>
        <v>3</v>
      </c>
      <c r="Q72" s="18">
        <f>SUM(Q70:Q71)</f>
        <v>0</v>
      </c>
      <c r="R72" s="18">
        <f>SUM(R70:R71)</f>
        <v>0</v>
      </c>
      <c r="S72" s="18">
        <f t="shared" si="22"/>
        <v>5</v>
      </c>
      <c r="T72" s="54">
        <f t="shared" si="22"/>
        <v>5</v>
      </c>
      <c r="U72" s="55"/>
    </row>
    <row r="73" spans="1:21" ht="13.5" customHeight="1">
      <c r="A73" s="96" t="s">
        <v>20</v>
      </c>
      <c r="B73" s="97" t="s">
        <v>13</v>
      </c>
      <c r="C73" s="100" t="s">
        <v>21</v>
      </c>
      <c r="D73" s="102" t="s">
        <v>35</v>
      </c>
      <c r="E73" s="103"/>
      <c r="F73" s="9" t="s">
        <v>18</v>
      </c>
      <c r="G73" s="10">
        <f>H73+J73</f>
        <v>1.3</v>
      </c>
      <c r="H73" s="18">
        <v>1.3</v>
      </c>
      <c r="I73" s="18"/>
      <c r="J73" s="18"/>
      <c r="K73" s="10">
        <f>L73+N73</f>
        <v>3</v>
      </c>
      <c r="L73" s="18">
        <v>3</v>
      </c>
      <c r="M73" s="18"/>
      <c r="N73" s="18"/>
      <c r="O73" s="10">
        <f>P73+R73</f>
        <v>3</v>
      </c>
      <c r="P73" s="18">
        <v>3</v>
      </c>
      <c r="Q73" s="18"/>
      <c r="R73" s="18"/>
      <c r="S73" s="18">
        <v>5</v>
      </c>
      <c r="T73" s="54">
        <v>5</v>
      </c>
      <c r="U73" s="55"/>
    </row>
    <row r="74" spans="1:21" ht="12" customHeight="1">
      <c r="A74" s="96"/>
      <c r="B74" s="98"/>
      <c r="C74" s="100"/>
      <c r="D74" s="102"/>
      <c r="E74" s="103"/>
      <c r="F74" s="9" t="s">
        <v>19</v>
      </c>
      <c r="G74" s="10">
        <f>H74+J74</f>
        <v>0</v>
      </c>
      <c r="H74" s="18"/>
      <c r="I74" s="18"/>
      <c r="J74" s="18"/>
      <c r="K74" s="10">
        <f>L74+N74</f>
        <v>0</v>
      </c>
      <c r="L74" s="18"/>
      <c r="M74" s="18"/>
      <c r="N74" s="18"/>
      <c r="O74" s="10">
        <f>P74+R74</f>
        <v>0</v>
      </c>
      <c r="P74" s="18"/>
      <c r="Q74" s="18"/>
      <c r="R74" s="18"/>
      <c r="S74" s="83"/>
      <c r="T74" s="84"/>
      <c r="U74" s="55"/>
    </row>
    <row r="75" spans="1:21" ht="12.75" customHeight="1">
      <c r="A75" s="96"/>
      <c r="B75" s="99"/>
      <c r="C75" s="100"/>
      <c r="D75" s="102"/>
      <c r="E75" s="103"/>
      <c r="F75" s="11" t="s">
        <v>90</v>
      </c>
      <c r="G75" s="18">
        <f>SUM(G73:G74)</f>
        <v>1.3</v>
      </c>
      <c r="H75" s="18">
        <f>SUM(H73:H74)</f>
        <v>1.3</v>
      </c>
      <c r="I75" s="18">
        <f>SUM(I73:I74)</f>
        <v>0</v>
      </c>
      <c r="J75" s="18">
        <f>SUM(J73:J74)</f>
        <v>0</v>
      </c>
      <c r="K75" s="18">
        <f aca="true" t="shared" si="23" ref="K75:T75">SUM(K73:K74)</f>
        <v>3</v>
      </c>
      <c r="L75" s="18">
        <f t="shared" si="23"/>
        <v>3</v>
      </c>
      <c r="M75" s="18">
        <f t="shared" si="23"/>
        <v>0</v>
      </c>
      <c r="N75" s="18">
        <f t="shared" si="23"/>
        <v>0</v>
      </c>
      <c r="O75" s="18">
        <f>SUM(O73:O74)</f>
        <v>3</v>
      </c>
      <c r="P75" s="18">
        <f>SUM(P73:P74)</f>
        <v>3</v>
      </c>
      <c r="Q75" s="18">
        <f>SUM(Q73:Q74)</f>
        <v>0</v>
      </c>
      <c r="R75" s="18">
        <f>SUM(R73:R74)</f>
        <v>0</v>
      </c>
      <c r="S75" s="18">
        <f t="shared" si="23"/>
        <v>5</v>
      </c>
      <c r="T75" s="54">
        <f t="shared" si="23"/>
        <v>5</v>
      </c>
      <c r="U75" s="55"/>
    </row>
    <row r="76" spans="1:21" ht="13.5" customHeight="1">
      <c r="A76" s="96" t="s">
        <v>20</v>
      </c>
      <c r="B76" s="97" t="s">
        <v>13</v>
      </c>
      <c r="C76" s="100" t="s">
        <v>23</v>
      </c>
      <c r="D76" s="102" t="s">
        <v>102</v>
      </c>
      <c r="E76" s="103"/>
      <c r="F76" s="9" t="s">
        <v>18</v>
      </c>
      <c r="G76" s="10">
        <f>H76+J76</f>
        <v>8.6</v>
      </c>
      <c r="H76" s="18">
        <v>8.6</v>
      </c>
      <c r="I76" s="18"/>
      <c r="J76" s="18"/>
      <c r="K76" s="10">
        <f>L76+N76</f>
        <v>8</v>
      </c>
      <c r="L76" s="18">
        <v>8</v>
      </c>
      <c r="M76" s="18"/>
      <c r="N76" s="18"/>
      <c r="O76" s="10">
        <f>P76+R76</f>
        <v>8</v>
      </c>
      <c r="P76" s="18">
        <v>8</v>
      </c>
      <c r="Q76" s="18"/>
      <c r="R76" s="18"/>
      <c r="S76" s="18">
        <v>8</v>
      </c>
      <c r="T76" s="54">
        <v>8</v>
      </c>
      <c r="U76" s="55"/>
    </row>
    <row r="77" spans="1:21" ht="9" customHeight="1">
      <c r="A77" s="96"/>
      <c r="B77" s="98"/>
      <c r="C77" s="100"/>
      <c r="D77" s="102"/>
      <c r="E77" s="103"/>
      <c r="F77" s="9" t="s">
        <v>18</v>
      </c>
      <c r="G77" s="10">
        <f>H77+J77</f>
        <v>0</v>
      </c>
      <c r="H77" s="18"/>
      <c r="I77" s="18"/>
      <c r="J77" s="18"/>
      <c r="K77" s="10">
        <f>L77+N77</f>
        <v>0</v>
      </c>
      <c r="L77" s="18"/>
      <c r="M77" s="18"/>
      <c r="N77" s="18"/>
      <c r="O77" s="10">
        <f>P77+R77</f>
        <v>0</v>
      </c>
      <c r="P77" s="18"/>
      <c r="Q77" s="18"/>
      <c r="R77" s="18"/>
      <c r="S77" s="83"/>
      <c r="T77" s="84"/>
      <c r="U77" s="55"/>
    </row>
    <row r="78" spans="1:21" ht="11.25" customHeight="1">
      <c r="A78" s="96"/>
      <c r="B78" s="99"/>
      <c r="C78" s="100"/>
      <c r="D78" s="102"/>
      <c r="E78" s="103"/>
      <c r="F78" s="11" t="s">
        <v>90</v>
      </c>
      <c r="G78" s="18">
        <f>SUM(G76:G77)</f>
        <v>8.6</v>
      </c>
      <c r="H78" s="18">
        <f>SUM(H76:H77)</f>
        <v>8.6</v>
      </c>
      <c r="I78" s="18">
        <f>SUM(I76:I77)</f>
        <v>0</v>
      </c>
      <c r="J78" s="18">
        <f>SUM(J76:J77)</f>
        <v>0</v>
      </c>
      <c r="K78" s="18">
        <f aca="true" t="shared" si="24" ref="K78:T78">SUM(K76:K77)</f>
        <v>8</v>
      </c>
      <c r="L78" s="18">
        <f t="shared" si="24"/>
        <v>8</v>
      </c>
      <c r="M78" s="18">
        <f t="shared" si="24"/>
        <v>0</v>
      </c>
      <c r="N78" s="18">
        <f t="shared" si="24"/>
        <v>0</v>
      </c>
      <c r="O78" s="18">
        <f>SUM(O76:O77)</f>
        <v>8</v>
      </c>
      <c r="P78" s="18">
        <f>SUM(P76:P77)</f>
        <v>8</v>
      </c>
      <c r="Q78" s="18">
        <f>SUM(Q76:Q77)</f>
        <v>0</v>
      </c>
      <c r="R78" s="18">
        <f>SUM(R76:R77)</f>
        <v>0</v>
      </c>
      <c r="S78" s="18">
        <f t="shared" si="24"/>
        <v>8</v>
      </c>
      <c r="T78" s="54">
        <f t="shared" si="24"/>
        <v>8</v>
      </c>
      <c r="U78" s="55"/>
    </row>
    <row r="79" spans="1:21" ht="12" customHeight="1">
      <c r="A79" s="96" t="s">
        <v>20</v>
      </c>
      <c r="B79" s="97" t="s">
        <v>13</v>
      </c>
      <c r="C79" s="100" t="s">
        <v>25</v>
      </c>
      <c r="D79" s="102" t="s">
        <v>85</v>
      </c>
      <c r="E79" s="103"/>
      <c r="F79" s="9" t="s">
        <v>18</v>
      </c>
      <c r="G79" s="10">
        <f>H79+J79</f>
        <v>0</v>
      </c>
      <c r="H79" s="18"/>
      <c r="I79" s="18"/>
      <c r="J79" s="18"/>
      <c r="K79" s="10">
        <f>L79+N79</f>
        <v>0</v>
      </c>
      <c r="L79" s="18"/>
      <c r="M79" s="18"/>
      <c r="N79" s="18"/>
      <c r="O79" s="10">
        <f>P79+R79</f>
        <v>0</v>
      </c>
      <c r="P79" s="18"/>
      <c r="Q79" s="18"/>
      <c r="R79" s="18"/>
      <c r="S79" s="18">
        <v>0</v>
      </c>
      <c r="T79" s="54">
        <v>0</v>
      </c>
      <c r="U79" s="55"/>
    </row>
    <row r="80" spans="1:21" ht="10.5" customHeight="1">
      <c r="A80" s="96"/>
      <c r="B80" s="98"/>
      <c r="C80" s="100"/>
      <c r="D80" s="102"/>
      <c r="E80" s="103"/>
      <c r="F80" s="9" t="s">
        <v>19</v>
      </c>
      <c r="G80" s="10">
        <f>H80+J80</f>
        <v>0</v>
      </c>
      <c r="H80" s="18"/>
      <c r="I80" s="18"/>
      <c r="J80" s="18"/>
      <c r="K80" s="10">
        <f>L80+N80</f>
        <v>0</v>
      </c>
      <c r="L80" s="18"/>
      <c r="M80" s="18"/>
      <c r="N80" s="18"/>
      <c r="O80" s="10">
        <f>P80+R80</f>
        <v>0</v>
      </c>
      <c r="P80" s="18"/>
      <c r="Q80" s="18"/>
      <c r="R80" s="18"/>
      <c r="S80" s="18"/>
      <c r="T80" s="54"/>
      <c r="U80" s="55"/>
    </row>
    <row r="81" spans="1:21" ht="12" customHeight="1">
      <c r="A81" s="96"/>
      <c r="B81" s="99"/>
      <c r="C81" s="100"/>
      <c r="D81" s="102"/>
      <c r="E81" s="103"/>
      <c r="F81" s="11" t="s">
        <v>90</v>
      </c>
      <c r="G81" s="18">
        <f aca="true" t="shared" si="25" ref="G81:T81">SUM(G79:G80)</f>
        <v>0</v>
      </c>
      <c r="H81" s="18">
        <f t="shared" si="25"/>
        <v>0</v>
      </c>
      <c r="I81" s="18">
        <f t="shared" si="25"/>
        <v>0</v>
      </c>
      <c r="J81" s="18">
        <f t="shared" si="25"/>
        <v>0</v>
      </c>
      <c r="K81" s="18">
        <f t="shared" si="25"/>
        <v>0</v>
      </c>
      <c r="L81" s="18">
        <f t="shared" si="25"/>
        <v>0</v>
      </c>
      <c r="M81" s="18">
        <f t="shared" si="25"/>
        <v>0</v>
      </c>
      <c r="N81" s="18">
        <f t="shared" si="25"/>
        <v>0</v>
      </c>
      <c r="O81" s="18">
        <f t="shared" si="25"/>
        <v>0</v>
      </c>
      <c r="P81" s="18">
        <f t="shared" si="25"/>
        <v>0</v>
      </c>
      <c r="Q81" s="18">
        <f t="shared" si="25"/>
        <v>0</v>
      </c>
      <c r="R81" s="18">
        <f t="shared" si="25"/>
        <v>0</v>
      </c>
      <c r="S81" s="18">
        <f t="shared" si="25"/>
        <v>0</v>
      </c>
      <c r="T81" s="54">
        <f t="shared" si="25"/>
        <v>0</v>
      </c>
      <c r="U81" s="55"/>
    </row>
    <row r="82" spans="1:21" ht="13.5" thickBot="1">
      <c r="A82" s="14" t="s">
        <v>20</v>
      </c>
      <c r="B82" s="15" t="s">
        <v>13</v>
      </c>
      <c r="C82" s="119" t="s">
        <v>92</v>
      </c>
      <c r="D82" s="120"/>
      <c r="E82" s="120"/>
      <c r="F82" s="120"/>
      <c r="G82" s="20">
        <f>SUM(G69+G72+G75+G78+G81)</f>
        <v>22.8</v>
      </c>
      <c r="H82" s="20">
        <f aca="true" t="shared" si="26" ref="H82:T82">SUM(H69+H72+H75+H78+H81)</f>
        <v>22.8</v>
      </c>
      <c r="I82" s="20">
        <f t="shared" si="26"/>
        <v>0</v>
      </c>
      <c r="J82" s="20">
        <f t="shared" si="26"/>
        <v>0</v>
      </c>
      <c r="K82" s="20">
        <f t="shared" si="26"/>
        <v>26</v>
      </c>
      <c r="L82" s="20">
        <f t="shared" si="26"/>
        <v>26</v>
      </c>
      <c r="M82" s="20">
        <f t="shared" si="26"/>
        <v>0</v>
      </c>
      <c r="N82" s="20">
        <f t="shared" si="26"/>
        <v>0</v>
      </c>
      <c r="O82" s="20">
        <f t="shared" si="26"/>
        <v>26</v>
      </c>
      <c r="P82" s="20">
        <f t="shared" si="26"/>
        <v>26</v>
      </c>
      <c r="Q82" s="20">
        <f t="shared" si="26"/>
        <v>0</v>
      </c>
      <c r="R82" s="20">
        <f t="shared" si="26"/>
        <v>0</v>
      </c>
      <c r="S82" s="20">
        <f t="shared" si="26"/>
        <v>33</v>
      </c>
      <c r="T82" s="20">
        <f t="shared" si="26"/>
        <v>33</v>
      </c>
      <c r="U82" s="56"/>
    </row>
    <row r="83" spans="1:21" ht="12" customHeight="1" thickBot="1">
      <c r="A83" s="19" t="s">
        <v>20</v>
      </c>
      <c r="B83" s="110" t="s">
        <v>93</v>
      </c>
      <c r="C83" s="111"/>
      <c r="D83" s="111"/>
      <c r="E83" s="111"/>
      <c r="F83" s="111"/>
      <c r="G83" s="20">
        <f>SUM(G82)</f>
        <v>22.8</v>
      </c>
      <c r="H83" s="20">
        <f aca="true" t="shared" si="27" ref="H83:N83">SUM(H82)</f>
        <v>22.8</v>
      </c>
      <c r="I83" s="20">
        <f t="shared" si="27"/>
        <v>0</v>
      </c>
      <c r="J83" s="16">
        <f t="shared" si="27"/>
        <v>0</v>
      </c>
      <c r="K83" s="20">
        <f t="shared" si="27"/>
        <v>26</v>
      </c>
      <c r="L83" s="20">
        <f t="shared" si="27"/>
        <v>26</v>
      </c>
      <c r="M83" s="20">
        <f t="shared" si="27"/>
        <v>0</v>
      </c>
      <c r="N83" s="20">
        <f t="shared" si="27"/>
        <v>0</v>
      </c>
      <c r="O83" s="16">
        <f aca="true" t="shared" si="28" ref="O83:T83">SUM(O82)</f>
        <v>26</v>
      </c>
      <c r="P83" s="16">
        <f t="shared" si="28"/>
        <v>26</v>
      </c>
      <c r="Q83" s="16">
        <f t="shared" si="28"/>
        <v>0</v>
      </c>
      <c r="R83" s="16">
        <f t="shared" si="28"/>
        <v>0</v>
      </c>
      <c r="S83" s="20">
        <f t="shared" si="28"/>
        <v>33</v>
      </c>
      <c r="T83" s="85">
        <f t="shared" si="28"/>
        <v>33</v>
      </c>
      <c r="U83" s="56"/>
    </row>
    <row r="84" spans="1:21" ht="28.5" customHeight="1" thickBot="1">
      <c r="A84" s="6" t="s">
        <v>21</v>
      </c>
      <c r="B84" s="124" t="s">
        <v>36</v>
      </c>
      <c r="C84" s="125"/>
      <c r="D84" s="125"/>
      <c r="E84" s="125"/>
      <c r="F84" s="125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55"/>
    </row>
    <row r="85" spans="1:21" ht="15" customHeight="1" thickBot="1">
      <c r="A85" s="7" t="s">
        <v>21</v>
      </c>
      <c r="B85" s="8" t="s">
        <v>13</v>
      </c>
      <c r="C85" s="115" t="s">
        <v>37</v>
      </c>
      <c r="D85" s="116"/>
      <c r="E85" s="116"/>
      <c r="F85" s="116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55"/>
    </row>
    <row r="86" spans="1:21" ht="10.5" customHeight="1">
      <c r="A86" s="121" t="s">
        <v>21</v>
      </c>
      <c r="B86" s="99" t="s">
        <v>13</v>
      </c>
      <c r="C86" s="128" t="s">
        <v>13</v>
      </c>
      <c r="D86" s="102" t="s">
        <v>38</v>
      </c>
      <c r="E86" s="106"/>
      <c r="F86" s="9" t="s">
        <v>18</v>
      </c>
      <c r="G86" s="10">
        <f>H86+J86</f>
        <v>0</v>
      </c>
      <c r="H86" s="18"/>
      <c r="I86" s="18"/>
      <c r="J86" s="18"/>
      <c r="K86" s="10">
        <f>L86+N86</f>
        <v>0</v>
      </c>
      <c r="L86" s="18"/>
      <c r="M86" s="18"/>
      <c r="N86" s="18"/>
      <c r="O86" s="10">
        <f>P86+R86</f>
        <v>0</v>
      </c>
      <c r="P86" s="18"/>
      <c r="Q86" s="18"/>
      <c r="R86" s="18"/>
      <c r="S86" s="18"/>
      <c r="T86" s="54"/>
      <c r="U86" s="55"/>
    </row>
    <row r="87" spans="1:21" ht="12.75" customHeight="1">
      <c r="A87" s="96"/>
      <c r="B87" s="107"/>
      <c r="C87" s="129"/>
      <c r="D87" s="102"/>
      <c r="E87" s="103"/>
      <c r="F87" s="9" t="s">
        <v>39</v>
      </c>
      <c r="G87" s="10">
        <f>H87+J87</f>
        <v>3124</v>
      </c>
      <c r="H87" s="18">
        <v>3124</v>
      </c>
      <c r="I87" s="18"/>
      <c r="J87" s="18"/>
      <c r="K87" s="10">
        <f>L87+N87</f>
        <v>3054</v>
      </c>
      <c r="L87" s="21">
        <v>3054</v>
      </c>
      <c r="M87" s="18"/>
      <c r="N87" s="18"/>
      <c r="O87" s="10">
        <f>P87+R87</f>
        <v>3054</v>
      </c>
      <c r="P87" s="21">
        <v>3054</v>
      </c>
      <c r="Q87" s="18"/>
      <c r="R87" s="18"/>
      <c r="S87" s="18">
        <v>3602</v>
      </c>
      <c r="T87" s="54">
        <v>3576</v>
      </c>
      <c r="U87" s="55"/>
    </row>
    <row r="88" spans="1:21" ht="10.5" customHeight="1">
      <c r="A88" s="96"/>
      <c r="B88" s="107"/>
      <c r="C88" s="129"/>
      <c r="D88" s="102"/>
      <c r="E88" s="103"/>
      <c r="F88" s="11" t="s">
        <v>90</v>
      </c>
      <c r="G88" s="18">
        <f>SUM(G86:G87)</f>
        <v>3124</v>
      </c>
      <c r="H88" s="18">
        <f>SUM(H86:H87)</f>
        <v>3124</v>
      </c>
      <c r="I88" s="18">
        <f>SUM(I86:I87)</f>
        <v>0</v>
      </c>
      <c r="J88" s="18">
        <f>SUM(J86:J87)</f>
        <v>0</v>
      </c>
      <c r="K88" s="21">
        <f aca="true" t="shared" si="29" ref="K88:T88">SUM(K86:K87)</f>
        <v>3054</v>
      </c>
      <c r="L88" s="21">
        <f t="shared" si="29"/>
        <v>3054</v>
      </c>
      <c r="M88" s="18">
        <f t="shared" si="29"/>
        <v>0</v>
      </c>
      <c r="N88" s="18">
        <f t="shared" si="29"/>
        <v>0</v>
      </c>
      <c r="O88" s="21">
        <f>SUM(O86:O87)</f>
        <v>3054</v>
      </c>
      <c r="P88" s="21">
        <f>SUM(P86:P87)</f>
        <v>3054</v>
      </c>
      <c r="Q88" s="18">
        <f>SUM(Q86:Q87)</f>
        <v>0</v>
      </c>
      <c r="R88" s="18">
        <f>SUM(R86:R87)</f>
        <v>0</v>
      </c>
      <c r="S88" s="18">
        <f t="shared" si="29"/>
        <v>3602</v>
      </c>
      <c r="T88" s="54">
        <f t="shared" si="29"/>
        <v>3576</v>
      </c>
      <c r="U88" s="55"/>
    </row>
    <row r="89" spans="1:21" ht="12" customHeight="1">
      <c r="A89" s="96" t="s">
        <v>21</v>
      </c>
      <c r="B89" s="97" t="s">
        <v>13</v>
      </c>
      <c r="C89" s="100" t="s">
        <v>20</v>
      </c>
      <c r="D89" s="102" t="s">
        <v>103</v>
      </c>
      <c r="E89" s="103"/>
      <c r="F89" s="9" t="s">
        <v>18</v>
      </c>
      <c r="G89" s="10">
        <f>H89+J89</f>
        <v>0</v>
      </c>
      <c r="H89" s="18"/>
      <c r="I89" s="18"/>
      <c r="J89" s="18"/>
      <c r="K89" s="10">
        <f>L89+N89</f>
        <v>0</v>
      </c>
      <c r="L89" s="21"/>
      <c r="M89" s="18"/>
      <c r="N89" s="18"/>
      <c r="O89" s="10">
        <f>P89+R89</f>
        <v>0</v>
      </c>
      <c r="P89" s="21"/>
      <c r="Q89" s="18"/>
      <c r="R89" s="18"/>
      <c r="S89" s="18"/>
      <c r="T89" s="54"/>
      <c r="U89" s="55"/>
    </row>
    <row r="90" spans="1:21" ht="13.5" customHeight="1">
      <c r="A90" s="96"/>
      <c r="B90" s="98"/>
      <c r="C90" s="100"/>
      <c r="D90" s="102"/>
      <c r="E90" s="103"/>
      <c r="F90" s="9" t="s">
        <v>39</v>
      </c>
      <c r="G90" s="10">
        <f>H90+J90</f>
        <v>0</v>
      </c>
      <c r="H90" s="18"/>
      <c r="I90" s="18"/>
      <c r="J90" s="18"/>
      <c r="K90" s="10">
        <f>L90+N90</f>
        <v>0</v>
      </c>
      <c r="L90" s="21">
        <v>0</v>
      </c>
      <c r="M90" s="18"/>
      <c r="N90" s="18"/>
      <c r="O90" s="10">
        <f>P90+R90</f>
        <v>0</v>
      </c>
      <c r="P90" s="21">
        <v>0</v>
      </c>
      <c r="Q90" s="18"/>
      <c r="R90" s="18"/>
      <c r="S90" s="18">
        <v>0</v>
      </c>
      <c r="T90" s="54">
        <v>0</v>
      </c>
      <c r="U90" s="55"/>
    </row>
    <row r="91" spans="1:21" ht="12" customHeight="1">
      <c r="A91" s="96"/>
      <c r="B91" s="99"/>
      <c r="C91" s="100"/>
      <c r="D91" s="102"/>
      <c r="E91" s="103"/>
      <c r="F91" s="11" t="s">
        <v>90</v>
      </c>
      <c r="G91" s="18">
        <f>SUM(G89:G90)</f>
        <v>0</v>
      </c>
      <c r="H91" s="18">
        <f>SUM(H89:H90)</f>
        <v>0</v>
      </c>
      <c r="I91" s="18">
        <f>SUM(I89:I90)</f>
        <v>0</v>
      </c>
      <c r="J91" s="18">
        <f>SUM(J89:J90)</f>
        <v>0</v>
      </c>
      <c r="K91" s="18">
        <f aca="true" t="shared" si="30" ref="K91:T91">SUM(K89:K90)</f>
        <v>0</v>
      </c>
      <c r="L91" s="18">
        <f t="shared" si="30"/>
        <v>0</v>
      </c>
      <c r="M91" s="18">
        <f t="shared" si="30"/>
        <v>0</v>
      </c>
      <c r="N91" s="18">
        <f t="shared" si="30"/>
        <v>0</v>
      </c>
      <c r="O91" s="18">
        <f>SUM(O89:O90)</f>
        <v>0</v>
      </c>
      <c r="P91" s="18">
        <f>SUM(P89:P90)</f>
        <v>0</v>
      </c>
      <c r="Q91" s="18">
        <f>SUM(Q89:Q90)</f>
        <v>0</v>
      </c>
      <c r="R91" s="18">
        <f>SUM(R89:R90)</f>
        <v>0</v>
      </c>
      <c r="S91" s="18">
        <f t="shared" si="30"/>
        <v>0</v>
      </c>
      <c r="T91" s="18">
        <f t="shared" si="30"/>
        <v>0</v>
      </c>
      <c r="U91" s="55"/>
    </row>
    <row r="92" spans="1:21" ht="12" customHeight="1">
      <c r="A92" s="96" t="s">
        <v>21</v>
      </c>
      <c r="B92" s="97" t="s">
        <v>13</v>
      </c>
      <c r="C92" s="100" t="s">
        <v>21</v>
      </c>
      <c r="D92" s="102" t="s">
        <v>40</v>
      </c>
      <c r="E92" s="103"/>
      <c r="F92" s="9" t="s">
        <v>18</v>
      </c>
      <c r="G92" s="10">
        <f>H92+J92</f>
        <v>0</v>
      </c>
      <c r="H92" s="18"/>
      <c r="I92" s="18"/>
      <c r="J92" s="18"/>
      <c r="K92" s="10">
        <f>L92+N92</f>
        <v>0</v>
      </c>
      <c r="L92" s="21"/>
      <c r="M92" s="18"/>
      <c r="N92" s="18"/>
      <c r="O92" s="10">
        <f>P92+R92</f>
        <v>0</v>
      </c>
      <c r="P92" s="21"/>
      <c r="Q92" s="18"/>
      <c r="R92" s="18"/>
      <c r="S92" s="18"/>
      <c r="T92" s="54"/>
      <c r="U92" s="55"/>
    </row>
    <row r="93" spans="1:21" ht="13.5" customHeight="1">
      <c r="A93" s="96"/>
      <c r="B93" s="98"/>
      <c r="C93" s="100"/>
      <c r="D93" s="102"/>
      <c r="E93" s="103"/>
      <c r="F93" s="9" t="s">
        <v>39</v>
      </c>
      <c r="G93" s="10">
        <f>H93+J93</f>
        <v>17</v>
      </c>
      <c r="H93" s="18">
        <v>17</v>
      </c>
      <c r="I93" s="18"/>
      <c r="J93" s="18"/>
      <c r="K93" s="10">
        <f>L93+N93</f>
        <v>17.9</v>
      </c>
      <c r="L93" s="21">
        <v>17.9</v>
      </c>
      <c r="M93" s="18"/>
      <c r="N93" s="18"/>
      <c r="O93" s="10">
        <f>P93+R93</f>
        <v>17.9</v>
      </c>
      <c r="P93" s="21">
        <v>17.9</v>
      </c>
      <c r="Q93" s="18"/>
      <c r="R93" s="18"/>
      <c r="S93" s="18">
        <v>20.4</v>
      </c>
      <c r="T93" s="54">
        <v>16.2</v>
      </c>
      <c r="U93" s="55"/>
    </row>
    <row r="94" spans="1:21" ht="12.75" customHeight="1">
      <c r="A94" s="96"/>
      <c r="B94" s="99"/>
      <c r="C94" s="100"/>
      <c r="D94" s="102"/>
      <c r="E94" s="103"/>
      <c r="F94" s="11" t="s">
        <v>90</v>
      </c>
      <c r="G94" s="18">
        <f>SUM(G92:G93)</f>
        <v>17</v>
      </c>
      <c r="H94" s="18">
        <f>SUM(H92:H93)</f>
        <v>17</v>
      </c>
      <c r="I94" s="18">
        <f>SUM(I92:I93)</f>
        <v>0</v>
      </c>
      <c r="J94" s="18">
        <f>SUM(J92:J93)</f>
        <v>0</v>
      </c>
      <c r="K94" s="21">
        <f aca="true" t="shared" si="31" ref="K94:T94">SUM(K92:K93)</f>
        <v>17.9</v>
      </c>
      <c r="L94" s="21">
        <f t="shared" si="31"/>
        <v>17.9</v>
      </c>
      <c r="M94" s="18">
        <f t="shared" si="31"/>
        <v>0</v>
      </c>
      <c r="N94" s="18">
        <f t="shared" si="31"/>
        <v>0</v>
      </c>
      <c r="O94" s="21">
        <f>SUM(O92:O93)</f>
        <v>17.9</v>
      </c>
      <c r="P94" s="21">
        <f>SUM(P92:P93)</f>
        <v>17.9</v>
      </c>
      <c r="Q94" s="18">
        <f>SUM(Q92:Q93)</f>
        <v>0</v>
      </c>
      <c r="R94" s="18">
        <f>SUM(R92:R93)</f>
        <v>0</v>
      </c>
      <c r="S94" s="18">
        <f t="shared" si="31"/>
        <v>20.4</v>
      </c>
      <c r="T94" s="54">
        <f t="shared" si="31"/>
        <v>16.2</v>
      </c>
      <c r="U94" s="55"/>
    </row>
    <row r="95" spans="1:21" ht="10.5" customHeight="1">
      <c r="A95" s="96" t="s">
        <v>21</v>
      </c>
      <c r="B95" s="97" t="s">
        <v>13</v>
      </c>
      <c r="C95" s="100" t="s">
        <v>23</v>
      </c>
      <c r="D95" s="102" t="s">
        <v>104</v>
      </c>
      <c r="E95" s="103"/>
      <c r="F95" s="9" t="s">
        <v>18</v>
      </c>
      <c r="G95" s="10">
        <f>H95+J95</f>
        <v>0</v>
      </c>
      <c r="H95" s="65"/>
      <c r="I95" s="18"/>
      <c r="J95" s="18"/>
      <c r="K95" s="10">
        <f>L95+N95</f>
        <v>0</v>
      </c>
      <c r="L95" s="21"/>
      <c r="M95" s="18"/>
      <c r="N95" s="18"/>
      <c r="O95" s="10">
        <f>P95+R95</f>
        <v>0</v>
      </c>
      <c r="P95" s="21"/>
      <c r="Q95" s="18"/>
      <c r="R95" s="18"/>
      <c r="S95" s="18"/>
      <c r="T95" s="54"/>
      <c r="U95" s="55"/>
    </row>
    <row r="96" spans="1:21" ht="13.5" customHeight="1">
      <c r="A96" s="96"/>
      <c r="B96" s="98"/>
      <c r="C96" s="100"/>
      <c r="D96" s="102"/>
      <c r="E96" s="103"/>
      <c r="F96" s="9" t="s">
        <v>39</v>
      </c>
      <c r="G96" s="10">
        <f>H96+J96</f>
        <v>62.5</v>
      </c>
      <c r="H96" s="18">
        <v>62.5</v>
      </c>
      <c r="I96" s="18">
        <v>33</v>
      </c>
      <c r="J96" s="18"/>
      <c r="K96" s="10">
        <f>L96+N96</f>
        <v>61.1</v>
      </c>
      <c r="L96" s="21">
        <v>61.1</v>
      </c>
      <c r="M96" s="18">
        <v>32</v>
      </c>
      <c r="N96" s="18"/>
      <c r="O96" s="10">
        <f>P96+R96</f>
        <v>61.1</v>
      </c>
      <c r="P96" s="21">
        <v>61.1</v>
      </c>
      <c r="Q96" s="18">
        <v>32</v>
      </c>
      <c r="R96" s="18"/>
      <c r="S96" s="18">
        <v>82.8</v>
      </c>
      <c r="T96" s="54">
        <v>82.2</v>
      </c>
      <c r="U96" s="55"/>
    </row>
    <row r="97" spans="1:21" ht="12.75" customHeight="1">
      <c r="A97" s="96"/>
      <c r="B97" s="99"/>
      <c r="C97" s="100"/>
      <c r="D97" s="102"/>
      <c r="E97" s="103"/>
      <c r="F97" s="11" t="s">
        <v>90</v>
      </c>
      <c r="G97" s="21">
        <f>SUM(G95:G96)</f>
        <v>62.5</v>
      </c>
      <c r="H97" s="21">
        <f>SUM(H95:H96)</f>
        <v>62.5</v>
      </c>
      <c r="I97" s="18">
        <f>SUM(I95:I96)</f>
        <v>33</v>
      </c>
      <c r="J97" s="18">
        <f>SUM(J95:J96)</f>
        <v>0</v>
      </c>
      <c r="K97" s="21">
        <f aca="true" t="shared" si="32" ref="K97:T97">SUM(K95:K96)</f>
        <v>61.1</v>
      </c>
      <c r="L97" s="21">
        <f t="shared" si="32"/>
        <v>61.1</v>
      </c>
      <c r="M97" s="18">
        <f t="shared" si="32"/>
        <v>32</v>
      </c>
      <c r="N97" s="18">
        <f t="shared" si="32"/>
        <v>0</v>
      </c>
      <c r="O97" s="21">
        <f>SUM(O95:O96)</f>
        <v>61.1</v>
      </c>
      <c r="P97" s="21">
        <f>SUM(P95:P96)</f>
        <v>61.1</v>
      </c>
      <c r="Q97" s="18">
        <f>SUM(Q95:Q96)</f>
        <v>32</v>
      </c>
      <c r="R97" s="18">
        <f>SUM(R95:R96)</f>
        <v>0</v>
      </c>
      <c r="S97" s="18">
        <f t="shared" si="32"/>
        <v>82.8</v>
      </c>
      <c r="T97" s="54">
        <f t="shared" si="32"/>
        <v>82.2</v>
      </c>
      <c r="U97" s="55"/>
    </row>
    <row r="98" spans="1:21" ht="18" customHeight="1" thickBot="1">
      <c r="A98" s="22" t="s">
        <v>21</v>
      </c>
      <c r="B98" s="13" t="s">
        <v>13</v>
      </c>
      <c r="C98" s="119" t="s">
        <v>92</v>
      </c>
      <c r="D98" s="120"/>
      <c r="E98" s="120"/>
      <c r="F98" s="120"/>
      <c r="G98" s="16">
        <f>SUM(G88+G91+G94+G97)</f>
        <v>3203.5</v>
      </c>
      <c r="H98" s="16">
        <f>SUM(H88+H91+H94+H97)</f>
        <v>3203.5</v>
      </c>
      <c r="I98" s="16">
        <f>SUM(I88+I91+I94+I97)</f>
        <v>33</v>
      </c>
      <c r="J98" s="16">
        <f>SUM(J88+J91+J94+J97)</f>
        <v>0</v>
      </c>
      <c r="K98" s="16">
        <f aca="true" t="shared" si="33" ref="K98:T98">SUM(K88+K91+K94+K97)</f>
        <v>3133</v>
      </c>
      <c r="L98" s="16">
        <f t="shared" si="33"/>
        <v>3133</v>
      </c>
      <c r="M98" s="16">
        <f t="shared" si="33"/>
        <v>32</v>
      </c>
      <c r="N98" s="16">
        <f t="shared" si="33"/>
        <v>0</v>
      </c>
      <c r="O98" s="16">
        <f>SUM(O88+O91+O94+O97)</f>
        <v>3133</v>
      </c>
      <c r="P98" s="16">
        <f>SUM(P88+P91+P94+P97)</f>
        <v>3133</v>
      </c>
      <c r="Q98" s="16">
        <f>SUM(Q88+Q91+Q94+Q97)</f>
        <v>32</v>
      </c>
      <c r="R98" s="16">
        <f>SUM(R88+R91+R94+R97)</f>
        <v>0</v>
      </c>
      <c r="S98" s="20">
        <f t="shared" si="33"/>
        <v>3705.2000000000003</v>
      </c>
      <c r="T98" s="20">
        <f t="shared" si="33"/>
        <v>3674.3999999999996</v>
      </c>
      <c r="U98" s="55"/>
    </row>
    <row r="99" spans="1:21" ht="15.75" customHeight="1" thickBot="1">
      <c r="A99" s="19" t="s">
        <v>21</v>
      </c>
      <c r="B99" s="110" t="s">
        <v>93</v>
      </c>
      <c r="C99" s="111"/>
      <c r="D99" s="111"/>
      <c r="E99" s="111"/>
      <c r="F99" s="111"/>
      <c r="G99" s="16">
        <f>SUM(G98)</f>
        <v>3203.5</v>
      </c>
      <c r="H99" s="16">
        <f aca="true" t="shared" si="34" ref="H99:R99">SUM(H98)</f>
        <v>3203.5</v>
      </c>
      <c r="I99" s="16">
        <f t="shared" si="34"/>
        <v>33</v>
      </c>
      <c r="J99" s="16">
        <f t="shared" si="34"/>
        <v>0</v>
      </c>
      <c r="K99" s="23">
        <f t="shared" si="34"/>
        <v>3133</v>
      </c>
      <c r="L99" s="23">
        <f t="shared" si="34"/>
        <v>3133</v>
      </c>
      <c r="M99" s="16">
        <f t="shared" si="34"/>
        <v>32</v>
      </c>
      <c r="N99" s="16">
        <f t="shared" si="34"/>
        <v>0</v>
      </c>
      <c r="O99" s="16">
        <f t="shared" si="34"/>
        <v>3133</v>
      </c>
      <c r="P99" s="16">
        <f t="shared" si="34"/>
        <v>3133</v>
      </c>
      <c r="Q99" s="16">
        <f t="shared" si="34"/>
        <v>32</v>
      </c>
      <c r="R99" s="16">
        <f t="shared" si="34"/>
        <v>0</v>
      </c>
      <c r="S99" s="20">
        <f>SUM(S89+S92+S95+S98)</f>
        <v>3705.2000000000003</v>
      </c>
      <c r="T99" s="85">
        <f>SUM(T89+T92+T95+T98)</f>
        <v>3674.3999999999996</v>
      </c>
      <c r="U99" s="56"/>
    </row>
    <row r="100" spans="1:21" ht="15" customHeight="1" thickBot="1">
      <c r="A100" s="24" t="s">
        <v>23</v>
      </c>
      <c r="B100" s="112" t="s">
        <v>41</v>
      </c>
      <c r="C100" s="113"/>
      <c r="D100" s="113"/>
      <c r="E100" s="113"/>
      <c r="F100" s="113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55"/>
    </row>
    <row r="101" spans="1:21" ht="18" customHeight="1" thickBot="1">
      <c r="A101" s="7" t="s">
        <v>23</v>
      </c>
      <c r="B101" s="8" t="s">
        <v>13</v>
      </c>
      <c r="C101" s="115" t="s">
        <v>42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55"/>
    </row>
    <row r="102" spans="1:21" ht="12.75" customHeight="1">
      <c r="A102" s="96" t="s">
        <v>23</v>
      </c>
      <c r="B102" s="97" t="s">
        <v>13</v>
      </c>
      <c r="C102" s="100" t="s">
        <v>13</v>
      </c>
      <c r="D102" s="101" t="s">
        <v>43</v>
      </c>
      <c r="E102" s="103"/>
      <c r="F102" s="9" t="s">
        <v>18</v>
      </c>
      <c r="G102" s="10">
        <f>H102+J102</f>
        <v>0</v>
      </c>
      <c r="H102" s="25"/>
      <c r="I102" s="10"/>
      <c r="J102" s="10"/>
      <c r="K102" s="10">
        <f>L102+N102</f>
        <v>0</v>
      </c>
      <c r="L102" s="25"/>
      <c r="M102" s="10"/>
      <c r="N102" s="10"/>
      <c r="O102" s="10">
        <f>P102+R102</f>
        <v>0</v>
      </c>
      <c r="P102" s="25"/>
      <c r="Q102" s="10"/>
      <c r="R102" s="10"/>
      <c r="S102" s="10"/>
      <c r="T102" s="51"/>
      <c r="U102" s="55"/>
    </row>
    <row r="103" spans="1:21" ht="12.75" customHeight="1">
      <c r="A103" s="96"/>
      <c r="B103" s="98"/>
      <c r="C103" s="100"/>
      <c r="D103" s="102"/>
      <c r="E103" s="103"/>
      <c r="F103" s="9" t="s">
        <v>39</v>
      </c>
      <c r="G103" s="10">
        <f>H103+J103</f>
        <v>167.4</v>
      </c>
      <c r="H103" s="10">
        <v>167.4</v>
      </c>
      <c r="I103" s="10"/>
      <c r="J103" s="10"/>
      <c r="K103" s="10">
        <f>L103+N103</f>
        <v>163</v>
      </c>
      <c r="L103" s="25">
        <v>163</v>
      </c>
      <c r="M103" s="10"/>
      <c r="N103" s="10"/>
      <c r="O103" s="10">
        <f>P103+R103</f>
        <v>163</v>
      </c>
      <c r="P103" s="25">
        <v>163</v>
      </c>
      <c r="Q103" s="10"/>
      <c r="R103" s="10"/>
      <c r="S103" s="10">
        <v>144.5</v>
      </c>
      <c r="T103" s="51">
        <v>140</v>
      </c>
      <c r="U103" s="55"/>
    </row>
    <row r="104" spans="1:21" ht="13.5" customHeight="1">
      <c r="A104" s="96"/>
      <c r="B104" s="99"/>
      <c r="C104" s="100"/>
      <c r="D104" s="102"/>
      <c r="E104" s="103"/>
      <c r="F104" s="11" t="s">
        <v>90</v>
      </c>
      <c r="G104" s="10">
        <f>SUM(G102:G103)</f>
        <v>167.4</v>
      </c>
      <c r="H104" s="10">
        <f>SUM(H102:H103)</f>
        <v>167.4</v>
      </c>
      <c r="I104" s="10">
        <f>SUM(I102:I103)</f>
        <v>0</v>
      </c>
      <c r="J104" s="10">
        <f>SUM(J102:J103)</f>
        <v>0</v>
      </c>
      <c r="K104" s="25">
        <f aca="true" t="shared" si="35" ref="K104:T104">SUM(K102:K103)</f>
        <v>163</v>
      </c>
      <c r="L104" s="25">
        <f t="shared" si="35"/>
        <v>163</v>
      </c>
      <c r="M104" s="10">
        <f t="shared" si="35"/>
        <v>0</v>
      </c>
      <c r="N104" s="10">
        <f t="shared" si="35"/>
        <v>0</v>
      </c>
      <c r="O104" s="25">
        <f>SUM(O102:O103)</f>
        <v>163</v>
      </c>
      <c r="P104" s="25">
        <f>SUM(P102:P103)</f>
        <v>163</v>
      </c>
      <c r="Q104" s="10">
        <f>SUM(Q102:Q103)</f>
        <v>0</v>
      </c>
      <c r="R104" s="10">
        <f>SUM(R102:R103)</f>
        <v>0</v>
      </c>
      <c r="S104" s="10">
        <f t="shared" si="35"/>
        <v>144.5</v>
      </c>
      <c r="T104" s="51">
        <f t="shared" si="35"/>
        <v>140</v>
      </c>
      <c r="U104" s="55"/>
    </row>
    <row r="105" spans="1:21" ht="12" customHeight="1">
      <c r="A105" s="121" t="s">
        <v>23</v>
      </c>
      <c r="B105" s="99" t="s">
        <v>13</v>
      </c>
      <c r="C105" s="122" t="s">
        <v>20</v>
      </c>
      <c r="D105" s="101" t="s">
        <v>44</v>
      </c>
      <c r="E105" s="106"/>
      <c r="F105" s="9" t="s">
        <v>18</v>
      </c>
      <c r="G105" s="10">
        <f>H105+J105</f>
        <v>0</v>
      </c>
      <c r="H105" s="10"/>
      <c r="I105" s="10"/>
      <c r="J105" s="10"/>
      <c r="K105" s="10">
        <f>L105+N105</f>
        <v>0</v>
      </c>
      <c r="L105" s="25"/>
      <c r="M105" s="10"/>
      <c r="N105" s="10"/>
      <c r="O105" s="10">
        <f>P105+R105</f>
        <v>0</v>
      </c>
      <c r="P105" s="25"/>
      <c r="Q105" s="10"/>
      <c r="R105" s="10"/>
      <c r="S105" s="18"/>
      <c r="T105" s="54"/>
      <c r="U105" s="55"/>
    </row>
    <row r="106" spans="1:21" ht="12.75" customHeight="1">
      <c r="A106" s="96"/>
      <c r="B106" s="107"/>
      <c r="C106" s="100"/>
      <c r="D106" s="102"/>
      <c r="E106" s="103"/>
      <c r="F106" s="9" t="s">
        <v>39</v>
      </c>
      <c r="G106" s="10">
        <f>H106+J106</f>
        <v>454.7</v>
      </c>
      <c r="H106" s="10">
        <v>454.7</v>
      </c>
      <c r="I106" s="10"/>
      <c r="J106" s="10"/>
      <c r="K106" s="10">
        <f>L106+N106</f>
        <v>479.8</v>
      </c>
      <c r="L106" s="25">
        <v>479.8</v>
      </c>
      <c r="M106" s="10"/>
      <c r="N106" s="10"/>
      <c r="O106" s="10">
        <f>P106+R106</f>
        <v>479.8</v>
      </c>
      <c r="P106" s="25">
        <v>479.8</v>
      </c>
      <c r="Q106" s="10"/>
      <c r="R106" s="10"/>
      <c r="S106" s="18">
        <v>494</v>
      </c>
      <c r="T106" s="54">
        <v>487</v>
      </c>
      <c r="U106" s="55"/>
    </row>
    <row r="107" spans="1:21" ht="12.75" customHeight="1">
      <c r="A107" s="96"/>
      <c r="B107" s="107"/>
      <c r="C107" s="100"/>
      <c r="D107" s="102"/>
      <c r="E107" s="103"/>
      <c r="F107" s="11" t="s">
        <v>90</v>
      </c>
      <c r="G107" s="10">
        <f>SUM(G105:G106)</f>
        <v>454.7</v>
      </c>
      <c r="H107" s="10">
        <f>SUM(H105:H106)</f>
        <v>454.7</v>
      </c>
      <c r="I107" s="10">
        <f>SUM(I105:I106)</f>
        <v>0</v>
      </c>
      <c r="J107" s="10">
        <f>SUM(J105:J106)</f>
        <v>0</v>
      </c>
      <c r="K107" s="25">
        <f aca="true" t="shared" si="36" ref="K107:T107">SUM(K105:K106)</f>
        <v>479.8</v>
      </c>
      <c r="L107" s="25">
        <f t="shared" si="36"/>
        <v>479.8</v>
      </c>
      <c r="M107" s="10">
        <f t="shared" si="36"/>
        <v>0</v>
      </c>
      <c r="N107" s="10">
        <f t="shared" si="36"/>
        <v>0</v>
      </c>
      <c r="O107" s="25">
        <f>SUM(O105:O106)</f>
        <v>479.8</v>
      </c>
      <c r="P107" s="25">
        <f>SUM(P105:P106)</f>
        <v>479.8</v>
      </c>
      <c r="Q107" s="10">
        <f>SUM(Q105:Q106)</f>
        <v>0</v>
      </c>
      <c r="R107" s="10">
        <f>SUM(R105:R106)</f>
        <v>0</v>
      </c>
      <c r="S107" s="10">
        <f t="shared" si="36"/>
        <v>494</v>
      </c>
      <c r="T107" s="51">
        <f t="shared" si="36"/>
        <v>487</v>
      </c>
      <c r="U107" s="55"/>
    </row>
    <row r="108" spans="1:21" ht="12.75" customHeight="1">
      <c r="A108" s="96" t="s">
        <v>23</v>
      </c>
      <c r="B108" s="107" t="s">
        <v>13</v>
      </c>
      <c r="C108" s="100" t="s">
        <v>21</v>
      </c>
      <c r="D108" s="102" t="s">
        <v>45</v>
      </c>
      <c r="E108" s="103"/>
      <c r="F108" s="9" t="s">
        <v>18</v>
      </c>
      <c r="G108" s="10">
        <f>H108+J108</f>
        <v>0</v>
      </c>
      <c r="H108" s="10"/>
      <c r="I108" s="10"/>
      <c r="J108" s="10"/>
      <c r="K108" s="10">
        <f>L108+N108</f>
        <v>0</v>
      </c>
      <c r="L108" s="25"/>
      <c r="M108" s="10"/>
      <c r="N108" s="10"/>
      <c r="O108" s="10">
        <f>P108+R108</f>
        <v>0</v>
      </c>
      <c r="P108" s="25"/>
      <c r="Q108" s="10"/>
      <c r="R108" s="10"/>
      <c r="S108" s="18"/>
      <c r="T108" s="54"/>
      <c r="U108" s="55"/>
    </row>
    <row r="109" spans="1:21" ht="12.75" customHeight="1">
      <c r="A109" s="96"/>
      <c r="B109" s="107"/>
      <c r="C109" s="100"/>
      <c r="D109" s="102"/>
      <c r="E109" s="103"/>
      <c r="F109" s="9" t="s">
        <v>39</v>
      </c>
      <c r="G109" s="10">
        <f>H109+J109</f>
        <v>0</v>
      </c>
      <c r="H109" s="10"/>
      <c r="I109" s="10"/>
      <c r="J109" s="10"/>
      <c r="K109" s="10">
        <f>L109+N109</f>
        <v>0</v>
      </c>
      <c r="L109" s="25">
        <v>0</v>
      </c>
      <c r="M109" s="10"/>
      <c r="N109" s="10"/>
      <c r="O109" s="10">
        <f>P109+R109</f>
        <v>0</v>
      </c>
      <c r="P109" s="25">
        <v>0</v>
      </c>
      <c r="Q109" s="10"/>
      <c r="R109" s="10"/>
      <c r="S109" s="18">
        <v>0</v>
      </c>
      <c r="T109" s="54">
        <v>0</v>
      </c>
      <c r="U109" s="55"/>
    </row>
    <row r="110" spans="1:21" ht="13.5" customHeight="1">
      <c r="A110" s="96"/>
      <c r="B110" s="107"/>
      <c r="C110" s="100"/>
      <c r="D110" s="102"/>
      <c r="E110" s="103"/>
      <c r="F110" s="11" t="s">
        <v>90</v>
      </c>
      <c r="G110" s="10">
        <f>SUM(G108:G109)</f>
        <v>0</v>
      </c>
      <c r="H110" s="10">
        <f>SUM(H108:H109)</f>
        <v>0</v>
      </c>
      <c r="I110" s="10">
        <f>SUM(I108:I109)</f>
        <v>0</v>
      </c>
      <c r="J110" s="10">
        <f>SUM(J108:J109)</f>
        <v>0</v>
      </c>
      <c r="K110" s="25">
        <f aca="true" t="shared" si="37" ref="K110:T110">SUM(K108:K109)</f>
        <v>0</v>
      </c>
      <c r="L110" s="25">
        <f t="shared" si="37"/>
        <v>0</v>
      </c>
      <c r="M110" s="10">
        <f t="shared" si="37"/>
        <v>0</v>
      </c>
      <c r="N110" s="10">
        <f t="shared" si="37"/>
        <v>0</v>
      </c>
      <c r="O110" s="25">
        <f>SUM(O108:O109)</f>
        <v>0</v>
      </c>
      <c r="P110" s="25">
        <f>SUM(P108:P109)</f>
        <v>0</v>
      </c>
      <c r="Q110" s="10">
        <f>SUM(Q108:Q109)</f>
        <v>0</v>
      </c>
      <c r="R110" s="10">
        <f>SUM(R108:R109)</f>
        <v>0</v>
      </c>
      <c r="S110" s="10">
        <f t="shared" si="37"/>
        <v>0</v>
      </c>
      <c r="T110" s="51">
        <f t="shared" si="37"/>
        <v>0</v>
      </c>
      <c r="U110" s="55"/>
    </row>
    <row r="111" spans="1:21" ht="13.5" customHeight="1">
      <c r="A111" s="96" t="s">
        <v>23</v>
      </c>
      <c r="B111" s="97" t="s">
        <v>13</v>
      </c>
      <c r="C111" s="100" t="s">
        <v>23</v>
      </c>
      <c r="D111" s="101" t="s">
        <v>46</v>
      </c>
      <c r="E111" s="103"/>
      <c r="F111" s="9" t="s">
        <v>18</v>
      </c>
      <c r="G111" s="10">
        <f>H111+J111</f>
        <v>0</v>
      </c>
      <c r="H111" s="10"/>
      <c r="I111" s="10"/>
      <c r="J111" s="10"/>
      <c r="K111" s="10">
        <f>L111+N111</f>
        <v>0</v>
      </c>
      <c r="L111" s="25"/>
      <c r="M111" s="10"/>
      <c r="N111" s="10"/>
      <c r="O111" s="10">
        <f>P111+R111</f>
        <v>0</v>
      </c>
      <c r="P111" s="25"/>
      <c r="Q111" s="10"/>
      <c r="R111" s="10"/>
      <c r="S111" s="18"/>
      <c r="T111" s="54"/>
      <c r="U111" s="55"/>
    </row>
    <row r="112" spans="1:21" ht="14.25" customHeight="1">
      <c r="A112" s="96"/>
      <c r="B112" s="98"/>
      <c r="C112" s="100"/>
      <c r="D112" s="102"/>
      <c r="E112" s="103"/>
      <c r="F112" s="9" t="s">
        <v>39</v>
      </c>
      <c r="G112" s="10">
        <f>H112+J112</f>
        <v>183.8</v>
      </c>
      <c r="H112" s="10">
        <v>183.8</v>
      </c>
      <c r="I112" s="10"/>
      <c r="J112" s="10"/>
      <c r="K112" s="10">
        <f>L112+N112</f>
        <v>190</v>
      </c>
      <c r="L112" s="25">
        <v>190</v>
      </c>
      <c r="M112" s="10"/>
      <c r="N112" s="10"/>
      <c r="O112" s="10">
        <f>P112+R112</f>
        <v>190</v>
      </c>
      <c r="P112" s="25">
        <v>190</v>
      </c>
      <c r="Q112" s="10"/>
      <c r="R112" s="10"/>
      <c r="S112" s="18">
        <v>200</v>
      </c>
      <c r="T112" s="54">
        <v>200</v>
      </c>
      <c r="U112" s="55"/>
    </row>
    <row r="113" spans="1:21" ht="13.5" customHeight="1">
      <c r="A113" s="96"/>
      <c r="B113" s="99"/>
      <c r="C113" s="100"/>
      <c r="D113" s="102"/>
      <c r="E113" s="103"/>
      <c r="F113" s="11" t="s">
        <v>90</v>
      </c>
      <c r="G113" s="10">
        <f>SUM(G111:G112)</f>
        <v>183.8</v>
      </c>
      <c r="H113" s="10">
        <f>SUM(H111:H112)</f>
        <v>183.8</v>
      </c>
      <c r="I113" s="10">
        <f>SUM(I111:I112)</f>
        <v>0</v>
      </c>
      <c r="J113" s="10">
        <f>SUM(J111:J112)</f>
        <v>0</v>
      </c>
      <c r="K113" s="25">
        <f aca="true" t="shared" si="38" ref="K113:T113">SUM(K111:K112)</f>
        <v>190</v>
      </c>
      <c r="L113" s="25">
        <f t="shared" si="38"/>
        <v>190</v>
      </c>
      <c r="M113" s="10">
        <f t="shared" si="38"/>
        <v>0</v>
      </c>
      <c r="N113" s="10">
        <f t="shared" si="38"/>
        <v>0</v>
      </c>
      <c r="O113" s="25">
        <f>SUM(O111:O112)</f>
        <v>190</v>
      </c>
      <c r="P113" s="25">
        <f>SUM(P111:P112)</f>
        <v>190</v>
      </c>
      <c r="Q113" s="10">
        <f>SUM(Q111:Q112)</f>
        <v>0</v>
      </c>
      <c r="R113" s="10">
        <f>SUM(R111:R112)</f>
        <v>0</v>
      </c>
      <c r="S113" s="10">
        <f t="shared" si="38"/>
        <v>200</v>
      </c>
      <c r="T113" s="51">
        <f t="shared" si="38"/>
        <v>200</v>
      </c>
      <c r="U113" s="55"/>
    </row>
    <row r="114" spans="1:21" ht="12.75" customHeight="1">
      <c r="A114" s="96" t="s">
        <v>23</v>
      </c>
      <c r="B114" s="107" t="s">
        <v>13</v>
      </c>
      <c r="C114" s="100" t="s">
        <v>25</v>
      </c>
      <c r="D114" s="102" t="s">
        <v>47</v>
      </c>
      <c r="E114" s="103"/>
      <c r="F114" s="9" t="s">
        <v>18</v>
      </c>
      <c r="G114" s="10">
        <f>H114+J114</f>
        <v>0</v>
      </c>
      <c r="H114" s="10"/>
      <c r="I114" s="10"/>
      <c r="J114" s="10"/>
      <c r="K114" s="10">
        <f>L114+N114</f>
        <v>0</v>
      </c>
      <c r="L114" s="25"/>
      <c r="M114" s="10"/>
      <c r="N114" s="10"/>
      <c r="O114" s="10">
        <f>P114+R114</f>
        <v>0</v>
      </c>
      <c r="P114" s="25"/>
      <c r="Q114" s="10"/>
      <c r="R114" s="10"/>
      <c r="S114" s="83"/>
      <c r="T114" s="84"/>
      <c r="U114" s="55"/>
    </row>
    <row r="115" spans="1:21" ht="12.75" customHeight="1">
      <c r="A115" s="96"/>
      <c r="B115" s="107"/>
      <c r="C115" s="100"/>
      <c r="D115" s="102"/>
      <c r="E115" s="103"/>
      <c r="F115" s="9" t="s">
        <v>39</v>
      </c>
      <c r="G115" s="10">
        <f>H115+J115</f>
        <v>41.4</v>
      </c>
      <c r="H115" s="10">
        <v>41.4</v>
      </c>
      <c r="I115" s="10"/>
      <c r="J115" s="10"/>
      <c r="K115" s="10">
        <f>L115+N115</f>
        <v>39</v>
      </c>
      <c r="L115" s="25">
        <v>39</v>
      </c>
      <c r="M115" s="10"/>
      <c r="N115" s="10"/>
      <c r="O115" s="10">
        <f>P115+R115</f>
        <v>39</v>
      </c>
      <c r="P115" s="25">
        <v>39</v>
      </c>
      <c r="Q115" s="10"/>
      <c r="R115" s="10"/>
      <c r="S115" s="18">
        <v>39</v>
      </c>
      <c r="T115" s="54">
        <v>39</v>
      </c>
      <c r="U115" s="55"/>
    </row>
    <row r="116" spans="1:21" ht="13.5" customHeight="1">
      <c r="A116" s="96"/>
      <c r="B116" s="107"/>
      <c r="C116" s="100"/>
      <c r="D116" s="102"/>
      <c r="E116" s="103"/>
      <c r="F116" s="11" t="s">
        <v>90</v>
      </c>
      <c r="G116" s="10">
        <f>SUM(G114:G115)</f>
        <v>41.4</v>
      </c>
      <c r="H116" s="10">
        <f>SUM(H114:H115)</f>
        <v>41.4</v>
      </c>
      <c r="I116" s="10">
        <f>SUM(I114:I115)</f>
        <v>0</v>
      </c>
      <c r="J116" s="10">
        <f>SUM(J114:J115)</f>
        <v>0</v>
      </c>
      <c r="K116" s="25">
        <f aca="true" t="shared" si="39" ref="K116:T116">SUM(K114:K115)</f>
        <v>39</v>
      </c>
      <c r="L116" s="25">
        <f t="shared" si="39"/>
        <v>39</v>
      </c>
      <c r="M116" s="10">
        <f t="shared" si="39"/>
        <v>0</v>
      </c>
      <c r="N116" s="10">
        <f t="shared" si="39"/>
        <v>0</v>
      </c>
      <c r="O116" s="25">
        <f>SUM(O114:O115)</f>
        <v>39</v>
      </c>
      <c r="P116" s="25">
        <f>SUM(P114:P115)</f>
        <v>39</v>
      </c>
      <c r="Q116" s="10">
        <f>SUM(Q114:Q115)</f>
        <v>0</v>
      </c>
      <c r="R116" s="10">
        <f>SUM(R114:R115)</f>
        <v>0</v>
      </c>
      <c r="S116" s="10">
        <f t="shared" si="39"/>
        <v>39</v>
      </c>
      <c r="T116" s="51">
        <f t="shared" si="39"/>
        <v>39</v>
      </c>
      <c r="U116" s="55"/>
    </row>
    <row r="117" spans="1:21" ht="12" customHeight="1">
      <c r="A117" s="96" t="s">
        <v>23</v>
      </c>
      <c r="B117" s="97" t="s">
        <v>13</v>
      </c>
      <c r="C117" s="100" t="s">
        <v>27</v>
      </c>
      <c r="D117" s="101" t="s">
        <v>48</v>
      </c>
      <c r="E117" s="103"/>
      <c r="F117" s="9" t="s">
        <v>18</v>
      </c>
      <c r="G117" s="10">
        <f>H117+J117</f>
        <v>0</v>
      </c>
      <c r="H117" s="64"/>
      <c r="I117" s="10"/>
      <c r="J117" s="10"/>
      <c r="K117" s="10">
        <f>L117+N117</f>
        <v>0</v>
      </c>
      <c r="L117" s="25"/>
      <c r="M117" s="10"/>
      <c r="N117" s="10"/>
      <c r="O117" s="10">
        <f>P117+R117</f>
        <v>0</v>
      </c>
      <c r="P117" s="25"/>
      <c r="Q117" s="10"/>
      <c r="R117" s="10"/>
      <c r="S117" s="18"/>
      <c r="T117" s="54"/>
      <c r="U117" s="55"/>
    </row>
    <row r="118" spans="1:21" ht="12.75" customHeight="1">
      <c r="A118" s="96"/>
      <c r="B118" s="98"/>
      <c r="C118" s="100"/>
      <c r="D118" s="102"/>
      <c r="E118" s="103"/>
      <c r="F118" s="9" t="s">
        <v>49</v>
      </c>
      <c r="G118" s="10">
        <f>H118+J118</f>
        <v>11</v>
      </c>
      <c r="H118" s="10">
        <v>11</v>
      </c>
      <c r="I118" s="10"/>
      <c r="J118" s="10"/>
      <c r="K118" s="10">
        <f>L118+N118</f>
        <v>12</v>
      </c>
      <c r="L118" s="25">
        <v>12</v>
      </c>
      <c r="M118" s="10"/>
      <c r="N118" s="10"/>
      <c r="O118" s="10">
        <f>P118+R118</f>
        <v>12</v>
      </c>
      <c r="P118" s="25">
        <v>12</v>
      </c>
      <c r="Q118" s="10"/>
      <c r="R118" s="10"/>
      <c r="S118" s="26">
        <v>12.5</v>
      </c>
      <c r="T118" s="86">
        <v>12.5</v>
      </c>
      <c r="U118" s="55"/>
    </row>
    <row r="119" spans="1:21" ht="12.75" customHeight="1">
      <c r="A119" s="96"/>
      <c r="B119" s="99"/>
      <c r="C119" s="100"/>
      <c r="D119" s="102"/>
      <c r="E119" s="103"/>
      <c r="F119" s="11" t="s">
        <v>90</v>
      </c>
      <c r="G119" s="10">
        <f>SUM(G117:G118)</f>
        <v>11</v>
      </c>
      <c r="H119" s="10">
        <f>SUM(H117:H118)</f>
        <v>11</v>
      </c>
      <c r="I119" s="10">
        <f>SUM(I117:I118)</f>
        <v>0</v>
      </c>
      <c r="J119" s="10">
        <f>SUM(J117:J118)</f>
        <v>0</v>
      </c>
      <c r="K119" s="25">
        <f aca="true" t="shared" si="40" ref="K119:T119">SUM(K117:K118)</f>
        <v>12</v>
      </c>
      <c r="L119" s="25">
        <f t="shared" si="40"/>
        <v>12</v>
      </c>
      <c r="M119" s="10">
        <f t="shared" si="40"/>
        <v>0</v>
      </c>
      <c r="N119" s="10">
        <f t="shared" si="40"/>
        <v>0</v>
      </c>
      <c r="O119" s="25">
        <f>SUM(O117:O118)</f>
        <v>12</v>
      </c>
      <c r="P119" s="25">
        <f>SUM(P117:P118)</f>
        <v>12</v>
      </c>
      <c r="Q119" s="10">
        <f>SUM(Q117:Q118)</f>
        <v>0</v>
      </c>
      <c r="R119" s="10">
        <f>SUM(R117:R118)</f>
        <v>0</v>
      </c>
      <c r="S119" s="27">
        <f t="shared" si="40"/>
        <v>12.5</v>
      </c>
      <c r="T119" s="87">
        <f t="shared" si="40"/>
        <v>12.5</v>
      </c>
      <c r="U119" s="55"/>
    </row>
    <row r="120" spans="1:21" ht="9.75" customHeight="1">
      <c r="A120" s="96" t="s">
        <v>23</v>
      </c>
      <c r="B120" s="97" t="s">
        <v>13</v>
      </c>
      <c r="C120" s="100" t="s">
        <v>28</v>
      </c>
      <c r="D120" s="101" t="s">
        <v>50</v>
      </c>
      <c r="E120" s="103"/>
      <c r="F120" s="9" t="s">
        <v>18</v>
      </c>
      <c r="G120" s="10">
        <f>H120+J120</f>
        <v>0</v>
      </c>
      <c r="H120" s="64"/>
      <c r="I120" s="10"/>
      <c r="J120" s="10"/>
      <c r="K120" s="10">
        <f>L120+N120</f>
        <v>0</v>
      </c>
      <c r="L120" s="25"/>
      <c r="M120" s="10"/>
      <c r="N120" s="10"/>
      <c r="O120" s="10">
        <f>P120+R120</f>
        <v>0</v>
      </c>
      <c r="P120" s="25"/>
      <c r="Q120" s="10"/>
      <c r="R120" s="10"/>
      <c r="S120" s="26"/>
      <c r="T120" s="86"/>
      <c r="U120" s="55"/>
    </row>
    <row r="121" spans="1:21" ht="12.75" customHeight="1">
      <c r="A121" s="96"/>
      <c r="B121" s="98"/>
      <c r="C121" s="100"/>
      <c r="D121" s="102"/>
      <c r="E121" s="103"/>
      <c r="F121" s="9" t="s">
        <v>39</v>
      </c>
      <c r="G121" s="10">
        <f>H121+J121</f>
        <v>27.9</v>
      </c>
      <c r="H121" s="10">
        <v>27.9</v>
      </c>
      <c r="I121" s="10">
        <v>16.9</v>
      </c>
      <c r="J121" s="10"/>
      <c r="K121" s="10">
        <f>L121+N121</f>
        <v>28.7</v>
      </c>
      <c r="L121" s="25">
        <v>28.7</v>
      </c>
      <c r="M121" s="10">
        <v>17.7</v>
      </c>
      <c r="N121" s="10"/>
      <c r="O121" s="10">
        <f>P121+R121</f>
        <v>28.7</v>
      </c>
      <c r="P121" s="25">
        <v>28.7</v>
      </c>
      <c r="Q121" s="10">
        <v>17.7</v>
      </c>
      <c r="R121" s="10"/>
      <c r="S121" s="26">
        <v>28.9</v>
      </c>
      <c r="T121" s="86">
        <v>28.5</v>
      </c>
      <c r="U121" s="55"/>
    </row>
    <row r="122" spans="1:21" ht="12.75" customHeight="1">
      <c r="A122" s="96"/>
      <c r="B122" s="99"/>
      <c r="C122" s="100"/>
      <c r="D122" s="102"/>
      <c r="E122" s="103"/>
      <c r="F122" s="11" t="s">
        <v>90</v>
      </c>
      <c r="G122" s="25">
        <f>SUM(G120:G121)</f>
        <v>27.9</v>
      </c>
      <c r="H122" s="25">
        <f>SUM(H120:H121)</f>
        <v>27.9</v>
      </c>
      <c r="I122" s="10">
        <f>SUM(I120:I121)</f>
        <v>16.9</v>
      </c>
      <c r="J122" s="10">
        <f>SUM(J120:J121)</f>
        <v>0</v>
      </c>
      <c r="K122" s="25">
        <f aca="true" t="shared" si="41" ref="K122:T122">SUM(K120:K121)</f>
        <v>28.7</v>
      </c>
      <c r="L122" s="25">
        <f t="shared" si="41"/>
        <v>28.7</v>
      </c>
      <c r="M122" s="10">
        <f t="shared" si="41"/>
        <v>17.7</v>
      </c>
      <c r="N122" s="10">
        <f t="shared" si="41"/>
        <v>0</v>
      </c>
      <c r="O122" s="25">
        <f>SUM(O120:O121)</f>
        <v>28.7</v>
      </c>
      <c r="P122" s="25">
        <f>SUM(P120:P121)</f>
        <v>28.7</v>
      </c>
      <c r="Q122" s="10">
        <f>SUM(Q120:Q121)</f>
        <v>17.7</v>
      </c>
      <c r="R122" s="10">
        <f>SUM(R120:R121)</f>
        <v>0</v>
      </c>
      <c r="S122" s="27">
        <f t="shared" si="41"/>
        <v>28.9</v>
      </c>
      <c r="T122" s="87">
        <f t="shared" si="41"/>
        <v>28.5</v>
      </c>
      <c r="U122" s="55"/>
    </row>
    <row r="123" spans="1:21" ht="13.5" customHeight="1" thickBot="1">
      <c r="A123" s="22" t="s">
        <v>23</v>
      </c>
      <c r="B123" s="13" t="s">
        <v>13</v>
      </c>
      <c r="C123" s="119" t="s">
        <v>92</v>
      </c>
      <c r="D123" s="120"/>
      <c r="E123" s="120"/>
      <c r="F123" s="120"/>
      <c r="G123" s="16">
        <f aca="true" t="shared" si="42" ref="G123:N123">SUM(G104+G107+G110+G113+G116+G119+G122)</f>
        <v>886.2</v>
      </c>
      <c r="H123" s="16">
        <f t="shared" si="42"/>
        <v>886.2</v>
      </c>
      <c r="I123" s="16">
        <f t="shared" si="42"/>
        <v>16.9</v>
      </c>
      <c r="J123" s="16">
        <f t="shared" si="42"/>
        <v>0</v>
      </c>
      <c r="K123" s="16">
        <f t="shared" si="42"/>
        <v>912.5</v>
      </c>
      <c r="L123" s="16">
        <f t="shared" si="42"/>
        <v>912.5</v>
      </c>
      <c r="M123" s="16">
        <f t="shared" si="42"/>
        <v>17.7</v>
      </c>
      <c r="N123" s="16">
        <f t="shared" si="42"/>
        <v>0</v>
      </c>
      <c r="O123" s="16">
        <f aca="true" t="shared" si="43" ref="O123:T123">SUM(O104+O107+O110+O113+O116+O119+O122)</f>
        <v>912.5</v>
      </c>
      <c r="P123" s="16">
        <f t="shared" si="43"/>
        <v>912.5</v>
      </c>
      <c r="Q123" s="16">
        <f t="shared" si="43"/>
        <v>17.7</v>
      </c>
      <c r="R123" s="16">
        <f t="shared" si="43"/>
        <v>0</v>
      </c>
      <c r="S123" s="76">
        <f t="shared" si="43"/>
        <v>918.9</v>
      </c>
      <c r="T123" s="77">
        <f t="shared" si="43"/>
        <v>907</v>
      </c>
      <c r="U123" s="55"/>
    </row>
    <row r="124" spans="1:21" ht="12.75" customHeight="1" thickBot="1">
      <c r="A124" s="19" t="s">
        <v>23</v>
      </c>
      <c r="B124" s="110" t="s">
        <v>93</v>
      </c>
      <c r="C124" s="111"/>
      <c r="D124" s="111"/>
      <c r="E124" s="111"/>
      <c r="F124" s="111"/>
      <c r="G124" s="16">
        <f aca="true" t="shared" si="44" ref="G124:R124">SUM(G123)</f>
        <v>886.2</v>
      </c>
      <c r="H124" s="16">
        <f t="shared" si="44"/>
        <v>886.2</v>
      </c>
      <c r="I124" s="16">
        <f t="shared" si="44"/>
        <v>16.9</v>
      </c>
      <c r="J124" s="16">
        <f t="shared" si="44"/>
        <v>0</v>
      </c>
      <c r="K124" s="16">
        <f t="shared" si="44"/>
        <v>912.5</v>
      </c>
      <c r="L124" s="16">
        <f t="shared" si="44"/>
        <v>912.5</v>
      </c>
      <c r="M124" s="16">
        <f t="shared" si="44"/>
        <v>17.7</v>
      </c>
      <c r="N124" s="16">
        <f t="shared" si="44"/>
        <v>0</v>
      </c>
      <c r="O124" s="16">
        <f t="shared" si="44"/>
        <v>912.5</v>
      </c>
      <c r="P124" s="16">
        <f t="shared" si="44"/>
        <v>912.5</v>
      </c>
      <c r="Q124" s="16">
        <f t="shared" si="44"/>
        <v>17.7</v>
      </c>
      <c r="R124" s="16">
        <f t="shared" si="44"/>
        <v>0</v>
      </c>
      <c r="S124" s="76">
        <f>SUM(S123)</f>
        <v>918.9</v>
      </c>
      <c r="T124" s="77">
        <f>SUM(T123)</f>
        <v>907</v>
      </c>
      <c r="U124" s="56"/>
    </row>
    <row r="125" spans="1:21" ht="14.25" customHeight="1" thickBot="1">
      <c r="A125" s="6" t="s">
        <v>25</v>
      </c>
      <c r="B125" s="112" t="s">
        <v>51</v>
      </c>
      <c r="C125" s="113"/>
      <c r="D125" s="113"/>
      <c r="E125" s="113"/>
      <c r="F125" s="113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55"/>
    </row>
    <row r="126" spans="1:21" ht="13.5" customHeight="1" thickBot="1">
      <c r="A126" s="7" t="s">
        <v>25</v>
      </c>
      <c r="B126" s="8" t="s">
        <v>13</v>
      </c>
      <c r="C126" s="115" t="s">
        <v>52</v>
      </c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55"/>
    </row>
    <row r="127" spans="1:21" ht="13.5" customHeight="1">
      <c r="A127" s="96" t="s">
        <v>25</v>
      </c>
      <c r="B127" s="107" t="s">
        <v>13</v>
      </c>
      <c r="C127" s="100" t="s">
        <v>13</v>
      </c>
      <c r="D127" s="102" t="s">
        <v>105</v>
      </c>
      <c r="E127" s="103"/>
      <c r="F127" s="123" t="s">
        <v>18</v>
      </c>
      <c r="G127" s="10">
        <f>H127+J127</f>
        <v>0</v>
      </c>
      <c r="H127" s="10"/>
      <c r="I127" s="10"/>
      <c r="J127" s="10"/>
      <c r="K127" s="10">
        <f>L127+N127</f>
        <v>0</v>
      </c>
      <c r="L127" s="10">
        <v>0</v>
      </c>
      <c r="M127" s="10"/>
      <c r="N127" s="10"/>
      <c r="O127" s="10">
        <f>P127+R127</f>
        <v>0</v>
      </c>
      <c r="P127" s="10"/>
      <c r="Q127" s="10"/>
      <c r="R127" s="10"/>
      <c r="S127" s="10">
        <v>0</v>
      </c>
      <c r="T127" s="51">
        <v>0</v>
      </c>
      <c r="U127" s="55"/>
    </row>
    <row r="128" spans="1:21" ht="11.25" customHeight="1">
      <c r="A128" s="96"/>
      <c r="B128" s="107"/>
      <c r="C128" s="100"/>
      <c r="D128" s="102"/>
      <c r="E128" s="103"/>
      <c r="F128" s="123"/>
      <c r="G128" s="10">
        <f>H128+J128</f>
        <v>0</v>
      </c>
      <c r="H128" s="10"/>
      <c r="I128" s="10"/>
      <c r="J128" s="10"/>
      <c r="K128" s="10">
        <f>L128+N128</f>
        <v>0</v>
      </c>
      <c r="L128" s="10"/>
      <c r="M128" s="10"/>
      <c r="N128" s="10"/>
      <c r="O128" s="10">
        <f>P128+R128</f>
        <v>0</v>
      </c>
      <c r="P128" s="10"/>
      <c r="Q128" s="10"/>
      <c r="R128" s="10"/>
      <c r="S128" s="10"/>
      <c r="T128" s="51"/>
      <c r="U128" s="55"/>
    </row>
    <row r="129" spans="1:21" ht="12" customHeight="1">
      <c r="A129" s="96"/>
      <c r="B129" s="107"/>
      <c r="C129" s="100"/>
      <c r="D129" s="102"/>
      <c r="E129" s="103"/>
      <c r="F129" s="11" t="s">
        <v>90</v>
      </c>
      <c r="G129" s="10">
        <f>SUM(G127:G128)</f>
        <v>0</v>
      </c>
      <c r="H129" s="10">
        <f aca="true" t="shared" si="45" ref="H129:N129">SUM(H127:H128)</f>
        <v>0</v>
      </c>
      <c r="I129" s="10">
        <f t="shared" si="45"/>
        <v>0</v>
      </c>
      <c r="J129" s="10">
        <f t="shared" si="45"/>
        <v>0</v>
      </c>
      <c r="K129" s="10">
        <f t="shared" si="45"/>
        <v>0</v>
      </c>
      <c r="L129" s="10">
        <f t="shared" si="45"/>
        <v>0</v>
      </c>
      <c r="M129" s="10">
        <f t="shared" si="45"/>
        <v>0</v>
      </c>
      <c r="N129" s="10">
        <f t="shared" si="45"/>
        <v>0</v>
      </c>
      <c r="O129" s="10">
        <f aca="true" t="shared" si="46" ref="O129:T129">SUM(O127:O128)</f>
        <v>0</v>
      </c>
      <c r="P129" s="10">
        <f t="shared" si="46"/>
        <v>0</v>
      </c>
      <c r="Q129" s="10">
        <f t="shared" si="46"/>
        <v>0</v>
      </c>
      <c r="R129" s="10">
        <f t="shared" si="46"/>
        <v>0</v>
      </c>
      <c r="S129" s="10">
        <f t="shared" si="46"/>
        <v>0</v>
      </c>
      <c r="T129" s="51">
        <f t="shared" si="46"/>
        <v>0</v>
      </c>
      <c r="U129" s="55"/>
    </row>
    <row r="130" spans="1:21" ht="13.5" customHeight="1">
      <c r="A130" s="96" t="s">
        <v>25</v>
      </c>
      <c r="B130" s="97" t="s">
        <v>13</v>
      </c>
      <c r="C130" s="100" t="s">
        <v>20</v>
      </c>
      <c r="D130" s="101" t="s">
        <v>53</v>
      </c>
      <c r="E130" s="103"/>
      <c r="F130" s="9" t="s">
        <v>18</v>
      </c>
      <c r="G130" s="10">
        <f>H130+J130</f>
        <v>0</v>
      </c>
      <c r="H130" s="10"/>
      <c r="I130" s="10"/>
      <c r="J130" s="10"/>
      <c r="K130" s="10">
        <f>L130+N130</f>
        <v>0</v>
      </c>
      <c r="L130" s="10">
        <v>0</v>
      </c>
      <c r="M130" s="10"/>
      <c r="N130" s="10"/>
      <c r="O130" s="10">
        <f>P130+R130</f>
        <v>0</v>
      </c>
      <c r="P130" s="10"/>
      <c r="Q130" s="10"/>
      <c r="R130" s="10"/>
      <c r="S130" s="18">
        <v>0</v>
      </c>
      <c r="T130" s="54">
        <v>0</v>
      </c>
      <c r="U130" s="55"/>
    </row>
    <row r="131" spans="1:21" ht="12" customHeight="1">
      <c r="A131" s="96"/>
      <c r="B131" s="98"/>
      <c r="C131" s="100"/>
      <c r="D131" s="102"/>
      <c r="E131" s="103"/>
      <c r="F131" s="9" t="s">
        <v>19</v>
      </c>
      <c r="G131" s="10">
        <f>H131+J131</f>
        <v>0</v>
      </c>
      <c r="H131" s="10"/>
      <c r="I131" s="10"/>
      <c r="J131" s="10"/>
      <c r="K131" s="10">
        <f>L131+N131</f>
        <v>0</v>
      </c>
      <c r="L131" s="10"/>
      <c r="M131" s="10"/>
      <c r="N131" s="10"/>
      <c r="O131" s="10">
        <f>P131+R131</f>
        <v>0</v>
      </c>
      <c r="P131" s="10"/>
      <c r="Q131" s="10"/>
      <c r="R131" s="10"/>
      <c r="S131" s="18"/>
      <c r="T131" s="54"/>
      <c r="U131" s="55"/>
    </row>
    <row r="132" spans="1:21" ht="10.5" customHeight="1">
      <c r="A132" s="96"/>
      <c r="B132" s="99"/>
      <c r="C132" s="100"/>
      <c r="D132" s="102"/>
      <c r="E132" s="103"/>
      <c r="F132" s="11" t="s">
        <v>90</v>
      </c>
      <c r="G132" s="10">
        <f>SUM(G130:G131)</f>
        <v>0</v>
      </c>
      <c r="H132" s="10">
        <f aca="true" t="shared" si="47" ref="H132:N132">SUM(H130:H131)</f>
        <v>0</v>
      </c>
      <c r="I132" s="10">
        <f t="shared" si="47"/>
        <v>0</v>
      </c>
      <c r="J132" s="10">
        <f t="shared" si="47"/>
        <v>0</v>
      </c>
      <c r="K132" s="10">
        <f t="shared" si="47"/>
        <v>0</v>
      </c>
      <c r="L132" s="10">
        <f t="shared" si="47"/>
        <v>0</v>
      </c>
      <c r="M132" s="10">
        <f t="shared" si="47"/>
        <v>0</v>
      </c>
      <c r="N132" s="10">
        <f t="shared" si="47"/>
        <v>0</v>
      </c>
      <c r="O132" s="10">
        <f aca="true" t="shared" si="48" ref="O132:T132">SUM(O130:O131)</f>
        <v>0</v>
      </c>
      <c r="P132" s="10">
        <f t="shared" si="48"/>
        <v>0</v>
      </c>
      <c r="Q132" s="10">
        <f t="shared" si="48"/>
        <v>0</v>
      </c>
      <c r="R132" s="10">
        <f t="shared" si="48"/>
        <v>0</v>
      </c>
      <c r="S132" s="10">
        <f t="shared" si="48"/>
        <v>0</v>
      </c>
      <c r="T132" s="51">
        <f t="shared" si="48"/>
        <v>0</v>
      </c>
      <c r="U132" s="55"/>
    </row>
    <row r="133" spans="1:21" ht="12.75" customHeight="1" thickBot="1">
      <c r="A133" s="22" t="s">
        <v>25</v>
      </c>
      <c r="B133" s="13" t="s">
        <v>13</v>
      </c>
      <c r="C133" s="119" t="s">
        <v>92</v>
      </c>
      <c r="D133" s="120"/>
      <c r="E133" s="120"/>
      <c r="F133" s="120"/>
      <c r="G133" s="16">
        <f>SUM(G129+G132)</f>
        <v>0</v>
      </c>
      <c r="H133" s="16">
        <f aca="true" t="shared" si="49" ref="H133:N133">SUM(H129+H132)</f>
        <v>0</v>
      </c>
      <c r="I133" s="16">
        <f t="shared" si="49"/>
        <v>0</v>
      </c>
      <c r="J133" s="16">
        <f t="shared" si="49"/>
        <v>0</v>
      </c>
      <c r="K133" s="16">
        <f t="shared" si="49"/>
        <v>0</v>
      </c>
      <c r="L133" s="16">
        <f t="shared" si="49"/>
        <v>0</v>
      </c>
      <c r="M133" s="16">
        <f t="shared" si="49"/>
        <v>0</v>
      </c>
      <c r="N133" s="16">
        <f t="shared" si="49"/>
        <v>0</v>
      </c>
      <c r="O133" s="16">
        <f aca="true" t="shared" si="50" ref="O133:T133">SUM(O129+O132)</f>
        <v>0</v>
      </c>
      <c r="P133" s="16">
        <f t="shared" si="50"/>
        <v>0</v>
      </c>
      <c r="Q133" s="16">
        <f t="shared" si="50"/>
        <v>0</v>
      </c>
      <c r="R133" s="16">
        <f t="shared" si="50"/>
        <v>0</v>
      </c>
      <c r="S133" s="20">
        <f t="shared" si="50"/>
        <v>0</v>
      </c>
      <c r="T133" s="85">
        <f t="shared" si="50"/>
        <v>0</v>
      </c>
      <c r="U133" s="55"/>
    </row>
    <row r="134" spans="1:21" ht="12" customHeight="1" thickBot="1">
      <c r="A134" s="19" t="s">
        <v>25</v>
      </c>
      <c r="B134" s="110" t="s">
        <v>93</v>
      </c>
      <c r="C134" s="111"/>
      <c r="D134" s="111"/>
      <c r="E134" s="111"/>
      <c r="F134" s="111"/>
      <c r="G134" s="16">
        <f>SUM(G133)</f>
        <v>0</v>
      </c>
      <c r="H134" s="16">
        <f aca="true" t="shared" si="51" ref="H134:R134">SUM(H133)</f>
        <v>0</v>
      </c>
      <c r="I134" s="16">
        <f t="shared" si="51"/>
        <v>0</v>
      </c>
      <c r="J134" s="16">
        <f t="shared" si="51"/>
        <v>0</v>
      </c>
      <c r="K134" s="16">
        <f t="shared" si="51"/>
        <v>0</v>
      </c>
      <c r="L134" s="16">
        <f t="shared" si="51"/>
        <v>0</v>
      </c>
      <c r="M134" s="16">
        <f t="shared" si="51"/>
        <v>0</v>
      </c>
      <c r="N134" s="16">
        <f t="shared" si="51"/>
        <v>0</v>
      </c>
      <c r="O134" s="16">
        <f t="shared" si="51"/>
        <v>0</v>
      </c>
      <c r="P134" s="16">
        <f t="shared" si="51"/>
        <v>0</v>
      </c>
      <c r="Q134" s="16">
        <f t="shared" si="51"/>
        <v>0</v>
      </c>
      <c r="R134" s="16">
        <f t="shared" si="51"/>
        <v>0</v>
      </c>
      <c r="S134" s="16">
        <f>SUM(S133)</f>
        <v>0</v>
      </c>
      <c r="T134" s="52">
        <f>SUM(T133)</f>
        <v>0</v>
      </c>
      <c r="U134" s="56"/>
    </row>
    <row r="135" spans="1:21" ht="15" customHeight="1" thickBot="1">
      <c r="A135" s="6" t="s">
        <v>27</v>
      </c>
      <c r="B135" s="112" t="s">
        <v>54</v>
      </c>
      <c r="C135" s="113"/>
      <c r="D135" s="113"/>
      <c r="E135" s="113"/>
      <c r="F135" s="113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55"/>
    </row>
    <row r="136" spans="1:21" ht="14.25" customHeight="1" thickBot="1">
      <c r="A136" s="7" t="s">
        <v>27</v>
      </c>
      <c r="B136" s="8" t="s">
        <v>13</v>
      </c>
      <c r="C136" s="115" t="s">
        <v>112</v>
      </c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55"/>
    </row>
    <row r="137" spans="1:21" ht="12.75" customHeight="1">
      <c r="A137" s="96" t="s">
        <v>27</v>
      </c>
      <c r="B137" s="107" t="s">
        <v>13</v>
      </c>
      <c r="C137" s="100" t="s">
        <v>13</v>
      </c>
      <c r="D137" s="102" t="s">
        <v>127</v>
      </c>
      <c r="E137" s="103"/>
      <c r="F137" s="9" t="s">
        <v>17</v>
      </c>
      <c r="G137" s="10">
        <f>H137+J137</f>
        <v>99.8</v>
      </c>
      <c r="H137" s="18">
        <v>99.8</v>
      </c>
      <c r="I137" s="18">
        <v>76.1</v>
      </c>
      <c r="J137" s="18"/>
      <c r="K137" s="89">
        <f>L137+N137</f>
        <v>99.8</v>
      </c>
      <c r="L137" s="89">
        <v>99.8</v>
      </c>
      <c r="M137" s="89">
        <v>76.1</v>
      </c>
      <c r="N137" s="18"/>
      <c r="O137" s="10">
        <f>P137+R137</f>
        <v>99.8</v>
      </c>
      <c r="P137" s="18">
        <v>99.8</v>
      </c>
      <c r="Q137" s="18">
        <v>76.1</v>
      </c>
      <c r="R137" s="18"/>
      <c r="S137" s="10">
        <v>99.8</v>
      </c>
      <c r="T137" s="51">
        <v>99.8</v>
      </c>
      <c r="U137" s="55"/>
    </row>
    <row r="138" spans="1:21" ht="11.25" customHeight="1">
      <c r="A138" s="96"/>
      <c r="B138" s="107"/>
      <c r="C138" s="100"/>
      <c r="D138" s="102"/>
      <c r="E138" s="103"/>
      <c r="F138" s="9" t="s">
        <v>17</v>
      </c>
      <c r="G138" s="10">
        <f>H138+J138</f>
        <v>0</v>
      </c>
      <c r="H138" s="18"/>
      <c r="I138" s="18"/>
      <c r="J138" s="18"/>
      <c r="K138" s="10">
        <f>L138+N138</f>
        <v>0</v>
      </c>
      <c r="L138" s="18"/>
      <c r="M138" s="18"/>
      <c r="N138" s="18"/>
      <c r="O138" s="10">
        <f>P138+R138</f>
        <v>0</v>
      </c>
      <c r="P138" s="18"/>
      <c r="Q138" s="18"/>
      <c r="R138" s="18"/>
      <c r="S138" s="10"/>
      <c r="T138" s="51"/>
      <c r="U138" s="55"/>
    </row>
    <row r="139" spans="1:21" ht="11.25" customHeight="1">
      <c r="A139" s="96"/>
      <c r="B139" s="107"/>
      <c r="C139" s="100"/>
      <c r="D139" s="102"/>
      <c r="E139" s="103"/>
      <c r="F139" s="71" t="s">
        <v>39</v>
      </c>
      <c r="G139" s="70">
        <f>H139+J139</f>
        <v>23.4</v>
      </c>
      <c r="H139" s="70">
        <v>23.4</v>
      </c>
      <c r="I139" s="70">
        <v>17.8</v>
      </c>
      <c r="J139" s="70"/>
      <c r="K139" s="70"/>
      <c r="L139" s="70"/>
      <c r="M139" s="70"/>
      <c r="N139" s="70"/>
      <c r="O139" s="70">
        <f>P139+R139</f>
        <v>0</v>
      </c>
      <c r="P139" s="70"/>
      <c r="Q139" s="70"/>
      <c r="R139" s="70"/>
      <c r="S139" s="10"/>
      <c r="T139" s="51"/>
      <c r="U139" s="55"/>
    </row>
    <row r="140" spans="1:21" ht="12" customHeight="1">
      <c r="A140" s="96"/>
      <c r="B140" s="107"/>
      <c r="C140" s="100"/>
      <c r="D140" s="102"/>
      <c r="E140" s="103"/>
      <c r="F140" s="11" t="s">
        <v>90</v>
      </c>
      <c r="G140" s="18">
        <f>SUM(G137:G139)</f>
        <v>123.19999999999999</v>
      </c>
      <c r="H140" s="18">
        <f>SUM(H137:H139)</f>
        <v>123.19999999999999</v>
      </c>
      <c r="I140" s="18">
        <f>SUM(I137:I139)</f>
        <v>93.89999999999999</v>
      </c>
      <c r="J140" s="18">
        <f>SUM(J137:J139)</f>
        <v>0</v>
      </c>
      <c r="K140" s="18">
        <f>SUM(K137:K138)</f>
        <v>99.8</v>
      </c>
      <c r="L140" s="18">
        <f>SUM(L137:L138)</f>
        <v>99.8</v>
      </c>
      <c r="M140" s="18">
        <f>SUM(M137:M138)</f>
        <v>76.1</v>
      </c>
      <c r="N140" s="18">
        <f>SUM(N137:N138)</f>
        <v>0</v>
      </c>
      <c r="O140" s="18">
        <f aca="true" t="shared" si="52" ref="O140:T140">SUM(O137:O139)</f>
        <v>99.8</v>
      </c>
      <c r="P140" s="18">
        <f t="shared" si="52"/>
        <v>99.8</v>
      </c>
      <c r="Q140" s="18">
        <f t="shared" si="52"/>
        <v>76.1</v>
      </c>
      <c r="R140" s="18">
        <f t="shared" si="52"/>
        <v>0</v>
      </c>
      <c r="S140" s="18">
        <f t="shared" si="52"/>
        <v>99.8</v>
      </c>
      <c r="T140" s="18">
        <f t="shared" si="52"/>
        <v>99.8</v>
      </c>
      <c r="U140" s="55"/>
    </row>
    <row r="141" spans="1:21" ht="13.5" customHeight="1">
      <c r="A141" s="96" t="s">
        <v>27</v>
      </c>
      <c r="B141" s="97" t="s">
        <v>13</v>
      </c>
      <c r="C141" s="100" t="s">
        <v>20</v>
      </c>
      <c r="D141" s="108" t="s">
        <v>128</v>
      </c>
      <c r="E141" s="103"/>
      <c r="F141" s="9" t="s">
        <v>17</v>
      </c>
      <c r="G141" s="10">
        <f>H141+J141</f>
        <v>56.2</v>
      </c>
      <c r="H141" s="18">
        <v>56.2</v>
      </c>
      <c r="I141" s="18"/>
      <c r="J141" s="18"/>
      <c r="K141" s="89">
        <f>L141+N141</f>
        <v>116.4</v>
      </c>
      <c r="L141" s="89">
        <v>116.4</v>
      </c>
      <c r="M141" s="89"/>
      <c r="N141" s="89"/>
      <c r="O141" s="89">
        <f>P141+R141</f>
        <v>116.4</v>
      </c>
      <c r="P141" s="89">
        <v>116.4</v>
      </c>
      <c r="Q141" s="89"/>
      <c r="R141" s="89"/>
      <c r="S141" s="89">
        <v>134.8</v>
      </c>
      <c r="T141" s="54">
        <v>146</v>
      </c>
      <c r="U141" s="55"/>
    </row>
    <row r="142" spans="1:21" ht="12" customHeight="1">
      <c r="A142" s="96"/>
      <c r="B142" s="98"/>
      <c r="C142" s="100"/>
      <c r="D142" s="109"/>
      <c r="E142" s="103"/>
      <c r="F142" s="9" t="s">
        <v>19</v>
      </c>
      <c r="G142" s="10">
        <f>H142+J142</f>
        <v>0</v>
      </c>
      <c r="H142" s="64"/>
      <c r="I142" s="64"/>
      <c r="J142" s="10"/>
      <c r="K142" s="89">
        <f>L142+N142</f>
        <v>0</v>
      </c>
      <c r="L142" s="89"/>
      <c r="M142" s="89"/>
      <c r="N142" s="89"/>
      <c r="O142" s="89">
        <f>P142+R142</f>
        <v>0</v>
      </c>
      <c r="P142" s="89"/>
      <c r="Q142" s="89"/>
      <c r="R142" s="89"/>
      <c r="S142" s="89"/>
      <c r="T142" s="54"/>
      <c r="U142" s="55"/>
    </row>
    <row r="143" spans="1:21" ht="11.25" customHeight="1">
      <c r="A143" s="96"/>
      <c r="B143" s="99"/>
      <c r="C143" s="100"/>
      <c r="D143" s="101"/>
      <c r="E143" s="103"/>
      <c r="F143" s="11" t="s">
        <v>90</v>
      </c>
      <c r="G143" s="10">
        <f>SUM(G141:G142)</f>
        <v>56.2</v>
      </c>
      <c r="H143" s="10">
        <f>SUM(H141:H142)</f>
        <v>56.2</v>
      </c>
      <c r="I143" s="10">
        <f>SUM(I141:I142)</f>
        <v>0</v>
      </c>
      <c r="J143" s="10">
        <f>SUM(J141:J142)</f>
        <v>0</v>
      </c>
      <c r="K143" s="89">
        <f aca="true" t="shared" si="53" ref="K143:T143">SUM(K141:K142)</f>
        <v>116.4</v>
      </c>
      <c r="L143" s="89">
        <f t="shared" si="53"/>
        <v>116.4</v>
      </c>
      <c r="M143" s="89">
        <f t="shared" si="53"/>
        <v>0</v>
      </c>
      <c r="N143" s="89">
        <f t="shared" si="53"/>
        <v>0</v>
      </c>
      <c r="O143" s="89">
        <f t="shared" si="53"/>
        <v>116.4</v>
      </c>
      <c r="P143" s="89">
        <f t="shared" si="53"/>
        <v>116.4</v>
      </c>
      <c r="Q143" s="89">
        <f t="shared" si="53"/>
        <v>0</v>
      </c>
      <c r="R143" s="89">
        <f t="shared" si="53"/>
        <v>0</v>
      </c>
      <c r="S143" s="89">
        <f t="shared" si="53"/>
        <v>134.8</v>
      </c>
      <c r="T143" s="51">
        <f t="shared" si="53"/>
        <v>146</v>
      </c>
      <c r="U143" s="55"/>
    </row>
    <row r="144" spans="1:21" ht="13.5" customHeight="1">
      <c r="A144" s="96" t="s">
        <v>27</v>
      </c>
      <c r="B144" s="97" t="s">
        <v>13</v>
      </c>
      <c r="C144" s="100" t="s">
        <v>21</v>
      </c>
      <c r="D144" s="101" t="s">
        <v>129</v>
      </c>
      <c r="E144" s="103"/>
      <c r="F144" s="9" t="s">
        <v>17</v>
      </c>
      <c r="G144" s="10">
        <f>H144+J144</f>
        <v>1.8</v>
      </c>
      <c r="H144" s="18">
        <v>1.8</v>
      </c>
      <c r="I144" s="18">
        <v>1.3</v>
      </c>
      <c r="J144" s="18"/>
      <c r="K144" s="89">
        <f>L144+N144</f>
        <v>3.6</v>
      </c>
      <c r="L144" s="89">
        <v>3.6</v>
      </c>
      <c r="M144" s="89">
        <v>2.7</v>
      </c>
      <c r="N144" s="89"/>
      <c r="O144" s="89">
        <f>P144+R144</f>
        <v>3.6</v>
      </c>
      <c r="P144" s="89">
        <v>3.6</v>
      </c>
      <c r="Q144" s="89">
        <v>2.7</v>
      </c>
      <c r="R144" s="89"/>
      <c r="S144" s="89">
        <v>4</v>
      </c>
      <c r="T144" s="54">
        <v>4.4</v>
      </c>
      <c r="U144" s="55"/>
    </row>
    <row r="145" spans="1:21" ht="11.25" customHeight="1">
      <c r="A145" s="96"/>
      <c r="B145" s="98"/>
      <c r="C145" s="100"/>
      <c r="D145" s="102"/>
      <c r="E145" s="103"/>
      <c r="F145" s="9" t="s">
        <v>18</v>
      </c>
      <c r="G145" s="10">
        <f>H145+J145</f>
        <v>0</v>
      </c>
      <c r="H145" s="10"/>
      <c r="I145" s="10"/>
      <c r="J145" s="10"/>
      <c r="K145" s="10">
        <f>L145+N145</f>
        <v>0</v>
      </c>
      <c r="L145" s="10"/>
      <c r="M145" s="10"/>
      <c r="N145" s="10"/>
      <c r="O145" s="10">
        <f>P145+R145</f>
        <v>0</v>
      </c>
      <c r="P145" s="10"/>
      <c r="Q145" s="10"/>
      <c r="R145" s="10"/>
      <c r="S145" s="18"/>
      <c r="T145" s="54"/>
      <c r="U145" s="55"/>
    </row>
    <row r="146" spans="1:21" ht="12.75" customHeight="1">
      <c r="A146" s="96"/>
      <c r="B146" s="99"/>
      <c r="C146" s="100"/>
      <c r="D146" s="102"/>
      <c r="E146" s="103"/>
      <c r="F146" s="11" t="s">
        <v>90</v>
      </c>
      <c r="G146" s="10">
        <f>SUM(G144:G145)</f>
        <v>1.8</v>
      </c>
      <c r="H146" s="10">
        <f>SUM(H144:H145)</f>
        <v>1.8</v>
      </c>
      <c r="I146" s="10">
        <f>SUM(I144:I145)</f>
        <v>1.3</v>
      </c>
      <c r="J146" s="10">
        <f>SUM(J144:J145)</f>
        <v>0</v>
      </c>
      <c r="K146" s="10">
        <f aca="true" t="shared" si="54" ref="K146:T146">SUM(K144:K145)</f>
        <v>3.6</v>
      </c>
      <c r="L146" s="10">
        <f t="shared" si="54"/>
        <v>3.6</v>
      </c>
      <c r="M146" s="10">
        <f t="shared" si="54"/>
        <v>2.7</v>
      </c>
      <c r="N146" s="10">
        <f t="shared" si="54"/>
        <v>0</v>
      </c>
      <c r="O146" s="10">
        <f>SUM(O144:O145)</f>
        <v>3.6</v>
      </c>
      <c r="P146" s="10">
        <f>SUM(P144:P145)</f>
        <v>3.6</v>
      </c>
      <c r="Q146" s="10">
        <f>SUM(Q144:Q145)</f>
        <v>2.7</v>
      </c>
      <c r="R146" s="10">
        <f>SUM(R144:R145)</f>
        <v>0</v>
      </c>
      <c r="S146" s="10">
        <f t="shared" si="54"/>
        <v>4</v>
      </c>
      <c r="T146" s="51">
        <f t="shared" si="54"/>
        <v>4.4</v>
      </c>
      <c r="U146" s="55"/>
    </row>
    <row r="147" spans="1:21" ht="12.75" customHeight="1" thickBot="1">
      <c r="A147" s="22" t="s">
        <v>27</v>
      </c>
      <c r="B147" s="13" t="s">
        <v>13</v>
      </c>
      <c r="C147" s="119" t="s">
        <v>92</v>
      </c>
      <c r="D147" s="120"/>
      <c r="E147" s="120"/>
      <c r="F147" s="120"/>
      <c r="G147" s="16">
        <f aca="true" t="shared" si="55" ref="G147:T147">SUM(G140+G143+G146)</f>
        <v>181.2</v>
      </c>
      <c r="H147" s="16">
        <f t="shared" si="55"/>
        <v>181.2</v>
      </c>
      <c r="I147" s="16">
        <f t="shared" si="55"/>
        <v>95.19999999999999</v>
      </c>
      <c r="J147" s="16">
        <f t="shared" si="55"/>
        <v>0</v>
      </c>
      <c r="K147" s="20">
        <f t="shared" si="55"/>
        <v>219.79999999999998</v>
      </c>
      <c r="L147" s="20">
        <f t="shared" si="55"/>
        <v>219.79999999999998</v>
      </c>
      <c r="M147" s="20">
        <f t="shared" si="55"/>
        <v>78.8</v>
      </c>
      <c r="N147" s="20">
        <f t="shared" si="55"/>
        <v>0</v>
      </c>
      <c r="O147" s="16">
        <f t="shared" si="55"/>
        <v>219.79999999999998</v>
      </c>
      <c r="P147" s="16">
        <f t="shared" si="55"/>
        <v>219.79999999999998</v>
      </c>
      <c r="Q147" s="16">
        <f t="shared" si="55"/>
        <v>78.8</v>
      </c>
      <c r="R147" s="16">
        <f t="shared" si="55"/>
        <v>0</v>
      </c>
      <c r="S147" s="20">
        <f t="shared" si="55"/>
        <v>238.60000000000002</v>
      </c>
      <c r="T147" s="85">
        <f t="shared" si="55"/>
        <v>250.20000000000002</v>
      </c>
      <c r="U147" s="55"/>
    </row>
    <row r="148" spans="1:21" ht="13.5" customHeight="1" thickBot="1">
      <c r="A148" s="7" t="s">
        <v>27</v>
      </c>
      <c r="B148" s="8" t="s">
        <v>20</v>
      </c>
      <c r="C148" s="115" t="s">
        <v>55</v>
      </c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55"/>
    </row>
    <row r="149" spans="1:21" ht="14.25" customHeight="1">
      <c r="A149" s="96" t="s">
        <v>27</v>
      </c>
      <c r="B149" s="97" t="s">
        <v>20</v>
      </c>
      <c r="C149" s="100" t="s">
        <v>13</v>
      </c>
      <c r="D149" s="101" t="s">
        <v>130</v>
      </c>
      <c r="E149" s="103"/>
      <c r="F149" s="9" t="s">
        <v>18</v>
      </c>
      <c r="G149" s="10">
        <f>H149+J149</f>
        <v>134.1</v>
      </c>
      <c r="H149" s="10">
        <v>134.1</v>
      </c>
      <c r="I149" s="10">
        <v>83.4</v>
      </c>
      <c r="J149" s="10"/>
      <c r="K149" s="89">
        <f>L149+N149</f>
        <v>155.2</v>
      </c>
      <c r="L149" s="89">
        <v>155.2</v>
      </c>
      <c r="M149" s="89">
        <v>99.5</v>
      </c>
      <c r="N149" s="90"/>
      <c r="O149" s="10">
        <f>P149+R149</f>
        <v>155.2</v>
      </c>
      <c r="P149" s="10">
        <v>155.2</v>
      </c>
      <c r="Q149" s="10">
        <v>99.5</v>
      </c>
      <c r="R149" s="74"/>
      <c r="S149" s="10">
        <v>160</v>
      </c>
      <c r="T149" s="51">
        <v>170</v>
      </c>
      <c r="U149" s="55"/>
    </row>
    <row r="150" spans="1:21" ht="12.75" customHeight="1">
      <c r="A150" s="96"/>
      <c r="B150" s="98"/>
      <c r="C150" s="100"/>
      <c r="D150" s="101"/>
      <c r="E150" s="103"/>
      <c r="F150" s="9" t="s">
        <v>81</v>
      </c>
      <c r="G150" s="10">
        <f>H150+J150</f>
        <v>7</v>
      </c>
      <c r="H150" s="10">
        <v>7</v>
      </c>
      <c r="I150" s="10"/>
      <c r="J150" s="10"/>
      <c r="K150" s="10">
        <f>L150+N150</f>
        <v>5</v>
      </c>
      <c r="L150" s="10">
        <v>5</v>
      </c>
      <c r="M150" s="10"/>
      <c r="N150" s="10"/>
      <c r="O150" s="10">
        <f>P150+R150</f>
        <v>5</v>
      </c>
      <c r="P150" s="10">
        <v>5</v>
      </c>
      <c r="Q150" s="10"/>
      <c r="R150" s="74"/>
      <c r="S150" s="10">
        <v>5</v>
      </c>
      <c r="T150" s="51">
        <v>5</v>
      </c>
      <c r="U150" s="55"/>
    </row>
    <row r="151" spans="1:21" ht="12.75" customHeight="1">
      <c r="A151" s="96"/>
      <c r="B151" s="98"/>
      <c r="C151" s="100"/>
      <c r="D151" s="101"/>
      <c r="E151" s="103"/>
      <c r="F151" s="9" t="s">
        <v>120</v>
      </c>
      <c r="G151" s="70">
        <f>H151+J151</f>
        <v>17</v>
      </c>
      <c r="H151" s="70">
        <v>17</v>
      </c>
      <c r="I151" s="10"/>
      <c r="J151" s="10"/>
      <c r="K151" s="10">
        <f>L151+N151</f>
        <v>10</v>
      </c>
      <c r="L151" s="10">
        <v>10</v>
      </c>
      <c r="M151" s="10"/>
      <c r="N151" s="10"/>
      <c r="O151" s="70">
        <f>P151+R151</f>
        <v>10</v>
      </c>
      <c r="P151" s="70">
        <v>10</v>
      </c>
      <c r="Q151" s="10"/>
      <c r="R151" s="74"/>
      <c r="S151" s="10">
        <v>10</v>
      </c>
      <c r="T151" s="51">
        <v>10</v>
      </c>
      <c r="U151" s="55"/>
    </row>
    <row r="152" spans="1:21" ht="14.25" customHeight="1">
      <c r="A152" s="96"/>
      <c r="B152" s="98"/>
      <c r="C152" s="100"/>
      <c r="D152" s="101"/>
      <c r="E152" s="103"/>
      <c r="F152" s="9" t="s">
        <v>119</v>
      </c>
      <c r="G152" s="70">
        <f>H152+J152</f>
        <v>0.7</v>
      </c>
      <c r="H152" s="70">
        <v>0.7</v>
      </c>
      <c r="I152" s="10"/>
      <c r="J152" s="10"/>
      <c r="K152" s="10">
        <f>L152+N152</f>
        <v>0.5</v>
      </c>
      <c r="L152" s="10">
        <v>0.5</v>
      </c>
      <c r="M152" s="10"/>
      <c r="N152" s="10"/>
      <c r="O152" s="70">
        <f>P152+R152</f>
        <v>0.5</v>
      </c>
      <c r="P152" s="70">
        <v>0.5</v>
      </c>
      <c r="Q152" s="10"/>
      <c r="R152" s="74"/>
      <c r="S152" s="10">
        <v>0.5</v>
      </c>
      <c r="T152" s="51">
        <v>0.5</v>
      </c>
      <c r="U152" s="55"/>
    </row>
    <row r="153" spans="1:21" ht="12.75" customHeight="1">
      <c r="A153" s="96"/>
      <c r="B153" s="99"/>
      <c r="C153" s="100"/>
      <c r="D153" s="102"/>
      <c r="E153" s="103"/>
      <c r="F153" s="11" t="s">
        <v>90</v>
      </c>
      <c r="G153" s="10">
        <f aca="true" t="shared" si="56" ref="G153:T153">SUM(G149:G152)</f>
        <v>158.79999999999998</v>
      </c>
      <c r="H153" s="10">
        <f t="shared" si="56"/>
        <v>158.79999999999998</v>
      </c>
      <c r="I153" s="10">
        <f t="shared" si="56"/>
        <v>83.4</v>
      </c>
      <c r="J153" s="10">
        <f t="shared" si="56"/>
        <v>0</v>
      </c>
      <c r="K153" s="10">
        <f t="shared" si="56"/>
        <v>170.7</v>
      </c>
      <c r="L153" s="10">
        <f t="shared" si="56"/>
        <v>170.7</v>
      </c>
      <c r="M153" s="10">
        <f t="shared" si="56"/>
        <v>99.5</v>
      </c>
      <c r="N153" s="10">
        <f t="shared" si="56"/>
        <v>0</v>
      </c>
      <c r="O153" s="10">
        <f t="shared" si="56"/>
        <v>170.7</v>
      </c>
      <c r="P153" s="10">
        <f t="shared" si="56"/>
        <v>170.7</v>
      </c>
      <c r="Q153" s="10">
        <f t="shared" si="56"/>
        <v>99.5</v>
      </c>
      <c r="R153" s="10">
        <f t="shared" si="56"/>
        <v>0</v>
      </c>
      <c r="S153" s="10">
        <f t="shared" si="56"/>
        <v>175.5</v>
      </c>
      <c r="T153" s="51">
        <f t="shared" si="56"/>
        <v>185.5</v>
      </c>
      <c r="U153" s="55"/>
    </row>
    <row r="154" spans="1:21" ht="14.25" customHeight="1" thickBot="1">
      <c r="A154" s="22" t="s">
        <v>27</v>
      </c>
      <c r="B154" s="13" t="s">
        <v>20</v>
      </c>
      <c r="C154" s="119" t="s">
        <v>92</v>
      </c>
      <c r="D154" s="120"/>
      <c r="E154" s="120"/>
      <c r="F154" s="120"/>
      <c r="G154" s="16">
        <f>SUM(G153)</f>
        <v>158.79999999999998</v>
      </c>
      <c r="H154" s="16">
        <f aca="true" t="shared" si="57" ref="H154:T154">SUM(H153)</f>
        <v>158.79999999999998</v>
      </c>
      <c r="I154" s="16">
        <f t="shared" si="57"/>
        <v>83.4</v>
      </c>
      <c r="J154" s="16">
        <f t="shared" si="57"/>
        <v>0</v>
      </c>
      <c r="K154" s="16">
        <f t="shared" si="57"/>
        <v>170.7</v>
      </c>
      <c r="L154" s="16">
        <f t="shared" si="57"/>
        <v>170.7</v>
      </c>
      <c r="M154" s="16">
        <f t="shared" si="57"/>
        <v>99.5</v>
      </c>
      <c r="N154" s="16">
        <f t="shared" si="57"/>
        <v>0</v>
      </c>
      <c r="O154" s="16">
        <f t="shared" si="57"/>
        <v>170.7</v>
      </c>
      <c r="P154" s="16">
        <f t="shared" si="57"/>
        <v>170.7</v>
      </c>
      <c r="Q154" s="16">
        <f t="shared" si="57"/>
        <v>99.5</v>
      </c>
      <c r="R154" s="16">
        <f t="shared" si="57"/>
        <v>0</v>
      </c>
      <c r="S154" s="20">
        <f t="shared" si="57"/>
        <v>175.5</v>
      </c>
      <c r="T154" s="20">
        <f t="shared" si="57"/>
        <v>185.5</v>
      </c>
      <c r="U154" s="55"/>
    </row>
    <row r="155" spans="1:21" ht="14.25" customHeight="1" thickBot="1">
      <c r="A155" s="7" t="s">
        <v>27</v>
      </c>
      <c r="B155" s="8" t="s">
        <v>21</v>
      </c>
      <c r="C155" s="115" t="s">
        <v>56</v>
      </c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55"/>
    </row>
    <row r="156" spans="1:21" ht="14.25" customHeight="1">
      <c r="A156" s="96" t="s">
        <v>27</v>
      </c>
      <c r="B156" s="97" t="s">
        <v>21</v>
      </c>
      <c r="C156" s="100" t="s">
        <v>13</v>
      </c>
      <c r="D156" s="101" t="s">
        <v>131</v>
      </c>
      <c r="E156" s="103"/>
      <c r="F156" s="9" t="s">
        <v>18</v>
      </c>
      <c r="G156" s="10">
        <f>H156+J156</f>
        <v>5.3</v>
      </c>
      <c r="H156" s="10">
        <v>5.3</v>
      </c>
      <c r="I156" s="10"/>
      <c r="J156" s="10"/>
      <c r="K156" s="10">
        <f>L156+N156</f>
        <v>5</v>
      </c>
      <c r="L156" s="10">
        <v>5</v>
      </c>
      <c r="M156" s="10"/>
      <c r="N156" s="10"/>
      <c r="O156" s="10">
        <f>P156+R156</f>
        <v>5</v>
      </c>
      <c r="P156" s="10">
        <v>5</v>
      </c>
      <c r="Q156" s="10"/>
      <c r="R156" s="10"/>
      <c r="S156" s="10">
        <v>5</v>
      </c>
      <c r="T156" s="51">
        <v>5</v>
      </c>
      <c r="U156" s="55"/>
    </row>
    <row r="157" spans="1:21" ht="15" customHeight="1">
      <c r="A157" s="96"/>
      <c r="B157" s="98"/>
      <c r="C157" s="100"/>
      <c r="D157" s="102"/>
      <c r="E157" s="103"/>
      <c r="F157" s="9" t="s">
        <v>19</v>
      </c>
      <c r="G157" s="10">
        <f>H157+J157</f>
        <v>0</v>
      </c>
      <c r="H157" s="10"/>
      <c r="I157" s="10"/>
      <c r="J157" s="10"/>
      <c r="K157" s="10">
        <f>L157+N157</f>
        <v>0</v>
      </c>
      <c r="L157" s="10"/>
      <c r="M157" s="10"/>
      <c r="N157" s="10"/>
      <c r="O157" s="10">
        <f>P157+R157</f>
        <v>0</v>
      </c>
      <c r="P157" s="10"/>
      <c r="Q157" s="10"/>
      <c r="R157" s="10"/>
      <c r="S157" s="10"/>
      <c r="T157" s="51"/>
      <c r="U157" s="55"/>
    </row>
    <row r="158" spans="1:21" ht="13.5" customHeight="1">
      <c r="A158" s="96"/>
      <c r="B158" s="99"/>
      <c r="C158" s="100"/>
      <c r="D158" s="102"/>
      <c r="E158" s="103"/>
      <c r="F158" s="11" t="s">
        <v>90</v>
      </c>
      <c r="G158" s="18">
        <f>SUM(G156:G157)</f>
        <v>5.3</v>
      </c>
      <c r="H158" s="18">
        <f>SUM(H156:H157)</f>
        <v>5.3</v>
      </c>
      <c r="I158" s="18">
        <f>SUM(I156:I157)</f>
        <v>0</v>
      </c>
      <c r="J158" s="18">
        <f>SUM(J156:J157)</f>
        <v>0</v>
      </c>
      <c r="K158" s="18">
        <f aca="true" t="shared" si="58" ref="K158:T158">SUM(K156:K157)</f>
        <v>5</v>
      </c>
      <c r="L158" s="18">
        <f t="shared" si="58"/>
        <v>5</v>
      </c>
      <c r="M158" s="18">
        <f t="shared" si="58"/>
        <v>0</v>
      </c>
      <c r="N158" s="18">
        <f t="shared" si="58"/>
        <v>0</v>
      </c>
      <c r="O158" s="18">
        <f>SUM(O156:O157)</f>
        <v>5</v>
      </c>
      <c r="P158" s="18">
        <f>SUM(P156:P157)</f>
        <v>5</v>
      </c>
      <c r="Q158" s="18">
        <f>SUM(Q156:Q157)</f>
        <v>0</v>
      </c>
      <c r="R158" s="18">
        <f>SUM(R156:R157)</f>
        <v>0</v>
      </c>
      <c r="S158" s="18">
        <f t="shared" si="58"/>
        <v>5</v>
      </c>
      <c r="T158" s="54">
        <f t="shared" si="58"/>
        <v>5</v>
      </c>
      <c r="U158" s="55"/>
    </row>
    <row r="159" spans="1:21" ht="12.75" customHeight="1" thickBot="1">
      <c r="A159" s="22" t="s">
        <v>27</v>
      </c>
      <c r="B159" s="13" t="s">
        <v>21</v>
      </c>
      <c r="C159" s="119" t="s">
        <v>92</v>
      </c>
      <c r="D159" s="120"/>
      <c r="E159" s="120"/>
      <c r="F159" s="120"/>
      <c r="G159" s="16">
        <f>SUM(G158)</f>
        <v>5.3</v>
      </c>
      <c r="H159" s="16">
        <f aca="true" t="shared" si="59" ref="H159:R159">SUM(H158)</f>
        <v>5.3</v>
      </c>
      <c r="I159" s="16">
        <f t="shared" si="59"/>
        <v>0</v>
      </c>
      <c r="J159" s="16">
        <f t="shared" si="59"/>
        <v>0</v>
      </c>
      <c r="K159" s="16">
        <f t="shared" si="59"/>
        <v>5</v>
      </c>
      <c r="L159" s="16">
        <f t="shared" si="59"/>
        <v>5</v>
      </c>
      <c r="M159" s="16">
        <f t="shared" si="59"/>
        <v>0</v>
      </c>
      <c r="N159" s="16">
        <f t="shared" si="59"/>
        <v>0</v>
      </c>
      <c r="O159" s="20">
        <f t="shared" si="59"/>
        <v>5</v>
      </c>
      <c r="P159" s="20">
        <f t="shared" si="59"/>
        <v>5</v>
      </c>
      <c r="Q159" s="20">
        <f t="shared" si="59"/>
        <v>0</v>
      </c>
      <c r="R159" s="20">
        <f t="shared" si="59"/>
        <v>0</v>
      </c>
      <c r="S159" s="20">
        <f>SUM(S158)</f>
        <v>5</v>
      </c>
      <c r="T159" s="85">
        <f>SUM(T158)</f>
        <v>5</v>
      </c>
      <c r="U159" s="55"/>
    </row>
    <row r="160" spans="1:21" ht="13.5" customHeight="1" thickBot="1">
      <c r="A160" s="7" t="s">
        <v>27</v>
      </c>
      <c r="B160" s="8" t="s">
        <v>23</v>
      </c>
      <c r="C160" s="115" t="s">
        <v>57</v>
      </c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55"/>
    </row>
    <row r="161" spans="1:21" ht="15" customHeight="1">
      <c r="A161" s="96" t="s">
        <v>27</v>
      </c>
      <c r="B161" s="97" t="s">
        <v>23</v>
      </c>
      <c r="C161" s="100" t="s">
        <v>13</v>
      </c>
      <c r="D161" s="101" t="s">
        <v>132</v>
      </c>
      <c r="E161" s="103"/>
      <c r="F161" s="9" t="s">
        <v>18</v>
      </c>
      <c r="G161" s="10">
        <f>H161+J161</f>
        <v>76</v>
      </c>
      <c r="H161" s="10">
        <v>76</v>
      </c>
      <c r="I161" s="10"/>
      <c r="J161" s="10"/>
      <c r="K161" s="70">
        <f>L161+N161</f>
        <v>49</v>
      </c>
      <c r="L161" s="70">
        <v>49</v>
      </c>
      <c r="M161" s="10"/>
      <c r="N161" s="10"/>
      <c r="O161" s="10">
        <f>P161+R161</f>
        <v>49</v>
      </c>
      <c r="P161" s="10">
        <v>49</v>
      </c>
      <c r="Q161" s="10"/>
      <c r="R161" s="10"/>
      <c r="S161" s="10">
        <v>77</v>
      </c>
      <c r="T161" s="51">
        <v>80</v>
      </c>
      <c r="U161" s="55"/>
    </row>
    <row r="162" spans="1:21" ht="15" customHeight="1">
      <c r="A162" s="96"/>
      <c r="B162" s="98"/>
      <c r="C162" s="100"/>
      <c r="D162" s="102"/>
      <c r="E162" s="103"/>
      <c r="F162" s="9" t="s">
        <v>18</v>
      </c>
      <c r="G162" s="10">
        <f>H162+J162</f>
        <v>0</v>
      </c>
      <c r="H162" s="10"/>
      <c r="I162" s="10"/>
      <c r="J162" s="10"/>
      <c r="K162" s="70">
        <f>L162+N162</f>
        <v>0</v>
      </c>
      <c r="L162" s="70"/>
      <c r="M162" s="10"/>
      <c r="N162" s="10"/>
      <c r="O162" s="10">
        <f>P162+R162</f>
        <v>0</v>
      </c>
      <c r="P162" s="10"/>
      <c r="Q162" s="10"/>
      <c r="R162" s="10"/>
      <c r="S162" s="10"/>
      <c r="T162" s="51"/>
      <c r="U162" s="55"/>
    </row>
    <row r="163" spans="1:21" ht="13.5" customHeight="1">
      <c r="A163" s="96"/>
      <c r="B163" s="99"/>
      <c r="C163" s="100"/>
      <c r="D163" s="102"/>
      <c r="E163" s="103"/>
      <c r="F163" s="11" t="s">
        <v>90</v>
      </c>
      <c r="G163" s="10">
        <f>SUM(G161:G162)</f>
        <v>76</v>
      </c>
      <c r="H163" s="10">
        <f>SUM(H161:H162)</f>
        <v>76</v>
      </c>
      <c r="I163" s="10">
        <f>SUM(I161:I162)</f>
        <v>0</v>
      </c>
      <c r="J163" s="10">
        <f>SUM(J161:J162)</f>
        <v>0</v>
      </c>
      <c r="K163" s="70">
        <f aca="true" t="shared" si="60" ref="K163:T163">SUM(K161:K162)</f>
        <v>49</v>
      </c>
      <c r="L163" s="70">
        <f t="shared" si="60"/>
        <v>49</v>
      </c>
      <c r="M163" s="10">
        <f t="shared" si="60"/>
        <v>0</v>
      </c>
      <c r="N163" s="10">
        <f t="shared" si="60"/>
        <v>0</v>
      </c>
      <c r="O163" s="10">
        <f>SUM(O161:O162)</f>
        <v>49</v>
      </c>
      <c r="P163" s="10">
        <f>SUM(P161:P162)</f>
        <v>49</v>
      </c>
      <c r="Q163" s="10">
        <f>SUM(Q161:Q162)</f>
        <v>0</v>
      </c>
      <c r="R163" s="10">
        <f>SUM(R161:R162)</f>
        <v>0</v>
      </c>
      <c r="S163" s="10">
        <f t="shared" si="60"/>
        <v>77</v>
      </c>
      <c r="T163" s="51">
        <f t="shared" si="60"/>
        <v>80</v>
      </c>
      <c r="U163" s="55"/>
    </row>
    <row r="164" spans="1:21" ht="14.25" customHeight="1">
      <c r="A164" s="96" t="s">
        <v>27</v>
      </c>
      <c r="B164" s="107" t="s">
        <v>23</v>
      </c>
      <c r="C164" s="100" t="s">
        <v>20</v>
      </c>
      <c r="D164" s="102" t="s">
        <v>133</v>
      </c>
      <c r="E164" s="103"/>
      <c r="F164" s="9" t="s">
        <v>17</v>
      </c>
      <c r="G164" s="10">
        <f>H164+J164</f>
        <v>0</v>
      </c>
      <c r="H164" s="18"/>
      <c r="I164" s="10"/>
      <c r="J164" s="10"/>
      <c r="K164" s="10">
        <f>L164+N164</f>
        <v>0</v>
      </c>
      <c r="L164" s="18"/>
      <c r="M164" s="10"/>
      <c r="N164" s="10"/>
      <c r="O164" s="10">
        <f>P164+R164</f>
        <v>0</v>
      </c>
      <c r="P164" s="18"/>
      <c r="Q164" s="10"/>
      <c r="R164" s="10"/>
      <c r="S164" s="18">
        <v>0</v>
      </c>
      <c r="T164" s="54">
        <v>0</v>
      </c>
      <c r="U164" s="55"/>
    </row>
    <row r="165" spans="1:21" ht="12.75" customHeight="1">
      <c r="A165" s="96"/>
      <c r="B165" s="107"/>
      <c r="C165" s="100"/>
      <c r="D165" s="102"/>
      <c r="E165" s="103"/>
      <c r="F165" s="9" t="s">
        <v>18</v>
      </c>
      <c r="G165" s="10">
        <f>H165+J165</f>
        <v>0</v>
      </c>
      <c r="H165" s="10"/>
      <c r="I165" s="10"/>
      <c r="J165" s="10"/>
      <c r="K165" s="10">
        <f>L165+N165</f>
        <v>0</v>
      </c>
      <c r="L165" s="10"/>
      <c r="M165" s="10"/>
      <c r="N165" s="10"/>
      <c r="O165" s="10">
        <f>P165+R165</f>
        <v>0</v>
      </c>
      <c r="P165" s="10"/>
      <c r="Q165" s="10"/>
      <c r="R165" s="10"/>
      <c r="S165" s="72"/>
      <c r="T165" s="75"/>
      <c r="U165" s="55"/>
    </row>
    <row r="166" spans="1:21" ht="12.75" customHeight="1">
      <c r="A166" s="96"/>
      <c r="B166" s="107"/>
      <c r="C166" s="100"/>
      <c r="D166" s="102"/>
      <c r="E166" s="103"/>
      <c r="F166" s="11" t="s">
        <v>90</v>
      </c>
      <c r="G166" s="10">
        <f>SUM(G164:G165)</f>
        <v>0</v>
      </c>
      <c r="H166" s="10">
        <f>SUM(H164:H165)</f>
        <v>0</v>
      </c>
      <c r="I166" s="10">
        <f>SUM(I164:I165)</f>
        <v>0</v>
      </c>
      <c r="J166" s="10">
        <f>SUM(J164:J165)</f>
        <v>0</v>
      </c>
      <c r="K166" s="10">
        <f aca="true" t="shared" si="61" ref="K166:T166">SUM(K164:K165)</f>
        <v>0</v>
      </c>
      <c r="L166" s="10">
        <f t="shared" si="61"/>
        <v>0</v>
      </c>
      <c r="M166" s="10">
        <f t="shared" si="61"/>
        <v>0</v>
      </c>
      <c r="N166" s="10">
        <f t="shared" si="61"/>
        <v>0</v>
      </c>
      <c r="O166" s="10">
        <f>SUM(O164:O165)</f>
        <v>0</v>
      </c>
      <c r="P166" s="10">
        <f>SUM(P164:P165)</f>
        <v>0</v>
      </c>
      <c r="Q166" s="10">
        <f>SUM(Q164:Q165)</f>
        <v>0</v>
      </c>
      <c r="R166" s="10">
        <f>SUM(R164:R165)</f>
        <v>0</v>
      </c>
      <c r="S166" s="10">
        <f t="shared" si="61"/>
        <v>0</v>
      </c>
      <c r="T166" s="51">
        <f t="shared" si="61"/>
        <v>0</v>
      </c>
      <c r="U166" s="55"/>
    </row>
    <row r="167" spans="1:21" ht="14.25" customHeight="1" thickBot="1">
      <c r="A167" s="22" t="s">
        <v>27</v>
      </c>
      <c r="B167" s="13" t="s">
        <v>23</v>
      </c>
      <c r="C167" s="119" t="s">
        <v>92</v>
      </c>
      <c r="D167" s="120"/>
      <c r="E167" s="120"/>
      <c r="F167" s="120"/>
      <c r="G167" s="16">
        <f aca="true" t="shared" si="62" ref="G167:T167">SUM(G163+G166)</f>
        <v>76</v>
      </c>
      <c r="H167" s="16">
        <f t="shared" si="62"/>
        <v>76</v>
      </c>
      <c r="I167" s="16">
        <f t="shared" si="62"/>
        <v>0</v>
      </c>
      <c r="J167" s="16">
        <f t="shared" si="62"/>
        <v>0</v>
      </c>
      <c r="K167" s="16">
        <f t="shared" si="62"/>
        <v>49</v>
      </c>
      <c r="L167" s="16">
        <f t="shared" si="62"/>
        <v>49</v>
      </c>
      <c r="M167" s="16">
        <f t="shared" si="62"/>
        <v>0</v>
      </c>
      <c r="N167" s="16">
        <f t="shared" si="62"/>
        <v>0</v>
      </c>
      <c r="O167" s="16">
        <f t="shared" si="62"/>
        <v>49</v>
      </c>
      <c r="P167" s="16">
        <f t="shared" si="62"/>
        <v>49</v>
      </c>
      <c r="Q167" s="16">
        <f t="shared" si="62"/>
        <v>0</v>
      </c>
      <c r="R167" s="16">
        <f t="shared" si="62"/>
        <v>0</v>
      </c>
      <c r="S167" s="20">
        <f t="shared" si="62"/>
        <v>77</v>
      </c>
      <c r="T167" s="85">
        <f t="shared" si="62"/>
        <v>80</v>
      </c>
      <c r="U167" s="55"/>
    </row>
    <row r="168" spans="1:21" ht="29.25" customHeight="1" thickBot="1">
      <c r="A168" s="7" t="s">
        <v>27</v>
      </c>
      <c r="B168" s="8" t="s">
        <v>25</v>
      </c>
      <c r="C168" s="115" t="s">
        <v>106</v>
      </c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55"/>
    </row>
    <row r="169" spans="1:21" ht="15" customHeight="1">
      <c r="A169" s="96" t="s">
        <v>27</v>
      </c>
      <c r="B169" s="97" t="s">
        <v>25</v>
      </c>
      <c r="C169" s="100" t="s">
        <v>13</v>
      </c>
      <c r="D169" s="101" t="s">
        <v>134</v>
      </c>
      <c r="E169" s="103"/>
      <c r="F169" s="9" t="s">
        <v>18</v>
      </c>
      <c r="G169" s="10">
        <f>H169+J169</f>
        <v>160.8</v>
      </c>
      <c r="H169" s="10">
        <v>160.8</v>
      </c>
      <c r="I169" s="10"/>
      <c r="J169" s="10"/>
      <c r="K169" s="10">
        <f>L169+N169</f>
        <v>86</v>
      </c>
      <c r="L169" s="10">
        <v>86</v>
      </c>
      <c r="M169" s="10"/>
      <c r="N169" s="10"/>
      <c r="O169" s="10">
        <f>P169+R169</f>
        <v>86</v>
      </c>
      <c r="P169" s="10">
        <v>86</v>
      </c>
      <c r="Q169" s="10"/>
      <c r="R169" s="10"/>
      <c r="S169" s="10">
        <v>160</v>
      </c>
      <c r="T169" s="51">
        <v>170</v>
      </c>
      <c r="U169" s="55"/>
    </row>
    <row r="170" spans="1:21" ht="13.5" customHeight="1">
      <c r="A170" s="96"/>
      <c r="B170" s="98"/>
      <c r="C170" s="100"/>
      <c r="D170" s="102"/>
      <c r="E170" s="103"/>
      <c r="F170" s="9" t="s">
        <v>18</v>
      </c>
      <c r="G170" s="10">
        <f>H170+J170</f>
        <v>0</v>
      </c>
      <c r="H170" s="10"/>
      <c r="I170" s="10"/>
      <c r="J170" s="10"/>
      <c r="K170" s="10">
        <f>L170+N170</f>
        <v>0</v>
      </c>
      <c r="L170" s="10"/>
      <c r="M170" s="10"/>
      <c r="N170" s="10"/>
      <c r="O170" s="10">
        <f>P170+R170</f>
        <v>0</v>
      </c>
      <c r="P170" s="10"/>
      <c r="Q170" s="10"/>
      <c r="R170" s="10"/>
      <c r="S170" s="17"/>
      <c r="T170" s="53"/>
      <c r="U170" s="55"/>
    </row>
    <row r="171" spans="1:21" ht="14.25" customHeight="1">
      <c r="A171" s="96"/>
      <c r="B171" s="99"/>
      <c r="C171" s="100"/>
      <c r="D171" s="102"/>
      <c r="E171" s="103"/>
      <c r="F171" s="11" t="s">
        <v>90</v>
      </c>
      <c r="G171" s="18">
        <f aca="true" t="shared" si="63" ref="G171:N171">SUM(G169:G170)</f>
        <v>160.8</v>
      </c>
      <c r="H171" s="18">
        <f t="shared" si="63"/>
        <v>160.8</v>
      </c>
      <c r="I171" s="18">
        <f t="shared" si="63"/>
        <v>0</v>
      </c>
      <c r="J171" s="18">
        <f t="shared" si="63"/>
        <v>0</v>
      </c>
      <c r="K171" s="18">
        <f t="shared" si="63"/>
        <v>86</v>
      </c>
      <c r="L171" s="18">
        <f t="shared" si="63"/>
        <v>86</v>
      </c>
      <c r="M171" s="18">
        <f t="shared" si="63"/>
        <v>0</v>
      </c>
      <c r="N171" s="18">
        <f t="shared" si="63"/>
        <v>0</v>
      </c>
      <c r="O171" s="18">
        <f aca="true" t="shared" si="64" ref="O171:T171">SUM(O169:O170)</f>
        <v>86</v>
      </c>
      <c r="P171" s="18">
        <f t="shared" si="64"/>
        <v>86</v>
      </c>
      <c r="Q171" s="18">
        <f t="shared" si="64"/>
        <v>0</v>
      </c>
      <c r="R171" s="18">
        <f t="shared" si="64"/>
        <v>0</v>
      </c>
      <c r="S171" s="18">
        <f t="shared" si="64"/>
        <v>160</v>
      </c>
      <c r="T171" s="54">
        <f t="shared" si="64"/>
        <v>170</v>
      </c>
      <c r="U171" s="55"/>
    </row>
    <row r="172" spans="1:21" ht="12.75" customHeight="1" thickBot="1">
      <c r="A172" s="22" t="s">
        <v>27</v>
      </c>
      <c r="B172" s="13" t="s">
        <v>25</v>
      </c>
      <c r="C172" s="119" t="s">
        <v>92</v>
      </c>
      <c r="D172" s="120"/>
      <c r="E172" s="120"/>
      <c r="F172" s="120"/>
      <c r="G172" s="20">
        <f>SUM(G171)</f>
        <v>160.8</v>
      </c>
      <c r="H172" s="20">
        <f>SUM(H171)</f>
        <v>160.8</v>
      </c>
      <c r="I172" s="20">
        <f>SUM(I171)</f>
        <v>0</v>
      </c>
      <c r="J172" s="20">
        <f>SUM(J171)</f>
        <v>0</v>
      </c>
      <c r="K172" s="20">
        <f aca="true" t="shared" si="65" ref="K172:R172">SUM(K171)</f>
        <v>86</v>
      </c>
      <c r="L172" s="20">
        <f t="shared" si="65"/>
        <v>86</v>
      </c>
      <c r="M172" s="20">
        <f t="shared" si="65"/>
        <v>0</v>
      </c>
      <c r="N172" s="20">
        <f t="shared" si="65"/>
        <v>0</v>
      </c>
      <c r="O172" s="20">
        <f t="shared" si="65"/>
        <v>86</v>
      </c>
      <c r="P172" s="20">
        <f t="shared" si="65"/>
        <v>86</v>
      </c>
      <c r="Q172" s="20">
        <f t="shared" si="65"/>
        <v>0</v>
      </c>
      <c r="R172" s="20">
        <f t="shared" si="65"/>
        <v>0</v>
      </c>
      <c r="S172" s="20">
        <f>SUM(S171)</f>
        <v>160</v>
      </c>
      <c r="T172" s="85">
        <f>SUM(T171)</f>
        <v>170</v>
      </c>
      <c r="U172" s="55"/>
    </row>
    <row r="173" spans="1:21" ht="15" customHeight="1" thickBot="1">
      <c r="A173" s="7" t="s">
        <v>27</v>
      </c>
      <c r="B173" s="8" t="s">
        <v>27</v>
      </c>
      <c r="C173" s="115" t="s">
        <v>58</v>
      </c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55"/>
    </row>
    <row r="174" spans="1:21" ht="14.25" customHeight="1">
      <c r="A174" s="96" t="s">
        <v>27</v>
      </c>
      <c r="B174" s="97" t="s">
        <v>27</v>
      </c>
      <c r="C174" s="100" t="s">
        <v>13</v>
      </c>
      <c r="D174" s="101" t="s">
        <v>135</v>
      </c>
      <c r="E174" s="103"/>
      <c r="F174" s="9" t="s">
        <v>18</v>
      </c>
      <c r="G174" s="10">
        <f>H174+J174</f>
        <v>37.4</v>
      </c>
      <c r="H174" s="10">
        <v>37.4</v>
      </c>
      <c r="I174" s="10"/>
      <c r="J174" s="10"/>
      <c r="K174" s="10">
        <f>L174+N174</f>
        <v>0</v>
      </c>
      <c r="L174" s="10">
        <v>0</v>
      </c>
      <c r="M174" s="10"/>
      <c r="N174" s="10"/>
      <c r="O174" s="10">
        <f>P174+R174</f>
        <v>0</v>
      </c>
      <c r="P174" s="10"/>
      <c r="Q174" s="10"/>
      <c r="R174" s="10"/>
      <c r="S174" s="10">
        <v>75</v>
      </c>
      <c r="T174" s="51">
        <v>75</v>
      </c>
      <c r="U174" s="55"/>
    </row>
    <row r="175" spans="1:21" ht="14.25" customHeight="1">
      <c r="A175" s="96"/>
      <c r="B175" s="98"/>
      <c r="C175" s="100"/>
      <c r="D175" s="102"/>
      <c r="E175" s="103"/>
      <c r="F175" s="9" t="s">
        <v>19</v>
      </c>
      <c r="G175" s="10">
        <f>H175+J175</f>
        <v>0</v>
      </c>
      <c r="H175" s="10"/>
      <c r="I175" s="10"/>
      <c r="J175" s="10"/>
      <c r="K175" s="10">
        <f>L175+N175</f>
        <v>0</v>
      </c>
      <c r="L175" s="10"/>
      <c r="M175" s="10"/>
      <c r="N175" s="10"/>
      <c r="O175" s="10">
        <f>P175+R175</f>
        <v>0</v>
      </c>
      <c r="P175" s="10"/>
      <c r="Q175" s="10"/>
      <c r="R175" s="10"/>
      <c r="S175" s="10"/>
      <c r="T175" s="51"/>
      <c r="U175" s="55"/>
    </row>
    <row r="176" spans="1:21" ht="12" customHeight="1">
      <c r="A176" s="96"/>
      <c r="B176" s="99"/>
      <c r="C176" s="100"/>
      <c r="D176" s="102"/>
      <c r="E176" s="103"/>
      <c r="F176" s="11" t="s">
        <v>90</v>
      </c>
      <c r="G176" s="10">
        <f aca="true" t="shared" si="66" ref="G176:N176">SUM(G174:G175)</f>
        <v>37.4</v>
      </c>
      <c r="H176" s="10">
        <f t="shared" si="66"/>
        <v>37.4</v>
      </c>
      <c r="I176" s="10">
        <f t="shared" si="66"/>
        <v>0</v>
      </c>
      <c r="J176" s="10">
        <f t="shared" si="66"/>
        <v>0</v>
      </c>
      <c r="K176" s="10">
        <f t="shared" si="66"/>
        <v>0</v>
      </c>
      <c r="L176" s="10">
        <f t="shared" si="66"/>
        <v>0</v>
      </c>
      <c r="M176" s="10">
        <f t="shared" si="66"/>
        <v>0</v>
      </c>
      <c r="N176" s="10">
        <f t="shared" si="66"/>
        <v>0</v>
      </c>
      <c r="O176" s="10">
        <f aca="true" t="shared" si="67" ref="O176:T176">SUM(O174:O175)</f>
        <v>0</v>
      </c>
      <c r="P176" s="10">
        <f t="shared" si="67"/>
        <v>0</v>
      </c>
      <c r="Q176" s="10">
        <f t="shared" si="67"/>
        <v>0</v>
      </c>
      <c r="R176" s="10">
        <f t="shared" si="67"/>
        <v>0</v>
      </c>
      <c r="S176" s="10">
        <f t="shared" si="67"/>
        <v>75</v>
      </c>
      <c r="T176" s="51">
        <f t="shared" si="67"/>
        <v>75</v>
      </c>
      <c r="U176" s="55"/>
    </row>
    <row r="177" spans="1:21" ht="13.5" customHeight="1">
      <c r="A177" s="121" t="s">
        <v>27</v>
      </c>
      <c r="B177" s="99" t="s">
        <v>27</v>
      </c>
      <c r="C177" s="122" t="s">
        <v>20</v>
      </c>
      <c r="D177" s="101" t="s">
        <v>136</v>
      </c>
      <c r="E177" s="106"/>
      <c r="F177" s="9" t="s">
        <v>18</v>
      </c>
      <c r="G177" s="10">
        <f>H177+J177</f>
        <v>0</v>
      </c>
      <c r="H177" s="10"/>
      <c r="I177" s="10"/>
      <c r="J177" s="10"/>
      <c r="K177" s="10">
        <f>L177+N177</f>
        <v>0</v>
      </c>
      <c r="L177" s="10">
        <v>0</v>
      </c>
      <c r="M177" s="10"/>
      <c r="N177" s="10"/>
      <c r="O177" s="10">
        <f>P177+R177</f>
        <v>0</v>
      </c>
      <c r="P177" s="10"/>
      <c r="Q177" s="10"/>
      <c r="R177" s="10"/>
      <c r="S177" s="18">
        <v>0</v>
      </c>
      <c r="T177" s="54">
        <v>0</v>
      </c>
      <c r="U177" s="55"/>
    </row>
    <row r="178" spans="1:21" ht="12" customHeight="1">
      <c r="A178" s="96"/>
      <c r="B178" s="107"/>
      <c r="C178" s="100"/>
      <c r="D178" s="102"/>
      <c r="E178" s="103"/>
      <c r="F178" s="9" t="s">
        <v>19</v>
      </c>
      <c r="G178" s="10">
        <f>H178+J178</f>
        <v>0</v>
      </c>
      <c r="H178" s="10"/>
      <c r="I178" s="10"/>
      <c r="J178" s="10"/>
      <c r="K178" s="10">
        <f>L178+N178</f>
        <v>0</v>
      </c>
      <c r="L178" s="10"/>
      <c r="M178" s="10"/>
      <c r="N178" s="10"/>
      <c r="O178" s="10">
        <f>P178+R178</f>
        <v>0</v>
      </c>
      <c r="P178" s="10"/>
      <c r="Q178" s="10"/>
      <c r="R178" s="10"/>
      <c r="S178" s="18"/>
      <c r="T178" s="54"/>
      <c r="U178" s="55"/>
    </row>
    <row r="179" spans="1:21" ht="12.75" customHeight="1">
      <c r="A179" s="96"/>
      <c r="B179" s="107"/>
      <c r="C179" s="100"/>
      <c r="D179" s="102"/>
      <c r="E179" s="103"/>
      <c r="F179" s="11" t="s">
        <v>90</v>
      </c>
      <c r="G179" s="10">
        <f aca="true" t="shared" si="68" ref="G179:N179">SUM(G177:G178)</f>
        <v>0</v>
      </c>
      <c r="H179" s="10">
        <f t="shared" si="68"/>
        <v>0</v>
      </c>
      <c r="I179" s="10">
        <f t="shared" si="68"/>
        <v>0</v>
      </c>
      <c r="J179" s="10">
        <f t="shared" si="68"/>
        <v>0</v>
      </c>
      <c r="K179" s="10">
        <f t="shared" si="68"/>
        <v>0</v>
      </c>
      <c r="L179" s="10">
        <f t="shared" si="68"/>
        <v>0</v>
      </c>
      <c r="M179" s="10">
        <f t="shared" si="68"/>
        <v>0</v>
      </c>
      <c r="N179" s="10">
        <f t="shared" si="68"/>
        <v>0</v>
      </c>
      <c r="O179" s="10">
        <f aca="true" t="shared" si="69" ref="O179:T179">SUM(O177:O178)</f>
        <v>0</v>
      </c>
      <c r="P179" s="10">
        <f t="shared" si="69"/>
        <v>0</v>
      </c>
      <c r="Q179" s="10">
        <f t="shared" si="69"/>
        <v>0</v>
      </c>
      <c r="R179" s="10">
        <f t="shared" si="69"/>
        <v>0</v>
      </c>
      <c r="S179" s="10">
        <f t="shared" si="69"/>
        <v>0</v>
      </c>
      <c r="T179" s="51">
        <f t="shared" si="69"/>
        <v>0</v>
      </c>
      <c r="U179" s="55"/>
    </row>
    <row r="180" spans="1:21" ht="12.75" customHeight="1">
      <c r="A180" s="96" t="s">
        <v>27</v>
      </c>
      <c r="B180" s="107" t="s">
        <v>27</v>
      </c>
      <c r="C180" s="100" t="s">
        <v>21</v>
      </c>
      <c r="D180" s="102" t="s">
        <v>137</v>
      </c>
      <c r="E180" s="103"/>
      <c r="F180" s="9" t="s">
        <v>18</v>
      </c>
      <c r="G180" s="10">
        <f>H180+J180</f>
        <v>19.2</v>
      </c>
      <c r="H180" s="10">
        <v>19.2</v>
      </c>
      <c r="I180" s="10"/>
      <c r="J180" s="10"/>
      <c r="K180" s="10">
        <f>L180+N180</f>
        <v>15</v>
      </c>
      <c r="L180" s="10">
        <v>15</v>
      </c>
      <c r="M180" s="10"/>
      <c r="N180" s="10"/>
      <c r="O180" s="10">
        <f>P180+R180</f>
        <v>15</v>
      </c>
      <c r="P180" s="10">
        <v>15</v>
      </c>
      <c r="Q180" s="10"/>
      <c r="R180" s="10"/>
      <c r="S180" s="18">
        <v>15</v>
      </c>
      <c r="T180" s="54">
        <v>15</v>
      </c>
      <c r="U180" s="55"/>
    </row>
    <row r="181" spans="1:21" ht="12.75" customHeight="1">
      <c r="A181" s="96"/>
      <c r="B181" s="107"/>
      <c r="C181" s="100"/>
      <c r="D181" s="102"/>
      <c r="E181" s="103"/>
      <c r="F181" s="9" t="s">
        <v>18</v>
      </c>
      <c r="G181" s="10">
        <f>H181+J181</f>
        <v>0</v>
      </c>
      <c r="H181" s="10"/>
      <c r="I181" s="10"/>
      <c r="J181" s="10"/>
      <c r="K181" s="10">
        <f>L181+N181</f>
        <v>0</v>
      </c>
      <c r="L181" s="10"/>
      <c r="M181" s="10"/>
      <c r="N181" s="10"/>
      <c r="O181" s="10">
        <f>P181+R181</f>
        <v>0</v>
      </c>
      <c r="P181" s="10"/>
      <c r="Q181" s="10"/>
      <c r="R181" s="10"/>
      <c r="S181" s="18"/>
      <c r="T181" s="54"/>
      <c r="U181" s="55"/>
    </row>
    <row r="182" spans="1:21" ht="12" customHeight="1">
      <c r="A182" s="96"/>
      <c r="B182" s="107"/>
      <c r="C182" s="100"/>
      <c r="D182" s="102"/>
      <c r="E182" s="103"/>
      <c r="F182" s="11" t="s">
        <v>90</v>
      </c>
      <c r="G182" s="10">
        <f aca="true" t="shared" si="70" ref="G182:N182">SUM(G180:G181)</f>
        <v>19.2</v>
      </c>
      <c r="H182" s="10">
        <f t="shared" si="70"/>
        <v>19.2</v>
      </c>
      <c r="I182" s="10">
        <f t="shared" si="70"/>
        <v>0</v>
      </c>
      <c r="J182" s="10">
        <f t="shared" si="70"/>
        <v>0</v>
      </c>
      <c r="K182" s="10">
        <f t="shared" si="70"/>
        <v>15</v>
      </c>
      <c r="L182" s="10">
        <f t="shared" si="70"/>
        <v>15</v>
      </c>
      <c r="M182" s="10">
        <f t="shared" si="70"/>
        <v>0</v>
      </c>
      <c r="N182" s="10">
        <f t="shared" si="70"/>
        <v>0</v>
      </c>
      <c r="O182" s="10">
        <f aca="true" t="shared" si="71" ref="O182:T182">SUM(O180:O181)</f>
        <v>15</v>
      </c>
      <c r="P182" s="10">
        <f t="shared" si="71"/>
        <v>15</v>
      </c>
      <c r="Q182" s="10">
        <f t="shared" si="71"/>
        <v>0</v>
      </c>
      <c r="R182" s="10">
        <f t="shared" si="71"/>
        <v>0</v>
      </c>
      <c r="S182" s="10">
        <f t="shared" si="71"/>
        <v>15</v>
      </c>
      <c r="T182" s="51">
        <f t="shared" si="71"/>
        <v>15</v>
      </c>
      <c r="U182" s="55"/>
    </row>
    <row r="183" spans="1:21" ht="12.75" customHeight="1">
      <c r="A183" s="96" t="s">
        <v>27</v>
      </c>
      <c r="B183" s="97" t="s">
        <v>27</v>
      </c>
      <c r="C183" s="100" t="s">
        <v>23</v>
      </c>
      <c r="D183" s="101" t="s">
        <v>138</v>
      </c>
      <c r="E183" s="103"/>
      <c r="F183" s="9" t="s">
        <v>18</v>
      </c>
      <c r="G183" s="10">
        <f>H183+J183</f>
        <v>0</v>
      </c>
      <c r="H183" s="10">
        <v>0</v>
      </c>
      <c r="I183" s="10"/>
      <c r="J183" s="10"/>
      <c r="K183" s="70">
        <f>L183+N183</f>
        <v>48</v>
      </c>
      <c r="L183" s="70">
        <v>48</v>
      </c>
      <c r="M183" s="88"/>
      <c r="N183" s="74"/>
      <c r="O183" s="10">
        <f>P183+R183</f>
        <v>48</v>
      </c>
      <c r="P183" s="10">
        <v>48</v>
      </c>
      <c r="Q183" s="10"/>
      <c r="R183" s="10"/>
      <c r="S183" s="18">
        <v>75</v>
      </c>
      <c r="T183" s="54">
        <v>75</v>
      </c>
      <c r="U183" s="55"/>
    </row>
    <row r="184" spans="1:21" ht="12" customHeight="1">
      <c r="A184" s="96"/>
      <c r="B184" s="98"/>
      <c r="C184" s="100"/>
      <c r="D184" s="102"/>
      <c r="E184" s="103"/>
      <c r="F184" s="9" t="s">
        <v>19</v>
      </c>
      <c r="G184" s="10">
        <f>H184+J184</f>
        <v>0</v>
      </c>
      <c r="H184" s="10"/>
      <c r="I184" s="10"/>
      <c r="J184" s="10"/>
      <c r="K184" s="70">
        <f>L184+N184</f>
        <v>0</v>
      </c>
      <c r="L184" s="70"/>
      <c r="M184" s="88"/>
      <c r="N184" s="74"/>
      <c r="O184" s="10">
        <f>P184+R184</f>
        <v>0</v>
      </c>
      <c r="P184" s="10"/>
      <c r="Q184" s="10"/>
      <c r="R184" s="10"/>
      <c r="S184" s="18"/>
      <c r="T184" s="54"/>
      <c r="U184" s="55"/>
    </row>
    <row r="185" spans="1:21" ht="12" customHeight="1">
      <c r="A185" s="96"/>
      <c r="B185" s="99"/>
      <c r="C185" s="100"/>
      <c r="D185" s="102"/>
      <c r="E185" s="103"/>
      <c r="F185" s="11" t="s">
        <v>90</v>
      </c>
      <c r="G185" s="10">
        <f>SUM(G183:G184)</f>
        <v>0</v>
      </c>
      <c r="H185" s="10">
        <f>SUM(H183:H184)</f>
        <v>0</v>
      </c>
      <c r="I185" s="10">
        <f>SUM(I183:I184)</f>
        <v>0</v>
      </c>
      <c r="J185" s="10">
        <f>SUM(J183:J184)</f>
        <v>0</v>
      </c>
      <c r="K185" s="10">
        <f>SUM(K183:K184)</f>
        <v>48</v>
      </c>
      <c r="L185" s="10">
        <f aca="true" t="shared" si="72" ref="L185:S185">SUM(L183:L184)</f>
        <v>48</v>
      </c>
      <c r="M185" s="10">
        <f t="shared" si="72"/>
        <v>0</v>
      </c>
      <c r="N185" s="10">
        <f t="shared" si="72"/>
        <v>0</v>
      </c>
      <c r="O185" s="10">
        <f t="shared" si="72"/>
        <v>48</v>
      </c>
      <c r="P185" s="10">
        <f t="shared" si="72"/>
        <v>48</v>
      </c>
      <c r="Q185" s="10">
        <f t="shared" si="72"/>
        <v>0</v>
      </c>
      <c r="R185" s="10">
        <f t="shared" si="72"/>
        <v>0</v>
      </c>
      <c r="S185" s="10">
        <f t="shared" si="72"/>
        <v>75</v>
      </c>
      <c r="T185" s="51">
        <f>SUM(T183:T184)</f>
        <v>75</v>
      </c>
      <c r="U185" s="55"/>
    </row>
    <row r="186" spans="1:21" ht="14.25" customHeight="1" thickBot="1">
      <c r="A186" s="22" t="s">
        <v>27</v>
      </c>
      <c r="B186" s="13" t="s">
        <v>27</v>
      </c>
      <c r="C186" s="119" t="s">
        <v>92</v>
      </c>
      <c r="D186" s="120"/>
      <c r="E186" s="120"/>
      <c r="F186" s="120"/>
      <c r="G186" s="20">
        <f>SUM(G176+G179+G182+G185)</f>
        <v>56.599999999999994</v>
      </c>
      <c r="H186" s="20">
        <f>SUM(H176+H179+H182+H185)</f>
        <v>56.599999999999994</v>
      </c>
      <c r="I186" s="20">
        <f>SUM(I176+I179+I182+I185)</f>
        <v>0</v>
      </c>
      <c r="J186" s="20">
        <f>SUM(J176+J179+J182+J185)</f>
        <v>0</v>
      </c>
      <c r="K186" s="20">
        <f aca="true" t="shared" si="73" ref="K186:T186">SUM(K176+K179+K182+K185)</f>
        <v>63</v>
      </c>
      <c r="L186" s="20">
        <f t="shared" si="73"/>
        <v>63</v>
      </c>
      <c r="M186" s="20">
        <f t="shared" si="73"/>
        <v>0</v>
      </c>
      <c r="N186" s="20">
        <f t="shared" si="73"/>
        <v>0</v>
      </c>
      <c r="O186" s="20">
        <f>SUM(O176+O179+O182+O185)</f>
        <v>63</v>
      </c>
      <c r="P186" s="20">
        <f>SUM(P176+P179+P182+P185)</f>
        <v>63</v>
      </c>
      <c r="Q186" s="20">
        <f>SUM(Q176+Q179+Q182+Q185)</f>
        <v>0</v>
      </c>
      <c r="R186" s="20">
        <f>SUM(R176+R179+R182+R185)</f>
        <v>0</v>
      </c>
      <c r="S186" s="20">
        <f t="shared" si="73"/>
        <v>165</v>
      </c>
      <c r="T186" s="85">
        <f t="shared" si="73"/>
        <v>165</v>
      </c>
      <c r="U186" s="55"/>
    </row>
    <row r="187" spans="1:21" ht="12.75" customHeight="1" thickBot="1">
      <c r="A187" s="19" t="s">
        <v>27</v>
      </c>
      <c r="B187" s="110" t="s">
        <v>93</v>
      </c>
      <c r="C187" s="111"/>
      <c r="D187" s="111"/>
      <c r="E187" s="111"/>
      <c r="F187" s="111"/>
      <c r="G187" s="16">
        <f aca="true" t="shared" si="74" ref="G187:T187">SUM(G147+G154+G159+G167+G172+G186)</f>
        <v>638.7</v>
      </c>
      <c r="H187" s="16">
        <f t="shared" si="74"/>
        <v>638.7</v>
      </c>
      <c r="I187" s="16">
        <f t="shared" si="74"/>
        <v>178.6</v>
      </c>
      <c r="J187" s="16">
        <f t="shared" si="74"/>
        <v>0</v>
      </c>
      <c r="K187" s="16">
        <f t="shared" si="74"/>
        <v>593.5</v>
      </c>
      <c r="L187" s="16">
        <f t="shared" si="74"/>
        <v>593.5</v>
      </c>
      <c r="M187" s="16">
        <f t="shared" si="74"/>
        <v>178.3</v>
      </c>
      <c r="N187" s="16">
        <f t="shared" si="74"/>
        <v>0</v>
      </c>
      <c r="O187" s="16">
        <f t="shared" si="74"/>
        <v>593.5</v>
      </c>
      <c r="P187" s="16">
        <f t="shared" si="74"/>
        <v>593.5</v>
      </c>
      <c r="Q187" s="16">
        <f t="shared" si="74"/>
        <v>178.3</v>
      </c>
      <c r="R187" s="16">
        <f t="shared" si="74"/>
        <v>0</v>
      </c>
      <c r="S187" s="20">
        <f t="shared" si="74"/>
        <v>821.1</v>
      </c>
      <c r="T187" s="20">
        <f t="shared" si="74"/>
        <v>855.7</v>
      </c>
      <c r="U187" s="56"/>
    </row>
    <row r="188" spans="1:21" ht="12.75" customHeight="1" thickBot="1">
      <c r="A188" s="6" t="s">
        <v>28</v>
      </c>
      <c r="B188" s="112" t="s">
        <v>59</v>
      </c>
      <c r="C188" s="113"/>
      <c r="D188" s="113"/>
      <c r="E188" s="113"/>
      <c r="F188" s="113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55"/>
    </row>
    <row r="189" spans="1:21" ht="13.5" customHeight="1" thickBot="1">
      <c r="A189" s="7" t="s">
        <v>28</v>
      </c>
      <c r="B189" s="8" t="s">
        <v>13</v>
      </c>
      <c r="C189" s="115" t="s">
        <v>107</v>
      </c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55"/>
    </row>
    <row r="190" spans="1:21" ht="13.5" customHeight="1">
      <c r="A190" s="96" t="s">
        <v>28</v>
      </c>
      <c r="B190" s="97" t="s">
        <v>13</v>
      </c>
      <c r="C190" s="100" t="s">
        <v>13</v>
      </c>
      <c r="D190" s="101" t="s">
        <v>83</v>
      </c>
      <c r="E190" s="103"/>
      <c r="F190" s="9" t="s">
        <v>18</v>
      </c>
      <c r="G190" s="10">
        <f>H190+J190</f>
        <v>22.2</v>
      </c>
      <c r="H190" s="18">
        <v>22.2</v>
      </c>
      <c r="I190" s="18">
        <v>2.9</v>
      </c>
      <c r="J190" s="72"/>
      <c r="K190" s="10">
        <f>L190+N190</f>
        <v>22.2</v>
      </c>
      <c r="L190" s="18">
        <v>22.2</v>
      </c>
      <c r="M190" s="72"/>
      <c r="N190" s="72"/>
      <c r="O190" s="10">
        <f>P190+R190</f>
        <v>22.2</v>
      </c>
      <c r="P190" s="18">
        <v>22.2</v>
      </c>
      <c r="Q190" s="18"/>
      <c r="R190" s="72"/>
      <c r="S190" s="18">
        <v>22.2</v>
      </c>
      <c r="T190" s="54">
        <v>22.2</v>
      </c>
      <c r="U190" s="55"/>
    </row>
    <row r="191" spans="1:21" s="61" customFormat="1" ht="11.25" customHeight="1">
      <c r="A191" s="96"/>
      <c r="B191" s="98"/>
      <c r="C191" s="100"/>
      <c r="D191" s="102"/>
      <c r="E191" s="103"/>
      <c r="F191" s="9" t="s">
        <v>39</v>
      </c>
      <c r="G191" s="10">
        <f>H191+J191</f>
        <v>0</v>
      </c>
      <c r="H191" s="18">
        <v>0</v>
      </c>
      <c r="I191" s="65"/>
      <c r="J191" s="65"/>
      <c r="K191" s="10">
        <f>L191+N191</f>
        <v>0</v>
      </c>
      <c r="L191" s="18"/>
      <c r="M191" s="18"/>
      <c r="N191" s="18"/>
      <c r="O191" s="10">
        <f>P191+R191</f>
        <v>0</v>
      </c>
      <c r="P191" s="18"/>
      <c r="Q191" s="65"/>
      <c r="R191" s="65"/>
      <c r="S191" s="18">
        <v>63</v>
      </c>
      <c r="T191" s="54">
        <v>63</v>
      </c>
      <c r="U191" s="60"/>
    </row>
    <row r="192" spans="1:21" ht="12" customHeight="1">
      <c r="A192" s="96"/>
      <c r="B192" s="99"/>
      <c r="C192" s="100"/>
      <c r="D192" s="102"/>
      <c r="E192" s="103"/>
      <c r="F192" s="11" t="s">
        <v>90</v>
      </c>
      <c r="G192" s="18">
        <f aca="true" t="shared" si="75" ref="G192:T192">SUM(G190:G191)</f>
        <v>22.2</v>
      </c>
      <c r="H192" s="18">
        <f t="shared" si="75"/>
        <v>22.2</v>
      </c>
      <c r="I192" s="18">
        <f t="shared" si="75"/>
        <v>2.9</v>
      </c>
      <c r="J192" s="18">
        <f t="shared" si="75"/>
        <v>0</v>
      </c>
      <c r="K192" s="18">
        <f t="shared" si="75"/>
        <v>22.2</v>
      </c>
      <c r="L192" s="18">
        <f t="shared" si="75"/>
        <v>22.2</v>
      </c>
      <c r="M192" s="18">
        <f t="shared" si="75"/>
        <v>0</v>
      </c>
      <c r="N192" s="18">
        <f t="shared" si="75"/>
        <v>0</v>
      </c>
      <c r="O192" s="18">
        <f t="shared" si="75"/>
        <v>22.2</v>
      </c>
      <c r="P192" s="18">
        <f t="shared" si="75"/>
        <v>22.2</v>
      </c>
      <c r="Q192" s="18">
        <f t="shared" si="75"/>
        <v>0</v>
      </c>
      <c r="R192" s="18">
        <f t="shared" si="75"/>
        <v>0</v>
      </c>
      <c r="S192" s="18">
        <f t="shared" si="75"/>
        <v>85.2</v>
      </c>
      <c r="T192" s="18">
        <f t="shared" si="75"/>
        <v>85.2</v>
      </c>
      <c r="U192" s="55"/>
    </row>
    <row r="193" spans="1:21" ht="13.5" customHeight="1">
      <c r="A193" s="96" t="s">
        <v>28</v>
      </c>
      <c r="B193" s="97" t="s">
        <v>13</v>
      </c>
      <c r="C193" s="100" t="s">
        <v>20</v>
      </c>
      <c r="D193" s="101" t="s">
        <v>80</v>
      </c>
      <c r="E193" s="103"/>
      <c r="F193" s="9" t="s">
        <v>18</v>
      </c>
      <c r="G193" s="10">
        <f>H193+J193</f>
        <v>1</v>
      </c>
      <c r="H193" s="10">
        <v>1</v>
      </c>
      <c r="I193" s="10"/>
      <c r="J193" s="18"/>
      <c r="K193" s="10">
        <f>L193+N193</f>
        <v>0.8</v>
      </c>
      <c r="L193" s="10">
        <v>0.8</v>
      </c>
      <c r="M193" s="10"/>
      <c r="N193" s="18"/>
      <c r="O193" s="10">
        <f>P193+R193</f>
        <v>0.8</v>
      </c>
      <c r="P193" s="10">
        <v>0.8</v>
      </c>
      <c r="Q193" s="10"/>
      <c r="R193" s="18"/>
      <c r="S193" s="18">
        <v>1</v>
      </c>
      <c r="T193" s="54">
        <v>1</v>
      </c>
      <c r="U193" s="55"/>
    </row>
    <row r="194" spans="1:21" ht="9" customHeight="1">
      <c r="A194" s="96"/>
      <c r="B194" s="98"/>
      <c r="C194" s="100"/>
      <c r="D194" s="102"/>
      <c r="E194" s="103"/>
      <c r="F194" s="9" t="s">
        <v>19</v>
      </c>
      <c r="G194" s="10">
        <f>H194+J194</f>
        <v>0</v>
      </c>
      <c r="H194" s="18"/>
      <c r="I194" s="18"/>
      <c r="J194" s="18"/>
      <c r="K194" s="10">
        <f>L194+N194</f>
        <v>0</v>
      </c>
      <c r="L194" s="18"/>
      <c r="M194" s="18"/>
      <c r="N194" s="18"/>
      <c r="O194" s="10">
        <f>P194+R194</f>
        <v>0</v>
      </c>
      <c r="P194" s="18"/>
      <c r="Q194" s="18"/>
      <c r="R194" s="18"/>
      <c r="S194" s="83"/>
      <c r="T194" s="84"/>
      <c r="U194" s="55"/>
    </row>
    <row r="195" spans="1:21" ht="10.5" customHeight="1">
      <c r="A195" s="96"/>
      <c r="B195" s="99"/>
      <c r="C195" s="100"/>
      <c r="D195" s="102"/>
      <c r="E195" s="103"/>
      <c r="F195" s="11" t="s">
        <v>90</v>
      </c>
      <c r="G195" s="18">
        <f>SUM(G193:G194)</f>
        <v>1</v>
      </c>
      <c r="H195" s="18">
        <f>SUM(H193:H194)</f>
        <v>1</v>
      </c>
      <c r="I195" s="18">
        <f>SUM(I193:I194)</f>
        <v>0</v>
      </c>
      <c r="J195" s="18">
        <f>SUM(J193:J194)</f>
        <v>0</v>
      </c>
      <c r="K195" s="18">
        <f aca="true" t="shared" si="76" ref="K195:T195">SUM(K193:K194)</f>
        <v>0.8</v>
      </c>
      <c r="L195" s="18">
        <f t="shared" si="76"/>
        <v>0.8</v>
      </c>
      <c r="M195" s="18">
        <f t="shared" si="76"/>
        <v>0</v>
      </c>
      <c r="N195" s="18">
        <f t="shared" si="76"/>
        <v>0</v>
      </c>
      <c r="O195" s="18">
        <f>SUM(O193:O194)</f>
        <v>0.8</v>
      </c>
      <c r="P195" s="18">
        <f>SUM(P193:P194)</f>
        <v>0.8</v>
      </c>
      <c r="Q195" s="18">
        <f>SUM(Q193:Q194)</f>
        <v>0</v>
      </c>
      <c r="R195" s="18">
        <f>SUM(R193:R194)</f>
        <v>0</v>
      </c>
      <c r="S195" s="18">
        <f t="shared" si="76"/>
        <v>1</v>
      </c>
      <c r="T195" s="54">
        <f t="shared" si="76"/>
        <v>1</v>
      </c>
      <c r="U195" s="55"/>
    </row>
    <row r="196" spans="1:21" ht="13.5" customHeight="1">
      <c r="A196" s="96" t="s">
        <v>28</v>
      </c>
      <c r="B196" s="97" t="s">
        <v>13</v>
      </c>
      <c r="C196" s="100" t="s">
        <v>21</v>
      </c>
      <c r="D196" s="101" t="s">
        <v>139</v>
      </c>
      <c r="E196" s="103"/>
      <c r="F196" s="9" t="s">
        <v>18</v>
      </c>
      <c r="G196" s="10">
        <f>H196+J196</f>
        <v>0</v>
      </c>
      <c r="H196" s="10"/>
      <c r="I196" s="10"/>
      <c r="J196" s="18"/>
      <c r="K196" s="10">
        <f>L196+N196</f>
        <v>0</v>
      </c>
      <c r="L196" s="10">
        <v>0</v>
      </c>
      <c r="M196" s="10"/>
      <c r="N196" s="18"/>
      <c r="O196" s="10">
        <f>P196+R196</f>
        <v>0</v>
      </c>
      <c r="P196" s="10"/>
      <c r="Q196" s="10"/>
      <c r="R196" s="18"/>
      <c r="S196" s="18">
        <v>0</v>
      </c>
      <c r="T196" s="54">
        <v>0</v>
      </c>
      <c r="U196" s="55"/>
    </row>
    <row r="197" spans="1:21" ht="11.25" customHeight="1">
      <c r="A197" s="96"/>
      <c r="B197" s="98"/>
      <c r="C197" s="100"/>
      <c r="D197" s="102"/>
      <c r="E197" s="103"/>
      <c r="F197" s="9" t="s">
        <v>39</v>
      </c>
      <c r="G197" s="10">
        <f>H197+J197</f>
        <v>63</v>
      </c>
      <c r="H197" s="18">
        <v>63</v>
      </c>
      <c r="I197" s="18"/>
      <c r="J197" s="18"/>
      <c r="K197" s="10">
        <f>L197+N197</f>
        <v>63</v>
      </c>
      <c r="L197" s="18">
        <v>63</v>
      </c>
      <c r="M197" s="18"/>
      <c r="N197" s="18"/>
      <c r="O197" s="10">
        <f>P197+R197</f>
        <v>63</v>
      </c>
      <c r="P197" s="18">
        <v>63</v>
      </c>
      <c r="Q197" s="18"/>
      <c r="R197" s="18"/>
      <c r="S197" s="18">
        <v>63</v>
      </c>
      <c r="T197" s="54">
        <v>63</v>
      </c>
      <c r="U197" s="55"/>
    </row>
    <row r="198" spans="1:21" ht="12" customHeight="1">
      <c r="A198" s="96"/>
      <c r="B198" s="99"/>
      <c r="C198" s="100"/>
      <c r="D198" s="102"/>
      <c r="E198" s="103"/>
      <c r="F198" s="11" t="s">
        <v>90</v>
      </c>
      <c r="G198" s="18">
        <f aca="true" t="shared" si="77" ref="G198:T198">SUM(G196:G197)</f>
        <v>63</v>
      </c>
      <c r="H198" s="18">
        <f t="shared" si="77"/>
        <v>63</v>
      </c>
      <c r="I198" s="18">
        <f t="shared" si="77"/>
        <v>0</v>
      </c>
      <c r="J198" s="18">
        <f t="shared" si="77"/>
        <v>0</v>
      </c>
      <c r="K198" s="18">
        <f t="shared" si="77"/>
        <v>63</v>
      </c>
      <c r="L198" s="18">
        <f t="shared" si="77"/>
        <v>63</v>
      </c>
      <c r="M198" s="18">
        <f t="shared" si="77"/>
        <v>0</v>
      </c>
      <c r="N198" s="18">
        <f t="shared" si="77"/>
        <v>0</v>
      </c>
      <c r="O198" s="18">
        <f t="shared" si="77"/>
        <v>63</v>
      </c>
      <c r="P198" s="18">
        <f t="shared" si="77"/>
        <v>63</v>
      </c>
      <c r="Q198" s="18">
        <f t="shared" si="77"/>
        <v>0</v>
      </c>
      <c r="R198" s="18">
        <f t="shared" si="77"/>
        <v>0</v>
      </c>
      <c r="S198" s="18">
        <f t="shared" si="77"/>
        <v>63</v>
      </c>
      <c r="T198" s="54">
        <f t="shared" si="77"/>
        <v>63</v>
      </c>
      <c r="U198" s="55"/>
    </row>
    <row r="199" spans="1:21" s="31" customFormat="1" ht="14.25" customHeight="1" thickBot="1">
      <c r="A199" s="29" t="s">
        <v>28</v>
      </c>
      <c r="B199" s="30" t="s">
        <v>13</v>
      </c>
      <c r="C199" s="119" t="s">
        <v>92</v>
      </c>
      <c r="D199" s="120"/>
      <c r="E199" s="120"/>
      <c r="F199" s="120"/>
      <c r="G199" s="20">
        <f>SUM(G192+G195+G198)</f>
        <v>86.2</v>
      </c>
      <c r="H199" s="20">
        <f aca="true" t="shared" si="78" ref="H199:T199">SUM(H192+H195+H198)</f>
        <v>86.2</v>
      </c>
      <c r="I199" s="20">
        <f t="shared" si="78"/>
        <v>2.9</v>
      </c>
      <c r="J199" s="20">
        <f t="shared" si="78"/>
        <v>0</v>
      </c>
      <c r="K199" s="20">
        <f t="shared" si="78"/>
        <v>86</v>
      </c>
      <c r="L199" s="20">
        <f t="shared" si="78"/>
        <v>86</v>
      </c>
      <c r="M199" s="20">
        <f t="shared" si="78"/>
        <v>0</v>
      </c>
      <c r="N199" s="20">
        <f t="shared" si="78"/>
        <v>0</v>
      </c>
      <c r="O199" s="20">
        <f t="shared" si="78"/>
        <v>86</v>
      </c>
      <c r="P199" s="20">
        <f t="shared" si="78"/>
        <v>86</v>
      </c>
      <c r="Q199" s="20">
        <f t="shared" si="78"/>
        <v>0</v>
      </c>
      <c r="R199" s="20">
        <f t="shared" si="78"/>
        <v>0</v>
      </c>
      <c r="S199" s="20">
        <f t="shared" si="78"/>
        <v>149.2</v>
      </c>
      <c r="T199" s="20">
        <f t="shared" si="78"/>
        <v>149.2</v>
      </c>
      <c r="U199" s="57"/>
    </row>
    <row r="200" spans="1:21" s="31" customFormat="1" ht="12.75" customHeight="1" thickBot="1">
      <c r="A200" s="32" t="s">
        <v>28</v>
      </c>
      <c r="B200" s="110" t="s">
        <v>33</v>
      </c>
      <c r="C200" s="111"/>
      <c r="D200" s="111"/>
      <c r="E200" s="111"/>
      <c r="F200" s="111"/>
      <c r="G200" s="16">
        <f>SUM(G199)</f>
        <v>86.2</v>
      </c>
      <c r="H200" s="16">
        <f aca="true" t="shared" si="79" ref="H200:R200">SUM(H199)</f>
        <v>86.2</v>
      </c>
      <c r="I200" s="16">
        <f t="shared" si="79"/>
        <v>2.9</v>
      </c>
      <c r="J200" s="16">
        <f t="shared" si="79"/>
        <v>0</v>
      </c>
      <c r="K200" s="16">
        <f t="shared" si="79"/>
        <v>86</v>
      </c>
      <c r="L200" s="16">
        <f t="shared" si="79"/>
        <v>86</v>
      </c>
      <c r="M200" s="16">
        <f t="shared" si="79"/>
        <v>0</v>
      </c>
      <c r="N200" s="16">
        <f t="shared" si="79"/>
        <v>0</v>
      </c>
      <c r="O200" s="16">
        <f t="shared" si="79"/>
        <v>86</v>
      </c>
      <c r="P200" s="16">
        <f t="shared" si="79"/>
        <v>86</v>
      </c>
      <c r="Q200" s="16">
        <f t="shared" si="79"/>
        <v>0</v>
      </c>
      <c r="R200" s="16">
        <f t="shared" si="79"/>
        <v>0</v>
      </c>
      <c r="S200" s="20">
        <f>SUM(S199)</f>
        <v>149.2</v>
      </c>
      <c r="T200" s="85">
        <f>SUM(T199)</f>
        <v>149.2</v>
      </c>
      <c r="U200" s="58"/>
    </row>
    <row r="201" spans="1:21" ht="15.75" customHeight="1" thickBot="1">
      <c r="A201" s="6" t="s">
        <v>29</v>
      </c>
      <c r="B201" s="112" t="s">
        <v>60</v>
      </c>
      <c r="C201" s="113"/>
      <c r="D201" s="113"/>
      <c r="E201" s="113"/>
      <c r="F201" s="113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55"/>
    </row>
    <row r="202" spans="1:21" ht="15" customHeight="1" thickBot="1">
      <c r="A202" s="7" t="s">
        <v>29</v>
      </c>
      <c r="B202" s="8" t="s">
        <v>13</v>
      </c>
      <c r="C202" s="115" t="s">
        <v>61</v>
      </c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55"/>
    </row>
    <row r="203" spans="1:21" ht="13.5" customHeight="1">
      <c r="A203" s="96" t="s">
        <v>29</v>
      </c>
      <c r="B203" s="97" t="s">
        <v>13</v>
      </c>
      <c r="C203" s="100"/>
      <c r="D203" s="101" t="s">
        <v>140</v>
      </c>
      <c r="E203" s="103"/>
      <c r="F203" s="9" t="s">
        <v>18</v>
      </c>
      <c r="G203" s="10">
        <f>H203+J203</f>
        <v>0</v>
      </c>
      <c r="H203" s="10">
        <v>0</v>
      </c>
      <c r="I203" s="10"/>
      <c r="J203" s="10"/>
      <c r="K203" s="10">
        <f>L203+N203</f>
        <v>0</v>
      </c>
      <c r="L203" s="10"/>
      <c r="M203" s="10"/>
      <c r="N203" s="10"/>
      <c r="O203" s="10">
        <f>P203+R203</f>
        <v>0</v>
      </c>
      <c r="P203" s="10"/>
      <c r="Q203" s="10"/>
      <c r="R203" s="10"/>
      <c r="S203" s="10">
        <v>0</v>
      </c>
      <c r="T203" s="51">
        <v>0</v>
      </c>
      <c r="U203" s="55"/>
    </row>
    <row r="204" spans="1:21" ht="13.5" customHeight="1">
      <c r="A204" s="96"/>
      <c r="B204" s="98"/>
      <c r="C204" s="100"/>
      <c r="D204" s="102"/>
      <c r="E204" s="103"/>
      <c r="F204" s="9" t="s">
        <v>19</v>
      </c>
      <c r="G204" s="10">
        <f>H204+J204</f>
        <v>0</v>
      </c>
      <c r="H204" s="10"/>
      <c r="I204" s="10"/>
      <c r="J204" s="10"/>
      <c r="K204" s="10">
        <f>L204+N204</f>
        <v>0</v>
      </c>
      <c r="L204" s="10"/>
      <c r="M204" s="10"/>
      <c r="N204" s="10"/>
      <c r="O204" s="10">
        <f>P204+R204</f>
        <v>0</v>
      </c>
      <c r="P204" s="10"/>
      <c r="Q204" s="10"/>
      <c r="R204" s="10"/>
      <c r="S204" s="17"/>
      <c r="T204" s="53"/>
      <c r="U204" s="55"/>
    </row>
    <row r="205" spans="1:21" ht="12" customHeight="1">
      <c r="A205" s="96"/>
      <c r="B205" s="99"/>
      <c r="C205" s="100"/>
      <c r="D205" s="102"/>
      <c r="E205" s="103"/>
      <c r="F205" s="11" t="s">
        <v>90</v>
      </c>
      <c r="G205" s="18">
        <f>SUM(G203:G204)</f>
        <v>0</v>
      </c>
      <c r="H205" s="18">
        <f aca="true" t="shared" si="80" ref="H205:N205">SUM(H203:H204)</f>
        <v>0</v>
      </c>
      <c r="I205" s="18">
        <f t="shared" si="80"/>
        <v>0</v>
      </c>
      <c r="J205" s="18">
        <f t="shared" si="80"/>
        <v>0</v>
      </c>
      <c r="K205" s="18">
        <f t="shared" si="80"/>
        <v>0</v>
      </c>
      <c r="L205" s="18">
        <f t="shared" si="80"/>
        <v>0</v>
      </c>
      <c r="M205" s="18">
        <f t="shared" si="80"/>
        <v>0</v>
      </c>
      <c r="N205" s="18">
        <f t="shared" si="80"/>
        <v>0</v>
      </c>
      <c r="O205" s="18">
        <f aca="true" t="shared" si="81" ref="O205:T205">SUM(O203:O204)</f>
        <v>0</v>
      </c>
      <c r="P205" s="18">
        <f t="shared" si="81"/>
        <v>0</v>
      </c>
      <c r="Q205" s="18">
        <f t="shared" si="81"/>
        <v>0</v>
      </c>
      <c r="R205" s="18">
        <f t="shared" si="81"/>
        <v>0</v>
      </c>
      <c r="S205" s="18">
        <f t="shared" si="81"/>
        <v>0</v>
      </c>
      <c r="T205" s="54">
        <f t="shared" si="81"/>
        <v>0</v>
      </c>
      <c r="U205" s="55"/>
    </row>
    <row r="206" spans="1:21" ht="14.25" customHeight="1" thickBot="1">
      <c r="A206" s="22" t="s">
        <v>29</v>
      </c>
      <c r="B206" s="13" t="s">
        <v>13</v>
      </c>
      <c r="C206" s="119" t="s">
        <v>92</v>
      </c>
      <c r="D206" s="120"/>
      <c r="E206" s="120"/>
      <c r="F206" s="120"/>
      <c r="G206" s="16">
        <f>SUM(G205)</f>
        <v>0</v>
      </c>
      <c r="H206" s="16">
        <f aca="true" t="shared" si="82" ref="H206:R206">SUM(H205)</f>
        <v>0</v>
      </c>
      <c r="I206" s="16">
        <f t="shared" si="82"/>
        <v>0</v>
      </c>
      <c r="J206" s="16">
        <f t="shared" si="82"/>
        <v>0</v>
      </c>
      <c r="K206" s="16">
        <f t="shared" si="82"/>
        <v>0</v>
      </c>
      <c r="L206" s="16">
        <f t="shared" si="82"/>
        <v>0</v>
      </c>
      <c r="M206" s="16">
        <f t="shared" si="82"/>
        <v>0</v>
      </c>
      <c r="N206" s="16">
        <f t="shared" si="82"/>
        <v>0</v>
      </c>
      <c r="O206" s="16">
        <f t="shared" si="82"/>
        <v>0</v>
      </c>
      <c r="P206" s="16">
        <f t="shared" si="82"/>
        <v>0</v>
      </c>
      <c r="Q206" s="16">
        <f t="shared" si="82"/>
        <v>0</v>
      </c>
      <c r="R206" s="16">
        <f t="shared" si="82"/>
        <v>0</v>
      </c>
      <c r="S206" s="16">
        <f>SUM(S205)</f>
        <v>0</v>
      </c>
      <c r="T206" s="52">
        <f>SUM(T205)</f>
        <v>0</v>
      </c>
      <c r="U206" s="55"/>
    </row>
    <row r="207" spans="1:21" ht="15" customHeight="1" thickBot="1">
      <c r="A207" s="7" t="s">
        <v>29</v>
      </c>
      <c r="B207" s="8" t="s">
        <v>20</v>
      </c>
      <c r="C207" s="115" t="s">
        <v>62</v>
      </c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55"/>
    </row>
    <row r="208" spans="1:21" ht="13.5" customHeight="1">
      <c r="A208" s="96" t="s">
        <v>29</v>
      </c>
      <c r="B208" s="97" t="s">
        <v>20</v>
      </c>
      <c r="C208" s="100" t="s">
        <v>13</v>
      </c>
      <c r="D208" s="101" t="s">
        <v>141</v>
      </c>
      <c r="E208" s="103"/>
      <c r="F208" s="9" t="s">
        <v>18</v>
      </c>
      <c r="G208" s="10">
        <f>H208+J208</f>
        <v>0</v>
      </c>
      <c r="H208" s="10">
        <v>0</v>
      </c>
      <c r="I208" s="10"/>
      <c r="J208" s="10"/>
      <c r="K208" s="10">
        <f>L208+N208</f>
        <v>5</v>
      </c>
      <c r="L208" s="10">
        <v>5</v>
      </c>
      <c r="M208" s="10"/>
      <c r="N208" s="10"/>
      <c r="O208" s="10">
        <f>P208+R208</f>
        <v>5</v>
      </c>
      <c r="P208" s="10">
        <v>5</v>
      </c>
      <c r="Q208" s="10"/>
      <c r="R208" s="10"/>
      <c r="S208" s="10">
        <v>5</v>
      </c>
      <c r="T208" s="51">
        <v>5</v>
      </c>
      <c r="U208" s="55"/>
    </row>
    <row r="209" spans="1:21" ht="13.5" customHeight="1">
      <c r="A209" s="96"/>
      <c r="B209" s="98"/>
      <c r="C209" s="100"/>
      <c r="D209" s="102"/>
      <c r="E209" s="103"/>
      <c r="F209" s="9" t="s">
        <v>39</v>
      </c>
      <c r="G209" s="10">
        <v>0</v>
      </c>
      <c r="H209" s="10"/>
      <c r="I209" s="10"/>
      <c r="J209" s="10"/>
      <c r="K209" s="10">
        <f>L209+N209</f>
        <v>20</v>
      </c>
      <c r="L209" s="10">
        <v>20</v>
      </c>
      <c r="M209" s="10"/>
      <c r="N209" s="10"/>
      <c r="O209" s="10">
        <v>20</v>
      </c>
      <c r="P209" s="10">
        <v>20</v>
      </c>
      <c r="Q209" s="10"/>
      <c r="R209" s="10"/>
      <c r="S209" s="10">
        <v>20</v>
      </c>
      <c r="T209" s="51">
        <v>20</v>
      </c>
      <c r="U209" s="55"/>
    </row>
    <row r="210" spans="1:21" ht="12" customHeight="1">
      <c r="A210" s="96"/>
      <c r="B210" s="99"/>
      <c r="C210" s="100"/>
      <c r="D210" s="102"/>
      <c r="E210" s="103"/>
      <c r="F210" s="11" t="s">
        <v>90</v>
      </c>
      <c r="G210" s="18">
        <f>SUM(G208:G209)</f>
        <v>0</v>
      </c>
      <c r="H210" s="18">
        <f>SUM(H208:H209)</f>
        <v>0</v>
      </c>
      <c r="I210" s="18">
        <f>SUM(I208:I209)</f>
        <v>0</v>
      </c>
      <c r="J210" s="18">
        <f>SUM(J208:J209)</f>
        <v>0</v>
      </c>
      <c r="K210" s="18">
        <f aca="true" t="shared" si="83" ref="K210:T210">SUM(K208:K209)</f>
        <v>25</v>
      </c>
      <c r="L210" s="18">
        <f t="shared" si="83"/>
        <v>25</v>
      </c>
      <c r="M210" s="18">
        <f t="shared" si="83"/>
        <v>0</v>
      </c>
      <c r="N210" s="18">
        <f t="shared" si="83"/>
        <v>0</v>
      </c>
      <c r="O210" s="18">
        <f>SUM(O208:O209)</f>
        <v>25</v>
      </c>
      <c r="P210" s="18">
        <f>SUM(P208:P209)</f>
        <v>25</v>
      </c>
      <c r="Q210" s="18">
        <f>SUM(Q208:Q209)</f>
        <v>0</v>
      </c>
      <c r="R210" s="18">
        <f>SUM(R208:R209)</f>
        <v>0</v>
      </c>
      <c r="S210" s="18">
        <f t="shared" si="83"/>
        <v>25</v>
      </c>
      <c r="T210" s="54">
        <f t="shared" si="83"/>
        <v>25</v>
      </c>
      <c r="U210" s="55"/>
    </row>
    <row r="211" spans="1:21" ht="15" customHeight="1" thickBot="1">
      <c r="A211" s="22" t="s">
        <v>29</v>
      </c>
      <c r="B211" s="13" t="s">
        <v>20</v>
      </c>
      <c r="C211" s="119" t="s">
        <v>92</v>
      </c>
      <c r="D211" s="120"/>
      <c r="E211" s="120"/>
      <c r="F211" s="120"/>
      <c r="G211" s="16">
        <f>SUM(G210)</f>
        <v>0</v>
      </c>
      <c r="H211" s="16">
        <f aca="true" t="shared" si="84" ref="H211:T211">SUM(H210)</f>
        <v>0</v>
      </c>
      <c r="I211" s="16">
        <f t="shared" si="84"/>
        <v>0</v>
      </c>
      <c r="J211" s="16">
        <f t="shared" si="84"/>
        <v>0</v>
      </c>
      <c r="K211" s="16">
        <f t="shared" si="84"/>
        <v>25</v>
      </c>
      <c r="L211" s="16">
        <f t="shared" si="84"/>
        <v>25</v>
      </c>
      <c r="M211" s="16">
        <f t="shared" si="84"/>
        <v>0</v>
      </c>
      <c r="N211" s="16">
        <f t="shared" si="84"/>
        <v>0</v>
      </c>
      <c r="O211" s="16">
        <f t="shared" si="84"/>
        <v>25</v>
      </c>
      <c r="P211" s="16">
        <f t="shared" si="84"/>
        <v>25</v>
      </c>
      <c r="Q211" s="16">
        <f t="shared" si="84"/>
        <v>0</v>
      </c>
      <c r="R211" s="16">
        <f t="shared" si="84"/>
        <v>0</v>
      </c>
      <c r="S211" s="20">
        <f t="shared" si="84"/>
        <v>25</v>
      </c>
      <c r="T211" s="20">
        <f t="shared" si="84"/>
        <v>25</v>
      </c>
      <c r="U211" s="55"/>
    </row>
    <row r="212" spans="1:21" ht="15" customHeight="1" thickBot="1">
      <c r="A212" s="19" t="s">
        <v>29</v>
      </c>
      <c r="B212" s="110" t="s">
        <v>93</v>
      </c>
      <c r="C212" s="111"/>
      <c r="D212" s="111"/>
      <c r="E212" s="111"/>
      <c r="F212" s="111"/>
      <c r="G212" s="28">
        <f aca="true" t="shared" si="85" ref="G212:T212">SUM(G206+G211)</f>
        <v>0</v>
      </c>
      <c r="H212" s="28">
        <f t="shared" si="85"/>
        <v>0</v>
      </c>
      <c r="I212" s="28">
        <f t="shared" si="85"/>
        <v>0</v>
      </c>
      <c r="J212" s="28">
        <f t="shared" si="85"/>
        <v>0</v>
      </c>
      <c r="K212" s="16">
        <f t="shared" si="85"/>
        <v>25</v>
      </c>
      <c r="L212" s="28">
        <f t="shared" si="85"/>
        <v>25</v>
      </c>
      <c r="M212" s="28">
        <f t="shared" si="85"/>
        <v>0</v>
      </c>
      <c r="N212" s="28">
        <f t="shared" si="85"/>
        <v>0</v>
      </c>
      <c r="O212" s="28">
        <f t="shared" si="85"/>
        <v>25</v>
      </c>
      <c r="P212" s="28">
        <f t="shared" si="85"/>
        <v>25</v>
      </c>
      <c r="Q212" s="28">
        <f t="shared" si="85"/>
        <v>0</v>
      </c>
      <c r="R212" s="28">
        <f t="shared" si="85"/>
        <v>0</v>
      </c>
      <c r="S212" s="76">
        <f t="shared" si="85"/>
        <v>25</v>
      </c>
      <c r="T212" s="77">
        <f t="shared" si="85"/>
        <v>25</v>
      </c>
      <c r="U212" s="56"/>
    </row>
    <row r="213" spans="1:21" ht="15.75" customHeight="1" thickBot="1">
      <c r="A213" s="6" t="s">
        <v>63</v>
      </c>
      <c r="B213" s="112" t="s">
        <v>113</v>
      </c>
      <c r="C213" s="113"/>
      <c r="D213" s="113"/>
      <c r="E213" s="113"/>
      <c r="F213" s="113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55"/>
    </row>
    <row r="214" spans="1:21" ht="15.75" customHeight="1" thickBot="1">
      <c r="A214" s="7" t="s">
        <v>63</v>
      </c>
      <c r="B214" s="8" t="s">
        <v>13</v>
      </c>
      <c r="C214" s="115" t="s">
        <v>114</v>
      </c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55"/>
    </row>
    <row r="215" spans="1:21" ht="13.5" customHeight="1">
      <c r="A215" s="96" t="s">
        <v>63</v>
      </c>
      <c r="B215" s="97" t="s">
        <v>13</v>
      </c>
      <c r="C215" s="100" t="s">
        <v>13</v>
      </c>
      <c r="D215" s="101" t="s">
        <v>66</v>
      </c>
      <c r="E215" s="103"/>
      <c r="F215" s="9" t="s">
        <v>18</v>
      </c>
      <c r="G215" s="10">
        <f>H215+J215</f>
        <v>15</v>
      </c>
      <c r="H215" s="10">
        <v>15</v>
      </c>
      <c r="I215" s="10">
        <v>9.4</v>
      </c>
      <c r="J215" s="10"/>
      <c r="K215" s="70">
        <f>L215+N215</f>
        <v>15</v>
      </c>
      <c r="L215" s="70">
        <v>15</v>
      </c>
      <c r="M215" s="70"/>
      <c r="N215" s="10"/>
      <c r="O215" s="10">
        <f>P215+R215</f>
        <v>15</v>
      </c>
      <c r="P215" s="10">
        <v>15</v>
      </c>
      <c r="Q215" s="10"/>
      <c r="R215" s="10"/>
      <c r="S215" s="10">
        <v>15</v>
      </c>
      <c r="T215" s="51">
        <v>15</v>
      </c>
      <c r="U215" s="55"/>
    </row>
    <row r="216" spans="1:21" ht="13.5" customHeight="1">
      <c r="A216" s="96"/>
      <c r="B216" s="98"/>
      <c r="C216" s="100"/>
      <c r="D216" s="102"/>
      <c r="E216" s="103"/>
      <c r="F216" s="9" t="s">
        <v>64</v>
      </c>
      <c r="G216" s="10">
        <v>30</v>
      </c>
      <c r="H216" s="10">
        <v>30</v>
      </c>
      <c r="I216" s="10"/>
      <c r="J216" s="10"/>
      <c r="K216" s="10">
        <f>L216+N216</f>
        <v>30</v>
      </c>
      <c r="L216" s="10">
        <v>30</v>
      </c>
      <c r="M216" s="10"/>
      <c r="N216" s="10"/>
      <c r="O216" s="10">
        <v>30</v>
      </c>
      <c r="P216" s="10">
        <v>30</v>
      </c>
      <c r="Q216" s="10"/>
      <c r="R216" s="10"/>
      <c r="S216" s="10">
        <v>30</v>
      </c>
      <c r="T216" s="51">
        <v>30</v>
      </c>
      <c r="U216" s="55"/>
    </row>
    <row r="217" spans="1:21" ht="13.5" customHeight="1">
      <c r="A217" s="96"/>
      <c r="B217" s="99"/>
      <c r="C217" s="100"/>
      <c r="D217" s="102"/>
      <c r="E217" s="103"/>
      <c r="F217" s="11" t="s">
        <v>90</v>
      </c>
      <c r="G217" s="18">
        <f aca="true" t="shared" si="86" ref="G217:N217">SUM(G215:G216)</f>
        <v>45</v>
      </c>
      <c r="H217" s="18">
        <f t="shared" si="86"/>
        <v>45</v>
      </c>
      <c r="I217" s="18">
        <f t="shared" si="86"/>
        <v>9.4</v>
      </c>
      <c r="J217" s="18">
        <f t="shared" si="86"/>
        <v>0</v>
      </c>
      <c r="K217" s="18">
        <f t="shared" si="86"/>
        <v>45</v>
      </c>
      <c r="L217" s="18">
        <f t="shared" si="86"/>
        <v>45</v>
      </c>
      <c r="M217" s="18">
        <f t="shared" si="86"/>
        <v>0</v>
      </c>
      <c r="N217" s="18">
        <f t="shared" si="86"/>
        <v>0</v>
      </c>
      <c r="O217" s="18">
        <f aca="true" t="shared" si="87" ref="O217:T217">SUM(O215:O216)</f>
        <v>45</v>
      </c>
      <c r="P217" s="18">
        <f t="shared" si="87"/>
        <v>45</v>
      </c>
      <c r="Q217" s="18">
        <f t="shared" si="87"/>
        <v>0</v>
      </c>
      <c r="R217" s="18">
        <f t="shared" si="87"/>
        <v>0</v>
      </c>
      <c r="S217" s="18">
        <f t="shared" si="87"/>
        <v>45</v>
      </c>
      <c r="T217" s="54">
        <f t="shared" si="87"/>
        <v>45</v>
      </c>
      <c r="U217" s="55"/>
    </row>
    <row r="218" spans="1:21" ht="13.5" customHeight="1">
      <c r="A218" s="96" t="s">
        <v>63</v>
      </c>
      <c r="B218" s="97" t="s">
        <v>13</v>
      </c>
      <c r="C218" s="100" t="s">
        <v>20</v>
      </c>
      <c r="D218" s="101" t="s">
        <v>115</v>
      </c>
      <c r="E218" s="103"/>
      <c r="F218" s="9" t="s">
        <v>18</v>
      </c>
      <c r="G218" s="10">
        <f>H218+J218</f>
        <v>0</v>
      </c>
      <c r="H218" s="10"/>
      <c r="I218" s="10"/>
      <c r="J218" s="10"/>
      <c r="K218" s="10">
        <f>L218+N218</f>
        <v>0</v>
      </c>
      <c r="L218" s="10"/>
      <c r="M218" s="10"/>
      <c r="N218" s="10"/>
      <c r="O218" s="10">
        <f>P218+R218</f>
        <v>0</v>
      </c>
      <c r="P218" s="10"/>
      <c r="Q218" s="10"/>
      <c r="R218" s="10"/>
      <c r="S218" s="10"/>
      <c r="T218" s="51"/>
      <c r="U218" s="55"/>
    </row>
    <row r="219" spans="1:21" ht="13.5" customHeight="1">
      <c r="A219" s="96"/>
      <c r="B219" s="98"/>
      <c r="C219" s="100"/>
      <c r="D219" s="102"/>
      <c r="E219" s="103"/>
      <c r="F219" s="69" t="s">
        <v>111</v>
      </c>
      <c r="G219" s="10">
        <f>H219+J219</f>
        <v>12.1</v>
      </c>
      <c r="H219" s="10">
        <v>12.1</v>
      </c>
      <c r="I219" s="10"/>
      <c r="J219" s="10"/>
      <c r="K219" s="10">
        <f>L219+N219</f>
        <v>12.1</v>
      </c>
      <c r="L219" s="10">
        <v>12.1</v>
      </c>
      <c r="M219" s="10"/>
      <c r="N219" s="10"/>
      <c r="O219" s="10">
        <f>P219+R219</f>
        <v>12.1</v>
      </c>
      <c r="P219" s="10">
        <v>12.1</v>
      </c>
      <c r="Q219" s="10"/>
      <c r="R219" s="10"/>
      <c r="S219" s="10">
        <v>12.1</v>
      </c>
      <c r="T219" s="51">
        <v>12.1</v>
      </c>
      <c r="U219" s="55"/>
    </row>
    <row r="220" spans="1:21" ht="13.5" customHeight="1">
      <c r="A220" s="96"/>
      <c r="B220" s="99"/>
      <c r="C220" s="100"/>
      <c r="D220" s="102"/>
      <c r="E220" s="103"/>
      <c r="F220" s="11" t="s">
        <v>90</v>
      </c>
      <c r="G220" s="18">
        <f>SUM(G218:G219)</f>
        <v>12.1</v>
      </c>
      <c r="H220" s="18">
        <f>SUM(H218:H219)</f>
        <v>12.1</v>
      </c>
      <c r="I220" s="18">
        <f>SUM(I218:I219)</f>
        <v>0</v>
      </c>
      <c r="J220" s="18">
        <f>SUM(J218:J219)</f>
        <v>0</v>
      </c>
      <c r="K220" s="18">
        <f aca="true" t="shared" si="88" ref="K220:T220">SUM(K218:K219)</f>
        <v>12.1</v>
      </c>
      <c r="L220" s="18">
        <f t="shared" si="88"/>
        <v>12.1</v>
      </c>
      <c r="M220" s="18">
        <f t="shared" si="88"/>
        <v>0</v>
      </c>
      <c r="N220" s="18">
        <f t="shared" si="88"/>
        <v>0</v>
      </c>
      <c r="O220" s="18">
        <f t="shared" si="88"/>
        <v>12.1</v>
      </c>
      <c r="P220" s="18">
        <f t="shared" si="88"/>
        <v>12.1</v>
      </c>
      <c r="Q220" s="18">
        <f t="shared" si="88"/>
        <v>0</v>
      </c>
      <c r="R220" s="18">
        <f t="shared" si="88"/>
        <v>0</v>
      </c>
      <c r="S220" s="18">
        <f t="shared" si="88"/>
        <v>12.1</v>
      </c>
      <c r="T220" s="18">
        <f t="shared" si="88"/>
        <v>12.1</v>
      </c>
      <c r="U220" s="55"/>
    </row>
    <row r="221" spans="1:21" ht="15.75" customHeight="1" thickBot="1">
      <c r="A221" s="22" t="s">
        <v>63</v>
      </c>
      <c r="B221" s="13" t="s">
        <v>13</v>
      </c>
      <c r="C221" s="119" t="s">
        <v>92</v>
      </c>
      <c r="D221" s="120"/>
      <c r="E221" s="120"/>
      <c r="F221" s="120"/>
      <c r="G221" s="16">
        <f>SUM(G217+G220)</f>
        <v>57.1</v>
      </c>
      <c r="H221" s="16">
        <f>SUM(H217+H220)</f>
        <v>57.1</v>
      </c>
      <c r="I221" s="16">
        <f>SUM(I217+I220)</f>
        <v>9.4</v>
      </c>
      <c r="J221" s="16">
        <f>SUM(J217+J220)</f>
        <v>0</v>
      </c>
      <c r="K221" s="16">
        <f aca="true" t="shared" si="89" ref="K221:T221">SUM(K217+K220)</f>
        <v>57.1</v>
      </c>
      <c r="L221" s="16">
        <f t="shared" si="89"/>
        <v>57.1</v>
      </c>
      <c r="M221" s="16">
        <f t="shared" si="89"/>
        <v>0</v>
      </c>
      <c r="N221" s="16">
        <f t="shared" si="89"/>
        <v>0</v>
      </c>
      <c r="O221" s="16">
        <f t="shared" si="89"/>
        <v>57.1</v>
      </c>
      <c r="P221" s="16">
        <f t="shared" si="89"/>
        <v>57.1</v>
      </c>
      <c r="Q221" s="16">
        <f t="shared" si="89"/>
        <v>0</v>
      </c>
      <c r="R221" s="16">
        <f t="shared" si="89"/>
        <v>0</v>
      </c>
      <c r="S221" s="20">
        <f t="shared" si="89"/>
        <v>57.1</v>
      </c>
      <c r="T221" s="20">
        <f t="shared" si="89"/>
        <v>57.1</v>
      </c>
      <c r="U221" s="55"/>
    </row>
    <row r="222" spans="1:21" ht="13.5" customHeight="1" thickBot="1">
      <c r="A222" s="19" t="s">
        <v>63</v>
      </c>
      <c r="B222" s="110" t="s">
        <v>93</v>
      </c>
      <c r="C222" s="111"/>
      <c r="D222" s="111"/>
      <c r="E222" s="111"/>
      <c r="F222" s="111"/>
      <c r="G222" s="16">
        <f>SUM(G221)</f>
        <v>57.1</v>
      </c>
      <c r="H222" s="16">
        <f aca="true" t="shared" si="90" ref="H222:R222">SUM(H221)</f>
        <v>57.1</v>
      </c>
      <c r="I222" s="16">
        <f t="shared" si="90"/>
        <v>9.4</v>
      </c>
      <c r="J222" s="16">
        <f t="shared" si="90"/>
        <v>0</v>
      </c>
      <c r="K222" s="16">
        <f t="shared" si="90"/>
        <v>57.1</v>
      </c>
      <c r="L222" s="16">
        <f t="shared" si="90"/>
        <v>57.1</v>
      </c>
      <c r="M222" s="16">
        <f t="shared" si="90"/>
        <v>0</v>
      </c>
      <c r="N222" s="16">
        <f t="shared" si="90"/>
        <v>0</v>
      </c>
      <c r="O222" s="16">
        <f t="shared" si="90"/>
        <v>57.1</v>
      </c>
      <c r="P222" s="16">
        <f t="shared" si="90"/>
        <v>57.1</v>
      </c>
      <c r="Q222" s="16">
        <f t="shared" si="90"/>
        <v>0</v>
      </c>
      <c r="R222" s="16">
        <f t="shared" si="90"/>
        <v>0</v>
      </c>
      <c r="S222" s="20">
        <f>SUM(S221)</f>
        <v>57.1</v>
      </c>
      <c r="T222" s="85">
        <f>SUM(T221)</f>
        <v>57.1</v>
      </c>
      <c r="U222" s="56"/>
    </row>
    <row r="223" spans="1:21" ht="14.25" customHeight="1" thickBot="1">
      <c r="A223" s="6" t="s">
        <v>65</v>
      </c>
      <c r="B223" s="112" t="s">
        <v>68</v>
      </c>
      <c r="C223" s="113"/>
      <c r="D223" s="113"/>
      <c r="E223" s="113"/>
      <c r="F223" s="113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55"/>
    </row>
    <row r="224" spans="1:21" ht="15" customHeight="1" thickBot="1">
      <c r="A224" s="7" t="s">
        <v>65</v>
      </c>
      <c r="B224" s="8" t="s">
        <v>13</v>
      </c>
      <c r="C224" s="115" t="s">
        <v>69</v>
      </c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55"/>
    </row>
    <row r="225" spans="1:21" ht="12.75" customHeight="1">
      <c r="A225" s="96" t="s">
        <v>65</v>
      </c>
      <c r="B225" s="97" t="s">
        <v>13</v>
      </c>
      <c r="C225" s="100" t="s">
        <v>13</v>
      </c>
      <c r="D225" s="101" t="s">
        <v>142</v>
      </c>
      <c r="E225" s="103"/>
      <c r="F225" s="9" t="s">
        <v>18</v>
      </c>
      <c r="G225" s="10">
        <f>H225+J225</f>
        <v>0</v>
      </c>
      <c r="H225" s="33"/>
      <c r="I225" s="33"/>
      <c r="J225" s="27"/>
      <c r="K225" s="10">
        <f>L225+N225</f>
        <v>0</v>
      </c>
      <c r="L225" s="33"/>
      <c r="M225" s="33"/>
      <c r="N225" s="27"/>
      <c r="O225" s="10">
        <f>P225+R225</f>
        <v>0</v>
      </c>
      <c r="P225" s="33"/>
      <c r="Q225" s="33"/>
      <c r="R225" s="27"/>
      <c r="S225" s="10"/>
      <c r="T225" s="51"/>
      <c r="U225" s="55"/>
    </row>
    <row r="226" spans="1:21" ht="12.75" customHeight="1">
      <c r="A226" s="96"/>
      <c r="B226" s="98"/>
      <c r="C226" s="100"/>
      <c r="D226" s="102"/>
      <c r="E226" s="103"/>
      <c r="F226" s="79" t="s">
        <v>144</v>
      </c>
      <c r="G226" s="10">
        <f>H226+J226</f>
        <v>37</v>
      </c>
      <c r="H226" s="33">
        <v>0</v>
      </c>
      <c r="I226" s="33"/>
      <c r="J226" s="27">
        <v>37</v>
      </c>
      <c r="K226" s="10">
        <f>L226+N226</f>
        <v>200</v>
      </c>
      <c r="L226" s="33">
        <v>0</v>
      </c>
      <c r="M226" s="33"/>
      <c r="N226" s="27">
        <v>200</v>
      </c>
      <c r="O226" s="10">
        <f>P226+R226</f>
        <v>200</v>
      </c>
      <c r="P226" s="33"/>
      <c r="Q226" s="33"/>
      <c r="R226" s="27">
        <v>200</v>
      </c>
      <c r="S226" s="10">
        <v>200</v>
      </c>
      <c r="T226" s="51">
        <v>200</v>
      </c>
      <c r="U226" s="55"/>
    </row>
    <row r="227" spans="1:21" ht="12.75" customHeight="1">
      <c r="A227" s="96"/>
      <c r="B227" s="98"/>
      <c r="C227" s="100"/>
      <c r="D227" s="102"/>
      <c r="E227" s="103"/>
      <c r="F227" s="9" t="s">
        <v>18</v>
      </c>
      <c r="G227" s="10">
        <f>H227+J227</f>
        <v>0</v>
      </c>
      <c r="H227" s="33"/>
      <c r="I227" s="33"/>
      <c r="J227" s="27"/>
      <c r="K227" s="10">
        <f>L227+N227</f>
        <v>0</v>
      </c>
      <c r="L227" s="33"/>
      <c r="M227" s="33"/>
      <c r="N227" s="27"/>
      <c r="O227" s="10">
        <f>P227+R227</f>
        <v>0</v>
      </c>
      <c r="P227" s="33"/>
      <c r="Q227" s="33"/>
      <c r="R227" s="27"/>
      <c r="S227" s="10"/>
      <c r="T227" s="51"/>
      <c r="U227" s="55"/>
    </row>
    <row r="228" spans="1:21" ht="12.75" customHeight="1">
      <c r="A228" s="96"/>
      <c r="B228" s="99"/>
      <c r="C228" s="100"/>
      <c r="D228" s="102"/>
      <c r="E228" s="103"/>
      <c r="F228" s="11" t="s">
        <v>90</v>
      </c>
      <c r="G228" s="27">
        <f>SUM(G225:G227)</f>
        <v>37</v>
      </c>
      <c r="H228" s="27">
        <f>SUM(H225:H227)</f>
        <v>0</v>
      </c>
      <c r="I228" s="27">
        <f>SUM(I225:I227)</f>
        <v>0</v>
      </c>
      <c r="J228" s="27">
        <f>SUM(J225:J227)</f>
        <v>37</v>
      </c>
      <c r="K228" s="27">
        <f aca="true" t="shared" si="91" ref="K228:T228">SUM(K225:K227)</f>
        <v>200</v>
      </c>
      <c r="L228" s="27">
        <f t="shared" si="91"/>
        <v>0</v>
      </c>
      <c r="M228" s="27">
        <f t="shared" si="91"/>
        <v>0</v>
      </c>
      <c r="N228" s="27">
        <f t="shared" si="91"/>
        <v>200</v>
      </c>
      <c r="O228" s="27">
        <f>SUM(O225:O227)</f>
        <v>200</v>
      </c>
      <c r="P228" s="27">
        <f>SUM(P225:P227)</f>
        <v>0</v>
      </c>
      <c r="Q228" s="27">
        <f>SUM(Q225:Q227)</f>
        <v>0</v>
      </c>
      <c r="R228" s="27">
        <f>SUM(R225:R227)</f>
        <v>200</v>
      </c>
      <c r="S228" s="10">
        <f t="shared" si="91"/>
        <v>200</v>
      </c>
      <c r="T228" s="51">
        <f t="shared" si="91"/>
        <v>200</v>
      </c>
      <c r="U228" s="55"/>
    </row>
    <row r="229" spans="1:21" ht="12.75" customHeight="1">
      <c r="A229" s="96" t="s">
        <v>65</v>
      </c>
      <c r="B229" s="97" t="s">
        <v>13</v>
      </c>
      <c r="C229" s="100" t="s">
        <v>20</v>
      </c>
      <c r="D229" s="101" t="s">
        <v>143</v>
      </c>
      <c r="E229" s="103"/>
      <c r="F229" s="9" t="s">
        <v>70</v>
      </c>
      <c r="G229" s="10">
        <f>H229+J229</f>
        <v>0</v>
      </c>
      <c r="H229" s="27"/>
      <c r="I229" s="27"/>
      <c r="J229" s="27"/>
      <c r="K229" s="10">
        <f>L229+N229</f>
        <v>0</v>
      </c>
      <c r="L229" s="27"/>
      <c r="M229" s="27"/>
      <c r="N229" s="27"/>
      <c r="O229" s="10">
        <f>P229+R229</f>
        <v>0</v>
      </c>
      <c r="P229" s="27"/>
      <c r="Q229" s="27"/>
      <c r="R229" s="27"/>
      <c r="S229" s="10"/>
      <c r="T229" s="51"/>
      <c r="U229" s="55"/>
    </row>
    <row r="230" spans="1:21" ht="12.75" customHeight="1">
      <c r="A230" s="96"/>
      <c r="B230" s="98"/>
      <c r="C230" s="100"/>
      <c r="D230" s="102"/>
      <c r="E230" s="103"/>
      <c r="F230" s="9" t="s">
        <v>39</v>
      </c>
      <c r="G230" s="10">
        <f>H230+J230</f>
        <v>0.6</v>
      </c>
      <c r="H230" s="26">
        <v>0.6</v>
      </c>
      <c r="I230" s="34"/>
      <c r="J230" s="26"/>
      <c r="K230" s="10">
        <f>L230+N230</f>
        <v>0.6</v>
      </c>
      <c r="L230" s="26">
        <v>0.6</v>
      </c>
      <c r="M230" s="34"/>
      <c r="N230" s="26"/>
      <c r="O230" s="10">
        <f>P230+R230</f>
        <v>0.6</v>
      </c>
      <c r="P230" s="26">
        <v>0.6</v>
      </c>
      <c r="Q230" s="34"/>
      <c r="R230" s="26"/>
      <c r="S230" s="18">
        <v>0.5</v>
      </c>
      <c r="T230" s="54">
        <v>0.4</v>
      </c>
      <c r="U230" s="55"/>
    </row>
    <row r="231" spans="1:21" ht="12.75" customHeight="1">
      <c r="A231" s="96"/>
      <c r="B231" s="99"/>
      <c r="C231" s="100"/>
      <c r="D231" s="102"/>
      <c r="E231" s="103"/>
      <c r="F231" s="11" t="s">
        <v>90</v>
      </c>
      <c r="G231" s="26">
        <f>SUM(G229:G230)</f>
        <v>0.6</v>
      </c>
      <c r="H231" s="26">
        <f>SUM(H229:H230)</f>
        <v>0.6</v>
      </c>
      <c r="I231" s="26">
        <f>SUM(I229:I230)</f>
        <v>0</v>
      </c>
      <c r="J231" s="26">
        <f>SUM(J229:J230)</f>
        <v>0</v>
      </c>
      <c r="K231" s="26">
        <f aca="true" t="shared" si="92" ref="K231:T231">SUM(K229:K230)</f>
        <v>0.6</v>
      </c>
      <c r="L231" s="26">
        <f t="shared" si="92"/>
        <v>0.6</v>
      </c>
      <c r="M231" s="26">
        <f t="shared" si="92"/>
        <v>0</v>
      </c>
      <c r="N231" s="26">
        <f t="shared" si="92"/>
        <v>0</v>
      </c>
      <c r="O231" s="26">
        <f>SUM(O229:O230)</f>
        <v>0.6</v>
      </c>
      <c r="P231" s="26">
        <f>SUM(P229:P230)</f>
        <v>0.6</v>
      </c>
      <c r="Q231" s="26">
        <f>SUM(Q229:Q230)</f>
        <v>0</v>
      </c>
      <c r="R231" s="26">
        <f>SUM(R229:R230)</f>
        <v>0</v>
      </c>
      <c r="S231" s="18">
        <f t="shared" si="92"/>
        <v>0.5</v>
      </c>
      <c r="T231" s="54">
        <f t="shared" si="92"/>
        <v>0.4</v>
      </c>
      <c r="U231" s="55"/>
    </row>
    <row r="232" spans="1:21" ht="14.25" customHeight="1" thickBot="1">
      <c r="A232" s="35" t="s">
        <v>65</v>
      </c>
      <c r="B232" s="36" t="s">
        <v>13</v>
      </c>
      <c r="C232" s="119" t="s">
        <v>92</v>
      </c>
      <c r="D232" s="120"/>
      <c r="E232" s="120"/>
      <c r="F232" s="120"/>
      <c r="G232" s="28">
        <f aca="true" t="shared" si="93" ref="G232:N232">SUM(G228+G231)</f>
        <v>37.6</v>
      </c>
      <c r="H232" s="28">
        <f t="shared" si="93"/>
        <v>0.6</v>
      </c>
      <c r="I232" s="28">
        <f t="shared" si="93"/>
        <v>0</v>
      </c>
      <c r="J232" s="28">
        <f t="shared" si="93"/>
        <v>37</v>
      </c>
      <c r="K232" s="28">
        <f t="shared" si="93"/>
        <v>200.6</v>
      </c>
      <c r="L232" s="28">
        <f t="shared" si="93"/>
        <v>0.6</v>
      </c>
      <c r="M232" s="28">
        <f t="shared" si="93"/>
        <v>0</v>
      </c>
      <c r="N232" s="28">
        <f t="shared" si="93"/>
        <v>200</v>
      </c>
      <c r="O232" s="28">
        <f aca="true" t="shared" si="94" ref="O232:T232">SUM(O228+O231)</f>
        <v>200.6</v>
      </c>
      <c r="P232" s="28">
        <f t="shared" si="94"/>
        <v>0.6</v>
      </c>
      <c r="Q232" s="28">
        <f t="shared" si="94"/>
        <v>0</v>
      </c>
      <c r="R232" s="28">
        <f t="shared" si="94"/>
        <v>200</v>
      </c>
      <c r="S232" s="76">
        <f t="shared" si="94"/>
        <v>200.5</v>
      </c>
      <c r="T232" s="77">
        <f t="shared" si="94"/>
        <v>200.4</v>
      </c>
      <c r="U232" s="55"/>
    </row>
    <row r="233" spans="1:21" ht="13.5" thickBot="1">
      <c r="A233" s="19" t="s">
        <v>65</v>
      </c>
      <c r="B233" s="110" t="s">
        <v>93</v>
      </c>
      <c r="C233" s="111"/>
      <c r="D233" s="111"/>
      <c r="E233" s="111"/>
      <c r="F233" s="111"/>
      <c r="G233" s="28">
        <f aca="true" t="shared" si="95" ref="G233:N233">SUM(G232)</f>
        <v>37.6</v>
      </c>
      <c r="H233" s="28">
        <f t="shared" si="95"/>
        <v>0.6</v>
      </c>
      <c r="I233" s="28">
        <f t="shared" si="95"/>
        <v>0</v>
      </c>
      <c r="J233" s="28">
        <f t="shared" si="95"/>
        <v>37</v>
      </c>
      <c r="K233" s="28">
        <f t="shared" si="95"/>
        <v>200.6</v>
      </c>
      <c r="L233" s="28">
        <f t="shared" si="95"/>
        <v>0.6</v>
      </c>
      <c r="M233" s="28">
        <f t="shared" si="95"/>
        <v>0</v>
      </c>
      <c r="N233" s="28">
        <f t="shared" si="95"/>
        <v>200</v>
      </c>
      <c r="O233" s="28">
        <f aca="true" t="shared" si="96" ref="O233:T233">SUM(O232)</f>
        <v>200.6</v>
      </c>
      <c r="P233" s="28">
        <f t="shared" si="96"/>
        <v>0.6</v>
      </c>
      <c r="Q233" s="28">
        <f t="shared" si="96"/>
        <v>0</v>
      </c>
      <c r="R233" s="28">
        <f t="shared" si="96"/>
        <v>200</v>
      </c>
      <c r="S233" s="76">
        <f t="shared" si="96"/>
        <v>200.5</v>
      </c>
      <c r="T233" s="77">
        <f t="shared" si="96"/>
        <v>200.4</v>
      </c>
      <c r="U233" s="56"/>
    </row>
    <row r="234" spans="1:34" ht="13.5" thickBot="1">
      <c r="A234" s="117" t="s">
        <v>94</v>
      </c>
      <c r="B234" s="118"/>
      <c r="C234" s="118"/>
      <c r="D234" s="118"/>
      <c r="E234" s="118"/>
      <c r="F234" s="118"/>
      <c r="G234" s="37">
        <f aca="true" t="shared" si="97" ref="G234:T234">SUM(G64+G83+G99+G124+G134+G187+G200+G212+G222+G233)</f>
        <v>8224.8</v>
      </c>
      <c r="H234" s="37">
        <f t="shared" si="97"/>
        <v>8187.8</v>
      </c>
      <c r="I234" s="37">
        <f t="shared" si="97"/>
        <v>305.69999999999993</v>
      </c>
      <c r="J234" s="37">
        <f t="shared" si="97"/>
        <v>37</v>
      </c>
      <c r="K234" s="37">
        <f t="shared" si="97"/>
        <v>7777.800000000001</v>
      </c>
      <c r="L234" s="37">
        <f t="shared" si="97"/>
        <v>7577.800000000001</v>
      </c>
      <c r="M234" s="37">
        <f t="shared" si="97"/>
        <v>292.4</v>
      </c>
      <c r="N234" s="37">
        <f t="shared" si="97"/>
        <v>200</v>
      </c>
      <c r="O234" s="37">
        <f t="shared" si="97"/>
        <v>7777.810000000001</v>
      </c>
      <c r="P234" s="37">
        <f t="shared" si="97"/>
        <v>7577.810000000001</v>
      </c>
      <c r="Q234" s="37">
        <f t="shared" si="97"/>
        <v>292.4</v>
      </c>
      <c r="R234" s="37">
        <f t="shared" si="97"/>
        <v>200</v>
      </c>
      <c r="S234" s="37">
        <f t="shared" si="97"/>
        <v>9079.300000000001</v>
      </c>
      <c r="T234" s="37">
        <f t="shared" si="97"/>
        <v>9062.400000000001</v>
      </c>
      <c r="U234" s="56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20" s="41" customFormat="1" ht="12.75" customHeight="1">
      <c r="A235" s="38"/>
      <c r="B235" s="38"/>
      <c r="C235" s="39"/>
      <c r="D235" s="40"/>
      <c r="E235" s="39"/>
      <c r="P235" s="42"/>
      <c r="Q235" s="42"/>
      <c r="R235" s="42"/>
      <c r="S235" s="42"/>
      <c r="T235" s="43"/>
    </row>
    <row r="236" spans="1:34" ht="12.75">
      <c r="A236" s="5"/>
      <c r="B236" s="5"/>
      <c r="C236" s="5"/>
      <c r="D236" s="44" t="s">
        <v>88</v>
      </c>
      <c r="E236" s="45"/>
      <c r="P236" s="45"/>
      <c r="Q236" s="45"/>
      <c r="R236" s="45"/>
      <c r="S236" s="47" t="s">
        <v>84</v>
      </c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:34" ht="12.75">
      <c r="A237" s="5"/>
      <c r="B237" s="5"/>
      <c r="C237" s="5"/>
      <c r="D237" s="44"/>
      <c r="E237" s="45"/>
      <c r="P237" s="45"/>
      <c r="Q237" s="45"/>
      <c r="R237" s="45"/>
      <c r="S237" s="47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34" ht="12.75">
      <c r="A238" s="5"/>
      <c r="B238" s="5"/>
      <c r="C238" s="5"/>
      <c r="D238" s="44"/>
      <c r="E238" s="45"/>
      <c r="P238" s="45"/>
      <c r="Q238" s="45"/>
      <c r="R238" s="45"/>
      <c r="S238" s="47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34" ht="12.75">
      <c r="A239" s="5"/>
      <c r="B239" s="5"/>
      <c r="C239" s="5"/>
      <c r="D239" s="44"/>
      <c r="E239" s="45"/>
      <c r="P239" s="45"/>
      <c r="Q239" s="45"/>
      <c r="R239" s="45"/>
      <c r="S239" s="47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spans="1:34" ht="12.75">
      <c r="A240" s="5"/>
      <c r="B240" s="5"/>
      <c r="C240" s="5"/>
      <c r="D240" s="44"/>
      <c r="E240" s="45"/>
      <c r="P240" s="45"/>
      <c r="Q240" s="45"/>
      <c r="R240" s="45"/>
      <c r="S240" s="47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:34" ht="12.75">
      <c r="A241" s="5"/>
      <c r="B241" s="5"/>
      <c r="C241" s="5"/>
      <c r="D241" s="44"/>
      <c r="E241" s="45"/>
      <c r="P241" s="45"/>
      <c r="Q241" s="45"/>
      <c r="R241" s="45"/>
      <c r="S241" s="47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ht="12.75">
      <c r="A242" s="5"/>
      <c r="B242" s="5"/>
      <c r="C242" s="5"/>
      <c r="D242" s="44"/>
      <c r="E242" s="45"/>
      <c r="P242" s="45"/>
      <c r="Q242" s="45"/>
      <c r="R242" s="45"/>
      <c r="S242" s="47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 ht="12.75">
      <c r="A243" s="5"/>
      <c r="B243" s="5"/>
      <c r="C243" s="5"/>
      <c r="D243" s="44"/>
      <c r="E243" s="45"/>
      <c r="P243" s="45"/>
      <c r="Q243" s="45"/>
      <c r="R243" s="45"/>
      <c r="S243" s="47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 ht="12.75">
      <c r="A244" s="5"/>
      <c r="B244" s="5"/>
      <c r="C244" s="5"/>
      <c r="D244" s="44"/>
      <c r="E244" s="45"/>
      <c r="P244" s="45"/>
      <c r="Q244" s="45"/>
      <c r="R244" s="45"/>
      <c r="S244" s="47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:34" ht="12.75">
      <c r="A245" s="5"/>
      <c r="B245" s="5"/>
      <c r="C245" s="5"/>
      <c r="D245" s="44"/>
      <c r="E245" s="45"/>
      <c r="P245" s="45"/>
      <c r="Q245" s="45"/>
      <c r="R245" s="45"/>
      <c r="S245" s="47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 ht="12.75">
      <c r="A246" s="5"/>
      <c r="B246" s="5"/>
      <c r="C246" s="5"/>
      <c r="D246" s="44"/>
      <c r="E246" s="45"/>
      <c r="P246" s="45"/>
      <c r="Q246" s="45"/>
      <c r="R246" s="45"/>
      <c r="S246" s="47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:34" ht="12.75">
      <c r="A247" s="5"/>
      <c r="B247" s="5"/>
      <c r="C247" s="5"/>
      <c r="D247" s="44"/>
      <c r="E247" s="45"/>
      <c r="P247" s="45"/>
      <c r="Q247" s="45"/>
      <c r="R247" s="45"/>
      <c r="S247" s="47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spans="1:34" ht="12.75">
      <c r="A248" s="5"/>
      <c r="B248" s="5"/>
      <c r="C248" s="5"/>
      <c r="D248" s="44"/>
      <c r="E248" s="45"/>
      <c r="P248" s="45"/>
      <c r="Q248" s="45"/>
      <c r="R248" s="45"/>
      <c r="S248" s="47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 spans="1:34" ht="12.75">
      <c r="A249" s="5"/>
      <c r="B249" s="5"/>
      <c r="C249" s="5"/>
      <c r="D249" s="44"/>
      <c r="E249" s="45"/>
      <c r="P249" s="45"/>
      <c r="Q249" s="45"/>
      <c r="R249" s="45"/>
      <c r="S249" s="47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spans="1:34" ht="12.75">
      <c r="A250" s="5"/>
      <c r="B250" s="5"/>
      <c r="C250" s="5"/>
      <c r="D250" s="44"/>
      <c r="E250" s="45"/>
      <c r="P250" s="45"/>
      <c r="Q250" s="45"/>
      <c r="R250" s="45"/>
      <c r="S250" s="47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 spans="1:34" ht="12.75">
      <c r="A251" s="5"/>
      <c r="B251" s="5"/>
      <c r="C251" s="5"/>
      <c r="D251" s="44"/>
      <c r="E251" s="45"/>
      <c r="P251" s="45"/>
      <c r="Q251" s="45"/>
      <c r="R251" s="45"/>
      <c r="S251" s="47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 spans="1:34" ht="12.75">
      <c r="A252" s="5"/>
      <c r="B252" s="5"/>
      <c r="C252" s="5"/>
      <c r="D252" s="44"/>
      <c r="E252" s="45"/>
      <c r="P252" s="45"/>
      <c r="Q252" s="45"/>
      <c r="R252" s="45"/>
      <c r="S252" s="47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 spans="1:34" ht="12.75">
      <c r="A253" s="5"/>
      <c r="B253" s="5"/>
      <c r="C253" s="5"/>
      <c r="D253" s="44"/>
      <c r="E253" s="45"/>
      <c r="P253" s="45"/>
      <c r="Q253" s="45"/>
      <c r="R253" s="45"/>
      <c r="S253" s="47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 spans="1:34" ht="12.75">
      <c r="A254" s="5"/>
      <c r="B254" s="5"/>
      <c r="C254" s="5"/>
      <c r="D254" s="44"/>
      <c r="E254" s="45"/>
      <c r="P254" s="45"/>
      <c r="Q254" s="45"/>
      <c r="R254" s="45"/>
      <c r="S254" s="47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 spans="6:20" ht="11.25">
      <c r="F255" s="5" t="s">
        <v>18</v>
      </c>
      <c r="G255" s="45">
        <f aca="true" t="shared" si="98" ref="G255:T255">G15+G19+G26+G29+G54+G67+G70+G73+G76+G77+G79+G86+G89+G92+G95+G102+G105+G108+G111+G114+G117+G120+G127+G128+G130+G145+G149+G156+G161+G162+G165+G169+G170+G174+G177+G180+G181+G183+G190+G193+G203+G208+G215+G225+G229</f>
        <v>493.79999999999995</v>
      </c>
      <c r="H255" s="45">
        <f t="shared" si="98"/>
        <v>493.79999999999995</v>
      </c>
      <c r="I255" s="45">
        <f t="shared" si="98"/>
        <v>95.70000000000002</v>
      </c>
      <c r="J255" s="45">
        <f t="shared" si="98"/>
        <v>0</v>
      </c>
      <c r="K255" s="67">
        <f t="shared" si="98"/>
        <v>427.2</v>
      </c>
      <c r="L255" s="45">
        <f t="shared" si="98"/>
        <v>427.2</v>
      </c>
      <c r="M255" s="45">
        <f t="shared" si="98"/>
        <v>99.5</v>
      </c>
      <c r="N255" s="45">
        <f t="shared" si="98"/>
        <v>0</v>
      </c>
      <c r="O255" s="67">
        <f t="shared" si="98"/>
        <v>427.2</v>
      </c>
      <c r="P255" s="45">
        <f t="shared" si="98"/>
        <v>427.2</v>
      </c>
      <c r="Q255" s="45">
        <f t="shared" si="98"/>
        <v>99.5</v>
      </c>
      <c r="R255" s="45">
        <f t="shared" si="98"/>
        <v>0</v>
      </c>
      <c r="S255" s="67">
        <f t="shared" si="98"/>
        <v>643.2</v>
      </c>
      <c r="T255" s="45">
        <f t="shared" si="98"/>
        <v>666.2</v>
      </c>
    </row>
    <row r="256" spans="6:20" ht="11.25">
      <c r="F256" s="5" t="s">
        <v>71</v>
      </c>
      <c r="G256" s="45">
        <f aca="true" t="shared" si="99" ref="G256:T256">G14+G18+G22+G25+G28+G31+G32+G34+G37+G40+G41+G53+G57+G60+G137+G138+G141+G144+G164+G44</f>
        <v>3399.4000000000005</v>
      </c>
      <c r="H256" s="45">
        <f t="shared" si="99"/>
        <v>3399.4000000000005</v>
      </c>
      <c r="I256" s="45">
        <f t="shared" si="99"/>
        <v>133.2</v>
      </c>
      <c r="J256" s="45">
        <f t="shared" si="99"/>
        <v>0</v>
      </c>
      <c r="K256" s="67">
        <f t="shared" si="99"/>
        <v>2963.9</v>
      </c>
      <c r="L256" s="45">
        <f t="shared" si="99"/>
        <v>2963.9</v>
      </c>
      <c r="M256" s="45">
        <f t="shared" si="99"/>
        <v>143.2</v>
      </c>
      <c r="N256" s="45">
        <f t="shared" si="99"/>
        <v>0</v>
      </c>
      <c r="O256" s="67">
        <f t="shared" si="99"/>
        <v>2963.9100000000003</v>
      </c>
      <c r="P256" s="45">
        <f t="shared" si="99"/>
        <v>2963.9100000000003</v>
      </c>
      <c r="Q256" s="45">
        <f t="shared" si="99"/>
        <v>143.2</v>
      </c>
      <c r="R256" s="45">
        <f t="shared" si="99"/>
        <v>0</v>
      </c>
      <c r="S256" s="67">
        <f t="shared" si="99"/>
        <v>3407.9</v>
      </c>
      <c r="T256" s="45">
        <f t="shared" si="99"/>
        <v>3410.8</v>
      </c>
    </row>
    <row r="257" spans="6:20" ht="11.25">
      <c r="F257" s="1" t="s">
        <v>82</v>
      </c>
      <c r="G257" s="48">
        <f>G150</f>
        <v>7</v>
      </c>
      <c r="H257" s="48">
        <f aca="true" t="shared" si="100" ref="H257:T257">H150</f>
        <v>7</v>
      </c>
      <c r="I257" s="48">
        <f t="shared" si="100"/>
        <v>0</v>
      </c>
      <c r="J257" s="48">
        <f t="shared" si="100"/>
        <v>0</v>
      </c>
      <c r="K257" s="67">
        <f t="shared" si="100"/>
        <v>5</v>
      </c>
      <c r="L257" s="48">
        <f t="shared" si="100"/>
        <v>5</v>
      </c>
      <c r="M257" s="48">
        <f t="shared" si="100"/>
        <v>0</v>
      </c>
      <c r="N257" s="48">
        <f t="shared" si="100"/>
        <v>0</v>
      </c>
      <c r="O257" s="67">
        <f t="shared" si="100"/>
        <v>5</v>
      </c>
      <c r="P257" s="48">
        <f t="shared" si="100"/>
        <v>5</v>
      </c>
      <c r="Q257" s="48">
        <f t="shared" si="100"/>
        <v>0</v>
      </c>
      <c r="R257" s="48">
        <f t="shared" si="100"/>
        <v>0</v>
      </c>
      <c r="S257" s="67">
        <f t="shared" si="100"/>
        <v>5</v>
      </c>
      <c r="T257" s="48">
        <f t="shared" si="100"/>
        <v>5</v>
      </c>
    </row>
    <row r="258" spans="6:20" ht="11.25">
      <c r="F258" s="49" t="s">
        <v>72</v>
      </c>
      <c r="G258" s="50">
        <f aca="true" t="shared" si="101" ref="G258:L258">SUM(G255:G257)</f>
        <v>3900.2000000000007</v>
      </c>
      <c r="H258" s="50">
        <f t="shared" si="101"/>
        <v>3900.2000000000007</v>
      </c>
      <c r="I258" s="50">
        <f t="shared" si="101"/>
        <v>228.9</v>
      </c>
      <c r="J258" s="50">
        <f t="shared" si="101"/>
        <v>0</v>
      </c>
      <c r="K258" s="68">
        <f t="shared" si="101"/>
        <v>3396.1</v>
      </c>
      <c r="L258" s="50">
        <f t="shared" si="101"/>
        <v>3396.1</v>
      </c>
      <c r="M258" s="50">
        <f aca="true" t="shared" si="102" ref="M258:T258">SUM(M255:M257)</f>
        <v>242.7</v>
      </c>
      <c r="N258" s="50">
        <f t="shared" si="102"/>
        <v>0</v>
      </c>
      <c r="O258" s="68">
        <f t="shared" si="102"/>
        <v>3396.11</v>
      </c>
      <c r="P258" s="50">
        <f t="shared" si="102"/>
        <v>3396.11</v>
      </c>
      <c r="Q258" s="50">
        <f t="shared" si="102"/>
        <v>242.7</v>
      </c>
      <c r="R258" s="50">
        <f t="shared" si="102"/>
        <v>0</v>
      </c>
      <c r="S258" s="68">
        <f t="shared" si="102"/>
        <v>4056.1000000000004</v>
      </c>
      <c r="T258" s="50">
        <f t="shared" si="102"/>
        <v>4082</v>
      </c>
    </row>
    <row r="259" spans="6:20" ht="11.25">
      <c r="F259" s="49"/>
      <c r="G259" s="50"/>
      <c r="H259" s="50"/>
      <c r="I259" s="50"/>
      <c r="J259" s="50"/>
      <c r="K259" s="68"/>
      <c r="L259" s="50"/>
      <c r="M259" s="50"/>
      <c r="N259" s="50"/>
      <c r="O259" s="68"/>
      <c r="P259" s="50"/>
      <c r="Q259" s="50"/>
      <c r="R259" s="50"/>
      <c r="S259" s="68"/>
      <c r="T259" s="50"/>
    </row>
    <row r="260" spans="6:20" ht="11.25">
      <c r="F260" s="1" t="s">
        <v>73</v>
      </c>
      <c r="G260" s="48">
        <f aca="true" t="shared" si="103" ref="G260:T260">G87+G90+G93+G96+G103+G106+G109+G112+G115+G118+G121+G209+G191+G197</f>
        <v>4152.700000000001</v>
      </c>
      <c r="H260" s="48">
        <f t="shared" si="103"/>
        <v>4152.700000000001</v>
      </c>
      <c r="I260" s="48">
        <f t="shared" si="103"/>
        <v>49.9</v>
      </c>
      <c r="J260" s="48">
        <f t="shared" si="103"/>
        <v>0</v>
      </c>
      <c r="K260" s="67">
        <f t="shared" si="103"/>
        <v>4128.5</v>
      </c>
      <c r="L260" s="48">
        <f t="shared" si="103"/>
        <v>4128.5</v>
      </c>
      <c r="M260" s="48">
        <f t="shared" si="103"/>
        <v>49.7</v>
      </c>
      <c r="N260" s="48">
        <f t="shared" si="103"/>
        <v>0</v>
      </c>
      <c r="O260" s="67">
        <f t="shared" si="103"/>
        <v>4128.5</v>
      </c>
      <c r="P260" s="48">
        <f t="shared" si="103"/>
        <v>4128.5</v>
      </c>
      <c r="Q260" s="48">
        <f t="shared" si="103"/>
        <v>49.7</v>
      </c>
      <c r="R260" s="48">
        <f t="shared" si="103"/>
        <v>0</v>
      </c>
      <c r="S260" s="67">
        <f t="shared" si="103"/>
        <v>4770.1</v>
      </c>
      <c r="T260" s="48">
        <f t="shared" si="103"/>
        <v>4727.4</v>
      </c>
    </row>
    <row r="261" spans="6:20" ht="11.25">
      <c r="F261" s="78" t="s">
        <v>118</v>
      </c>
      <c r="G261" s="45">
        <f aca="true" t="shared" si="104" ref="G261:T261">G139+G45</f>
        <v>35.3</v>
      </c>
      <c r="H261" s="45">
        <f t="shared" si="104"/>
        <v>35.3</v>
      </c>
      <c r="I261" s="45">
        <f t="shared" si="104"/>
        <v>26.9</v>
      </c>
      <c r="J261" s="45">
        <f t="shared" si="104"/>
        <v>0</v>
      </c>
      <c r="K261" s="67">
        <f t="shared" si="104"/>
        <v>0</v>
      </c>
      <c r="L261" s="45">
        <f t="shared" si="104"/>
        <v>0</v>
      </c>
      <c r="M261" s="45">
        <f t="shared" si="104"/>
        <v>0</v>
      </c>
      <c r="N261" s="45">
        <f t="shared" si="104"/>
        <v>0</v>
      </c>
      <c r="O261" s="67">
        <f t="shared" si="104"/>
        <v>0</v>
      </c>
      <c r="P261" s="45">
        <f t="shared" si="104"/>
        <v>0</v>
      </c>
      <c r="Q261" s="45">
        <f t="shared" si="104"/>
        <v>0</v>
      </c>
      <c r="R261" s="45">
        <f t="shared" si="104"/>
        <v>0</v>
      </c>
      <c r="S261" s="67">
        <f t="shared" si="104"/>
        <v>0</v>
      </c>
      <c r="T261" s="45">
        <f t="shared" si="104"/>
        <v>0</v>
      </c>
    </row>
    <row r="262" spans="6:20" ht="11.25">
      <c r="F262" s="1" t="s">
        <v>121</v>
      </c>
      <c r="G262" s="45">
        <f aca="true" t="shared" si="105" ref="G262:T262">G230</f>
        <v>0.6</v>
      </c>
      <c r="H262" s="45">
        <f t="shared" si="105"/>
        <v>0.6</v>
      </c>
      <c r="I262" s="45">
        <f t="shared" si="105"/>
        <v>0</v>
      </c>
      <c r="J262" s="45">
        <f t="shared" si="105"/>
        <v>0</v>
      </c>
      <c r="K262" s="67">
        <f t="shared" si="105"/>
        <v>0.6</v>
      </c>
      <c r="L262" s="45">
        <f t="shared" si="105"/>
        <v>0.6</v>
      </c>
      <c r="M262" s="45">
        <f t="shared" si="105"/>
        <v>0</v>
      </c>
      <c r="N262" s="45">
        <f t="shared" si="105"/>
        <v>0</v>
      </c>
      <c r="O262" s="67">
        <f t="shared" si="105"/>
        <v>0.6</v>
      </c>
      <c r="P262" s="45">
        <f t="shared" si="105"/>
        <v>0.6</v>
      </c>
      <c r="Q262" s="45">
        <f t="shared" si="105"/>
        <v>0</v>
      </c>
      <c r="R262" s="45">
        <f t="shared" si="105"/>
        <v>0</v>
      </c>
      <c r="S262" s="67">
        <f t="shared" si="105"/>
        <v>0.5</v>
      </c>
      <c r="T262" s="45">
        <f t="shared" si="105"/>
        <v>0.4</v>
      </c>
    </row>
    <row r="263" spans="6:20" ht="11.25">
      <c r="F263" s="1" t="s">
        <v>74</v>
      </c>
      <c r="G263" s="45">
        <f>G216</f>
        <v>30</v>
      </c>
      <c r="H263" s="45">
        <f aca="true" t="shared" si="106" ref="H263:T263">H216</f>
        <v>30</v>
      </c>
      <c r="I263" s="45">
        <f t="shared" si="106"/>
        <v>0</v>
      </c>
      <c r="J263" s="45">
        <f t="shared" si="106"/>
        <v>0</v>
      </c>
      <c r="K263" s="67">
        <f t="shared" si="106"/>
        <v>30</v>
      </c>
      <c r="L263" s="45">
        <f t="shared" si="106"/>
        <v>30</v>
      </c>
      <c r="M263" s="45">
        <f t="shared" si="106"/>
        <v>0</v>
      </c>
      <c r="N263" s="45">
        <f t="shared" si="106"/>
        <v>0</v>
      </c>
      <c r="O263" s="67">
        <f t="shared" si="106"/>
        <v>30</v>
      </c>
      <c r="P263" s="45">
        <f t="shared" si="106"/>
        <v>30</v>
      </c>
      <c r="Q263" s="45">
        <f t="shared" si="106"/>
        <v>0</v>
      </c>
      <c r="R263" s="45">
        <f t="shared" si="106"/>
        <v>0</v>
      </c>
      <c r="S263" s="67">
        <f t="shared" si="106"/>
        <v>30</v>
      </c>
      <c r="T263" s="45">
        <f t="shared" si="106"/>
        <v>30</v>
      </c>
    </row>
    <row r="264" spans="6:20" ht="11.25">
      <c r="F264" s="1" t="s">
        <v>116</v>
      </c>
      <c r="G264" s="45">
        <f aca="true" t="shared" si="107" ref="G264:T264">G219+G49</f>
        <v>51.300000000000004</v>
      </c>
      <c r="H264" s="45">
        <f t="shared" si="107"/>
        <v>51.300000000000004</v>
      </c>
      <c r="I264" s="45">
        <f t="shared" si="107"/>
        <v>0</v>
      </c>
      <c r="J264" s="45">
        <f t="shared" si="107"/>
        <v>0</v>
      </c>
      <c r="K264" s="67">
        <f t="shared" si="107"/>
        <v>12.1</v>
      </c>
      <c r="L264" s="45">
        <f t="shared" si="107"/>
        <v>12.1</v>
      </c>
      <c r="M264" s="45">
        <f t="shared" si="107"/>
        <v>0</v>
      </c>
      <c r="N264" s="48">
        <f t="shared" si="107"/>
        <v>0</v>
      </c>
      <c r="O264" s="67">
        <f t="shared" si="107"/>
        <v>12.1</v>
      </c>
      <c r="P264" s="45">
        <f t="shared" si="107"/>
        <v>12.1</v>
      </c>
      <c r="Q264" s="45">
        <f t="shared" si="107"/>
        <v>0</v>
      </c>
      <c r="R264" s="48">
        <f t="shared" si="107"/>
        <v>0</v>
      </c>
      <c r="S264" s="67">
        <f t="shared" si="107"/>
        <v>12.1</v>
      </c>
      <c r="T264" s="45">
        <f t="shared" si="107"/>
        <v>12.1</v>
      </c>
    </row>
    <row r="265" spans="6:20" ht="11.25">
      <c r="F265" s="1" t="s">
        <v>117</v>
      </c>
      <c r="G265" s="45">
        <f>G151</f>
        <v>17</v>
      </c>
      <c r="H265" s="45">
        <f aca="true" t="shared" si="108" ref="H265:T265">H151</f>
        <v>17</v>
      </c>
      <c r="I265" s="45">
        <f t="shared" si="108"/>
        <v>0</v>
      </c>
      <c r="J265" s="45">
        <f t="shared" si="108"/>
        <v>0</v>
      </c>
      <c r="K265" s="67">
        <f t="shared" si="108"/>
        <v>10</v>
      </c>
      <c r="L265" s="45">
        <f t="shared" si="108"/>
        <v>10</v>
      </c>
      <c r="M265" s="45">
        <f t="shared" si="108"/>
        <v>0</v>
      </c>
      <c r="N265" s="45">
        <f t="shared" si="108"/>
        <v>0</v>
      </c>
      <c r="O265" s="67">
        <f>O151</f>
        <v>10</v>
      </c>
      <c r="P265" s="45">
        <f t="shared" si="108"/>
        <v>10</v>
      </c>
      <c r="Q265" s="45">
        <f t="shared" si="108"/>
        <v>0</v>
      </c>
      <c r="R265" s="45">
        <f t="shared" si="108"/>
        <v>0</v>
      </c>
      <c r="S265" s="67">
        <f t="shared" si="108"/>
        <v>10</v>
      </c>
      <c r="T265" s="45">
        <f t="shared" si="108"/>
        <v>10</v>
      </c>
    </row>
    <row r="266" spans="6:20" ht="11.25">
      <c r="F266" s="1" t="s">
        <v>75</v>
      </c>
      <c r="G266" s="48">
        <f aca="true" t="shared" si="109" ref="G266:T266">G226</f>
        <v>37</v>
      </c>
      <c r="H266" s="48">
        <f t="shared" si="109"/>
        <v>0</v>
      </c>
      <c r="I266" s="48">
        <f t="shared" si="109"/>
        <v>0</v>
      </c>
      <c r="J266" s="48">
        <f t="shared" si="109"/>
        <v>37</v>
      </c>
      <c r="K266" s="67">
        <f t="shared" si="109"/>
        <v>200</v>
      </c>
      <c r="L266" s="48">
        <f t="shared" si="109"/>
        <v>0</v>
      </c>
      <c r="M266" s="48">
        <f t="shared" si="109"/>
        <v>0</v>
      </c>
      <c r="N266" s="48">
        <f t="shared" si="109"/>
        <v>200</v>
      </c>
      <c r="O266" s="67">
        <f t="shared" si="109"/>
        <v>200</v>
      </c>
      <c r="P266" s="48">
        <f t="shared" si="109"/>
        <v>0</v>
      </c>
      <c r="Q266" s="48">
        <f t="shared" si="109"/>
        <v>0</v>
      </c>
      <c r="R266" s="48">
        <f t="shared" si="109"/>
        <v>200</v>
      </c>
      <c r="S266" s="67">
        <f t="shared" si="109"/>
        <v>200</v>
      </c>
      <c r="T266" s="45">
        <f t="shared" si="109"/>
        <v>200</v>
      </c>
    </row>
    <row r="267" spans="6:20" ht="11.25">
      <c r="F267" s="1" t="s">
        <v>76</v>
      </c>
      <c r="G267" s="48">
        <f>G152</f>
        <v>0.7</v>
      </c>
      <c r="H267" s="48">
        <f aca="true" t="shared" si="110" ref="H267:T267">H152</f>
        <v>0.7</v>
      </c>
      <c r="I267" s="48">
        <f t="shared" si="110"/>
        <v>0</v>
      </c>
      <c r="J267" s="48">
        <f t="shared" si="110"/>
        <v>0</v>
      </c>
      <c r="K267" s="67">
        <f t="shared" si="110"/>
        <v>0.5</v>
      </c>
      <c r="L267" s="48">
        <f t="shared" si="110"/>
        <v>0.5</v>
      </c>
      <c r="M267" s="48">
        <f t="shared" si="110"/>
        <v>0</v>
      </c>
      <c r="N267" s="48">
        <f t="shared" si="110"/>
        <v>0</v>
      </c>
      <c r="O267" s="67">
        <f t="shared" si="110"/>
        <v>0.5</v>
      </c>
      <c r="P267" s="48">
        <f t="shared" si="110"/>
        <v>0.5</v>
      </c>
      <c r="Q267" s="48">
        <f t="shared" si="110"/>
        <v>0</v>
      </c>
      <c r="R267" s="48">
        <f t="shared" si="110"/>
        <v>0</v>
      </c>
      <c r="S267" s="67">
        <f t="shared" si="110"/>
        <v>0.5</v>
      </c>
      <c r="T267" s="48">
        <f t="shared" si="110"/>
        <v>0.5</v>
      </c>
    </row>
    <row r="268" spans="6:20" ht="11.25">
      <c r="F268" s="1" t="s">
        <v>77</v>
      </c>
      <c r="G268" s="50">
        <f aca="true" t="shared" si="111" ref="G268:T268">SUM(G260:G267)</f>
        <v>4324.600000000001</v>
      </c>
      <c r="H268" s="50">
        <f t="shared" si="111"/>
        <v>4287.600000000001</v>
      </c>
      <c r="I268" s="50">
        <f t="shared" si="111"/>
        <v>76.8</v>
      </c>
      <c r="J268" s="50">
        <f t="shared" si="111"/>
        <v>37</v>
      </c>
      <c r="K268" s="68">
        <f t="shared" si="111"/>
        <v>4381.700000000001</v>
      </c>
      <c r="L268" s="50">
        <f t="shared" si="111"/>
        <v>4181.700000000001</v>
      </c>
      <c r="M268" s="50">
        <f t="shared" si="111"/>
        <v>49.7</v>
      </c>
      <c r="N268" s="50">
        <f t="shared" si="111"/>
        <v>200</v>
      </c>
      <c r="O268" s="68">
        <f t="shared" si="111"/>
        <v>4381.700000000001</v>
      </c>
      <c r="P268" s="50">
        <f t="shared" si="111"/>
        <v>4181.700000000001</v>
      </c>
      <c r="Q268" s="50">
        <f t="shared" si="111"/>
        <v>49.7</v>
      </c>
      <c r="R268" s="50">
        <f t="shared" si="111"/>
        <v>200</v>
      </c>
      <c r="S268" s="68">
        <f t="shared" si="111"/>
        <v>5023.200000000001</v>
      </c>
      <c r="T268" s="50">
        <f t="shared" si="111"/>
        <v>4980.4</v>
      </c>
    </row>
    <row r="269" spans="6:20" ht="11.25">
      <c r="F269" s="49" t="s">
        <v>9</v>
      </c>
      <c r="G269" s="50">
        <f aca="true" t="shared" si="112" ref="G269:T269">G258+G268</f>
        <v>8224.800000000003</v>
      </c>
      <c r="H269" s="50">
        <f t="shared" si="112"/>
        <v>8187.800000000002</v>
      </c>
      <c r="I269" s="50">
        <f t="shared" si="112"/>
        <v>305.7</v>
      </c>
      <c r="J269" s="50">
        <f t="shared" si="112"/>
        <v>37</v>
      </c>
      <c r="K269" s="68">
        <f t="shared" si="112"/>
        <v>7777.800000000001</v>
      </c>
      <c r="L269" s="50">
        <f t="shared" si="112"/>
        <v>7577.800000000001</v>
      </c>
      <c r="M269" s="50">
        <f t="shared" si="112"/>
        <v>292.4</v>
      </c>
      <c r="N269" s="50">
        <f t="shared" si="112"/>
        <v>200</v>
      </c>
      <c r="O269" s="68">
        <f t="shared" si="112"/>
        <v>7777.810000000001</v>
      </c>
      <c r="P269" s="50">
        <f t="shared" si="112"/>
        <v>7577.810000000001</v>
      </c>
      <c r="Q269" s="50">
        <f t="shared" si="112"/>
        <v>292.4</v>
      </c>
      <c r="R269" s="50">
        <f t="shared" si="112"/>
        <v>200</v>
      </c>
      <c r="S269" s="68">
        <f t="shared" si="112"/>
        <v>9079.300000000001</v>
      </c>
      <c r="T269" s="50">
        <f t="shared" si="112"/>
        <v>9062.4</v>
      </c>
    </row>
    <row r="270" ht="11.25">
      <c r="K270" s="95"/>
    </row>
  </sheetData>
  <sheetProtection/>
  <mergeCells count="349">
    <mergeCell ref="E79:E81"/>
    <mergeCell ref="A79:A81"/>
    <mergeCell ref="B79:B81"/>
    <mergeCell ref="C79:C81"/>
    <mergeCell ref="D79:D81"/>
    <mergeCell ref="E37:E39"/>
    <mergeCell ref="A37:A39"/>
    <mergeCell ref="B37:B39"/>
    <mergeCell ref="C37:C39"/>
    <mergeCell ref="D37:D39"/>
    <mergeCell ref="A1:T1"/>
    <mergeCell ref="A2:T2"/>
    <mergeCell ref="A3:T3"/>
    <mergeCell ref="A4:T4"/>
    <mergeCell ref="S7:S9"/>
    <mergeCell ref="R8:R9"/>
    <mergeCell ref="A5:T5"/>
    <mergeCell ref="A6:T6"/>
    <mergeCell ref="A7:A9"/>
    <mergeCell ref="B7:B9"/>
    <mergeCell ref="C7:C9"/>
    <mergeCell ref="D7:D9"/>
    <mergeCell ref="E7:E9"/>
    <mergeCell ref="F7:F9"/>
    <mergeCell ref="P8:Q8"/>
    <mergeCell ref="G7:J7"/>
    <mergeCell ref="K7:N7"/>
    <mergeCell ref="O7:R7"/>
    <mergeCell ref="A10:T10"/>
    <mergeCell ref="A11:T11"/>
    <mergeCell ref="T7:T9"/>
    <mergeCell ref="G8:G9"/>
    <mergeCell ref="H8:I8"/>
    <mergeCell ref="J8:J9"/>
    <mergeCell ref="K8:K9"/>
    <mergeCell ref="L8:M8"/>
    <mergeCell ref="N8:N9"/>
    <mergeCell ref="O8:O9"/>
    <mergeCell ref="A14:A17"/>
    <mergeCell ref="B14:B17"/>
    <mergeCell ref="C14:C17"/>
    <mergeCell ref="D14:D17"/>
    <mergeCell ref="C18:C21"/>
    <mergeCell ref="D18:D21"/>
    <mergeCell ref="B12:T12"/>
    <mergeCell ref="C13:T13"/>
    <mergeCell ref="E14:E17"/>
    <mergeCell ref="C25:C27"/>
    <mergeCell ref="D25:D27"/>
    <mergeCell ref="E18:E21"/>
    <mergeCell ref="A22:A24"/>
    <mergeCell ref="B22:B24"/>
    <mergeCell ref="C22:C24"/>
    <mergeCell ref="D22:D24"/>
    <mergeCell ref="E22:E24"/>
    <mergeCell ref="A18:A21"/>
    <mergeCell ref="B18:B21"/>
    <mergeCell ref="C31:C33"/>
    <mergeCell ref="D31:D33"/>
    <mergeCell ref="E25:E27"/>
    <mergeCell ref="A28:A30"/>
    <mergeCell ref="B28:B30"/>
    <mergeCell ref="C28:C30"/>
    <mergeCell ref="D28:D30"/>
    <mergeCell ref="E28:E30"/>
    <mergeCell ref="A25:A27"/>
    <mergeCell ref="B25:B27"/>
    <mergeCell ref="C40:C43"/>
    <mergeCell ref="B40:B43"/>
    <mergeCell ref="E31:E33"/>
    <mergeCell ref="A34:A36"/>
    <mergeCell ref="B34:B36"/>
    <mergeCell ref="C34:C36"/>
    <mergeCell ref="D34:D36"/>
    <mergeCell ref="E34:E36"/>
    <mergeCell ref="A31:A33"/>
    <mergeCell ref="B31:B33"/>
    <mergeCell ref="A40:A43"/>
    <mergeCell ref="E40:E43"/>
    <mergeCell ref="C52:T52"/>
    <mergeCell ref="A53:A56"/>
    <mergeCell ref="B53:B56"/>
    <mergeCell ref="C53:C56"/>
    <mergeCell ref="D53:D56"/>
    <mergeCell ref="E53:E56"/>
    <mergeCell ref="C51:F51"/>
    <mergeCell ref="D40:D43"/>
    <mergeCell ref="E57:E59"/>
    <mergeCell ref="A60:A62"/>
    <mergeCell ref="B60:B62"/>
    <mergeCell ref="C60:C62"/>
    <mergeCell ref="D60:D62"/>
    <mergeCell ref="E60:E62"/>
    <mergeCell ref="A57:A59"/>
    <mergeCell ref="B57:B59"/>
    <mergeCell ref="C57:C59"/>
    <mergeCell ref="D57:D59"/>
    <mergeCell ref="C63:F63"/>
    <mergeCell ref="B64:F64"/>
    <mergeCell ref="B65:T65"/>
    <mergeCell ref="C66:T66"/>
    <mergeCell ref="E67:E69"/>
    <mergeCell ref="A70:A72"/>
    <mergeCell ref="B70:B72"/>
    <mergeCell ref="C70:C72"/>
    <mergeCell ref="D70:D72"/>
    <mergeCell ref="E70:E72"/>
    <mergeCell ref="A67:A69"/>
    <mergeCell ref="B67:B69"/>
    <mergeCell ref="C67:C69"/>
    <mergeCell ref="D67:D69"/>
    <mergeCell ref="E73:E75"/>
    <mergeCell ref="A76:A78"/>
    <mergeCell ref="B76:B78"/>
    <mergeCell ref="C76:C78"/>
    <mergeCell ref="D76:D78"/>
    <mergeCell ref="E76:E78"/>
    <mergeCell ref="A73:A75"/>
    <mergeCell ref="B73:B75"/>
    <mergeCell ref="C73:C75"/>
    <mergeCell ref="D73:D75"/>
    <mergeCell ref="C82:F82"/>
    <mergeCell ref="A193:A195"/>
    <mergeCell ref="B193:B195"/>
    <mergeCell ref="C193:C195"/>
    <mergeCell ref="D193:D195"/>
    <mergeCell ref="E193:E195"/>
    <mergeCell ref="B83:F83"/>
    <mergeCell ref="B84:T84"/>
    <mergeCell ref="C85:T85"/>
    <mergeCell ref="A86:A88"/>
    <mergeCell ref="B86:B88"/>
    <mergeCell ref="C86:C88"/>
    <mergeCell ref="D86:D88"/>
    <mergeCell ref="E86:E88"/>
    <mergeCell ref="E89:E91"/>
    <mergeCell ref="A92:A94"/>
    <mergeCell ref="B92:B94"/>
    <mergeCell ref="C92:C94"/>
    <mergeCell ref="D92:D94"/>
    <mergeCell ref="E92:E94"/>
    <mergeCell ref="A89:A91"/>
    <mergeCell ref="B89:B91"/>
    <mergeCell ref="C89:C91"/>
    <mergeCell ref="D89:D91"/>
    <mergeCell ref="E95:E97"/>
    <mergeCell ref="C98:F98"/>
    <mergeCell ref="A95:A97"/>
    <mergeCell ref="B95:B97"/>
    <mergeCell ref="C95:C97"/>
    <mergeCell ref="D95:D97"/>
    <mergeCell ref="B99:F99"/>
    <mergeCell ref="B100:T100"/>
    <mergeCell ref="C101:T101"/>
    <mergeCell ref="A102:A104"/>
    <mergeCell ref="B102:B104"/>
    <mergeCell ref="C102:C104"/>
    <mergeCell ref="D102:D104"/>
    <mergeCell ref="E102:E104"/>
    <mergeCell ref="E105:E107"/>
    <mergeCell ref="A108:A110"/>
    <mergeCell ref="B108:B110"/>
    <mergeCell ref="C108:C110"/>
    <mergeCell ref="D108:D110"/>
    <mergeCell ref="E108:E110"/>
    <mergeCell ref="A105:A107"/>
    <mergeCell ref="B105:B107"/>
    <mergeCell ref="C105:C107"/>
    <mergeCell ref="D105:D107"/>
    <mergeCell ref="E111:E113"/>
    <mergeCell ref="A114:A116"/>
    <mergeCell ref="B114:B116"/>
    <mergeCell ref="C114:C116"/>
    <mergeCell ref="D114:D116"/>
    <mergeCell ref="E114:E116"/>
    <mergeCell ref="A111:A113"/>
    <mergeCell ref="B111:B113"/>
    <mergeCell ref="C111:C113"/>
    <mergeCell ref="D111:D113"/>
    <mergeCell ref="E117:E119"/>
    <mergeCell ref="A120:A122"/>
    <mergeCell ref="B120:B122"/>
    <mergeCell ref="C120:C122"/>
    <mergeCell ref="D120:D122"/>
    <mergeCell ref="E120:E122"/>
    <mergeCell ref="A117:A119"/>
    <mergeCell ref="B117:B119"/>
    <mergeCell ref="C117:C119"/>
    <mergeCell ref="D117:D119"/>
    <mergeCell ref="C123:F123"/>
    <mergeCell ref="B124:F124"/>
    <mergeCell ref="B125:T125"/>
    <mergeCell ref="C126:T126"/>
    <mergeCell ref="E127:E129"/>
    <mergeCell ref="F127:F128"/>
    <mergeCell ref="A127:A129"/>
    <mergeCell ref="B127:B129"/>
    <mergeCell ref="C127:C129"/>
    <mergeCell ref="D127:D129"/>
    <mergeCell ref="E130:E132"/>
    <mergeCell ref="C133:F133"/>
    <mergeCell ref="A130:A132"/>
    <mergeCell ref="B130:B132"/>
    <mergeCell ref="C130:C132"/>
    <mergeCell ref="D130:D132"/>
    <mergeCell ref="B134:F134"/>
    <mergeCell ref="B135:T135"/>
    <mergeCell ref="C136:T136"/>
    <mergeCell ref="A137:A140"/>
    <mergeCell ref="B137:B140"/>
    <mergeCell ref="C137:C140"/>
    <mergeCell ref="D137:D140"/>
    <mergeCell ref="E137:E140"/>
    <mergeCell ref="E141:E143"/>
    <mergeCell ref="A144:A146"/>
    <mergeCell ref="B144:B146"/>
    <mergeCell ref="C144:C146"/>
    <mergeCell ref="D144:D146"/>
    <mergeCell ref="E144:E146"/>
    <mergeCell ref="A141:A143"/>
    <mergeCell ref="B141:B143"/>
    <mergeCell ref="C141:C143"/>
    <mergeCell ref="D141:D143"/>
    <mergeCell ref="C147:F147"/>
    <mergeCell ref="C148:T148"/>
    <mergeCell ref="A149:A153"/>
    <mergeCell ref="B149:B153"/>
    <mergeCell ref="C149:C153"/>
    <mergeCell ref="D149:D153"/>
    <mergeCell ref="E149:E153"/>
    <mergeCell ref="C154:F154"/>
    <mergeCell ref="C155:T155"/>
    <mergeCell ref="A156:A158"/>
    <mergeCell ref="B156:B158"/>
    <mergeCell ref="C156:C158"/>
    <mergeCell ref="D156:D158"/>
    <mergeCell ref="E156:E158"/>
    <mergeCell ref="C159:F159"/>
    <mergeCell ref="C160:T160"/>
    <mergeCell ref="A161:A163"/>
    <mergeCell ref="B161:B163"/>
    <mergeCell ref="C161:C163"/>
    <mergeCell ref="D161:D163"/>
    <mergeCell ref="E161:E163"/>
    <mergeCell ref="E164:E166"/>
    <mergeCell ref="C167:F167"/>
    <mergeCell ref="A164:A166"/>
    <mergeCell ref="B164:B166"/>
    <mergeCell ref="C164:C166"/>
    <mergeCell ref="D164:D166"/>
    <mergeCell ref="C168:T168"/>
    <mergeCell ref="A169:A171"/>
    <mergeCell ref="B169:B171"/>
    <mergeCell ref="C169:C171"/>
    <mergeCell ref="D169:D171"/>
    <mergeCell ref="E169:E171"/>
    <mergeCell ref="C172:F172"/>
    <mergeCell ref="C173:T173"/>
    <mergeCell ref="A174:A176"/>
    <mergeCell ref="B174:B176"/>
    <mergeCell ref="C174:C176"/>
    <mergeCell ref="D174:D176"/>
    <mergeCell ref="E174:E176"/>
    <mergeCell ref="E177:E179"/>
    <mergeCell ref="A180:A182"/>
    <mergeCell ref="B180:B182"/>
    <mergeCell ref="C180:C182"/>
    <mergeCell ref="D180:D182"/>
    <mergeCell ref="E180:E182"/>
    <mergeCell ref="A177:A179"/>
    <mergeCell ref="B177:B179"/>
    <mergeCell ref="C177:C179"/>
    <mergeCell ref="D177:D179"/>
    <mergeCell ref="E183:E185"/>
    <mergeCell ref="C186:F186"/>
    <mergeCell ref="A183:A185"/>
    <mergeCell ref="B183:B185"/>
    <mergeCell ref="C183:C185"/>
    <mergeCell ref="D183:D185"/>
    <mergeCell ref="B187:F187"/>
    <mergeCell ref="B188:T188"/>
    <mergeCell ref="C189:T189"/>
    <mergeCell ref="A190:A192"/>
    <mergeCell ref="B190:B192"/>
    <mergeCell ref="C190:C192"/>
    <mergeCell ref="D190:D192"/>
    <mergeCell ref="E190:E192"/>
    <mergeCell ref="D208:D210"/>
    <mergeCell ref="E208:E210"/>
    <mergeCell ref="C199:F199"/>
    <mergeCell ref="B200:F200"/>
    <mergeCell ref="B201:T201"/>
    <mergeCell ref="C202:T202"/>
    <mergeCell ref="E203:E205"/>
    <mergeCell ref="C206:F206"/>
    <mergeCell ref="B212:F212"/>
    <mergeCell ref="C211:F211"/>
    <mergeCell ref="A203:A205"/>
    <mergeCell ref="B203:B205"/>
    <mergeCell ref="C203:C205"/>
    <mergeCell ref="D203:D205"/>
    <mergeCell ref="C207:T207"/>
    <mergeCell ref="A208:A210"/>
    <mergeCell ref="B208:B210"/>
    <mergeCell ref="C208:C210"/>
    <mergeCell ref="C218:C220"/>
    <mergeCell ref="D218:D220"/>
    <mergeCell ref="B213:T213"/>
    <mergeCell ref="C214:T214"/>
    <mergeCell ref="E215:E217"/>
    <mergeCell ref="C221:F221"/>
    <mergeCell ref="E218:E220"/>
    <mergeCell ref="B225:B228"/>
    <mergeCell ref="C225:C228"/>
    <mergeCell ref="D225:D228"/>
    <mergeCell ref="E225:E228"/>
    <mergeCell ref="A215:A217"/>
    <mergeCell ref="B215:B217"/>
    <mergeCell ref="C215:C217"/>
    <mergeCell ref="D215:D217"/>
    <mergeCell ref="A218:A220"/>
    <mergeCell ref="B218:B220"/>
    <mergeCell ref="A234:F234"/>
    <mergeCell ref="E229:E231"/>
    <mergeCell ref="C232:F232"/>
    <mergeCell ref="A229:A231"/>
    <mergeCell ref="B229:B231"/>
    <mergeCell ref="C229:C231"/>
    <mergeCell ref="D229:D231"/>
    <mergeCell ref="E48:E50"/>
    <mergeCell ref="A44:A47"/>
    <mergeCell ref="B44:B47"/>
    <mergeCell ref="C44:C47"/>
    <mergeCell ref="D44:D47"/>
    <mergeCell ref="B233:F233"/>
    <mergeCell ref="B222:F222"/>
    <mergeCell ref="B223:T223"/>
    <mergeCell ref="C224:T224"/>
    <mergeCell ref="A225:A228"/>
    <mergeCell ref="A196:A198"/>
    <mergeCell ref="B196:B198"/>
    <mergeCell ref="C196:C198"/>
    <mergeCell ref="D196:D198"/>
    <mergeCell ref="E196:E198"/>
    <mergeCell ref="E44:E47"/>
    <mergeCell ref="A48:A50"/>
    <mergeCell ref="B48:B50"/>
    <mergeCell ref="C48:C50"/>
    <mergeCell ref="D48:D50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2013-02-18T06:18:39Z</cp:lastPrinted>
  <dcterms:created xsi:type="dcterms:W3CDTF">1996-10-14T23:33:28Z</dcterms:created>
  <dcterms:modified xsi:type="dcterms:W3CDTF">2013-02-18T06:26:14Z</dcterms:modified>
  <cp:category/>
  <cp:version/>
  <cp:contentType/>
  <cp:contentStatus/>
</cp:coreProperties>
</file>