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1"/>
  </bookViews>
  <sheets>
    <sheet name="2019 m. pajamos" sheetId="1" r:id="rId1"/>
    <sheet name="2 priedas" sheetId="2" r:id="rId2"/>
    <sheet name="3 priedas" sheetId="3" r:id="rId3"/>
    <sheet name="4 priedas" sheetId="4" r:id="rId4"/>
    <sheet name="5 priedas" sheetId="5" r:id="rId5"/>
    <sheet name=" 6 pried" sheetId="6" r:id="rId6"/>
    <sheet name="SB" sheetId="7" r:id="rId7"/>
    <sheet name="dot." sheetId="8" r:id="rId8"/>
    <sheet name="skol. lėšos" sheetId="9" r:id="rId9"/>
    <sheet name="Lik" sheetId="10" r:id="rId10"/>
    <sheet name="7 priedas" sheetId="11" r:id="rId11"/>
    <sheet name="projektai" sheetId="12" r:id="rId12"/>
    <sheet name="Paskola" sheetId="13" r:id="rId13"/>
  </sheets>
  <definedNames/>
  <calcPr fullCalcOnLoad="1"/>
</workbook>
</file>

<file path=xl/sharedStrings.xml><?xml version="1.0" encoding="utf-8"?>
<sst xmlns="http://schemas.openxmlformats.org/spreadsheetml/2006/main" count="3638" uniqueCount="784">
  <si>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</si>
  <si>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</si>
  <si>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</si>
  <si>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</si>
  <si>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</si>
  <si>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</si>
  <si>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</si>
  <si>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</si>
  <si>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</si>
  <si>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</si>
  <si>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</si>
  <si>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</si>
  <si>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</si>
  <si>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</si>
  <si>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</si>
  <si>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</si>
  <si>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</si>
  <si>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</si>
  <si>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</si>
  <si>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</si>
  <si>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</si>
  <si>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</si>
  <si>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</si>
  <si>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</si>
  <si>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</si>
  <si>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</si>
  <si>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</si>
  <si>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</si>
  <si>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</si>
  <si>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</si>
  <si>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</si>
  <si>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</si>
  <si>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</si>
  <si>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</si>
  <si>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</si>
  <si>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</si>
  <si>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</si>
  <si>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</si>
  <si>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</si>
  <si>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</si>
  <si>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</si>
  <si>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</si>
  <si>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</si>
  <si>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</si>
  <si>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</si>
  <si>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</si>
  <si>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</si>
  <si>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</si>
  <si>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</si>
  <si>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</si>
  <si>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</si>
  <si>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</si>
  <si>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</si>
  <si>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</si>
  <si>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</si>
  <si>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</si>
  <si>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</si>
  <si>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</si>
  <si>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</si>
  <si>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</si>
  <si>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</si>
  <si>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</si>
  <si>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</si>
  <si>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</si>
  <si>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</si>
  <si>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</si>
  <si>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</si>
  <si>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</si>
  <si>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</si>
  <si>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</si>
  <si>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</si>
  <si>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</si>
  <si>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</si>
  <si>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</si>
  <si>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</si>
  <si>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</si>
  <si>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</si>
  <si>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</si>
  <si>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</si>
  <si>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</si>
  <si>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</si>
  <si>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</si>
  <si>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</si>
  <si>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</si>
  <si>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</si>
  <si>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</si>
  <si>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</si>
  <si>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</si>
  <si>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</si>
  <si>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</si>
  <si>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</si>
  <si>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</si>
  <si>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</si>
  <si>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</si>
  <si>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</si>
  <si>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</si>
  <si>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</si>
  <si>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</si>
  <si>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</si>
  <si>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</si>
  <si>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</si>
  <si>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</si>
  <si>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</si>
  <si>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</si>
  <si>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</si>
  <si>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</si>
  <si>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</si>
  <si>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</si>
  <si>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</si>
  <si>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</si>
  <si>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</si>
  <si>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</si>
  <si>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</si>
  <si>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</si>
  <si>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</si>
  <si>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</si>
  <si>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</si>
  <si>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</si>
  <si>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</si>
  <si>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</si>
  <si>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</si>
  <si>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</si>
  <si>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</si>
  <si>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</si>
  <si>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</si>
  <si>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</si>
  <si>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</si>
  <si>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</si>
  <si>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</si>
  <si>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</si>
  <si>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</si>
  <si>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</si>
  <si>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</si>
  <si>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</si>
  <si>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</si>
  <si>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</si>
  <si>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</si>
  <si>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</si>
  <si>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</si>
  <si>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</si>
  <si>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</si>
  <si>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</si>
  <si>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</si>
  <si>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</si>
  <si>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</si>
  <si>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</si>
  <si>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</si>
  <si>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</si>
  <si>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</si>
  <si>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</si>
  <si>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</si>
  <si>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</si>
  <si>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</si>
  <si>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</si>
  <si>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</si>
  <si>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</si>
  <si>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</si>
  <si>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</si>
  <si>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</si>
  <si>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</si>
  <si>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</si>
  <si>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</si>
  <si>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</si>
  <si>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</si>
  <si>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</si>
  <si>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</si>
  <si>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</si>
  <si>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</si>
  <si>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</si>
  <si>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</si>
  <si>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</si>
  <si>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</si>
  <si>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</si>
  <si>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</si>
  <si>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</si>
  <si>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</si>
  <si>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</si>
  <si>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</si>
  <si>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</si>
  <si>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</si>
  <si>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</si>
  <si>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</si>
  <si>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</si>
  <si>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</si>
  <si>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</si>
  <si>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</si>
  <si>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</si>
  <si>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</si>
  <si>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</si>
  <si>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</si>
  <si>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</si>
  <si>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</si>
  <si>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</si>
  <si>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</si>
  <si>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</si>
  <si>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</si>
  <si>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</si>
  <si>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</si>
  <si>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</si>
  <si>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</si>
  <si>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</si>
  <si>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</si>
  <si>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</si>
  <si>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</si>
  <si>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</si>
  <si>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</si>
  <si>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</si>
  <si>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</si>
  <si>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</si>
  <si>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</si>
  <si>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</si>
  <si>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</si>
  <si>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</si>
  <si>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</si>
  <si>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</si>
  <si>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</si>
  <si>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</si>
  <si>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</si>
  <si>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</si>
  <si>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</si>
  <si>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</si>
  <si>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</si>
  <si>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</si>
  <si>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</si>
  <si>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</si>
  <si>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</si>
  <si>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</si>
  <si>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</si>
  <si>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</si>
  <si>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</si>
  <si>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</si>
  <si>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</si>
  <si>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</si>
  <si>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</si>
  <si>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</si>
  <si>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</si>
  <si>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</si>
  <si>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</si>
  <si>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</si>
  <si>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</si>
  <si>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</si>
  <si>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</si>
  <si>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</si>
  <si>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</si>
  <si>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</si>
  <si>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</si>
  <si>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</si>
  <si>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</si>
  <si>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</si>
  <si>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</si>
  <si>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</si>
  <si>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</si>
  <si>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</si>
  <si>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</si>
  <si>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</si>
  <si>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</si>
  <si>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</si>
  <si>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</si>
  <si>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</si>
  <si>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</si>
  <si>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</si>
  <si>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</si>
  <si>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</si>
  <si>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</si>
  <si>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</si>
  <si>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</si>
  <si>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</si>
  <si>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</si>
  <si>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</si>
  <si>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</si>
  <si>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</si>
  <si>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</si>
  <si>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</si>
  <si>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</si>
  <si>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</si>
  <si>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</si>
  <si>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</si>
  <si>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</si>
  <si>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</si>
  <si>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</si>
  <si>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</si>
  <si>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</si>
  <si>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</si>
  <si>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</si>
  <si>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</si>
  <si>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</si>
  <si>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</si>
  <si>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</si>
  <si>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</si>
  <si>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</si>
  <si>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</si>
  <si>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</si>
  <si>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</si>
  <si>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</si>
  <si>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</si>
  <si>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</si>
  <si>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</si>
  <si>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</si>
  <si>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</si>
  <si>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</si>
  <si>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</si>
  <si>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</si>
  <si>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</si>
  <si>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</si>
  <si>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</si>
  <si>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</si>
  <si>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</si>
  <si>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</si>
  <si>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</si>
  <si>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</si>
  <si>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</si>
  <si>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</si>
  <si>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</si>
  <si>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</si>
  <si>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</si>
  <si>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</si>
  <si>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</si>
  <si>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</si>
  <si>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</si>
  <si>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</si>
  <si>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</si>
  <si>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</si>
  <si>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</si>
  <si>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</si>
  <si>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</si>
  <si>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</si>
  <si>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</si>
  <si>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</si>
  <si>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</si>
  <si>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</si>
  <si>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</si>
  <si>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</si>
  <si>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</si>
  <si>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</si>
  <si>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</si>
  <si>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</si>
  <si>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</si>
  <si>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</si>
  <si>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</si>
  <si>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</si>
  <si>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</si>
  <si>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</si>
  <si>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</si>
  <si>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</si>
  <si>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</si>
  <si>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</si>
  <si>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</si>
  <si>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</si>
  <si>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</si>
  <si>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</si>
  <si>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</si>
  <si>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</si>
  <si>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</si>
  <si>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</si>
  <si>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</si>
  <si>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</si>
  <si>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</si>
  <si>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</si>
  <si>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</si>
  <si>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</si>
  <si>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</si>
  <si>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</si>
  <si>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</si>
  <si>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</si>
  <si>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</si>
  <si>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</si>
  <si>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</si>
  <si>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</si>
  <si>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</si>
  <si>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</si>
  <si>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</si>
  <si>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</si>
  <si>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>Valstybės investicijų programoje numatytiems objektams finansuoti</t>
  </si>
  <si>
    <t>VIP</t>
  </si>
  <si>
    <t>24.5.2.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</si>
  <si>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</si>
  <si>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</si>
  <si>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</si>
  <si>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</si>
  <si>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</si>
  <si>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</si>
  <si>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vietinė rinkiava</t>
  </si>
  <si>
    <t>6 priedo 4 dalis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</si>
  <si>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</si>
  <si>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</si>
  <si>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</si>
  <si>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</si>
  <si>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</si>
  <si>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</si>
  <si>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</si>
  <si>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</si>
  <si>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</si>
  <si>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</si>
  <si>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</si>
  <si>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</si>
  <si>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</si>
  <si>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</si>
  <si>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</si>
  <si>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</si>
  <si>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</si>
  <si>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</si>
  <si>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</si>
  <si>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</si>
  <si>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</si>
  <si>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</si>
  <si>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</si>
  <si>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</si>
  <si>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</si>
  <si>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</si>
  <si>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</si>
  <si>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</si>
  <si>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</si>
  <si>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</si>
  <si>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</si>
  <si>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</si>
  <si>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</si>
  <si>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</si>
  <si>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</si>
  <si>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</si>
  <si>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</si>
  <si>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</si>
  <si>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</si>
  <si>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</si>
  <si>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</si>
  <si>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</si>
  <si>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</si>
  <si>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</si>
  <si>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</si>
  <si>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</si>
  <si>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</si>
  <si>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</si>
  <si>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</si>
  <si>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</si>
  <si>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</si>
  <si>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</si>
  <si>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</si>
  <si>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</si>
  <si>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</si>
  <si>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</si>
  <si>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</si>
  <si>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</si>
  <si>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</si>
  <si>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</si>
  <si>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</si>
  <si>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</si>
  <si>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</si>
  <si>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</si>
  <si>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</si>
  <si>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</si>
  <si>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</si>
  <si>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</si>
  <si>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</si>
  <si>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</si>
  <si>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</si>
  <si>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</si>
  <si>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</si>
  <si>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</si>
  <si>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</si>
  <si>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</si>
  <si>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</si>
  <si>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</si>
  <si>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</si>
  <si>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</si>
  <si>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</si>
  <si>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</si>
  <si>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</si>
  <si>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</si>
  <si>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</si>
  <si>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</si>
  <si>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</si>
  <si>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</si>
  <si>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</si>
  <si>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</si>
  <si>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</si>
  <si>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</si>
  <si>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</si>
  <si>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</si>
  <si>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</si>
  <si>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</si>
  <si>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</si>
  <si>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</si>
  <si>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</si>
  <si>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</si>
  <si>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</si>
  <si>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</si>
  <si>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</si>
  <si>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Kitos pajamos</t>
  </si>
  <si>
    <t>Modernios edukacinės aplinkos kūrimas Rietavo Lauryno Ivinskio gimnazijoje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</si>
  <si>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</si>
  <si>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</si>
  <si>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</si>
  <si>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</si>
  <si>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</si>
  <si>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</si>
  <si>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</si>
  <si>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47.</t>
  </si>
  <si>
    <t>Likučiai metų pradžioje, skirti išlaidoms dengti</t>
  </si>
  <si>
    <t>Rietavo sav. Tverų gimnazija</t>
  </si>
  <si>
    <t>Užimtumo didinimo programai įgyvendinti</t>
  </si>
  <si>
    <t xml:space="preserve"> 2019 M. RIETAVO SAVIVALDYBĖS BIUDŽETO PAJAMOS</t>
  </si>
  <si>
    <t>2019 m. tūkst. Eur</t>
  </si>
  <si>
    <t>Savivaldybės erdvinių duomenų rinkinio tvarkymo funkcijai įgyvendinti</t>
  </si>
  <si>
    <t xml:space="preserve">Jaunimo teisių apsaugai </t>
  </si>
  <si>
    <t>Sveikos gyvensenos plėtojimui ir  sveikatos įgūdžių stiprinimui ugdymo įstaigose</t>
  </si>
  <si>
    <t>Savižudybių prevencijos priemonių įgyvendinimui</t>
  </si>
  <si>
    <t>Administracinio pastato Laisvės a. 3, Rietave, atnaujinimas</t>
  </si>
  <si>
    <t>Viešosios erdvės su prieigomis sutvarkymas Rietavo miesto Laisvės gatvėje, įrengiant žemės ūkio produktų turgelį</t>
  </si>
  <si>
    <t>Gyventojų pajamų mokestis</t>
  </si>
  <si>
    <t xml:space="preserve">PAJAMOS </t>
  </si>
  <si>
    <t>49.7.</t>
  </si>
  <si>
    <t>49.8.</t>
  </si>
  <si>
    <t>49.9.</t>
  </si>
  <si>
    <t>50.</t>
  </si>
  <si>
    <t xml:space="preserve">Integralios pagalbos į namus teikimas </t>
  </si>
  <si>
    <t>49.10.</t>
  </si>
  <si>
    <t>Poilsio ir rekreacinės zonos įrengimas šalia Rietavo kunigaikščių Oginskių dvarvietės</t>
  </si>
  <si>
    <t>Rietavo miesto Pamiškės gatvės techninių parametrų gerinimas</t>
  </si>
  <si>
    <t xml:space="preserve">Kompleksinės paslaugos kiekvienai Rietavo savivaldybės šeimai </t>
  </si>
  <si>
    <r>
      <t xml:space="preserve">Jūros upės kraštovaizdžio formavimas Rietavo mieste                                                                                                                         </t>
    </r>
  </si>
  <si>
    <t>Specialioji tikslinė dotacija iš kitų valdymo lygių</t>
  </si>
  <si>
    <t>51.</t>
  </si>
  <si>
    <t>49.11.</t>
  </si>
  <si>
    <t xml:space="preserve">Rietavo miesto viešųjų erdvių kompleksinis sutvarkymas </t>
  </si>
  <si>
    <t>52.</t>
  </si>
  <si>
    <t>52.1.</t>
  </si>
  <si>
    <t>52.2.</t>
  </si>
  <si>
    <t>52.3.</t>
  </si>
  <si>
    <t>52.4.</t>
  </si>
  <si>
    <t>52.5.</t>
  </si>
  <si>
    <t>54.</t>
  </si>
  <si>
    <t>Dotacijos  (23+49+50)</t>
  </si>
  <si>
    <t>PAVADINIMAS</t>
  </si>
  <si>
    <t>Paskola</t>
  </si>
  <si>
    <t>Viso projekt.</t>
  </si>
  <si>
    <t>04 PROGRAMA</t>
  </si>
  <si>
    <t>Savivaldybės biudžetas</t>
  </si>
  <si>
    <t xml:space="preserve"> Rietavo Oginskių kultūros istorijos muziejaus kompleksinis sutvarkymas ir pritaikymas kultūrinėms, edukacinėms reikmėms </t>
  </si>
  <si>
    <t>04 programa iš viso</t>
  </si>
  <si>
    <t>KELIAI- 05 PROGRAMA</t>
  </si>
  <si>
    <t>Rietavo miesto pėsčiųjų ir dviračių tako Aušros alėjoje ir L. Ivinskio gatvėje įrengimas</t>
  </si>
  <si>
    <t>KELIAI</t>
  </si>
  <si>
    <t>5 programa</t>
  </si>
  <si>
    <t>Jūros upės kraštovaizdžio formavimas Rietavo mieste</t>
  </si>
  <si>
    <t>Telšių regiono savivaldybes jungiančių turizmo trasų informacinės infrastruktūros plėtra</t>
  </si>
  <si>
    <t>Pastato Budrikių kaime remontas ir pritaikymas bendruomenės poreikiams</t>
  </si>
  <si>
    <t>Projektų draudimo ir kitos išlaidos</t>
  </si>
  <si>
    <t>Anglies dvideginio mažinimas logistikoje</t>
  </si>
  <si>
    <t>Kompleks. paslaugos kiekvienai Rietavo savivaldybės šeimai</t>
  </si>
  <si>
    <t>Sveikos gyvensenos skatinimas Rietavo savivaldybėje</t>
  </si>
  <si>
    <t>IŠ VISO</t>
  </si>
  <si>
    <t>02 21</t>
  </si>
  <si>
    <t>Rietavo savivaldybės strateginiam plėtros planui iki 2027 metų parengti</t>
  </si>
  <si>
    <t>Rietavo miesto apleistos teritorijos L. Ivinskio g.16 atnaujinimas ir plėtra</t>
  </si>
  <si>
    <t xml:space="preserve">5 ir 4  programos </t>
  </si>
  <si>
    <t>49.12.</t>
  </si>
  <si>
    <t>49.13.</t>
  </si>
  <si>
    <t>Dalies išlaidų kompensavimas įrengiant daugiabučių namų kiemuose automobilių stovėjimo aikšteles</t>
  </si>
  <si>
    <t>kovo</t>
  </si>
  <si>
    <t>vasario</t>
  </si>
  <si>
    <t>Rietavo savivaldybės Tverų seniūnijos Tauravo kaimo Tverų, Dvaro ir Jurginų gatvių ekspertizės paslaugos</t>
  </si>
  <si>
    <t>49.14.</t>
  </si>
  <si>
    <t>49.15.</t>
  </si>
  <si>
    <t>RIETAVO SAVIVALDYBĖS 2019 METŲ ASIGNAVIMAI</t>
  </si>
  <si>
    <t>Ugdymo reikmėms finansuoti</t>
  </si>
  <si>
    <t xml:space="preserve">                            Rietavo savivaldybės tarybos</t>
  </si>
  <si>
    <t xml:space="preserve">2018 METŲ ASIGNAVIMŲ LIKUČIŲ SAVARANKIŠKOSIOMS SAVIVALDYBĖS FUNKCIJOMS </t>
  </si>
  <si>
    <t>2019 METŲ ASIGNAVIMŲ SAVARANKIŠKOSIOMS SAVIVALDYBĖS FUNKCIJOMS VYKDYTI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</si>
  <si>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</si>
  <si>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</si>
  <si>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</si>
  <si>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</si>
  <si>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</si>
  <si>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</si>
  <si>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</si>
  <si>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</si>
  <si>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</si>
  <si>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</si>
  <si>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</si>
  <si>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</si>
  <si>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</si>
  <si>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</si>
  <si>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</si>
  <si>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</si>
  <si>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</si>
  <si>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</si>
  <si>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</si>
  <si>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</si>
  <si>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</si>
  <si>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</si>
  <si>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</si>
  <si>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</si>
  <si>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</si>
  <si>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</si>
  <si>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</si>
  <si>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</si>
  <si>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</si>
  <si>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</si>
  <si>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baland.</t>
  </si>
  <si>
    <t>Rietavo seniūnijos Girėnų, Labardžių ir Žadvainų kaimų gatvių apšvietimo įrengimas</t>
  </si>
  <si>
    <t>Socialinių reikalų ir civilinės metrikacijos skyrius</t>
  </si>
  <si>
    <t>Iš viso projekt.</t>
  </si>
  <si>
    <t>Gyvenamojo daugiabučio namo Parko g.3 renovacijos investicijų projektui</t>
  </si>
  <si>
    <t>Rietavo seniūnijos Pelaičių gyvenvietės Bangos ir Malūno gatvių rekonstravimo darbai</t>
  </si>
  <si>
    <t xml:space="preserve">Neformalaus vaikų švietimo paslaugų plėtra </t>
  </si>
  <si>
    <t>Integralios pagalbos į namus teikimas</t>
  </si>
  <si>
    <t>Lėšos grįš</t>
  </si>
  <si>
    <t>2019 M. RIETAVO SAVIVALDYBĖS VYKDOMŲ PROJEKTŲ SĄRAŠAS</t>
  </si>
  <si>
    <t>50.1.</t>
  </si>
  <si>
    <t xml:space="preserve">Mokytojų, dirbančių pagal neformaliojo vakų švietimo programą, darbo apmokėjimui </t>
  </si>
  <si>
    <t>50.2.</t>
  </si>
  <si>
    <t>Tarpinsitucinio bendradarbiavimo kordinatoriaus paregybei išlaikyti</t>
  </si>
  <si>
    <t>50.3.</t>
  </si>
  <si>
    <t xml:space="preserve">Vietinės reikšmės keliams (gatvėms) tiesti, rekonstruoti, taisyti (remontuoti), prižiūrėti ir saugaus eismo sąlygoms užtikrinti </t>
  </si>
  <si>
    <t>Projektavimo ir rekonstrukcijos darbai</t>
  </si>
  <si>
    <t>4.1.3.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</si>
  <si>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</si>
  <si>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</si>
  <si>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 xml:space="preserve"> 5 programa be kelių</t>
  </si>
  <si>
    <t>5 programa su keliais</t>
  </si>
  <si>
    <t>55.</t>
  </si>
  <si>
    <t>56.</t>
  </si>
  <si>
    <t>Skolintos lėšos, iš jų:</t>
  </si>
  <si>
    <t>Globos lovos Rietavo PSPC, sveikatos apsauga</t>
  </si>
  <si>
    <t>06 20</t>
  </si>
  <si>
    <t>Medingėnų gyvenvietės vandentiekio ir nuotekų tinklų įrengimas (T. B. 130,0)</t>
  </si>
  <si>
    <t>Savivaldybės ir soc. būsto plėtra</t>
  </si>
  <si>
    <t>04 25</t>
  </si>
  <si>
    <t>ES finansinės paramos lėšos</t>
  </si>
  <si>
    <t>07 11</t>
  </si>
  <si>
    <t>Programos</t>
  </si>
  <si>
    <t>Rietavo miesto apleistos teritorijos  L. Ivinskio g.16 atnaujinimas ir plėtra</t>
  </si>
  <si>
    <t>50.4.</t>
  </si>
  <si>
    <t>Tverų gimnazijos Žemaičių a.1, Tverai, Rietavo sav. modernizavimo darbai</t>
  </si>
  <si>
    <t>Tverų gimnazijos Žemaičių a.1, Tverai, Rietavas, modernizavimo darbai</t>
  </si>
  <si>
    <t>05 16</t>
  </si>
  <si>
    <t>09 19</t>
  </si>
  <si>
    <t>DĮ    09 06</t>
  </si>
  <si>
    <t>TS          09 19</t>
  </si>
  <si>
    <t>50.5.</t>
  </si>
  <si>
    <t>49.16.</t>
  </si>
  <si>
    <t>Dalyvaujamojo biudžeto įgalinimas Baltijos jūros regione</t>
  </si>
  <si>
    <t>Vietinės reikšmės kelių su žvyro dangos asfaltavimas</t>
  </si>
  <si>
    <t>Dalyvaijamojo biudžeto įgalinimas Baltijos jūros regione</t>
  </si>
  <si>
    <t>Rietavo savivaldybės tarybos</t>
  </si>
  <si>
    <t>sprendimo Nr. T1-13</t>
  </si>
  <si>
    <t>5 priedas</t>
  </si>
  <si>
    <t>2019 METŲ SPECIALIOSIOS TIKSLINĖS DOTACIJOS UGDYMO REIKMĖMS FINANSUOTI</t>
  </si>
  <si>
    <t xml:space="preserve"> PASKIRSTYMAS </t>
  </si>
  <si>
    <t>Asignavimų valdytojai ir visuomenės ugdymo programa</t>
  </si>
  <si>
    <t>Administracija</t>
  </si>
  <si>
    <t>ugdymo reikmėms finansuoti</t>
  </si>
  <si>
    <t>Asignavimų iš viso</t>
  </si>
  <si>
    <t>4 priedas</t>
  </si>
  <si>
    <t xml:space="preserve">RIETAVO SAVIVALDYBĖS 2019 METŲ SPECIALIOSIOS TIKSLINĖS DOTACIJOS VALSTYBINĖMS (VALSTYBĖS PERDUOTOMS SAVIVALDYBĖMS)  </t>
  </si>
  <si>
    <t>FUNKCIJOMS VYKDYTI PASKIRSTYMAS PAGAL ASIGNAVIMŲ VALDYTOJUS IR PROGRAMAS</t>
  </si>
  <si>
    <t>Asignavimų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</si>
  <si>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</si>
  <si>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</si>
  <si>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</si>
  <si>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</si>
  <si>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</si>
  <si>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</si>
  <si>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</si>
  <si>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</si>
  <si>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</si>
  <si>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</si>
  <si>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Priešgais-rinių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</si>
  <si>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</si>
  <si>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</si>
  <si>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</si>
  <si>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</si>
  <si>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</si>
  <si>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Erdv-inių duom-enų tvarky-mas</t>
  </si>
  <si>
    <t>Duomenų teikimas Valsty-bės suteiktos pagalbos registrui</t>
  </si>
  <si>
    <t>Žemės ūkio funkci - jų administ-ravimas</t>
  </si>
  <si>
    <t>Žemės ūkio funkcijų vykdy-mas</t>
  </si>
  <si>
    <t>Būsto nuomos ar išperk. būsto nuomos dalies kompens.</t>
  </si>
  <si>
    <t>Užimtumo didinimo progra-ma</t>
  </si>
  <si>
    <t>Pašalpų ir kompen-sacijų skaičiavi-mas ir mokėjimas  iš viso</t>
  </si>
  <si>
    <t xml:space="preserve">Soc. parama moki- niams </t>
  </si>
  <si>
    <t>Sociali-nės paslau-gos</t>
  </si>
  <si>
    <t xml:space="preserve">Mokinių sveika-tos priežiūra </t>
  </si>
  <si>
    <t>Visuo-menės sveikatos stiprinimas ir stebė-sena</t>
  </si>
  <si>
    <t>Asmens sveikatos priežiūros kokybės užtikrini-mas</t>
  </si>
  <si>
    <t xml:space="preserve">išlaidoms </t>
  </si>
  <si>
    <t>darbo užmokesčiui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</si>
  <si>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</si>
  <si>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</si>
  <si>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</si>
  <si>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</si>
  <si>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</si>
  <si>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</si>
  <si>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</si>
  <si>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7 priedas </t>
  </si>
  <si>
    <t xml:space="preserve">2019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</si>
  <si>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</si>
  <si>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</si>
  <si>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</si>
  <si>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</si>
  <si>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</si>
  <si>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</si>
  <si>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</si>
  <si>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2.2.</t>
  </si>
  <si>
    <t>2.3.</t>
  </si>
  <si>
    <t>2.4.</t>
  </si>
  <si>
    <t>2.6.</t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</si>
  <si>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</si>
  <si>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</si>
  <si>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</si>
  <si>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</si>
  <si>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</si>
  <si>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Savižu-dybių preven-cijos priori-tetai</t>
  </si>
  <si>
    <t xml:space="preserve">Dota-cija </t>
  </si>
  <si>
    <t>Dota-cija ŠMM</t>
  </si>
  <si>
    <t>Vietinės reikšmės kelių priežiūra ir plėtra (432,5+11,6 - žvyro kel.)</t>
  </si>
  <si>
    <t>Rietavo sav. Tverų gimnazijos modernizavimo programa (16,39 iš ŠMM dotacija)</t>
  </si>
  <si>
    <t>Rietavo savivaldybės administracinio pastato kapitalinis remontas</t>
  </si>
  <si>
    <t>Rietavo miesto vietinės veikos grupė (TVIC)</t>
  </si>
  <si>
    <t>neįeina į proj.</t>
  </si>
  <si>
    <t>Modernios edukacinės aplinkos kūrimas Rietavo Lauryno Ivinskio gimnazijoje (4,7 IT+1,2 pasl.)</t>
  </si>
  <si>
    <t>2019 M. ES IR KITOS TARPTAUTINĖS PARAMOS LĖŠOMIS VYKDOMŲ PROJEKTŲ SKOLINTŲ LĖŠŲ POREIKIO SĄRAŠAS</t>
  </si>
  <si>
    <t>PROJEKTAI</t>
  </si>
  <si>
    <t>Projekto vertė</t>
  </si>
  <si>
    <t>Viso</t>
  </si>
  <si>
    <t>t.sk.</t>
  </si>
  <si>
    <t>SB</t>
  </si>
  <si>
    <t>Pasko-la</t>
  </si>
  <si>
    <t>Prog-rama</t>
  </si>
  <si>
    <t>ES</t>
  </si>
  <si>
    <t>VB</t>
  </si>
  <si>
    <t>2019 m.</t>
  </si>
  <si>
    <t>II</t>
  </si>
  <si>
    <t>III</t>
  </si>
  <si>
    <t>IV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</si>
  <si>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</si>
  <si>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t>04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</si>
  <si>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kunigaikščių Oginskių dvarvietės sutvarkymas ir pritaikymas bendruomeniniams poreikiams, naujų paslaugų teikimui</t>
    </r>
  </si>
  <si>
    <t>05</t>
  </si>
  <si>
    <t>Rietavo miesto Pamiškės g. techninių parametrų gerinimas</t>
  </si>
  <si>
    <t>Rietavo sav. Tverų gimnazijos modernizavimo programa</t>
  </si>
  <si>
    <t>R. Bagdonienė</t>
  </si>
  <si>
    <t>2019 m. rugsėjo mėn.</t>
  </si>
  <si>
    <t>Rietavo savivaldybės vandentiekio ir buitinės kanalizacijos tinklų inventorizacija (TB 12,0)</t>
  </si>
  <si>
    <t>10 31</t>
  </si>
  <si>
    <t>Bendruomeninių  vaikų globos namų ir dienos centrų tinklo plėtra"</t>
  </si>
  <si>
    <t>SPALIS</t>
  </si>
  <si>
    <t>Rietavo Lauryno Ivinskio gimnazijos Rietave, Daržų g. 1, sporto salės priestato statyba</t>
  </si>
  <si>
    <t>Rietavo savivaldybės Tverų gaisrinės pastato rekonstrukcija</t>
  </si>
  <si>
    <t>Parko g. 8 nuogrindos prie neįgaliųjų pandoso įrengimas</t>
  </si>
  <si>
    <t>Daugėdų seniūnijos Gudalių gatvės (RT7008) supaprastintas rekonstravimas</t>
  </si>
  <si>
    <t xml:space="preserve">                                                                           2019 m. spalio 31 d.</t>
  </si>
  <si>
    <t>2019 m. spalio 31 d.</t>
  </si>
  <si>
    <t>49.17.</t>
  </si>
  <si>
    <t>Benduomeninių vaikų globos namų ir dienos centrų tinklo plėtra</t>
  </si>
  <si>
    <t>"Bendruomeninių vakių globos namų ir dienos centrų tinklo plėtra"</t>
  </si>
  <si>
    <t>10.4.1.1.</t>
  </si>
  <si>
    <t>"Bendruomeninių vakių globos namų ir dienos centrų tinklo plėtra" (projektas)</t>
  </si>
  <si>
    <t>Sveikatos projektų rėmimas (Sveikos gyvensenos skatinimas Savivaldybėje)</t>
  </si>
  <si>
    <t>UL</t>
  </si>
  <si>
    <t>2 priedas</t>
  </si>
  <si>
    <t xml:space="preserve">IŠ SAVIVALDYBĖS BIUDŽETO IŠLAIKOMŲ ĮSTAIGŲ </t>
  </si>
  <si>
    <t>PAJAMŲ UŽ TEIKIAMAS PASLAUGAS IR PATALPŲ NUOMĄ</t>
  </si>
  <si>
    <t>ĮMOKOS Į SAVIVALDYBĖS 2019 METŲ BIUDŽETĄ</t>
  </si>
  <si>
    <t>Eil.   Nr.</t>
  </si>
  <si>
    <t>Įstaigos pavadinimas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</si>
  <si>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</si>
  <si>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</si>
  <si>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</si>
  <si>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</si>
  <si>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</si>
  <si>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</si>
  <si>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</si>
  <si>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</si>
  <si>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</si>
  <si>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</si>
  <si>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</si>
  <si>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</si>
  <si>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2019 10 31</t>
  </si>
  <si>
    <r>
      <t xml:space="preserve">Bendrojo lavinimo m-klos ir gimnazijos </t>
    </r>
    <r>
      <rPr>
        <b/>
        <sz val="10"/>
        <rFont val="Calibri"/>
        <family val="2"/>
      </rPr>
      <t xml:space="preserve">─ </t>
    </r>
    <r>
      <rPr>
        <b/>
        <sz val="10"/>
        <rFont val="Times New Roman"/>
        <family val="1"/>
      </rPr>
      <t>iš viso</t>
    </r>
  </si>
  <si>
    <r>
      <rPr>
        <b/>
        <u val="single"/>
        <sz val="10"/>
        <rFont val="Arial"/>
        <family val="2"/>
      </rPr>
      <t>TT</t>
    </r>
    <r>
      <rPr>
        <sz val="10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</si>
  <si>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rFont val="Arial"/>
        <family val="2"/>
      </rPr>
      <t>TT</t>
    </r>
    <r>
      <rPr>
        <sz val="10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</si>
  <si>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rFont val="Arial"/>
        <family val="2"/>
      </rPr>
      <t>TT</t>
    </r>
    <r>
      <rPr>
        <sz val="10"/>
        <rFont val="Arial"/>
        <family val="2"/>
      </rPr>
      <t xml:space="preserve"> Poilsio ir rekreacijos zonos įrengimas šalia Rietavo kunigaikščių Oginskių dvarvietės</t>
    </r>
  </si>
  <si>
    <r>
      <rPr>
        <u val="single"/>
        <sz val="10"/>
        <rFont val="Arial"/>
        <family val="2"/>
      </rPr>
      <t xml:space="preserve"> TT </t>
    </r>
    <r>
      <rPr>
        <sz val="10"/>
        <rFont val="Arial"/>
        <family val="2"/>
      </rPr>
      <t>Rietavo kunigaikščių Oginskių dvarvietės sutvarkymas  ir pritaikymas bendruomeniniams poreikiams, naujų paslaugų teikimui</t>
    </r>
  </si>
  <si>
    <r>
      <rPr>
        <b/>
        <u val="single"/>
        <sz val="10"/>
        <rFont val="Arial"/>
        <family val="2"/>
      </rPr>
      <t>TT</t>
    </r>
    <r>
      <rPr>
        <sz val="10"/>
        <rFont val="Arial"/>
        <family val="2"/>
      </rPr>
      <t xml:space="preserve"> Viešosios erdvės su prieigomis sutvarkymas Rietavo miesto Laisvės gatvėje, įrengiant Žemės ūkio produktų turgelį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</si>
</sst>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1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0070C0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4" applyNumberFormat="0" applyAlignment="0" applyProtection="0"/>
    <xf numFmtId="0" fontId="7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24" borderId="0" applyNumberFormat="0" applyBorder="0" applyAlignment="0" applyProtection="0"/>
    <xf numFmtId="0" fontId="0" fillId="0" borderId="0">
      <alignment/>
      <protection/>
    </xf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0" fillId="31" borderId="6" applyNumberFormat="0" applyFon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22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86" fillId="0" borderId="10" xfId="0" applyFont="1" applyFill="1" applyBorder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Border="1" applyAlignment="1">
      <alignment wrapText="1"/>
    </xf>
    <xf numFmtId="0" fontId="88" fillId="0" borderId="0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174" fontId="86" fillId="0" borderId="11" xfId="0" applyNumberFormat="1" applyFont="1" applyFill="1" applyBorder="1" applyAlignment="1">
      <alignment horizontal="right"/>
    </xf>
    <xf numFmtId="174" fontId="86" fillId="0" borderId="11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0" fontId="89" fillId="0" borderId="11" xfId="0" applyFont="1" applyFill="1" applyBorder="1" applyAlignment="1">
      <alignment horizontal="right"/>
    </xf>
    <xf numFmtId="0" fontId="86" fillId="0" borderId="11" xfId="0" applyFont="1" applyFill="1" applyBorder="1" applyAlignment="1">
      <alignment horizontal="right"/>
    </xf>
    <xf numFmtId="0" fontId="86" fillId="0" borderId="12" xfId="0" applyFont="1" applyFill="1" applyBorder="1" applyAlignment="1">
      <alignment/>
    </xf>
    <xf numFmtId="0" fontId="89" fillId="0" borderId="13" xfId="0" applyFont="1" applyFill="1" applyBorder="1" applyAlignment="1">
      <alignment/>
    </xf>
    <xf numFmtId="0" fontId="89" fillId="0" borderId="10" xfId="0" applyFont="1" applyFill="1" applyBorder="1" applyAlignment="1">
      <alignment horizontal="right"/>
    </xf>
    <xf numFmtId="0" fontId="89" fillId="0" borderId="14" xfId="0" applyFont="1" applyFill="1" applyBorder="1" applyAlignment="1">
      <alignment horizontal="right"/>
    </xf>
    <xf numFmtId="0" fontId="86" fillId="0" borderId="15" xfId="0" applyFont="1" applyFill="1" applyBorder="1" applyAlignment="1">
      <alignment horizontal="right"/>
    </xf>
    <xf numFmtId="0" fontId="86" fillId="0" borderId="10" xfId="0" applyFont="1" applyFill="1" applyBorder="1" applyAlignment="1">
      <alignment horizontal="right"/>
    </xf>
    <xf numFmtId="0" fontId="86" fillId="0" borderId="16" xfId="0" applyFont="1" applyFill="1" applyBorder="1" applyAlignment="1">
      <alignment horizontal="left"/>
    </xf>
    <xf numFmtId="174" fontId="89" fillId="0" borderId="11" xfId="0" applyNumberFormat="1" applyFont="1" applyFill="1" applyBorder="1" applyAlignment="1">
      <alignment/>
    </xf>
    <xf numFmtId="174" fontId="86" fillId="0" borderId="17" xfId="0" applyNumberFormat="1" applyFont="1" applyFill="1" applyBorder="1" applyAlignment="1">
      <alignment/>
    </xf>
    <xf numFmtId="174" fontId="89" fillId="0" borderId="10" xfId="0" applyNumberFormat="1" applyFont="1" applyFill="1" applyBorder="1" applyAlignment="1">
      <alignment horizontal="right"/>
    </xf>
    <xf numFmtId="174" fontId="86" fillId="0" borderId="10" xfId="0" applyNumberFormat="1" applyFont="1" applyFill="1" applyBorder="1" applyAlignment="1">
      <alignment horizontal="right"/>
    </xf>
    <xf numFmtId="174" fontId="90" fillId="0" borderId="11" xfId="0" applyNumberFormat="1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174" fontId="89" fillId="0" borderId="11" xfId="0" applyNumberFormat="1" applyFont="1" applyFill="1" applyBorder="1" applyAlignment="1">
      <alignment wrapText="1"/>
    </xf>
    <xf numFmtId="174" fontId="86" fillId="0" borderId="13" xfId="0" applyNumberFormat="1" applyFont="1" applyFill="1" applyBorder="1" applyAlignment="1">
      <alignment/>
    </xf>
    <xf numFmtId="174" fontId="89" fillId="0" borderId="10" xfId="0" applyNumberFormat="1" applyFont="1" applyFill="1" applyBorder="1" applyAlignment="1">
      <alignment/>
    </xf>
    <xf numFmtId="174" fontId="89" fillId="0" borderId="17" xfId="0" applyNumberFormat="1" applyFont="1" applyFill="1" applyBorder="1" applyAlignment="1">
      <alignment/>
    </xf>
    <xf numFmtId="174" fontId="89" fillId="0" borderId="13" xfId="0" applyNumberFormat="1" applyFont="1" applyFill="1" applyBorder="1" applyAlignment="1">
      <alignment horizontal="right"/>
    </xf>
    <xf numFmtId="174" fontId="91" fillId="0" borderId="11" xfId="0" applyNumberFormat="1" applyFont="1" applyFill="1" applyBorder="1" applyAlignment="1">
      <alignment/>
    </xf>
    <xf numFmtId="174" fontId="91" fillId="0" borderId="17" xfId="0" applyNumberFormat="1" applyFont="1" applyFill="1" applyBorder="1" applyAlignment="1">
      <alignment/>
    </xf>
    <xf numFmtId="174" fontId="89" fillId="0" borderId="13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1" fontId="86" fillId="0" borderId="17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93" fillId="0" borderId="0" xfId="0" applyFont="1" applyFill="1" applyBorder="1" applyAlignment="1">
      <alignment horizontal="center" wrapText="1"/>
    </xf>
    <xf numFmtId="0" fontId="92" fillId="0" borderId="11" xfId="0" applyFont="1" applyFill="1" applyBorder="1" applyAlignment="1">
      <alignment wrapText="1"/>
    </xf>
    <xf numFmtId="0" fontId="90" fillId="0" borderId="15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right"/>
    </xf>
    <xf numFmtId="0" fontId="90" fillId="0" borderId="18" xfId="0" applyFont="1" applyFill="1" applyBorder="1" applyAlignment="1">
      <alignment wrapText="1"/>
    </xf>
    <xf numFmtId="174" fontId="92" fillId="0" borderId="11" xfId="0" applyNumberFormat="1" applyFont="1" applyFill="1" applyBorder="1" applyAlignment="1">
      <alignment horizontal="right"/>
    </xf>
    <xf numFmtId="0" fontId="92" fillId="0" borderId="11" xfId="0" applyFont="1" applyFill="1" applyBorder="1" applyAlignment="1">
      <alignment vertical="top" wrapText="1"/>
    </xf>
    <xf numFmtId="174" fontId="92" fillId="0" borderId="11" xfId="0" applyNumberFormat="1" applyFont="1" applyFill="1" applyBorder="1" applyAlignment="1">
      <alignment/>
    </xf>
    <xf numFmtId="0" fontId="90" fillId="0" borderId="19" xfId="0" applyFont="1" applyFill="1" applyBorder="1" applyAlignment="1">
      <alignment wrapText="1"/>
    </xf>
    <xf numFmtId="174" fontId="90" fillId="0" borderId="11" xfId="0" applyNumberFormat="1" applyFont="1" applyFill="1" applyBorder="1" applyAlignment="1">
      <alignment horizontal="right" vertical="top" wrapText="1"/>
    </xf>
    <xf numFmtId="0" fontId="92" fillId="0" borderId="18" xfId="0" applyFont="1" applyFill="1" applyBorder="1" applyAlignment="1">
      <alignment vertical="top" wrapText="1"/>
    </xf>
    <xf numFmtId="0" fontId="90" fillId="0" borderId="0" xfId="0" applyFont="1" applyFill="1" applyBorder="1" applyAlignment="1">
      <alignment wrapText="1"/>
    </xf>
    <xf numFmtId="0" fontId="92" fillId="0" borderId="20" xfId="0" applyFont="1" applyFill="1" applyBorder="1" applyAlignment="1">
      <alignment vertical="top" wrapText="1"/>
    </xf>
    <xf numFmtId="0" fontId="92" fillId="0" borderId="13" xfId="0" applyFont="1" applyFill="1" applyBorder="1" applyAlignment="1">
      <alignment vertical="top" wrapText="1"/>
    </xf>
    <xf numFmtId="0" fontId="92" fillId="0" borderId="12" xfId="0" applyFont="1" applyFill="1" applyBorder="1" applyAlignment="1">
      <alignment vertical="top" wrapText="1"/>
    </xf>
    <xf numFmtId="0" fontId="92" fillId="0" borderId="12" xfId="0" applyFont="1" applyFill="1" applyBorder="1" applyAlignment="1">
      <alignment horizontal="right"/>
    </xf>
    <xf numFmtId="0" fontId="92" fillId="0" borderId="1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/>
    </xf>
    <xf numFmtId="0" fontId="92" fillId="0" borderId="15" xfId="0" applyFont="1" applyFill="1" applyBorder="1" applyAlignment="1">
      <alignment horizontal="right"/>
    </xf>
    <xf numFmtId="0" fontId="88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88" fillId="0" borderId="0" xfId="0" applyFont="1" applyFill="1" applyBorder="1" applyAlignment="1">
      <alignment horizontal="left"/>
    </xf>
    <xf numFmtId="0" fontId="95" fillId="0" borderId="0" xfId="0" applyFont="1" applyFill="1" applyAlignment="1">
      <alignment/>
    </xf>
    <xf numFmtId="0" fontId="86" fillId="0" borderId="13" xfId="0" applyFont="1" applyFill="1" applyBorder="1" applyAlignment="1">
      <alignment/>
    </xf>
    <xf numFmtId="0" fontId="89" fillId="0" borderId="12" xfId="0" applyFont="1" applyFill="1" applyBorder="1" applyAlignment="1">
      <alignment horizontal="right"/>
    </xf>
    <xf numFmtId="0" fontId="96" fillId="0" borderId="13" xfId="0" applyFont="1" applyFill="1" applyBorder="1" applyAlignment="1">
      <alignment wrapText="1"/>
    </xf>
    <xf numFmtId="0" fontId="86" fillId="0" borderId="21" xfId="0" applyFont="1" applyFill="1" applyBorder="1" applyAlignment="1">
      <alignment/>
    </xf>
    <xf numFmtId="0" fontId="86" fillId="0" borderId="16" xfId="0" applyFont="1" applyFill="1" applyBorder="1" applyAlignment="1">
      <alignment/>
    </xf>
    <xf numFmtId="0" fontId="86" fillId="0" borderId="16" xfId="0" applyFont="1" applyFill="1" applyBorder="1" applyAlignment="1">
      <alignment/>
    </xf>
    <xf numFmtId="0" fontId="86" fillId="0" borderId="22" xfId="0" applyFont="1" applyFill="1" applyBorder="1" applyAlignment="1">
      <alignment horizontal="right"/>
    </xf>
    <xf numFmtId="0" fontId="89" fillId="0" borderId="13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174" fontId="86" fillId="0" borderId="23" xfId="0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/>
    </xf>
    <xf numFmtId="174" fontId="86" fillId="0" borderId="0" xfId="0" applyNumberFormat="1" applyFont="1" applyFill="1" applyBorder="1" applyAlignment="1">
      <alignment/>
    </xf>
    <xf numFmtId="0" fontId="89" fillId="0" borderId="13" xfId="0" applyFont="1" applyFill="1" applyBorder="1" applyAlignment="1">
      <alignment wrapText="1"/>
    </xf>
    <xf numFmtId="0" fontId="89" fillId="0" borderId="16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91" fillId="0" borderId="11" xfId="0" applyFont="1" applyFill="1" applyBorder="1" applyAlignment="1">
      <alignment horizontal="right"/>
    </xf>
    <xf numFmtId="0" fontId="86" fillId="0" borderId="12" xfId="0" applyFont="1" applyFill="1" applyBorder="1" applyAlignment="1">
      <alignment/>
    </xf>
    <xf numFmtId="0" fontId="91" fillId="0" borderId="12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9" fillId="0" borderId="15" xfId="0" applyFont="1" applyFill="1" applyBorder="1" applyAlignment="1">
      <alignment horizontal="right"/>
    </xf>
    <xf numFmtId="0" fontId="89" fillId="0" borderId="10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86" fillId="0" borderId="0" xfId="0" applyFont="1" applyFill="1" applyAlignment="1">
      <alignment/>
    </xf>
    <xf numFmtId="174" fontId="89" fillId="0" borderId="17" xfId="0" applyNumberFormat="1" applyFont="1" applyFill="1" applyBorder="1" applyAlignment="1">
      <alignment horizontal="right"/>
    </xf>
    <xf numFmtId="0" fontId="89" fillId="0" borderId="22" xfId="0" applyFont="1" applyFill="1" applyBorder="1" applyAlignment="1">
      <alignment/>
    </xf>
    <xf numFmtId="0" fontId="89" fillId="0" borderId="14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89" fillId="0" borderId="16" xfId="0" applyFont="1" applyFill="1" applyBorder="1" applyAlignment="1">
      <alignment horizontal="left"/>
    </xf>
    <xf numFmtId="0" fontId="89" fillId="0" borderId="11" xfId="0" applyFont="1" applyFill="1" applyBorder="1" applyAlignment="1">
      <alignment wrapText="1"/>
    </xf>
    <xf numFmtId="0" fontId="97" fillId="0" borderId="11" xfId="0" applyFont="1" applyFill="1" applyBorder="1" applyAlignment="1">
      <alignment wrapText="1"/>
    </xf>
    <xf numFmtId="174" fontId="89" fillId="0" borderId="11" xfId="0" applyNumberFormat="1" applyFont="1" applyFill="1" applyBorder="1" applyAlignment="1">
      <alignment horizontal="right"/>
    </xf>
    <xf numFmtId="174" fontId="86" fillId="0" borderId="13" xfId="0" applyNumberFormat="1" applyFont="1" applyFill="1" applyBorder="1" applyAlignment="1">
      <alignment horizontal="right"/>
    </xf>
    <xf numFmtId="174" fontId="86" fillId="0" borderId="17" xfId="0" applyNumberFormat="1" applyFont="1" applyFill="1" applyBorder="1" applyAlignment="1">
      <alignment horizontal="right"/>
    </xf>
    <xf numFmtId="0" fontId="89" fillId="0" borderId="21" xfId="0" applyFont="1" applyFill="1" applyBorder="1" applyAlignment="1">
      <alignment/>
    </xf>
    <xf numFmtId="174" fontId="86" fillId="0" borderId="21" xfId="0" applyNumberFormat="1" applyFont="1" applyFill="1" applyBorder="1" applyAlignment="1">
      <alignment/>
    </xf>
    <xf numFmtId="174" fontId="91" fillId="0" borderId="21" xfId="0" applyNumberFormat="1" applyFont="1" applyFill="1" applyBorder="1" applyAlignment="1">
      <alignment/>
    </xf>
    <xf numFmtId="174" fontId="91" fillId="0" borderId="11" xfId="0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/>
    </xf>
    <xf numFmtId="0" fontId="86" fillId="0" borderId="24" xfId="0" applyFont="1" applyFill="1" applyBorder="1" applyAlignment="1">
      <alignment/>
    </xf>
    <xf numFmtId="174" fontId="86" fillId="0" borderId="24" xfId="0" applyNumberFormat="1" applyFont="1" applyFill="1" applyBorder="1" applyAlignment="1">
      <alignment/>
    </xf>
    <xf numFmtId="0" fontId="89" fillId="0" borderId="11" xfId="0" applyFont="1" applyFill="1" applyBorder="1" applyAlignment="1">
      <alignment horizontal="center"/>
    </xf>
    <xf numFmtId="0" fontId="92" fillId="0" borderId="16" xfId="0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89" fillId="0" borderId="0" xfId="0" applyFont="1" applyFill="1" applyAlignment="1">
      <alignment/>
    </xf>
    <xf numFmtId="0" fontId="89" fillId="0" borderId="22" xfId="0" applyFont="1" applyFill="1" applyBorder="1" applyAlignment="1">
      <alignment wrapText="1"/>
    </xf>
    <xf numFmtId="0" fontId="86" fillId="0" borderId="13" xfId="0" applyFont="1" applyFill="1" applyBorder="1" applyAlignment="1">
      <alignment/>
    </xf>
    <xf numFmtId="0" fontId="86" fillId="0" borderId="12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vertical="center" wrapText="1"/>
    </xf>
    <xf numFmtId="0" fontId="89" fillId="0" borderId="15" xfId="0" applyFont="1" applyFill="1" applyBorder="1" applyAlignment="1">
      <alignment/>
    </xf>
    <xf numFmtId="0" fontId="86" fillId="0" borderId="0" xfId="0" applyFont="1" applyFill="1" applyAlignment="1">
      <alignment wrapText="1"/>
    </xf>
    <xf numFmtId="0" fontId="86" fillId="0" borderId="12" xfId="0" applyFont="1" applyFill="1" applyBorder="1" applyAlignment="1">
      <alignment horizontal="left"/>
    </xf>
    <xf numFmtId="0" fontId="89" fillId="0" borderId="15" xfId="0" applyFont="1" applyFill="1" applyBorder="1" applyAlignment="1">
      <alignment/>
    </xf>
    <xf numFmtId="0" fontId="89" fillId="0" borderId="15" xfId="0" applyFont="1" applyFill="1" applyBorder="1" applyAlignment="1">
      <alignment wrapText="1"/>
    </xf>
    <xf numFmtId="0" fontId="86" fillId="0" borderId="22" xfId="0" applyFont="1" applyFill="1" applyBorder="1" applyAlignment="1">
      <alignment/>
    </xf>
    <xf numFmtId="0" fontId="86" fillId="0" borderId="12" xfId="0" applyFont="1" applyFill="1" applyBorder="1" applyAlignment="1">
      <alignment wrapText="1"/>
    </xf>
    <xf numFmtId="0" fontId="98" fillId="0" borderId="0" xfId="0" applyFont="1" applyFill="1" applyBorder="1" applyAlignment="1">
      <alignment/>
    </xf>
    <xf numFmtId="0" fontId="91" fillId="0" borderId="24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89" fillId="0" borderId="11" xfId="0" applyFont="1" applyFill="1" applyBorder="1" applyAlignment="1">
      <alignment horizontal="left" vertical="center"/>
    </xf>
    <xf numFmtId="0" fontId="86" fillId="0" borderId="24" xfId="0" applyFont="1" applyFill="1" applyBorder="1" applyAlignment="1">
      <alignment horizontal="right"/>
    </xf>
    <xf numFmtId="174" fontId="86" fillId="0" borderId="21" xfId="0" applyNumberFormat="1" applyFont="1" applyFill="1" applyBorder="1" applyAlignment="1">
      <alignment horizontal="right"/>
    </xf>
    <xf numFmtId="174" fontId="91" fillId="0" borderId="17" xfId="0" applyNumberFormat="1" applyFont="1" applyFill="1" applyBorder="1" applyAlignment="1">
      <alignment horizontal="right"/>
    </xf>
    <xf numFmtId="0" fontId="86" fillId="0" borderId="15" xfId="0" applyFont="1" applyFill="1" applyBorder="1" applyAlignment="1">
      <alignment wrapText="1"/>
    </xf>
    <xf numFmtId="0" fontId="92" fillId="0" borderId="11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0" fontId="92" fillId="0" borderId="13" xfId="0" applyFont="1" applyFill="1" applyBorder="1" applyAlignment="1">
      <alignment horizontal="right"/>
    </xf>
    <xf numFmtId="0" fontId="86" fillId="0" borderId="0" xfId="0" applyFont="1" applyFill="1" applyAlignment="1">
      <alignment horizontal="right"/>
    </xf>
    <xf numFmtId="0" fontId="89" fillId="0" borderId="24" xfId="0" applyFont="1" applyFill="1" applyBorder="1" applyAlignment="1">
      <alignment wrapText="1"/>
    </xf>
    <xf numFmtId="0" fontId="90" fillId="0" borderId="11" xfId="0" applyFont="1" applyFill="1" applyBorder="1" applyAlignment="1">
      <alignment horizontal="right"/>
    </xf>
    <xf numFmtId="0" fontId="90" fillId="0" borderId="13" xfId="0" applyFont="1" applyFill="1" applyBorder="1" applyAlignment="1">
      <alignment horizontal="left" wrapText="1"/>
    </xf>
    <xf numFmtId="0" fontId="90" fillId="0" borderId="11" xfId="0" applyFont="1" applyFill="1" applyBorder="1" applyAlignment="1">
      <alignment wrapText="1"/>
    </xf>
    <xf numFmtId="0" fontId="89" fillId="0" borderId="0" xfId="0" applyFont="1" applyFill="1" applyAlignment="1">
      <alignment horizontal="right"/>
    </xf>
    <xf numFmtId="0" fontId="86" fillId="0" borderId="12" xfId="0" applyFont="1" applyFill="1" applyBorder="1" applyAlignment="1">
      <alignment horizontal="left" vertical="center" wrapText="1"/>
    </xf>
    <xf numFmtId="0" fontId="89" fillId="0" borderId="18" xfId="0" applyFont="1" applyFill="1" applyBorder="1" applyAlignment="1">
      <alignment/>
    </xf>
    <xf numFmtId="0" fontId="89" fillId="0" borderId="24" xfId="0" applyFont="1" applyFill="1" applyBorder="1" applyAlignment="1">
      <alignment horizontal="right"/>
    </xf>
    <xf numFmtId="0" fontId="92" fillId="0" borderId="11" xfId="0" applyFont="1" applyFill="1" applyBorder="1" applyAlignment="1">
      <alignment/>
    </xf>
    <xf numFmtId="0" fontId="90" fillId="0" borderId="11" xfId="0" applyFont="1" applyFill="1" applyBorder="1" applyAlignment="1">
      <alignment/>
    </xf>
    <xf numFmtId="174" fontId="90" fillId="0" borderId="11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wrapText="1"/>
    </xf>
    <xf numFmtId="173" fontId="86" fillId="0" borderId="17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 horizontal="right"/>
    </xf>
    <xf numFmtId="173" fontId="90" fillId="0" borderId="11" xfId="0" applyNumberFormat="1" applyFont="1" applyFill="1" applyBorder="1" applyAlignment="1">
      <alignment/>
    </xf>
    <xf numFmtId="173" fontId="89" fillId="0" borderId="11" xfId="0" applyNumberFormat="1" applyFont="1" applyFill="1" applyBorder="1" applyAlignment="1">
      <alignment/>
    </xf>
    <xf numFmtId="173" fontId="89" fillId="0" borderId="10" xfId="0" applyNumberFormat="1" applyFont="1" applyFill="1" applyBorder="1" applyAlignment="1">
      <alignment horizontal="right"/>
    </xf>
    <xf numFmtId="173" fontId="89" fillId="0" borderId="11" xfId="0" applyNumberFormat="1" applyFont="1" applyFill="1" applyBorder="1" applyAlignment="1">
      <alignment horizontal="right"/>
    </xf>
    <xf numFmtId="173" fontId="86" fillId="0" borderId="10" xfId="0" applyNumberFormat="1" applyFont="1" applyFill="1" applyBorder="1" applyAlignment="1">
      <alignment horizontal="right"/>
    </xf>
    <xf numFmtId="173" fontId="99" fillId="0" borderId="11" xfId="0" applyNumberFormat="1" applyFont="1" applyFill="1" applyBorder="1" applyAlignment="1">
      <alignment horizontal="right" vertical="center"/>
    </xf>
    <xf numFmtId="173" fontId="89" fillId="0" borderId="17" xfId="0" applyNumberFormat="1" applyFont="1" applyFill="1" applyBorder="1" applyAlignment="1">
      <alignment horizontal="right"/>
    </xf>
    <xf numFmtId="0" fontId="93" fillId="0" borderId="11" xfId="0" applyFont="1" applyFill="1" applyBorder="1" applyAlignment="1">
      <alignment wrapText="1"/>
    </xf>
    <xf numFmtId="0" fontId="93" fillId="0" borderId="10" xfId="0" applyFont="1" applyFill="1" applyBorder="1" applyAlignment="1">
      <alignment wrapText="1"/>
    </xf>
    <xf numFmtId="2" fontId="89" fillId="0" borderId="11" xfId="0" applyNumberFormat="1" applyFont="1" applyFill="1" applyBorder="1" applyAlignment="1">
      <alignment horizontal="right"/>
    </xf>
    <xf numFmtId="0" fontId="87" fillId="0" borderId="11" xfId="0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/>
    </xf>
    <xf numFmtId="0" fontId="86" fillId="0" borderId="10" xfId="0" applyFont="1" applyFill="1" applyBorder="1" applyAlignment="1">
      <alignment wrapText="1"/>
    </xf>
    <xf numFmtId="0" fontId="93" fillId="0" borderId="15" xfId="0" applyFont="1" applyFill="1" applyBorder="1" applyAlignment="1">
      <alignment wrapText="1"/>
    </xf>
    <xf numFmtId="0" fontId="93" fillId="0" borderId="15" xfId="0" applyFont="1" applyFill="1" applyBorder="1" applyAlignment="1">
      <alignment/>
    </xf>
    <xf numFmtId="0" fontId="87" fillId="0" borderId="11" xfId="0" applyFont="1" applyFill="1" applyBorder="1" applyAlignment="1">
      <alignment wrapText="1"/>
    </xf>
    <xf numFmtId="0" fontId="86" fillId="0" borderId="12" xfId="0" applyFont="1" applyFill="1" applyBorder="1" applyAlignment="1">
      <alignment horizontal="right"/>
    </xf>
    <xf numFmtId="0" fontId="93" fillId="0" borderId="15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0" fontId="86" fillId="0" borderId="0" xfId="0" applyFont="1" applyFill="1" applyBorder="1" applyAlignment="1">
      <alignment horizontal="right"/>
    </xf>
    <xf numFmtId="173" fontId="86" fillId="0" borderId="23" xfId="0" applyNumberFormat="1" applyFont="1" applyFill="1" applyBorder="1" applyAlignment="1">
      <alignment horizontal="right"/>
    </xf>
    <xf numFmtId="2" fontId="89" fillId="0" borderId="10" xfId="0" applyNumberFormat="1" applyFont="1" applyFill="1" applyBorder="1" applyAlignment="1">
      <alignment horizontal="right"/>
    </xf>
    <xf numFmtId="2" fontId="86" fillId="0" borderId="11" xfId="0" applyNumberFormat="1" applyFont="1" applyFill="1" applyBorder="1" applyAlignment="1">
      <alignment horizontal="right"/>
    </xf>
    <xf numFmtId="2" fontId="86" fillId="0" borderId="11" xfId="0" applyNumberFormat="1" applyFont="1" applyFill="1" applyBorder="1" applyAlignment="1">
      <alignment/>
    </xf>
    <xf numFmtId="0" fontId="86" fillId="0" borderId="24" xfId="0" applyFont="1" applyFill="1" applyBorder="1" applyAlignment="1">
      <alignment horizontal="left"/>
    </xf>
    <xf numFmtId="0" fontId="86" fillId="0" borderId="14" xfId="0" applyFont="1" applyFill="1" applyBorder="1" applyAlignment="1">
      <alignment horizontal="left"/>
    </xf>
    <xf numFmtId="0" fontId="86" fillId="0" borderId="14" xfId="0" applyFont="1" applyFill="1" applyBorder="1" applyAlignment="1">
      <alignment horizontal="right"/>
    </xf>
    <xf numFmtId="0" fontId="90" fillId="0" borderId="10" xfId="0" applyFont="1" applyFill="1" applyBorder="1" applyAlignment="1">
      <alignment/>
    </xf>
    <xf numFmtId="0" fontId="92" fillId="0" borderId="12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89" fillId="0" borderId="21" xfId="0" applyFont="1" applyFill="1" applyBorder="1" applyAlignment="1">
      <alignment/>
    </xf>
    <xf numFmtId="0" fontId="89" fillId="0" borderId="16" xfId="0" applyFont="1" applyFill="1" applyBorder="1" applyAlignment="1">
      <alignment/>
    </xf>
    <xf numFmtId="0" fontId="92" fillId="0" borderId="23" xfId="0" applyFont="1" applyFill="1" applyBorder="1" applyAlignment="1">
      <alignment/>
    </xf>
    <xf numFmtId="0" fontId="89" fillId="0" borderId="12" xfId="0" applyFont="1" applyFill="1" applyBorder="1" applyAlignment="1">
      <alignment wrapText="1"/>
    </xf>
    <xf numFmtId="0" fontId="92" fillId="0" borderId="13" xfId="0" applyFont="1" applyFill="1" applyBorder="1" applyAlignment="1">
      <alignment/>
    </xf>
    <xf numFmtId="2" fontId="100" fillId="0" borderId="0" xfId="0" applyNumberFormat="1" applyFont="1" applyFill="1" applyBorder="1" applyAlignment="1">
      <alignment/>
    </xf>
    <xf numFmtId="173" fontId="86" fillId="0" borderId="17" xfId="0" applyNumberFormat="1" applyFont="1" applyFill="1" applyBorder="1" applyAlignment="1">
      <alignment horizontal="right"/>
    </xf>
    <xf numFmtId="0" fontId="86" fillId="0" borderId="24" xfId="0" applyFont="1" applyFill="1" applyBorder="1" applyAlignment="1">
      <alignment wrapText="1"/>
    </xf>
    <xf numFmtId="174" fontId="86" fillId="0" borderId="12" xfId="0" applyNumberFormat="1" applyFont="1" applyFill="1" applyBorder="1" applyAlignment="1">
      <alignment/>
    </xf>
    <xf numFmtId="2" fontId="89" fillId="0" borderId="11" xfId="0" applyNumberFormat="1" applyFont="1" applyFill="1" applyBorder="1" applyAlignment="1">
      <alignment/>
    </xf>
    <xf numFmtId="173" fontId="89" fillId="0" borderId="15" xfId="0" applyNumberFormat="1" applyFont="1" applyFill="1" applyBorder="1" applyAlignment="1">
      <alignment horizontal="right"/>
    </xf>
    <xf numFmtId="173" fontId="89" fillId="0" borderId="18" xfId="0" applyNumberFormat="1" applyFont="1" applyFill="1" applyBorder="1" applyAlignment="1">
      <alignment horizontal="right"/>
    </xf>
    <xf numFmtId="174" fontId="87" fillId="0" borderId="0" xfId="0" applyNumberFormat="1" applyFont="1" applyFill="1" applyBorder="1" applyAlignment="1">
      <alignment/>
    </xf>
    <xf numFmtId="0" fontId="89" fillId="0" borderId="11" xfId="0" applyFont="1" applyFill="1" applyBorder="1" applyAlignment="1">
      <alignment horizontal="center" vertical="center"/>
    </xf>
    <xf numFmtId="173" fontId="86" fillId="0" borderId="0" xfId="0" applyNumberFormat="1" applyFont="1" applyFill="1" applyAlignment="1">
      <alignment/>
    </xf>
    <xf numFmtId="0" fontId="90" fillId="0" borderId="17" xfId="0" applyFont="1" applyFill="1" applyBorder="1" applyAlignment="1">
      <alignment horizontal="left" wrapText="1"/>
    </xf>
    <xf numFmtId="173" fontId="90" fillId="0" borderId="11" xfId="0" applyNumberFormat="1" applyFont="1" applyFill="1" applyBorder="1" applyAlignment="1">
      <alignment horizontal="right" vertical="top" wrapText="1"/>
    </xf>
    <xf numFmtId="173" fontId="101" fillId="0" borderId="11" xfId="0" applyNumberFormat="1" applyFont="1" applyFill="1" applyBorder="1" applyAlignment="1">
      <alignment horizontal="right" wrapText="1"/>
    </xf>
    <xf numFmtId="2" fontId="92" fillId="0" borderId="11" xfId="0" applyNumberFormat="1" applyFont="1" applyFill="1" applyBorder="1" applyAlignment="1">
      <alignment/>
    </xf>
    <xf numFmtId="174" fontId="92" fillId="0" borderId="11" xfId="0" applyNumberFormat="1" applyFont="1" applyFill="1" applyBorder="1" applyAlignment="1">
      <alignment horizontal="right" vertical="center"/>
    </xf>
    <xf numFmtId="0" fontId="92" fillId="0" borderId="11" xfId="0" applyFont="1" applyFill="1" applyBorder="1" applyAlignment="1">
      <alignment vertical="center"/>
    </xf>
    <xf numFmtId="0" fontId="92" fillId="0" borderId="21" xfId="0" applyFont="1" applyFill="1" applyBorder="1" applyAlignment="1">
      <alignment/>
    </xf>
    <xf numFmtId="0" fontId="90" fillId="0" borderId="15" xfId="0" applyFont="1" applyFill="1" applyBorder="1" applyAlignment="1">
      <alignment horizontal="right"/>
    </xf>
    <xf numFmtId="0" fontId="102" fillId="0" borderId="0" xfId="0" applyFont="1" applyFill="1" applyAlignment="1">
      <alignment wrapText="1"/>
    </xf>
    <xf numFmtId="0" fontId="90" fillId="0" borderId="11" xfId="0" applyFont="1" applyFill="1" applyBorder="1" applyAlignment="1">
      <alignment vertical="top" wrapText="1"/>
    </xf>
    <xf numFmtId="0" fontId="86" fillId="0" borderId="17" xfId="0" applyFont="1" applyFill="1" applyBorder="1" applyAlignment="1">
      <alignment/>
    </xf>
    <xf numFmtId="0" fontId="89" fillId="0" borderId="10" xfId="0" applyFont="1" applyFill="1" applyBorder="1" applyAlignment="1">
      <alignment wrapText="1"/>
    </xf>
    <xf numFmtId="0" fontId="90" fillId="0" borderId="14" xfId="0" applyFont="1" applyFill="1" applyBorder="1" applyAlignment="1">
      <alignment/>
    </xf>
    <xf numFmtId="1" fontId="89" fillId="0" borderId="10" xfId="0" applyNumberFormat="1" applyFont="1" applyFill="1" applyBorder="1" applyAlignment="1">
      <alignment horizontal="right"/>
    </xf>
    <xf numFmtId="2" fontId="89" fillId="0" borderId="17" xfId="0" applyNumberFormat="1" applyFont="1" applyFill="1" applyBorder="1" applyAlignment="1">
      <alignment/>
    </xf>
    <xf numFmtId="0" fontId="89" fillId="0" borderId="15" xfId="0" applyFont="1" applyFill="1" applyBorder="1" applyAlignment="1">
      <alignment horizontal="left"/>
    </xf>
    <xf numFmtId="0" fontId="86" fillId="0" borderId="13" xfId="0" applyFont="1" applyFill="1" applyBorder="1" applyAlignment="1">
      <alignment horizontal="right"/>
    </xf>
    <xf numFmtId="0" fontId="90" fillId="0" borderId="15" xfId="0" applyFont="1" applyFill="1" applyBorder="1" applyAlignment="1">
      <alignment wrapText="1"/>
    </xf>
    <xf numFmtId="173" fontId="86" fillId="0" borderId="0" xfId="0" applyNumberFormat="1" applyFont="1" applyFill="1" applyBorder="1" applyAlignment="1">
      <alignment/>
    </xf>
    <xf numFmtId="174" fontId="86" fillId="0" borderId="12" xfId="0" applyNumberFormat="1" applyFont="1" applyFill="1" applyBorder="1" applyAlignment="1">
      <alignment horizontal="right"/>
    </xf>
    <xf numFmtId="0" fontId="101" fillId="0" borderId="11" xfId="0" applyFont="1" applyFill="1" applyBorder="1" applyAlignment="1">
      <alignment vertical="top" wrapText="1"/>
    </xf>
    <xf numFmtId="0" fontId="92" fillId="0" borderId="11" xfId="0" applyFont="1" applyFill="1" applyBorder="1" applyAlignment="1">
      <alignment horizontal="left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justify" vertical="center" wrapText="1"/>
    </xf>
    <xf numFmtId="0" fontId="86" fillId="0" borderId="11" xfId="0" applyFont="1" applyFill="1" applyBorder="1" applyAlignment="1">
      <alignment horizontal="justify" wrapText="1"/>
    </xf>
    <xf numFmtId="174" fontId="86" fillId="0" borderId="11" xfId="0" applyNumberFormat="1" applyFont="1" applyFill="1" applyBorder="1" applyAlignment="1">
      <alignment horizontal="right" vertical="center"/>
    </xf>
    <xf numFmtId="174" fontId="86" fillId="0" borderId="0" xfId="0" applyNumberFormat="1" applyFont="1" applyFill="1" applyAlignment="1">
      <alignment/>
    </xf>
    <xf numFmtId="0" fontId="86" fillId="0" borderId="11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left" vertical="center" wrapText="1"/>
    </xf>
    <xf numFmtId="0" fontId="92" fillId="0" borderId="14" xfId="0" applyFont="1" applyFill="1" applyBorder="1" applyAlignment="1">
      <alignment wrapText="1"/>
    </xf>
    <xf numFmtId="173" fontId="92" fillId="0" borderId="11" xfId="0" applyNumberFormat="1" applyFont="1" applyFill="1" applyBorder="1" applyAlignment="1">
      <alignment/>
    </xf>
    <xf numFmtId="173" fontId="89" fillId="0" borderId="17" xfId="0" applyNumberFormat="1" applyFont="1" applyFill="1" applyBorder="1" applyAlignment="1">
      <alignment/>
    </xf>
    <xf numFmtId="173" fontId="89" fillId="0" borderId="11" xfId="0" applyNumberFormat="1" applyFont="1" applyFill="1" applyBorder="1" applyAlignment="1">
      <alignment wrapText="1"/>
    </xf>
    <xf numFmtId="0" fontId="89" fillId="0" borderId="11" xfId="0" applyFont="1" applyFill="1" applyBorder="1" applyAlignment="1">
      <alignment vertical="center" wrapText="1"/>
    </xf>
    <xf numFmtId="174" fontId="89" fillId="0" borderId="0" xfId="0" applyNumberFormat="1" applyFont="1" applyFill="1" applyAlignment="1">
      <alignment/>
    </xf>
    <xf numFmtId="173" fontId="89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 horizontal="center"/>
    </xf>
    <xf numFmtId="0" fontId="95" fillId="0" borderId="11" xfId="0" applyFont="1" applyFill="1" applyBorder="1" applyAlignment="1">
      <alignment horizontal="left" wrapText="1"/>
    </xf>
    <xf numFmtId="2" fontId="86" fillId="0" borderId="10" xfId="0" applyNumberFormat="1" applyFont="1" applyFill="1" applyBorder="1" applyAlignment="1">
      <alignment horizontal="right"/>
    </xf>
    <xf numFmtId="2" fontId="89" fillId="0" borderId="17" xfId="0" applyNumberFormat="1" applyFont="1" applyFill="1" applyBorder="1" applyAlignment="1">
      <alignment horizontal="right"/>
    </xf>
    <xf numFmtId="173" fontId="89" fillId="0" borderId="23" xfId="0" applyNumberFormat="1" applyFont="1" applyFill="1" applyBorder="1" applyAlignment="1">
      <alignment horizontal="right"/>
    </xf>
    <xf numFmtId="0" fontId="86" fillId="0" borderId="13" xfId="0" applyFont="1" applyFill="1" applyBorder="1" applyAlignment="1">
      <alignment horizontal="left" wrapText="1"/>
    </xf>
    <xf numFmtId="0" fontId="86" fillId="0" borderId="12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3" fillId="0" borderId="0" xfId="0" applyFont="1" applyFill="1" applyAlignment="1">
      <alignment horizontal="center"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 horizontal="left"/>
    </xf>
    <xf numFmtId="0" fontId="103" fillId="0" borderId="0" xfId="0" applyFont="1" applyFill="1" applyBorder="1" applyAlignment="1">
      <alignment/>
    </xf>
    <xf numFmtId="0" fontId="103" fillId="0" borderId="10" xfId="0" applyFont="1" applyFill="1" applyBorder="1" applyAlignment="1">
      <alignment horizontal="center" wrapText="1"/>
    </xf>
    <xf numFmtId="0" fontId="103" fillId="0" borderId="10" xfId="0" applyFont="1" applyFill="1" applyBorder="1" applyAlignment="1">
      <alignment wrapText="1"/>
    </xf>
    <xf numFmtId="0" fontId="103" fillId="0" borderId="11" xfId="0" applyFont="1" applyFill="1" applyBorder="1" applyAlignment="1">
      <alignment vertical="center" wrapText="1"/>
    </xf>
    <xf numFmtId="0" fontId="103" fillId="0" borderId="11" xfId="0" applyFont="1" applyFill="1" applyBorder="1" applyAlignment="1">
      <alignment/>
    </xf>
    <xf numFmtId="0" fontId="103" fillId="0" borderId="12" xfId="0" applyFont="1" applyFill="1" applyBorder="1" applyAlignment="1">
      <alignment vertical="center" wrapText="1"/>
    </xf>
    <xf numFmtId="174" fontId="103" fillId="0" borderId="11" xfId="0" applyNumberFormat="1" applyFont="1" applyFill="1" applyBorder="1" applyAlignment="1">
      <alignment/>
    </xf>
    <xf numFmtId="16" fontId="103" fillId="0" borderId="11" xfId="0" applyNumberFormat="1" applyFont="1" applyFill="1" applyBorder="1" applyAlignment="1">
      <alignment/>
    </xf>
    <xf numFmtId="174" fontId="103" fillId="0" borderId="11" xfId="0" applyNumberFormat="1" applyFont="1" applyFill="1" applyBorder="1" applyAlignment="1">
      <alignment horizontal="right"/>
    </xf>
    <xf numFmtId="174" fontId="104" fillId="0" borderId="11" xfId="0" applyNumberFormat="1" applyFont="1" applyFill="1" applyBorder="1" applyAlignment="1">
      <alignment wrapText="1"/>
    </xf>
    <xf numFmtId="174" fontId="104" fillId="0" borderId="11" xfId="0" applyNumberFormat="1" applyFont="1" applyFill="1" applyBorder="1" applyAlignment="1">
      <alignment/>
    </xf>
    <xf numFmtId="174" fontId="104" fillId="0" borderId="11" xfId="0" applyNumberFormat="1" applyFont="1" applyFill="1" applyBorder="1" applyAlignment="1">
      <alignment horizontal="left"/>
    </xf>
    <xf numFmtId="0" fontId="104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/>
    </xf>
    <xf numFmtId="49" fontId="86" fillId="0" borderId="19" xfId="0" applyNumberFormat="1" applyFont="1" applyFill="1" applyBorder="1" applyAlignment="1">
      <alignment wrapText="1"/>
    </xf>
    <xf numFmtId="0" fontId="93" fillId="0" borderId="22" xfId="0" applyFont="1" applyFill="1" applyBorder="1" applyAlignment="1">
      <alignment wrapText="1"/>
    </xf>
    <xf numFmtId="174" fontId="89" fillId="0" borderId="14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7" fillId="0" borderId="15" xfId="0" applyFont="1" applyFill="1" applyBorder="1" applyAlignment="1">
      <alignment/>
    </xf>
    <xf numFmtId="0" fontId="87" fillId="0" borderId="15" xfId="0" applyFont="1" applyFill="1" applyBorder="1" applyAlignment="1">
      <alignment/>
    </xf>
    <xf numFmtId="0" fontId="105" fillId="0" borderId="15" xfId="0" applyFont="1" applyFill="1" applyBorder="1" applyAlignment="1">
      <alignment/>
    </xf>
    <xf numFmtId="0" fontId="89" fillId="0" borderId="0" xfId="0" applyFont="1" applyFill="1" applyAlignment="1">
      <alignment horizontal="center"/>
    </xf>
    <xf numFmtId="0" fontId="89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106" fillId="0" borderId="0" xfId="0" applyFont="1" applyFill="1" applyAlignment="1">
      <alignment/>
    </xf>
    <xf numFmtId="0" fontId="89" fillId="0" borderId="0" xfId="0" applyFont="1" applyAlignment="1">
      <alignment vertical="center"/>
    </xf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86" fillId="0" borderId="26" xfId="0" applyFont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107" fillId="0" borderId="11" xfId="0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 horizontal="right" vertical="center"/>
    </xf>
    <xf numFmtId="174" fontId="7" fillId="0" borderId="11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86" fillId="0" borderId="28" xfId="0" applyFont="1" applyBorder="1" applyAlignment="1">
      <alignment horizontal="center" vertical="center"/>
    </xf>
    <xf numFmtId="0" fontId="89" fillId="0" borderId="29" xfId="0" applyFont="1" applyFill="1" applyBorder="1" applyAlignment="1">
      <alignment horizontal="justify" wrapText="1"/>
    </xf>
    <xf numFmtId="174" fontId="7" fillId="33" borderId="29" xfId="0" applyNumberFormat="1" applyFont="1" applyFill="1" applyBorder="1" applyAlignment="1">
      <alignment horizontal="right" vertical="center" wrapText="1"/>
    </xf>
    <xf numFmtId="49" fontId="0" fillId="0" borderId="30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0" fontId="89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10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89" fillId="0" borderId="0" xfId="0" applyNumberFormat="1" applyFont="1" applyFill="1" applyBorder="1" applyAlignment="1">
      <alignment/>
    </xf>
    <xf numFmtId="0" fontId="109" fillId="0" borderId="0" xfId="0" applyFont="1" applyBorder="1" applyAlignment="1">
      <alignment/>
    </xf>
    <xf numFmtId="0" fontId="86" fillId="0" borderId="31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0" fontId="110" fillId="0" borderId="11" xfId="0" applyFont="1" applyFill="1" applyBorder="1" applyAlignment="1">
      <alignment horizontal="right" vertical="center"/>
    </xf>
    <xf numFmtId="0" fontId="89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9" fillId="0" borderId="11" xfId="0" applyFont="1" applyFill="1" applyBorder="1" applyAlignment="1">
      <alignment horizontal="left"/>
    </xf>
    <xf numFmtId="0" fontId="89" fillId="0" borderId="12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174" fontId="106" fillId="0" borderId="0" xfId="0" applyNumberFormat="1" applyFont="1" applyFill="1" applyAlignment="1">
      <alignment/>
    </xf>
    <xf numFmtId="0" fontId="92" fillId="0" borderId="15" xfId="0" applyFont="1" applyFill="1" applyBorder="1" applyAlignment="1">
      <alignment wrapText="1"/>
    </xf>
    <xf numFmtId="2" fontId="86" fillId="0" borderId="17" xfId="0" applyNumberFormat="1" applyFont="1" applyFill="1" applyBorder="1" applyAlignment="1">
      <alignment horizontal="right"/>
    </xf>
    <xf numFmtId="0" fontId="1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174" fontId="16" fillId="0" borderId="11" xfId="0" applyNumberFormat="1" applyFont="1" applyBorder="1" applyAlignment="1">
      <alignment horizontal="center" vertical="center" wrapText="1"/>
    </xf>
    <xf numFmtId="174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top" wrapText="1"/>
    </xf>
    <xf numFmtId="0" fontId="10" fillId="0" borderId="11" xfId="0" applyFont="1" applyFill="1" applyBorder="1" applyAlignment="1">
      <alignment vertical="top" wrapText="1"/>
    </xf>
    <xf numFmtId="174" fontId="17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right" vertical="top" wrapText="1"/>
    </xf>
    <xf numFmtId="174" fontId="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174" fontId="8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174" fontId="0" fillId="0" borderId="11" xfId="0" applyNumberFormat="1" applyFont="1" applyFill="1" applyBorder="1" applyAlignment="1">
      <alignment/>
    </xf>
    <xf numFmtId="174" fontId="17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174" fontId="7" fillId="0" borderId="11" xfId="0" applyNumberFormat="1" applyFont="1" applyFill="1" applyBorder="1" applyAlignment="1">
      <alignment horizontal="center"/>
    </xf>
    <xf numFmtId="16" fontId="1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2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17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06" fillId="0" borderId="0" xfId="0" applyFont="1" applyFill="1" applyBorder="1" applyAlignment="1">
      <alignment/>
    </xf>
    <xf numFmtId="174" fontId="106" fillId="0" borderId="0" xfId="0" applyNumberFormat="1" applyFont="1" applyFill="1" applyBorder="1" applyAlignment="1">
      <alignment horizontal="right" vertical="top" wrapText="1"/>
    </xf>
    <xf numFmtId="174" fontId="90" fillId="0" borderId="11" xfId="0" applyNumberFormat="1" applyFont="1" applyFill="1" applyBorder="1" applyAlignment="1">
      <alignment horizontal="right" wrapText="1"/>
    </xf>
    <xf numFmtId="174" fontId="90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174" fontId="10" fillId="0" borderId="11" xfId="0" applyNumberFormat="1" applyFont="1" applyFill="1" applyBorder="1" applyAlignment="1">
      <alignment horizontal="right"/>
    </xf>
    <xf numFmtId="173" fontId="90" fillId="0" borderId="21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173" fontId="16" fillId="0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17" fillId="0" borderId="12" xfId="0" applyFont="1" applyFill="1" applyBorder="1" applyAlignment="1">
      <alignment/>
    </xf>
    <xf numFmtId="2" fontId="17" fillId="0" borderId="11" xfId="0" applyNumberFormat="1" applyFont="1" applyFill="1" applyBorder="1" applyAlignment="1">
      <alignment/>
    </xf>
    <xf numFmtId="174" fontId="17" fillId="0" borderId="11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2" fontId="17" fillId="0" borderId="13" xfId="0" applyNumberFormat="1" applyFont="1" applyFill="1" applyBorder="1" applyAlignment="1">
      <alignment/>
    </xf>
    <xf numFmtId="174" fontId="17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16" fillId="0" borderId="13" xfId="0" applyFont="1" applyFill="1" applyBorder="1" applyAlignment="1">
      <alignment wrapText="1"/>
    </xf>
    <xf numFmtId="174" fontId="16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173" fontId="17" fillId="0" borderId="17" xfId="0" applyNumberFormat="1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0" fontId="16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174" fontId="17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2" fontId="17" fillId="0" borderId="17" xfId="0" applyNumberFormat="1" applyFont="1" applyFill="1" applyBorder="1" applyAlignment="1">
      <alignment/>
    </xf>
    <xf numFmtId="173" fontId="16" fillId="0" borderId="17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174" fontId="16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174" fontId="17" fillId="34" borderId="11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6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173" fontId="17" fillId="0" borderId="11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 wrapText="1"/>
    </xf>
    <xf numFmtId="0" fontId="17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174" fontId="17" fillId="0" borderId="21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174" fontId="16" fillId="0" borderId="21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73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73" fontId="0" fillId="0" borderId="17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/>
    </xf>
    <xf numFmtId="174" fontId="7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174" fontId="7" fillId="0" borderId="11" xfId="0" applyNumberFormat="1" applyFont="1" applyFill="1" applyBorder="1" applyAlignment="1">
      <alignment horizontal="right"/>
    </xf>
    <xf numFmtId="174" fontId="7" fillId="0" borderId="12" xfId="0" applyNumberFormat="1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173" fontId="20" fillId="0" borderId="32" xfId="0" applyNumberFormat="1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174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4" fontId="2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2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173" fontId="7" fillId="0" borderId="17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 wrapText="1"/>
    </xf>
    <xf numFmtId="174" fontId="7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174" fontId="7" fillId="0" borderId="17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3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173" fontId="7" fillId="0" borderId="13" xfId="0" applyNumberFormat="1" applyFont="1" applyFill="1" applyBorder="1" applyAlignment="1">
      <alignment horizontal="right"/>
    </xf>
    <xf numFmtId="174" fontId="7" fillId="0" borderId="1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3" fillId="0" borderId="11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74" fontId="23" fillId="0" borderId="17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 horizontal="right"/>
    </xf>
    <xf numFmtId="174" fontId="23" fillId="0" borderId="1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7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174" fontId="12" fillId="0" borderId="1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/>
    </xf>
    <xf numFmtId="173" fontId="7" fillId="0" borderId="1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4" fontId="7" fillId="0" borderId="13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173" fontId="7" fillId="0" borderId="1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174" fontId="7" fillId="0" borderId="17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173" fontId="7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74" fontId="0" fillId="0" borderId="15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7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wrapText="1"/>
    </xf>
    <xf numFmtId="0" fontId="92" fillId="0" borderId="0" xfId="0" applyFont="1" applyFill="1" applyBorder="1" applyAlignment="1">
      <alignment horizontal="center" wrapText="1"/>
    </xf>
    <xf numFmtId="0" fontId="92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 wrapText="1"/>
    </xf>
    <xf numFmtId="0" fontId="103" fillId="0" borderId="10" xfId="0" applyFont="1" applyFill="1" applyBorder="1" applyAlignment="1">
      <alignment horizontal="center" wrapText="1"/>
    </xf>
    <xf numFmtId="0" fontId="103" fillId="0" borderId="19" xfId="0" applyFont="1" applyFill="1" applyBorder="1" applyAlignment="1">
      <alignment horizontal="center" wrapText="1"/>
    </xf>
    <xf numFmtId="0" fontId="103" fillId="0" borderId="14" xfId="0" applyFont="1" applyFill="1" applyBorder="1" applyAlignment="1">
      <alignment horizontal="center" wrapText="1"/>
    </xf>
    <xf numFmtId="0" fontId="103" fillId="0" borderId="23" xfId="0" applyFont="1" applyFill="1" applyBorder="1" applyAlignment="1">
      <alignment horizontal="center" wrapText="1"/>
    </xf>
    <xf numFmtId="0" fontId="103" fillId="0" borderId="21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left" wrapText="1"/>
    </xf>
    <xf numFmtId="0" fontId="86" fillId="0" borderId="13" xfId="0" applyFont="1" applyFill="1" applyBorder="1" applyAlignment="1">
      <alignment horizontal="center" wrapText="1"/>
    </xf>
    <xf numFmtId="0" fontId="86" fillId="0" borderId="12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89" fillId="0" borderId="0" xfId="0" applyFont="1" applyFill="1" applyAlignment="1">
      <alignment horizontal="center"/>
    </xf>
    <xf numFmtId="0" fontId="86" fillId="0" borderId="19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 wrapText="1"/>
    </xf>
    <xf numFmtId="0" fontId="89" fillId="0" borderId="12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center" wrapText="1"/>
    </xf>
    <xf numFmtId="0" fontId="86" fillId="0" borderId="21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left"/>
    </xf>
    <xf numFmtId="0" fontId="89" fillId="0" borderId="13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/>
    </xf>
    <xf numFmtId="0" fontId="89" fillId="0" borderId="12" xfId="0" applyFont="1" applyFill="1" applyBorder="1" applyAlignment="1">
      <alignment horizontal="left" vertical="center"/>
    </xf>
    <xf numFmtId="0" fontId="89" fillId="0" borderId="11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left"/>
    </xf>
    <xf numFmtId="0" fontId="89" fillId="0" borderId="12" xfId="0" applyFont="1" applyFill="1" applyBorder="1" applyAlignment="1">
      <alignment horizontal="left"/>
    </xf>
    <xf numFmtId="0" fontId="89" fillId="0" borderId="10" xfId="0" applyFont="1" applyFill="1" applyBorder="1" applyAlignment="1">
      <alignment horizontal="left"/>
    </xf>
    <xf numFmtId="173" fontId="89" fillId="0" borderId="15" xfId="0" applyNumberFormat="1" applyFont="1" applyFill="1" applyBorder="1" applyAlignment="1">
      <alignment horizontal="center"/>
    </xf>
    <xf numFmtId="173" fontId="89" fillId="0" borderId="18" xfId="0" applyNumberFormat="1" applyFont="1" applyFill="1" applyBorder="1" applyAlignment="1">
      <alignment horizontal="center"/>
    </xf>
    <xf numFmtId="173" fontId="89" fillId="0" borderId="17" xfId="0" applyNumberFormat="1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9" fillId="0" borderId="19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22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89" fillId="0" borderId="21" xfId="0" applyFont="1" applyFill="1" applyBorder="1" applyAlignment="1">
      <alignment horizontal="center" wrapText="1"/>
    </xf>
    <xf numFmtId="0" fontId="89" fillId="0" borderId="16" xfId="0" applyFont="1" applyFill="1" applyBorder="1" applyAlignment="1">
      <alignment horizontal="center" wrapText="1"/>
    </xf>
    <xf numFmtId="0" fontId="89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Alignment="1">
      <alignment horizontal="center"/>
    </xf>
    <xf numFmtId="0" fontId="113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top" wrapText="1"/>
    </xf>
    <xf numFmtId="0" fontId="113" fillId="0" borderId="0" xfId="0" applyFont="1" applyBorder="1" applyAlignment="1">
      <alignment horizontal="left" wrapText="1"/>
    </xf>
    <xf numFmtId="0" fontId="108" fillId="0" borderId="0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33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9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9"/>
  <sheetViews>
    <sheetView zoomScalePageLayoutView="0" workbookViewId="0" topLeftCell="A64">
      <selection activeCell="D75" sqref="C6:D75"/>
    </sheetView>
  </sheetViews>
  <sheetFormatPr defaultColWidth="9.140625" defaultRowHeight="12.75"/>
  <cols>
    <col min="1" max="1" width="0.2890625" style="37" customWidth="1"/>
    <col min="2" max="2" width="6.28125" style="36" customWidth="1"/>
    <col min="3" max="3" width="66.8515625" style="37" customWidth="1"/>
    <col min="4" max="4" width="11.00390625" style="36" customWidth="1"/>
    <col min="5" max="16384" width="9.140625" style="37" customWidth="1"/>
  </cols>
  <sheetData>
    <row r="1" spans="3:4" ht="15.75" customHeight="1">
      <c r="C1" s="622" t="s">
        <v>405</v>
      </c>
      <c r="D1" s="622"/>
    </row>
    <row r="2" spans="3:4" ht="17.25" customHeight="1">
      <c r="C2" s="623" t="s">
        <v>750</v>
      </c>
      <c r="D2" s="623"/>
    </row>
    <row r="3" spans="3:4" ht="17.25" customHeight="1">
      <c r="C3" s="622" t="s">
        <v>485</v>
      </c>
      <c r="D3" s="622"/>
    </row>
    <row r="4" spans="3:4" ht="21" customHeight="1">
      <c r="C4" s="624" t="s">
        <v>499</v>
      </c>
      <c r="D4" s="624"/>
    </row>
    <row r="5" ht="12.75" customHeight="1">
      <c r="C5" s="38"/>
    </row>
    <row r="6" spans="2:4" ht="33" customHeight="1">
      <c r="B6" s="39" t="s">
        <v>356</v>
      </c>
      <c r="C6" s="40" t="s">
        <v>508</v>
      </c>
      <c r="D6" s="39" t="s">
        <v>500</v>
      </c>
    </row>
    <row r="7" spans="2:5" ht="32.25" customHeight="1">
      <c r="B7" s="41" t="s">
        <v>12</v>
      </c>
      <c r="C7" s="46" t="s">
        <v>507</v>
      </c>
      <c r="D7" s="24">
        <v>4211.8</v>
      </c>
      <c r="E7" s="313"/>
    </row>
    <row r="8" spans="2:4" ht="18.75" customHeight="1">
      <c r="B8" s="41" t="s">
        <v>17</v>
      </c>
      <c r="C8" s="46" t="s">
        <v>250</v>
      </c>
      <c r="D8" s="47">
        <f>D9+D10</f>
        <v>203.7</v>
      </c>
    </row>
    <row r="9" spans="2:4" ht="18" customHeight="1">
      <c r="B9" s="41" t="s">
        <v>19</v>
      </c>
      <c r="C9" s="48" t="s">
        <v>251</v>
      </c>
      <c r="D9" s="45">
        <v>110</v>
      </c>
    </row>
    <row r="10" spans="2:5" ht="15.75" customHeight="1">
      <c r="B10" s="41" t="s">
        <v>21</v>
      </c>
      <c r="C10" s="48" t="s">
        <v>252</v>
      </c>
      <c r="D10" s="45">
        <v>93.7</v>
      </c>
      <c r="E10" s="269"/>
    </row>
    <row r="11" spans="2:4" ht="18.75" customHeight="1">
      <c r="B11" s="41" t="s">
        <v>24</v>
      </c>
      <c r="C11" s="49" t="s">
        <v>253</v>
      </c>
      <c r="D11" s="47">
        <f>D12+D13+D14+D15</f>
        <v>226</v>
      </c>
    </row>
    <row r="12" spans="2:4" ht="15" customHeight="1">
      <c r="B12" s="41" t="s">
        <v>26</v>
      </c>
      <c r="C12" s="50" t="s">
        <v>254</v>
      </c>
      <c r="D12" s="45">
        <v>24</v>
      </c>
    </row>
    <row r="13" spans="2:4" ht="15" customHeight="1">
      <c r="B13" s="41" t="s">
        <v>28</v>
      </c>
      <c r="C13" s="50" t="s">
        <v>418</v>
      </c>
      <c r="D13" s="45">
        <v>4</v>
      </c>
    </row>
    <row r="14" spans="2:4" ht="16.5" customHeight="1">
      <c r="B14" s="41" t="s">
        <v>30</v>
      </c>
      <c r="C14" s="44" t="s">
        <v>260</v>
      </c>
      <c r="D14" s="45">
        <v>18</v>
      </c>
    </row>
    <row r="15" spans="2:4" ht="16.5" customHeight="1">
      <c r="B15" s="41" t="s">
        <v>32</v>
      </c>
      <c r="C15" s="51" t="s">
        <v>255</v>
      </c>
      <c r="D15" s="45">
        <f>D16+D18+D17</f>
        <v>180</v>
      </c>
    </row>
    <row r="16" spans="2:5" ht="15" customHeight="1">
      <c r="B16" s="41" t="s">
        <v>33</v>
      </c>
      <c r="C16" s="52" t="s">
        <v>256</v>
      </c>
      <c r="D16" s="45">
        <v>10</v>
      </c>
      <c r="E16" s="56"/>
    </row>
    <row r="17" spans="2:5" ht="15" customHeight="1">
      <c r="B17" s="41" t="s">
        <v>35</v>
      </c>
      <c r="C17" s="52" t="s">
        <v>381</v>
      </c>
      <c r="D17" s="127"/>
      <c r="E17" s="56"/>
    </row>
    <row r="18" spans="2:5" ht="15" customHeight="1">
      <c r="B18" s="41" t="s">
        <v>37</v>
      </c>
      <c r="C18" s="54" t="s">
        <v>257</v>
      </c>
      <c r="D18" s="45">
        <v>170</v>
      </c>
      <c r="E18" s="189"/>
    </row>
    <row r="19" spans="2:5" ht="17.25" customHeight="1">
      <c r="B19" s="132" t="s">
        <v>39</v>
      </c>
      <c r="C19" s="134" t="s">
        <v>258</v>
      </c>
      <c r="D19" s="355">
        <f>D20</f>
        <v>25</v>
      </c>
      <c r="E19" s="56"/>
    </row>
    <row r="20" spans="2:5" ht="32.25" customHeight="1">
      <c r="B20" s="53" t="s">
        <v>41</v>
      </c>
      <c r="C20" s="44" t="s">
        <v>259</v>
      </c>
      <c r="D20" s="45">
        <v>25</v>
      </c>
      <c r="E20" s="56"/>
    </row>
    <row r="21" spans="2:5" ht="18" customHeight="1">
      <c r="B21" s="132" t="s">
        <v>43</v>
      </c>
      <c r="C21" s="133" t="s">
        <v>388</v>
      </c>
      <c r="D21" s="356">
        <f>D22+D23+D24</f>
        <v>144.9</v>
      </c>
      <c r="E21" s="56"/>
    </row>
    <row r="22" spans="2:5" ht="15" customHeight="1">
      <c r="B22" s="41" t="s">
        <v>46</v>
      </c>
      <c r="C22" s="44" t="s">
        <v>147</v>
      </c>
      <c r="D22" s="45">
        <v>17.4</v>
      </c>
      <c r="E22" s="56"/>
    </row>
    <row r="23" spans="2:5" ht="15.75" customHeight="1">
      <c r="B23" s="41" t="s">
        <v>49</v>
      </c>
      <c r="C23" s="44" t="s">
        <v>261</v>
      </c>
      <c r="D23" s="45">
        <v>60</v>
      </c>
      <c r="E23" s="189"/>
    </row>
    <row r="24" spans="2:5" ht="15.75" customHeight="1">
      <c r="B24" s="41" t="s">
        <v>54</v>
      </c>
      <c r="C24" s="44" t="s">
        <v>262</v>
      </c>
      <c r="D24" s="45">
        <v>67.5</v>
      </c>
      <c r="E24" s="56"/>
    </row>
    <row r="25" spans="2:5" ht="17.25" customHeight="1">
      <c r="B25" s="132" t="s">
        <v>58</v>
      </c>
      <c r="C25" s="42" t="s">
        <v>486</v>
      </c>
      <c r="D25" s="146">
        <v>107.588</v>
      </c>
      <c r="E25" s="353"/>
    </row>
    <row r="26" spans="2:5" ht="15.75" customHeight="1">
      <c r="B26" s="132" t="s">
        <v>62</v>
      </c>
      <c r="C26" s="134" t="s">
        <v>264</v>
      </c>
      <c r="D26" s="24">
        <v>21.5</v>
      </c>
      <c r="E26" s="56"/>
    </row>
    <row r="27" spans="2:5" ht="15.75">
      <c r="B27" s="132" t="s">
        <v>64</v>
      </c>
      <c r="C27" s="192" t="s">
        <v>419</v>
      </c>
      <c r="D27" s="193">
        <f>D7+D8+D11+D19+D21+D26+D25</f>
        <v>4940.487999999999</v>
      </c>
      <c r="E27" s="354"/>
    </row>
    <row r="28" spans="2:5" ht="15" customHeight="1">
      <c r="B28" s="132" t="s">
        <v>66</v>
      </c>
      <c r="C28" s="201" t="s">
        <v>530</v>
      </c>
      <c r="D28" s="193">
        <f>D29+D55+D73</f>
        <v>5135.771999999999</v>
      </c>
      <c r="E28" s="56"/>
    </row>
    <row r="29" spans="2:5" ht="16.5" customHeight="1">
      <c r="B29" s="132" t="s">
        <v>263</v>
      </c>
      <c r="C29" s="200" t="s">
        <v>435</v>
      </c>
      <c r="D29" s="194">
        <f>D30+D31</f>
        <v>2745.3909999999996</v>
      </c>
      <c r="E29" s="56"/>
    </row>
    <row r="30" spans="2:5" ht="14.25" customHeight="1">
      <c r="B30" s="41" t="s">
        <v>384</v>
      </c>
      <c r="C30" s="212" t="s">
        <v>563</v>
      </c>
      <c r="D30" s="45">
        <v>1936.8</v>
      </c>
      <c r="E30" s="56"/>
    </row>
    <row r="31" spans="2:5" ht="15.75" customHeight="1">
      <c r="B31" s="41" t="s">
        <v>385</v>
      </c>
      <c r="C31" s="212" t="s">
        <v>269</v>
      </c>
      <c r="D31" s="151">
        <f>D32+D33+D34+D35+D36+D37+D38+D39+D40+D41+D42+D43+D44+D45+D46+D47+D48+D49+D50+D51+D52+D53+D54</f>
        <v>808.5909999999998</v>
      </c>
      <c r="E31" s="56"/>
    </row>
    <row r="32" spans="2:4" ht="14.25" customHeight="1">
      <c r="B32" s="41" t="s">
        <v>386</v>
      </c>
      <c r="C32" s="44" t="s">
        <v>271</v>
      </c>
      <c r="D32" s="127">
        <v>159.6</v>
      </c>
    </row>
    <row r="33" spans="2:4" ht="31.5" customHeight="1">
      <c r="B33" s="41" t="s">
        <v>387</v>
      </c>
      <c r="C33" s="44" t="s">
        <v>287</v>
      </c>
      <c r="D33" s="45">
        <v>0.3</v>
      </c>
    </row>
    <row r="34" spans="2:4" ht="18" customHeight="1">
      <c r="B34" s="41" t="s">
        <v>309</v>
      </c>
      <c r="C34" s="213" t="s">
        <v>501</v>
      </c>
      <c r="D34" s="127">
        <v>3.02</v>
      </c>
    </row>
    <row r="35" spans="2:4" ht="14.25" customHeight="1">
      <c r="B35" s="41" t="s">
        <v>265</v>
      </c>
      <c r="C35" s="44" t="s">
        <v>273</v>
      </c>
      <c r="D35" s="127">
        <v>46.3</v>
      </c>
    </row>
    <row r="36" spans="2:4" ht="14.25" customHeight="1">
      <c r="B36" s="41" t="s">
        <v>266</v>
      </c>
      <c r="C36" s="44" t="s">
        <v>275</v>
      </c>
      <c r="D36" s="45">
        <v>100.4</v>
      </c>
    </row>
    <row r="37" spans="2:4" ht="14.25" customHeight="1">
      <c r="B37" s="41" t="s">
        <v>267</v>
      </c>
      <c r="C37" s="44" t="s">
        <v>277</v>
      </c>
      <c r="D37" s="127">
        <v>227.2</v>
      </c>
    </row>
    <row r="38" spans="2:4" ht="17.25" customHeight="1">
      <c r="B38" s="41" t="s">
        <v>268</v>
      </c>
      <c r="C38" s="214" t="s">
        <v>498</v>
      </c>
      <c r="D38" s="127">
        <v>12.5</v>
      </c>
    </row>
    <row r="39" spans="2:4" ht="33.75" customHeight="1">
      <c r="B39" s="41" t="s">
        <v>270</v>
      </c>
      <c r="C39" s="215" t="s">
        <v>389</v>
      </c>
      <c r="D39" s="127">
        <v>0.1</v>
      </c>
    </row>
    <row r="40" spans="2:4" ht="16.5" customHeight="1">
      <c r="B40" s="41" t="s">
        <v>272</v>
      </c>
      <c r="C40" s="44" t="s">
        <v>502</v>
      </c>
      <c r="D40" s="127">
        <v>13.8</v>
      </c>
    </row>
    <row r="41" spans="2:4" ht="16.5" customHeight="1">
      <c r="B41" s="41" t="s">
        <v>274</v>
      </c>
      <c r="C41" s="44" t="s">
        <v>279</v>
      </c>
      <c r="D41" s="127">
        <v>0.1</v>
      </c>
    </row>
    <row r="42" spans="2:4" ht="20.25" customHeight="1">
      <c r="B42" s="41" t="s">
        <v>276</v>
      </c>
      <c r="C42" s="44" t="s">
        <v>281</v>
      </c>
      <c r="D42" s="127">
        <v>16.9</v>
      </c>
    </row>
    <row r="43" spans="2:4" ht="16.5" customHeight="1">
      <c r="B43" s="41" t="s">
        <v>278</v>
      </c>
      <c r="C43" s="44" t="s">
        <v>295</v>
      </c>
      <c r="D43" s="195">
        <v>1.41</v>
      </c>
    </row>
    <row r="44" spans="2:4" ht="19.5" customHeight="1">
      <c r="B44" s="41" t="s">
        <v>280</v>
      </c>
      <c r="C44" s="44" t="s">
        <v>283</v>
      </c>
      <c r="D44" s="139">
        <v>16.7</v>
      </c>
    </row>
    <row r="45" spans="2:4" ht="19.5" customHeight="1">
      <c r="B45" s="41" t="s">
        <v>282</v>
      </c>
      <c r="C45" s="44" t="s">
        <v>285</v>
      </c>
      <c r="D45" s="139">
        <v>114.3</v>
      </c>
    </row>
    <row r="46" spans="2:4" ht="19.5" customHeight="1">
      <c r="B46" s="41" t="s">
        <v>284</v>
      </c>
      <c r="C46" s="44" t="s">
        <v>297</v>
      </c>
      <c r="D46" s="127">
        <v>3.9</v>
      </c>
    </row>
    <row r="47" spans="2:4" ht="19.5" customHeight="1">
      <c r="B47" s="41" t="s">
        <v>310</v>
      </c>
      <c r="C47" s="44" t="s">
        <v>289</v>
      </c>
      <c r="D47" s="127">
        <v>7.9</v>
      </c>
    </row>
    <row r="48" spans="2:4" ht="19.5" customHeight="1">
      <c r="B48" s="41" t="s">
        <v>286</v>
      </c>
      <c r="C48" s="44" t="s">
        <v>291</v>
      </c>
      <c r="D48" s="127">
        <v>7.1</v>
      </c>
    </row>
    <row r="49" spans="2:4" ht="19.5" customHeight="1">
      <c r="B49" s="53" t="s">
        <v>288</v>
      </c>
      <c r="C49" s="44" t="s">
        <v>293</v>
      </c>
      <c r="D49" s="127">
        <v>6.5</v>
      </c>
    </row>
    <row r="50" spans="2:4" ht="18" customHeight="1">
      <c r="B50" s="41" t="s">
        <v>290</v>
      </c>
      <c r="C50" s="44" t="s">
        <v>353</v>
      </c>
      <c r="D50" s="127">
        <v>0.5</v>
      </c>
    </row>
    <row r="51" spans="2:4" ht="32.25" customHeight="1">
      <c r="B51" s="41" t="s">
        <v>292</v>
      </c>
      <c r="C51" s="214" t="s">
        <v>503</v>
      </c>
      <c r="D51" s="196">
        <v>37.4</v>
      </c>
    </row>
    <row r="52" spans="2:4" ht="15.75" customHeight="1">
      <c r="B52" s="129" t="s">
        <v>369</v>
      </c>
      <c r="C52" s="44" t="s">
        <v>383</v>
      </c>
      <c r="D52" s="197">
        <v>22.4</v>
      </c>
    </row>
    <row r="53" spans="2:4" s="56" customFormat="1" ht="20.25" customHeight="1">
      <c r="B53" s="57" t="s">
        <v>495</v>
      </c>
      <c r="C53" s="44" t="s">
        <v>504</v>
      </c>
      <c r="D53" s="198">
        <v>9.4</v>
      </c>
    </row>
    <row r="54" spans="2:4" s="56" customFormat="1" ht="18.75" customHeight="1">
      <c r="B54" s="57" t="s">
        <v>294</v>
      </c>
      <c r="C54" s="44" t="s">
        <v>420</v>
      </c>
      <c r="D54" s="181">
        <v>0.861</v>
      </c>
    </row>
    <row r="55" spans="2:5" s="56" customFormat="1" ht="18.75" customHeight="1">
      <c r="B55" s="199" t="s">
        <v>296</v>
      </c>
      <c r="C55" s="134" t="s">
        <v>438</v>
      </c>
      <c r="D55" s="359">
        <f>D56+D57+D58+D59+D60+D61+D62+D63+D64+D65+D66+D67+D68+D69+D70+D71+D72</f>
        <v>1903.0769999999998</v>
      </c>
      <c r="E55" s="189"/>
    </row>
    <row r="56" spans="2:4" s="56" customFormat="1" ht="18" customHeight="1">
      <c r="B56" s="41" t="s">
        <v>422</v>
      </c>
      <c r="C56" s="44" t="s">
        <v>421</v>
      </c>
      <c r="D56" s="45">
        <v>32.2</v>
      </c>
    </row>
    <row r="57" spans="2:4" s="56" customFormat="1" ht="21" customHeight="1">
      <c r="B57" s="57" t="s">
        <v>423</v>
      </c>
      <c r="C57" s="213" t="s">
        <v>430</v>
      </c>
      <c r="D57" s="45">
        <v>12.8</v>
      </c>
    </row>
    <row r="58" spans="2:6" s="56" customFormat="1" ht="21.75" customHeight="1">
      <c r="B58" s="57" t="s">
        <v>424</v>
      </c>
      <c r="C58" s="213" t="s">
        <v>513</v>
      </c>
      <c r="D58" s="45">
        <v>21.4</v>
      </c>
      <c r="F58" s="55"/>
    </row>
    <row r="59" spans="2:4" s="3" customFormat="1" ht="21" customHeight="1">
      <c r="B59" s="57" t="s">
        <v>425</v>
      </c>
      <c r="C59" s="213" t="s">
        <v>548</v>
      </c>
      <c r="D59" s="45">
        <v>35.6</v>
      </c>
    </row>
    <row r="60" spans="2:4" s="56" customFormat="1" ht="18.75" customHeight="1">
      <c r="B60" s="57" t="s">
        <v>431</v>
      </c>
      <c r="C60" s="213" t="s">
        <v>517</v>
      </c>
      <c r="D60" s="45">
        <v>43.4</v>
      </c>
    </row>
    <row r="61" spans="2:4" s="56" customFormat="1" ht="35.25" customHeight="1">
      <c r="B61" s="57" t="s">
        <v>432</v>
      </c>
      <c r="C61" s="213" t="s">
        <v>484</v>
      </c>
      <c r="D61" s="43">
        <v>144.5</v>
      </c>
    </row>
    <row r="62" spans="2:4" s="56" customFormat="1" ht="19.5" customHeight="1">
      <c r="B62" s="57" t="s">
        <v>509</v>
      </c>
      <c r="C62" s="213" t="s">
        <v>518</v>
      </c>
      <c r="D62" s="45">
        <v>74.5</v>
      </c>
    </row>
    <row r="63" spans="2:4" s="56" customFormat="1" ht="33" customHeight="1">
      <c r="B63" s="57" t="s">
        <v>510</v>
      </c>
      <c r="C63" s="213" t="s">
        <v>506</v>
      </c>
      <c r="D63" s="195">
        <v>310.7</v>
      </c>
    </row>
    <row r="64" spans="2:4" s="56" customFormat="1" ht="32.25" customHeight="1">
      <c r="B64" s="57" t="s">
        <v>511</v>
      </c>
      <c r="C64" s="213" t="s">
        <v>487</v>
      </c>
      <c r="D64" s="45">
        <v>27.8</v>
      </c>
    </row>
    <row r="65" spans="2:4" s="56" customFormat="1" ht="30.75" customHeight="1">
      <c r="B65" s="57" t="s">
        <v>514</v>
      </c>
      <c r="C65" s="213" t="s">
        <v>515</v>
      </c>
      <c r="D65" s="45">
        <v>302.6</v>
      </c>
    </row>
    <row r="66" spans="2:4" s="56" customFormat="1" ht="19.5" customHeight="1">
      <c r="B66" s="57" t="s">
        <v>521</v>
      </c>
      <c r="C66" s="39" t="s">
        <v>516</v>
      </c>
      <c r="D66" s="45">
        <v>273.4</v>
      </c>
    </row>
    <row r="67" spans="2:4" s="56" customFormat="1" ht="21.75" customHeight="1">
      <c r="B67" s="57" t="s">
        <v>554</v>
      </c>
      <c r="C67" s="39" t="s">
        <v>522</v>
      </c>
      <c r="D67" s="45">
        <v>360.8</v>
      </c>
    </row>
    <row r="68" spans="2:4" s="56" customFormat="1" ht="32.25" customHeight="1">
      <c r="B68" s="57" t="s">
        <v>555</v>
      </c>
      <c r="C68" s="39" t="s">
        <v>598</v>
      </c>
      <c r="D68" s="45">
        <v>109.7</v>
      </c>
    </row>
    <row r="69" spans="2:4" s="56" customFormat="1" ht="32.25" customHeight="1">
      <c r="B69" s="57" t="s">
        <v>560</v>
      </c>
      <c r="C69" s="39" t="s">
        <v>539</v>
      </c>
      <c r="D69" s="45">
        <v>50.6</v>
      </c>
    </row>
    <row r="70" spans="2:4" s="56" customFormat="1" ht="21" customHeight="1">
      <c r="B70" s="57" t="s">
        <v>561</v>
      </c>
      <c r="C70" s="39" t="s">
        <v>552</v>
      </c>
      <c r="D70" s="195">
        <v>58.41</v>
      </c>
    </row>
    <row r="71" spans="2:4" s="56" customFormat="1" ht="21" customHeight="1">
      <c r="B71" s="57" t="s">
        <v>639</v>
      </c>
      <c r="C71" s="314" t="s">
        <v>640</v>
      </c>
      <c r="D71" s="227">
        <v>3.667</v>
      </c>
    </row>
    <row r="72" spans="2:4" s="56" customFormat="1" ht="21" customHeight="1">
      <c r="B72" s="57" t="s">
        <v>752</v>
      </c>
      <c r="C72" s="314" t="s">
        <v>753</v>
      </c>
      <c r="D72" s="45">
        <v>41</v>
      </c>
    </row>
    <row r="73" spans="2:4" s="56" customFormat="1" ht="19.5" customHeight="1">
      <c r="B73" s="199" t="s">
        <v>512</v>
      </c>
      <c r="C73" s="209" t="s">
        <v>519</v>
      </c>
      <c r="D73" s="146">
        <f>D74+D75+D76+D77+D78</f>
        <v>487.30400000000003</v>
      </c>
    </row>
    <row r="74" spans="2:4" s="56" customFormat="1" ht="31.5" customHeight="1">
      <c r="B74" s="57" t="s">
        <v>607</v>
      </c>
      <c r="C74" s="226" t="s">
        <v>608</v>
      </c>
      <c r="D74" s="45">
        <v>13.2</v>
      </c>
    </row>
    <row r="75" spans="2:4" s="56" customFormat="1" ht="17.25" customHeight="1">
      <c r="B75" s="57" t="s">
        <v>609</v>
      </c>
      <c r="C75" s="226" t="s">
        <v>610</v>
      </c>
      <c r="D75" s="227">
        <v>13.614</v>
      </c>
    </row>
    <row r="76" spans="2:4" s="56" customFormat="1" ht="30.75" customHeight="1">
      <c r="B76" s="57" t="s">
        <v>611</v>
      </c>
      <c r="C76" s="39" t="s">
        <v>612</v>
      </c>
      <c r="D76" s="195">
        <v>432.5</v>
      </c>
    </row>
    <row r="77" spans="2:4" s="56" customFormat="1" ht="16.5" customHeight="1">
      <c r="B77" s="57" t="s">
        <v>631</v>
      </c>
      <c r="C77" s="39" t="s">
        <v>633</v>
      </c>
      <c r="D77" s="195">
        <v>16.39</v>
      </c>
    </row>
    <row r="78" spans="2:4" s="56" customFormat="1" ht="16.5" customHeight="1">
      <c r="B78" s="57" t="s">
        <v>638</v>
      </c>
      <c r="C78" s="39" t="s">
        <v>641</v>
      </c>
      <c r="D78" s="195">
        <v>11.6</v>
      </c>
    </row>
    <row r="79" spans="2:4" s="56" customFormat="1" ht="18.75" customHeight="1">
      <c r="B79" s="132" t="s">
        <v>520</v>
      </c>
      <c r="C79" s="204" t="s">
        <v>436</v>
      </c>
      <c r="D79" s="146">
        <f>D27+D28</f>
        <v>10076.259999999998</v>
      </c>
    </row>
    <row r="80" spans="2:4" s="56" customFormat="1" ht="18" customHeight="1">
      <c r="B80" s="132" t="s">
        <v>523</v>
      </c>
      <c r="C80" s="134" t="s">
        <v>496</v>
      </c>
      <c r="D80" s="146">
        <f>D81+D82+D83+D84+D85</f>
        <v>498.259</v>
      </c>
    </row>
    <row r="81" spans="2:6" s="56" customFormat="1" ht="15.75" customHeight="1">
      <c r="B81" s="41" t="s">
        <v>524</v>
      </c>
      <c r="C81" s="52" t="s">
        <v>426</v>
      </c>
      <c r="D81" s="127">
        <v>39.577</v>
      </c>
      <c r="F81" s="316"/>
    </row>
    <row r="82" spans="2:4" s="56" customFormat="1" ht="18" customHeight="1">
      <c r="B82" s="41" t="s">
        <v>525</v>
      </c>
      <c r="C82" s="52" t="s">
        <v>427</v>
      </c>
      <c r="D82" s="127">
        <v>420.861</v>
      </c>
    </row>
    <row r="83" spans="2:4" s="56" customFormat="1" ht="16.5" customHeight="1">
      <c r="B83" s="41" t="s">
        <v>526</v>
      </c>
      <c r="C83" s="52" t="s">
        <v>437</v>
      </c>
      <c r="D83" s="127">
        <v>15.718</v>
      </c>
    </row>
    <row r="84" spans="2:4" s="56" customFormat="1" ht="16.5" customHeight="1">
      <c r="B84" s="41" t="s">
        <v>527</v>
      </c>
      <c r="C84" s="52" t="s">
        <v>428</v>
      </c>
      <c r="D84" s="127">
        <v>5.6</v>
      </c>
    </row>
    <row r="85" spans="2:4" s="56" customFormat="1" ht="17.25" customHeight="1">
      <c r="B85" s="41" t="s">
        <v>528</v>
      </c>
      <c r="C85" s="52" t="s">
        <v>429</v>
      </c>
      <c r="D85" s="127">
        <v>16.503</v>
      </c>
    </row>
    <row r="86" spans="2:4" s="56" customFormat="1" ht="15.75" customHeight="1">
      <c r="B86" s="41" t="s">
        <v>529</v>
      </c>
      <c r="C86" s="140" t="s">
        <v>0</v>
      </c>
      <c r="D86" s="146">
        <f>D79+D80</f>
        <v>10574.518999999998</v>
      </c>
    </row>
    <row r="87" spans="2:4" ht="15.75">
      <c r="B87" s="41" t="s">
        <v>619</v>
      </c>
      <c r="C87" s="39" t="s">
        <v>621</v>
      </c>
      <c r="D87" s="127">
        <v>223.8</v>
      </c>
    </row>
    <row r="88" spans="2:4" ht="15.75">
      <c r="B88" s="41" t="s">
        <v>620</v>
      </c>
      <c r="C88" s="234" t="s">
        <v>0</v>
      </c>
      <c r="D88" s="146">
        <f>D86+D87</f>
        <v>10798.318999999998</v>
      </c>
    </row>
    <row r="89" spans="3:4" ht="15.75">
      <c r="C89" s="128"/>
      <c r="D89" s="182"/>
    </row>
  </sheetData>
  <sheetProtection/>
  <mergeCells count="4">
    <mergeCell ref="C1:D1"/>
    <mergeCell ref="C2:D2"/>
    <mergeCell ref="C3:D3"/>
    <mergeCell ref="C4:D4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1">
      <selection activeCell="G46" sqref="G38:G46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07"/>
      <c r="D1" s="307"/>
      <c r="E1" s="106" t="s">
        <v>224</v>
      </c>
    </row>
    <row r="2" spans="3:7" ht="12.75">
      <c r="C2" s="77"/>
      <c r="D2" s="77"/>
      <c r="E2" s="626" t="s">
        <v>751</v>
      </c>
      <c r="F2" s="626"/>
      <c r="G2" s="626"/>
    </row>
    <row r="3" spans="3:5" ht="12.75">
      <c r="C3" s="307"/>
      <c r="D3" s="307"/>
      <c r="E3" s="77" t="s">
        <v>398</v>
      </c>
    </row>
    <row r="4" spans="4:6" ht="12.75">
      <c r="D4" s="77"/>
      <c r="E4" s="77" t="s">
        <v>382</v>
      </c>
      <c r="F4" s="77"/>
    </row>
    <row r="6" spans="1:8" ht="12.75">
      <c r="A6" s="679" t="s">
        <v>565</v>
      </c>
      <c r="B6" s="679"/>
      <c r="C6" s="679"/>
      <c r="D6" s="679"/>
      <c r="E6" s="679"/>
      <c r="F6" s="679"/>
      <c r="G6" s="679"/>
      <c r="H6" s="107"/>
    </row>
    <row r="7" spans="1:8" ht="12.75">
      <c r="A7" s="679" t="s">
        <v>402</v>
      </c>
      <c r="B7" s="679"/>
      <c r="C7" s="679"/>
      <c r="D7" s="679"/>
      <c r="E7" s="679"/>
      <c r="F7" s="679"/>
      <c r="G7" s="679"/>
      <c r="H7" s="306"/>
    </row>
    <row r="8" ht="12.75">
      <c r="G8" s="2" t="s">
        <v>399</v>
      </c>
    </row>
    <row r="9" spans="1:7" ht="12.75" customHeight="1">
      <c r="A9" s="692" t="s">
        <v>247</v>
      </c>
      <c r="B9" s="62"/>
      <c r="C9" s="673" t="s">
        <v>249</v>
      </c>
      <c r="D9" s="676" t="s">
        <v>0</v>
      </c>
      <c r="E9" s="686" t="s">
        <v>8</v>
      </c>
      <c r="F9" s="686"/>
      <c r="G9" s="686"/>
    </row>
    <row r="10" spans="1:7" ht="12.75" customHeight="1">
      <c r="A10" s="692"/>
      <c r="B10" s="682" t="s">
        <v>111</v>
      </c>
      <c r="C10" s="674"/>
      <c r="D10" s="693"/>
      <c r="E10" s="686" t="s">
        <v>9</v>
      </c>
      <c r="F10" s="686"/>
      <c r="G10" s="687" t="s">
        <v>10</v>
      </c>
    </row>
    <row r="11" spans="1:7" ht="12.75" customHeight="1">
      <c r="A11" s="692"/>
      <c r="B11" s="682"/>
      <c r="C11" s="674"/>
      <c r="D11" s="693"/>
      <c r="E11" s="676" t="s">
        <v>11</v>
      </c>
      <c r="F11" s="673" t="s">
        <v>220</v>
      </c>
      <c r="G11" s="687"/>
    </row>
    <row r="12" spans="1:7" ht="29.25" customHeight="1">
      <c r="A12" s="692"/>
      <c r="B12" s="683"/>
      <c r="C12" s="675"/>
      <c r="D12" s="677"/>
      <c r="E12" s="677"/>
      <c r="F12" s="675"/>
      <c r="G12" s="687"/>
    </row>
    <row r="13" spans="1:7" ht="12.75">
      <c r="A13" s="11" t="s">
        <v>12</v>
      </c>
      <c r="B13" s="309" t="s">
        <v>1</v>
      </c>
      <c r="C13" s="309"/>
      <c r="D13" s="94">
        <f>E13+G13</f>
        <v>284.185</v>
      </c>
      <c r="E13" s="22">
        <f>E14+E24+E37+E42+E50+E48+E52+E55</f>
        <v>200.77700000000002</v>
      </c>
      <c r="F13" s="22">
        <f>F14+F24+F37+F42+F50+F48+F52+F55</f>
        <v>46.3</v>
      </c>
      <c r="G13" s="22">
        <f>G14+G24+G37+G42+G50+G48+G52+G55</f>
        <v>83.408</v>
      </c>
    </row>
    <row r="14" spans="1:7" ht="12.75">
      <c r="A14" s="104" t="s">
        <v>13</v>
      </c>
      <c r="B14" s="7" t="s">
        <v>100</v>
      </c>
      <c r="C14" s="309" t="s">
        <v>131</v>
      </c>
      <c r="D14" s="22">
        <f>D15+D16+D17+D18+D19+D20+D21+D22+D23</f>
        <v>7.699999999999999</v>
      </c>
      <c r="E14" s="22">
        <f>E15+E16+E17+E18+E19+E20+E21+E22+E23</f>
        <v>7.699999999999999</v>
      </c>
      <c r="F14" s="22">
        <f>F15+F16+F17+F18+F19+F20+F21+F22+F23</f>
        <v>7.3999999999999995</v>
      </c>
      <c r="G14" s="205">
        <f>G15+G16+G17+G18+G19+G20+G21+G22+G23</f>
        <v>0</v>
      </c>
    </row>
    <row r="15" spans="1:7" ht="12.75">
      <c r="A15" s="12" t="s">
        <v>149</v>
      </c>
      <c r="B15" s="307" t="s">
        <v>235</v>
      </c>
      <c r="C15" s="700"/>
      <c r="D15" s="8">
        <f aca="true" t="shared" si="0" ref="D15:D34">E15+G15</f>
        <v>5.1</v>
      </c>
      <c r="E15" s="23">
        <v>5.1</v>
      </c>
      <c r="F15" s="23">
        <v>5</v>
      </c>
      <c r="G15" s="23"/>
    </row>
    <row r="16" spans="1:7" ht="12.75">
      <c r="A16" s="12" t="s">
        <v>150</v>
      </c>
      <c r="B16" s="307" t="s">
        <v>300</v>
      </c>
      <c r="C16" s="701"/>
      <c r="D16" s="8">
        <f t="shared" si="0"/>
        <v>1.2</v>
      </c>
      <c r="E16" s="23">
        <v>1.2</v>
      </c>
      <c r="F16" s="23">
        <v>1.1</v>
      </c>
      <c r="G16" s="23"/>
    </row>
    <row r="17" spans="1:7" ht="12.75">
      <c r="A17" s="12" t="s">
        <v>150</v>
      </c>
      <c r="B17" s="307" t="s">
        <v>236</v>
      </c>
      <c r="C17" s="701"/>
      <c r="D17" s="8">
        <f t="shared" si="0"/>
        <v>1.4</v>
      </c>
      <c r="E17" s="23">
        <v>1.4</v>
      </c>
      <c r="F17" s="23">
        <v>1.3</v>
      </c>
      <c r="G17" s="23"/>
    </row>
    <row r="18" spans="1:7" ht="12.75">
      <c r="A18" s="12" t="s">
        <v>151</v>
      </c>
      <c r="B18" s="77" t="s">
        <v>218</v>
      </c>
      <c r="C18" s="701"/>
      <c r="D18" s="8">
        <f t="shared" si="0"/>
        <v>0</v>
      </c>
      <c r="E18" s="23"/>
      <c r="F18" s="23"/>
      <c r="G18" s="22"/>
    </row>
    <row r="19" spans="1:7" ht="12.75">
      <c r="A19" s="12" t="s">
        <v>153</v>
      </c>
      <c r="B19" s="77" t="s">
        <v>408</v>
      </c>
      <c r="C19" s="701"/>
      <c r="D19" s="8">
        <f t="shared" si="0"/>
        <v>0</v>
      </c>
      <c r="E19" s="23"/>
      <c r="F19" s="23"/>
      <c r="G19" s="22"/>
    </row>
    <row r="20" spans="1:7" ht="12.75">
      <c r="A20" s="12" t="s">
        <v>152</v>
      </c>
      <c r="B20" s="77" t="s">
        <v>221</v>
      </c>
      <c r="C20" s="701"/>
      <c r="D20" s="8">
        <f t="shared" si="0"/>
        <v>0</v>
      </c>
      <c r="E20" s="23"/>
      <c r="F20" s="23"/>
      <c r="G20" s="22"/>
    </row>
    <row r="21" spans="1:7" ht="12.75">
      <c r="A21" s="12" t="s">
        <v>153</v>
      </c>
      <c r="B21" s="77" t="s">
        <v>77</v>
      </c>
      <c r="C21" s="701"/>
      <c r="D21" s="8">
        <f t="shared" si="0"/>
        <v>0</v>
      </c>
      <c r="E21" s="23"/>
      <c r="F21" s="23"/>
      <c r="G21" s="22"/>
    </row>
    <row r="22" spans="1:7" ht="12.75">
      <c r="A22" s="12" t="s">
        <v>154</v>
      </c>
      <c r="B22" s="77" t="s">
        <v>78</v>
      </c>
      <c r="C22" s="701"/>
      <c r="D22" s="8">
        <f t="shared" si="0"/>
        <v>0</v>
      </c>
      <c r="E22" s="23"/>
      <c r="F22" s="23"/>
      <c r="G22" s="22"/>
    </row>
    <row r="23" spans="1:7" ht="12.75">
      <c r="A23" s="12" t="s">
        <v>417</v>
      </c>
      <c r="B23" s="77" t="s">
        <v>482</v>
      </c>
      <c r="C23" s="310"/>
      <c r="D23" s="8">
        <f t="shared" si="0"/>
        <v>0</v>
      </c>
      <c r="E23" s="23"/>
      <c r="F23" s="23"/>
      <c r="G23" s="22"/>
    </row>
    <row r="24" spans="1:7" ht="36.75" customHeight="1">
      <c r="A24" s="63" t="s">
        <v>14</v>
      </c>
      <c r="B24" s="108" t="s">
        <v>103</v>
      </c>
      <c r="C24" s="75" t="s">
        <v>135</v>
      </c>
      <c r="D24" s="87">
        <f>E24+G24</f>
        <v>98</v>
      </c>
      <c r="E24" s="26">
        <f>E25+E27+E28+E29+E30+E31+E33+E26+E32+E35+E34+E36</f>
        <v>98</v>
      </c>
      <c r="F24" s="26">
        <f>F25+F27+F28+F29+F30+F31+F33+F26+F32+F35+F34+F36</f>
        <v>38.9</v>
      </c>
      <c r="G24" s="26">
        <f>G25+G27+G28+G29+G30+G31+G33+G26+G32+G35+G34+G36</f>
        <v>0</v>
      </c>
    </row>
    <row r="25" spans="1:7" ht="12.75">
      <c r="A25" s="17" t="s">
        <v>248</v>
      </c>
      <c r="B25" s="109" t="s">
        <v>234</v>
      </c>
      <c r="C25" s="65"/>
      <c r="D25" s="96">
        <f t="shared" si="0"/>
        <v>55.8</v>
      </c>
      <c r="E25" s="8">
        <v>55.8</v>
      </c>
      <c r="F25" s="8">
        <v>34.9</v>
      </c>
      <c r="G25" s="8"/>
    </row>
    <row r="26" spans="1:7" ht="12.75">
      <c r="A26" s="17" t="s">
        <v>416</v>
      </c>
      <c r="B26" s="79" t="s">
        <v>233</v>
      </c>
      <c r="C26" s="66"/>
      <c r="D26" s="96">
        <f t="shared" si="0"/>
        <v>4.1</v>
      </c>
      <c r="E26" s="8">
        <v>4.1</v>
      </c>
      <c r="F26" s="8">
        <v>4</v>
      </c>
      <c r="G26" s="8"/>
    </row>
    <row r="27" spans="1:7" ht="12.75">
      <c r="A27" s="17" t="s">
        <v>417</v>
      </c>
      <c r="B27" s="79" t="s">
        <v>68</v>
      </c>
      <c r="C27" s="67"/>
      <c r="D27" s="96">
        <f t="shared" si="0"/>
        <v>0</v>
      </c>
      <c r="E27" s="8"/>
      <c r="F27" s="8"/>
      <c r="G27" s="8"/>
    </row>
    <row r="28" spans="1:7" ht="12.75">
      <c r="A28" s="17" t="s">
        <v>153</v>
      </c>
      <c r="B28" s="79" t="s">
        <v>162</v>
      </c>
      <c r="C28" s="67"/>
      <c r="D28" s="96">
        <f t="shared" si="0"/>
        <v>37</v>
      </c>
      <c r="E28" s="8">
        <v>37</v>
      </c>
      <c r="F28" s="8"/>
      <c r="G28" s="8"/>
    </row>
    <row r="29" spans="1:7" ht="12.75">
      <c r="A29" s="17" t="s">
        <v>157</v>
      </c>
      <c r="B29" s="13" t="s">
        <v>2</v>
      </c>
      <c r="C29" s="66"/>
      <c r="D29" s="96">
        <f t="shared" si="0"/>
        <v>0</v>
      </c>
      <c r="E29" s="8"/>
      <c r="F29" s="94"/>
      <c r="G29" s="94"/>
    </row>
    <row r="30" spans="1:7" ht="12.75">
      <c r="A30" s="17" t="s">
        <v>155</v>
      </c>
      <c r="B30" s="13" t="s">
        <v>73</v>
      </c>
      <c r="C30" s="66"/>
      <c r="D30" s="96">
        <f t="shared" si="0"/>
        <v>0</v>
      </c>
      <c r="E30" s="8"/>
      <c r="F30" s="94"/>
      <c r="G30" s="94"/>
    </row>
    <row r="31" spans="1:7" ht="12.75">
      <c r="A31" s="17" t="s">
        <v>244</v>
      </c>
      <c r="B31" s="79" t="s">
        <v>3</v>
      </c>
      <c r="C31" s="67"/>
      <c r="D31" s="96">
        <f t="shared" si="0"/>
        <v>0.4</v>
      </c>
      <c r="E31" s="95">
        <v>0.4</v>
      </c>
      <c r="F31" s="95"/>
      <c r="G31" s="94"/>
    </row>
    <row r="32" spans="1:7" ht="12.75">
      <c r="A32" s="68" t="s">
        <v>364</v>
      </c>
      <c r="B32" s="110" t="s">
        <v>88</v>
      </c>
      <c r="C32" s="67"/>
      <c r="D32" s="96">
        <f t="shared" si="0"/>
        <v>0</v>
      </c>
      <c r="E32" s="95"/>
      <c r="F32" s="95"/>
      <c r="G32" s="94"/>
    </row>
    <row r="33" spans="1:7" ht="25.5">
      <c r="A33" s="68" t="s">
        <v>417</v>
      </c>
      <c r="B33" s="136" t="s">
        <v>104</v>
      </c>
      <c r="C33" s="67"/>
      <c r="D33" s="96">
        <f t="shared" si="0"/>
        <v>0</v>
      </c>
      <c r="E33" s="8"/>
      <c r="F33" s="8"/>
      <c r="G33" s="8"/>
    </row>
    <row r="34" spans="1:7" ht="12.75">
      <c r="A34" s="68" t="s">
        <v>417</v>
      </c>
      <c r="B34" s="136" t="s">
        <v>567</v>
      </c>
      <c r="C34" s="67"/>
      <c r="D34" s="21">
        <f t="shared" si="0"/>
        <v>0</v>
      </c>
      <c r="E34" s="23"/>
      <c r="F34" s="23"/>
      <c r="G34" s="23"/>
    </row>
    <row r="35" spans="1:7" ht="25.5">
      <c r="A35" s="68" t="s">
        <v>371</v>
      </c>
      <c r="B35" s="136" t="s">
        <v>370</v>
      </c>
      <c r="C35" s="67"/>
      <c r="D35" s="96">
        <f>E35+G35</f>
        <v>0.7</v>
      </c>
      <c r="E35" s="23">
        <v>0.7</v>
      </c>
      <c r="F35" s="23"/>
      <c r="G35" s="23"/>
    </row>
    <row r="36" spans="1:7" ht="25.5">
      <c r="A36" s="68"/>
      <c r="B36" s="136" t="s">
        <v>642</v>
      </c>
      <c r="C36" s="67"/>
      <c r="D36" s="23">
        <f>SB!D36+'dot.'!D36+'skol. lėšos'!D36+Lik!D36</f>
        <v>0</v>
      </c>
      <c r="E36" s="23"/>
      <c r="F36" s="23"/>
      <c r="G36" s="23"/>
    </row>
    <row r="37" spans="1:7" ht="30.75" customHeight="1">
      <c r="A37" s="11" t="s">
        <v>15</v>
      </c>
      <c r="B37" s="111" t="s">
        <v>207</v>
      </c>
      <c r="C37" s="69" t="s">
        <v>134</v>
      </c>
      <c r="D37" s="148">
        <f>D38+D40+D39+D41</f>
        <v>26.3</v>
      </c>
      <c r="E37" s="148">
        <f>E38+E40+E39+E41</f>
        <v>19</v>
      </c>
      <c r="F37" s="148">
        <f>F38+F40+F39+F41</f>
        <v>0</v>
      </c>
      <c r="G37" s="148">
        <f>G38+G40+G39+G41</f>
        <v>7.3</v>
      </c>
    </row>
    <row r="38" spans="1:7" ht="12.75">
      <c r="A38" s="12" t="s">
        <v>158</v>
      </c>
      <c r="B38" s="34" t="s">
        <v>580</v>
      </c>
      <c r="C38" s="69"/>
      <c r="D38" s="96">
        <f>E38+G38</f>
        <v>0</v>
      </c>
      <c r="E38" s="8"/>
      <c r="F38" s="8"/>
      <c r="G38" s="455"/>
    </row>
    <row r="39" spans="1:7" ht="12.75">
      <c r="A39" s="12" t="s">
        <v>159</v>
      </c>
      <c r="B39" s="34" t="s">
        <v>143</v>
      </c>
      <c r="C39" s="70"/>
      <c r="D39" s="96">
        <f>E39+G39</f>
        <v>14.3</v>
      </c>
      <c r="E39" s="8">
        <v>11.5</v>
      </c>
      <c r="F39" s="8"/>
      <c r="G39" s="453">
        <v>2.8</v>
      </c>
    </row>
    <row r="40" spans="1:7" ht="12.75">
      <c r="A40" s="12" t="s">
        <v>160</v>
      </c>
      <c r="B40" s="77" t="s">
        <v>75</v>
      </c>
      <c r="C40" s="70"/>
      <c r="D40" s="183">
        <f>E40+G40</f>
        <v>12</v>
      </c>
      <c r="E40" s="145">
        <v>7.5</v>
      </c>
      <c r="F40" s="8"/>
      <c r="G40" s="453">
        <v>4.5</v>
      </c>
    </row>
    <row r="41" spans="1:7" ht="12.75">
      <c r="A41" s="12" t="s">
        <v>148</v>
      </c>
      <c r="B41" s="77" t="s">
        <v>360</v>
      </c>
      <c r="C41" s="71"/>
      <c r="D41" s="96">
        <f>E41+G41</f>
        <v>0</v>
      </c>
      <c r="E41" s="96"/>
      <c r="F41" s="96"/>
      <c r="G41" s="457"/>
    </row>
    <row r="42" spans="1:7" ht="12.75">
      <c r="A42" s="11" t="s">
        <v>16</v>
      </c>
      <c r="B42" s="6" t="s">
        <v>107</v>
      </c>
      <c r="C42" s="70" t="s">
        <v>136</v>
      </c>
      <c r="D42" s="152">
        <f>D43+D44+D45+D46+D47</f>
        <v>107.008</v>
      </c>
      <c r="E42" s="236">
        <f>E43+E44+E45+E46+E47</f>
        <v>45.6</v>
      </c>
      <c r="F42" s="152">
        <f>F43+F44+F45+F46+F47</f>
        <v>0</v>
      </c>
      <c r="G42" s="574">
        <f>G43+G44+G45+G46+G47</f>
        <v>61.408</v>
      </c>
    </row>
    <row r="43" spans="1:7" ht="12.75">
      <c r="A43" s="12" t="s">
        <v>148</v>
      </c>
      <c r="B43" s="77" t="s">
        <v>69</v>
      </c>
      <c r="C43" s="69"/>
      <c r="D43" s="96">
        <f>E43+G43</f>
        <v>0</v>
      </c>
      <c r="E43" s="8"/>
      <c r="F43" s="8"/>
      <c r="G43" s="448"/>
    </row>
    <row r="44" spans="1:7" ht="12.75">
      <c r="A44" s="12" t="s">
        <v>148</v>
      </c>
      <c r="B44" s="77" t="s">
        <v>76</v>
      </c>
      <c r="C44" s="71"/>
      <c r="D44" s="96">
        <f>E44+G44</f>
        <v>45.6</v>
      </c>
      <c r="E44" s="8">
        <v>45.6</v>
      </c>
      <c r="F44" s="8"/>
      <c r="G44" s="448"/>
    </row>
    <row r="45" spans="1:7" ht="12.75">
      <c r="A45" s="12" t="s">
        <v>148</v>
      </c>
      <c r="B45" s="77" t="s">
        <v>613</v>
      </c>
      <c r="C45" s="71"/>
      <c r="D45" s="315">
        <f>E45+G45</f>
        <v>55.59</v>
      </c>
      <c r="E45" s="145"/>
      <c r="F45" s="8"/>
      <c r="G45" s="447">
        <v>55.59</v>
      </c>
    </row>
    <row r="46" spans="1:7" ht="12.75">
      <c r="A46" s="12" t="s">
        <v>148</v>
      </c>
      <c r="B46" s="77" t="s">
        <v>411</v>
      </c>
      <c r="C46" s="71"/>
      <c r="D46" s="183">
        <f>E46+G46</f>
        <v>5.818</v>
      </c>
      <c r="E46" s="145"/>
      <c r="F46" s="8"/>
      <c r="G46" s="448">
        <v>5.818</v>
      </c>
    </row>
    <row r="47" spans="1:7" ht="12.75">
      <c r="A47" s="12" t="s">
        <v>403</v>
      </c>
      <c r="B47" s="77" t="s">
        <v>404</v>
      </c>
      <c r="C47" s="71"/>
      <c r="D47" s="96">
        <f>E47+G47</f>
        <v>0</v>
      </c>
      <c r="E47" s="96"/>
      <c r="F47" s="96"/>
      <c r="G47" s="96"/>
    </row>
    <row r="48" spans="1:7" ht="25.5">
      <c r="A48" s="11" t="s">
        <v>70</v>
      </c>
      <c r="B48" s="92" t="s">
        <v>180</v>
      </c>
      <c r="C48" s="71" t="s">
        <v>137</v>
      </c>
      <c r="D48" s="87">
        <f>D49</f>
        <v>0</v>
      </c>
      <c r="E48" s="87">
        <f>E49</f>
        <v>0</v>
      </c>
      <c r="F48" s="87">
        <f>F49</f>
        <v>0</v>
      </c>
      <c r="G48" s="87">
        <f>G49</f>
        <v>0</v>
      </c>
    </row>
    <row r="49" spans="1:7" ht="12.75">
      <c r="A49" s="12" t="s">
        <v>148</v>
      </c>
      <c r="B49" s="77" t="s">
        <v>69</v>
      </c>
      <c r="C49" s="71"/>
      <c r="D49" s="96">
        <f>E49+G49</f>
        <v>0</v>
      </c>
      <c r="E49" s="8"/>
      <c r="F49" s="8"/>
      <c r="G49" s="8"/>
    </row>
    <row r="50" spans="1:7" ht="12.75">
      <c r="A50" s="11" t="s">
        <v>129</v>
      </c>
      <c r="B50" s="112" t="s">
        <v>128</v>
      </c>
      <c r="C50" s="7" t="s">
        <v>132</v>
      </c>
      <c r="D50" s="152">
        <f>E50+G50</f>
        <v>39.577</v>
      </c>
      <c r="E50" s="149">
        <f>E51</f>
        <v>24.877</v>
      </c>
      <c r="F50" s="94">
        <f>F51</f>
        <v>0</v>
      </c>
      <c r="G50" s="94">
        <f>G51</f>
        <v>14.7</v>
      </c>
    </row>
    <row r="51" spans="1:7" ht="12.75">
      <c r="A51" s="12" t="s">
        <v>366</v>
      </c>
      <c r="B51" s="2" t="s">
        <v>106</v>
      </c>
      <c r="C51" s="69"/>
      <c r="D51" s="145">
        <f>E51+G51</f>
        <v>39.577</v>
      </c>
      <c r="E51" s="145">
        <v>24.877</v>
      </c>
      <c r="F51" s="8"/>
      <c r="G51" s="72">
        <v>14.7</v>
      </c>
    </row>
    <row r="52" spans="1:7" ht="25.5">
      <c r="A52" s="11" t="s">
        <v>140</v>
      </c>
      <c r="B52" s="92" t="s">
        <v>144</v>
      </c>
      <c r="C52" s="7" t="s">
        <v>33</v>
      </c>
      <c r="D52" s="94">
        <f>D53+D54</f>
        <v>5.6</v>
      </c>
      <c r="E52" s="94">
        <f>E53+E54</f>
        <v>5.6</v>
      </c>
      <c r="F52" s="94">
        <f>F53+F54</f>
        <v>0</v>
      </c>
      <c r="G52" s="94">
        <f>G53+G54</f>
        <v>0</v>
      </c>
    </row>
    <row r="53" spans="1:7" ht="12.75">
      <c r="A53" s="12" t="s">
        <v>367</v>
      </c>
      <c r="B53" s="2" t="s">
        <v>109</v>
      </c>
      <c r="C53" s="71"/>
      <c r="D53" s="8">
        <f>E53</f>
        <v>5.6</v>
      </c>
      <c r="E53" s="8">
        <v>5.6</v>
      </c>
      <c r="F53" s="8"/>
      <c r="G53" s="8"/>
    </row>
    <row r="54" spans="1:7" ht="15" customHeight="1">
      <c r="A54" s="12" t="s">
        <v>367</v>
      </c>
      <c r="B54" s="113" t="s">
        <v>442</v>
      </c>
      <c r="C54" s="71"/>
      <c r="D54" s="8">
        <f>E54+G54</f>
        <v>0</v>
      </c>
      <c r="E54" s="8"/>
      <c r="F54" s="8"/>
      <c r="G54" s="8"/>
    </row>
    <row r="55" spans="1:7" ht="12.75">
      <c r="A55" s="11" t="s">
        <v>146</v>
      </c>
      <c r="B55" s="7" t="s">
        <v>145</v>
      </c>
      <c r="C55" s="71" t="s">
        <v>35</v>
      </c>
      <c r="D55" s="94">
        <f>D56+D57</f>
        <v>0</v>
      </c>
      <c r="E55" s="94">
        <f>E56+E57</f>
        <v>0</v>
      </c>
      <c r="F55" s="94">
        <f>F56+F57</f>
        <v>0</v>
      </c>
      <c r="G55" s="94">
        <f>G56+G57</f>
        <v>0</v>
      </c>
    </row>
    <row r="56" spans="1:7" ht="12.75">
      <c r="A56" s="12" t="s">
        <v>368</v>
      </c>
      <c r="B56" s="114" t="s">
        <v>71</v>
      </c>
      <c r="C56" s="19"/>
      <c r="D56" s="96">
        <f>E56+G56</f>
        <v>0</v>
      </c>
      <c r="E56" s="8"/>
      <c r="F56" s="8"/>
      <c r="G56" s="8"/>
    </row>
    <row r="57" spans="1:7" ht="12.75">
      <c r="A57" s="12" t="s">
        <v>156</v>
      </c>
      <c r="B57" s="114" t="s">
        <v>72</v>
      </c>
      <c r="C57" s="19"/>
      <c r="D57" s="96">
        <f>E57+G57</f>
        <v>0</v>
      </c>
      <c r="E57" s="8"/>
      <c r="F57" s="8"/>
      <c r="G57" s="8"/>
    </row>
    <row r="58" spans="1:7" ht="12.75">
      <c r="A58" s="11" t="s">
        <v>178</v>
      </c>
      <c r="B58" s="207" t="s">
        <v>476</v>
      </c>
      <c r="C58" s="688" t="s">
        <v>176</v>
      </c>
      <c r="D58" s="29">
        <f>D59</f>
        <v>0</v>
      </c>
      <c r="E58" s="29">
        <f>E59</f>
        <v>0</v>
      </c>
      <c r="F58" s="29">
        <f>F59</f>
        <v>0</v>
      </c>
      <c r="G58" s="29">
        <f>G59</f>
        <v>0</v>
      </c>
    </row>
    <row r="59" spans="1:7" ht="12.75">
      <c r="A59" s="12" t="s">
        <v>179</v>
      </c>
      <c r="B59" s="171" t="s">
        <v>578</v>
      </c>
      <c r="C59" s="690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115" t="s">
        <v>217</v>
      </c>
      <c r="C60" s="7"/>
      <c r="D60" s="94">
        <f>D61</f>
        <v>3</v>
      </c>
      <c r="E60" s="94">
        <f>E61</f>
        <v>3</v>
      </c>
      <c r="F60" s="94">
        <f>F61</f>
        <v>2.9</v>
      </c>
      <c r="G60" s="94">
        <f>G61</f>
        <v>0</v>
      </c>
    </row>
    <row r="61" spans="1:7" ht="38.25">
      <c r="A61" s="11" t="s">
        <v>18</v>
      </c>
      <c r="B61" s="116" t="s">
        <v>103</v>
      </c>
      <c r="C61" s="69" t="s">
        <v>135</v>
      </c>
      <c r="D61" s="8">
        <f aca="true" t="shared" si="1" ref="D61:D86">E61+G61</f>
        <v>3</v>
      </c>
      <c r="E61" s="8">
        <v>3</v>
      </c>
      <c r="F61" s="8">
        <v>2.9</v>
      </c>
      <c r="G61" s="8"/>
    </row>
    <row r="62" spans="1:12" ht="25.5">
      <c r="A62" s="11" t="s">
        <v>19</v>
      </c>
      <c r="B62" s="108" t="s">
        <v>599</v>
      </c>
      <c r="C62" s="14"/>
      <c r="D62" s="30">
        <f t="shared" si="1"/>
        <v>32.800000000000004</v>
      </c>
      <c r="E62" s="94">
        <f>E63</f>
        <v>32.800000000000004</v>
      </c>
      <c r="F62" s="94">
        <f>F63</f>
        <v>5</v>
      </c>
      <c r="G62" s="94">
        <f>G63</f>
        <v>0</v>
      </c>
      <c r="H62" s="73"/>
      <c r="I62" s="74"/>
      <c r="J62" s="74"/>
      <c r="K62" s="34"/>
      <c r="L62" s="34"/>
    </row>
    <row r="63" spans="1:12" ht="30" customHeight="1">
      <c r="A63" s="11" t="s">
        <v>20</v>
      </c>
      <c r="B63" s="92" t="s">
        <v>101</v>
      </c>
      <c r="C63" s="75" t="s">
        <v>133</v>
      </c>
      <c r="D63" s="30">
        <f t="shared" si="1"/>
        <v>32.800000000000004</v>
      </c>
      <c r="E63" s="30">
        <f>E64+E65+E66+E67+E75+E76+E77+E78+E79+E80+E81+E82+E83+E84+E85+E86+E74</f>
        <v>32.800000000000004</v>
      </c>
      <c r="F63" s="30">
        <f>F64+F65+F66+F67+F75+F76+F77+F78+F79+F80+F81+F82+F83+F84+F85+F86</f>
        <v>5</v>
      </c>
      <c r="G63" s="30">
        <f>G64+G65+G66+G67+G75+G76+G77+G78+G79+G80+G81+G82+G83+G84+G85+G86</f>
        <v>0</v>
      </c>
      <c r="H63" s="73"/>
      <c r="I63" s="74"/>
      <c r="J63" s="74"/>
      <c r="K63" s="34"/>
      <c r="L63" s="34"/>
    </row>
    <row r="64" spans="1:12" ht="12.75">
      <c r="A64" s="17" t="s">
        <v>238</v>
      </c>
      <c r="B64" s="102" t="s">
        <v>79</v>
      </c>
      <c r="C64" s="14"/>
      <c r="D64" s="124">
        <f t="shared" si="1"/>
        <v>0</v>
      </c>
      <c r="E64" s="8"/>
      <c r="F64" s="94"/>
      <c r="G64" s="94"/>
      <c r="H64" s="73"/>
      <c r="I64" s="74"/>
      <c r="J64" s="74"/>
      <c r="K64" s="34"/>
      <c r="L64" s="34"/>
    </row>
    <row r="65" spans="1:12" ht="25.5">
      <c r="A65" s="17" t="s">
        <v>214</v>
      </c>
      <c r="B65" s="184" t="s">
        <v>222</v>
      </c>
      <c r="C65" s="90"/>
      <c r="D65" s="124">
        <f t="shared" si="1"/>
        <v>0.1</v>
      </c>
      <c r="E65" s="8">
        <v>0.1</v>
      </c>
      <c r="F65" s="94"/>
      <c r="G65" s="94"/>
      <c r="H65" s="73"/>
      <c r="I65" s="74"/>
      <c r="J65" s="74"/>
      <c r="K65" s="34"/>
      <c r="L65" s="34"/>
    </row>
    <row r="66" spans="1:12" ht="12.75">
      <c r="A66" s="17" t="s">
        <v>215</v>
      </c>
      <c r="B66" s="102" t="s">
        <v>305</v>
      </c>
      <c r="C66" s="79"/>
      <c r="D66" s="124">
        <f t="shared" si="1"/>
        <v>0</v>
      </c>
      <c r="E66" s="8"/>
      <c r="F66" s="8"/>
      <c r="G66" s="8"/>
      <c r="H66" s="77"/>
      <c r="I66" s="74"/>
      <c r="J66" s="74"/>
      <c r="K66" s="74"/>
      <c r="L66" s="74"/>
    </row>
    <row r="67" spans="1:12" ht="12.75">
      <c r="A67" s="78"/>
      <c r="B67" s="119" t="s">
        <v>139</v>
      </c>
      <c r="C67" s="79"/>
      <c r="D67" s="99">
        <f t="shared" si="1"/>
        <v>3.6</v>
      </c>
      <c r="E67" s="31">
        <f>E68+E69+E70+E71+E72</f>
        <v>3.6</v>
      </c>
      <c r="F67" s="31">
        <f>F68+F69+F70+F71+F72</f>
        <v>0</v>
      </c>
      <c r="G67" s="31">
        <f>G68+G69+G70+G71+G72</f>
        <v>0</v>
      </c>
      <c r="H67" s="77"/>
      <c r="I67" s="74"/>
      <c r="J67" s="74"/>
      <c r="K67" s="74"/>
      <c r="L67" s="74"/>
    </row>
    <row r="68" spans="1:12" ht="12.75">
      <c r="A68" s="17" t="s">
        <v>216</v>
      </c>
      <c r="B68" s="120" t="s">
        <v>441</v>
      </c>
      <c r="C68" s="80"/>
      <c r="D68" s="96">
        <f t="shared" si="1"/>
        <v>0</v>
      </c>
      <c r="E68" s="125"/>
      <c r="F68" s="125"/>
      <c r="G68" s="125"/>
      <c r="H68" s="77"/>
      <c r="I68" s="74"/>
      <c r="J68" s="74"/>
      <c r="K68" s="74"/>
      <c r="L68" s="74"/>
    </row>
    <row r="69" spans="1:12" ht="12.75">
      <c r="A69" s="17" t="s">
        <v>213</v>
      </c>
      <c r="B69" s="120" t="s">
        <v>84</v>
      </c>
      <c r="C69" s="79"/>
      <c r="D69" s="96">
        <f t="shared" si="1"/>
        <v>0.5</v>
      </c>
      <c r="E69" s="8">
        <v>0.5</v>
      </c>
      <c r="F69" s="8"/>
      <c r="G69" s="8"/>
      <c r="H69" s="77"/>
      <c r="I69" s="74"/>
      <c r="J69" s="74"/>
      <c r="K69" s="34"/>
      <c r="L69" s="34"/>
    </row>
    <row r="70" spans="1:12" ht="12.75">
      <c r="A70" s="12" t="s">
        <v>214</v>
      </c>
      <c r="B70" s="121" t="s">
        <v>81</v>
      </c>
      <c r="C70" s="79"/>
      <c r="D70" s="96">
        <f t="shared" si="1"/>
        <v>3</v>
      </c>
      <c r="E70" s="8">
        <v>3</v>
      </c>
      <c r="F70" s="94"/>
      <c r="G70" s="8"/>
      <c r="H70" s="77"/>
      <c r="I70" s="74"/>
      <c r="J70" s="74"/>
      <c r="K70" s="74"/>
      <c r="L70" s="74"/>
    </row>
    <row r="71" spans="1:7" ht="12.75">
      <c r="A71" s="12" t="s">
        <v>215</v>
      </c>
      <c r="B71" s="121" t="s">
        <v>82</v>
      </c>
      <c r="C71" s="79"/>
      <c r="D71" s="96">
        <f aca="true" t="shared" si="2" ref="D71:D76">E71+G71</f>
        <v>0</v>
      </c>
      <c r="E71" s="8"/>
      <c r="F71" s="8"/>
      <c r="G71" s="8"/>
    </row>
    <row r="72" spans="1:7" ht="12.75">
      <c r="A72" s="12" t="s">
        <v>215</v>
      </c>
      <c r="B72" s="121" t="s">
        <v>83</v>
      </c>
      <c r="C72" s="79"/>
      <c r="D72" s="96">
        <f t="shared" si="2"/>
        <v>0.1</v>
      </c>
      <c r="E72" s="8">
        <v>0.1</v>
      </c>
      <c r="F72" s="8"/>
      <c r="G72" s="8"/>
    </row>
    <row r="73" spans="1:7" ht="25.5">
      <c r="A73" s="12" t="s">
        <v>215</v>
      </c>
      <c r="B73" s="142" t="s">
        <v>449</v>
      </c>
      <c r="C73" s="79"/>
      <c r="D73" s="96">
        <f t="shared" si="2"/>
        <v>0</v>
      </c>
      <c r="E73" s="8"/>
      <c r="F73" s="8"/>
      <c r="G73" s="8"/>
    </row>
    <row r="74" spans="1:7" ht="25.5">
      <c r="A74" s="221" t="s">
        <v>755</v>
      </c>
      <c r="B74" s="142" t="s">
        <v>756</v>
      </c>
      <c r="C74" s="79"/>
      <c r="D74" s="32">
        <f t="shared" si="2"/>
        <v>0</v>
      </c>
      <c r="E74" s="8"/>
      <c r="F74" s="8"/>
      <c r="G74" s="8"/>
    </row>
    <row r="75" spans="1:7" ht="12.75">
      <c r="A75" s="17" t="s">
        <v>211</v>
      </c>
      <c r="B75" s="102" t="s">
        <v>393</v>
      </c>
      <c r="C75" s="79"/>
      <c r="D75" s="96">
        <f t="shared" si="2"/>
        <v>0</v>
      </c>
      <c r="E75" s="8"/>
      <c r="F75" s="8"/>
      <c r="G75" s="8"/>
    </row>
    <row r="76" spans="1:7" ht="12.75">
      <c r="A76" s="17" t="s">
        <v>211</v>
      </c>
      <c r="B76" s="102" t="s">
        <v>391</v>
      </c>
      <c r="C76" s="79"/>
      <c r="D76" s="96">
        <f t="shared" si="2"/>
        <v>0.1</v>
      </c>
      <c r="E76" s="8">
        <v>0.1</v>
      </c>
      <c r="F76" s="8"/>
      <c r="G76" s="8"/>
    </row>
    <row r="77" spans="1:7" ht="12.75">
      <c r="A77" s="17" t="s">
        <v>211</v>
      </c>
      <c r="B77" s="102" t="s">
        <v>241</v>
      </c>
      <c r="C77" s="79"/>
      <c r="D77" s="96">
        <f t="shared" si="1"/>
        <v>5.3</v>
      </c>
      <c r="E77" s="8">
        <v>5.3</v>
      </c>
      <c r="F77" s="8"/>
      <c r="G77" s="8"/>
    </row>
    <row r="78" spans="1:8" ht="12.75">
      <c r="A78" s="17" t="s">
        <v>211</v>
      </c>
      <c r="B78" s="102" t="s">
        <v>242</v>
      </c>
      <c r="C78" s="79"/>
      <c r="D78" s="96">
        <f t="shared" si="1"/>
        <v>2.2</v>
      </c>
      <c r="E78" s="8">
        <v>2.2</v>
      </c>
      <c r="F78" s="8"/>
      <c r="G78" s="8"/>
      <c r="H78" s="101"/>
    </row>
    <row r="79" spans="1:8" ht="12.75">
      <c r="A79" s="17" t="s">
        <v>211</v>
      </c>
      <c r="B79" s="102" t="s">
        <v>243</v>
      </c>
      <c r="C79" s="79"/>
      <c r="D79" s="96">
        <f t="shared" si="1"/>
        <v>0.3</v>
      </c>
      <c r="E79" s="8">
        <v>0.3</v>
      </c>
      <c r="F79" s="8"/>
      <c r="G79" s="8"/>
      <c r="H79" s="101"/>
    </row>
    <row r="80" spans="1:8" ht="12.75">
      <c r="A80" s="17" t="s">
        <v>211</v>
      </c>
      <c r="B80" s="102" t="s">
        <v>392</v>
      </c>
      <c r="C80" s="79"/>
      <c r="D80" s="21">
        <f t="shared" si="1"/>
        <v>0</v>
      </c>
      <c r="E80" s="8"/>
      <c r="F80" s="8"/>
      <c r="G80" s="8"/>
      <c r="H80" s="101"/>
    </row>
    <row r="81" spans="1:8" ht="12.75">
      <c r="A81" s="17" t="s">
        <v>212</v>
      </c>
      <c r="B81" s="102" t="s">
        <v>80</v>
      </c>
      <c r="C81" s="79"/>
      <c r="D81" s="96">
        <f t="shared" si="1"/>
        <v>0</v>
      </c>
      <c r="E81" s="8"/>
      <c r="F81" s="8"/>
      <c r="G81" s="8"/>
      <c r="H81" s="101"/>
    </row>
    <row r="82" spans="1:7" ht="12.75">
      <c r="A82" s="17" t="s">
        <v>212</v>
      </c>
      <c r="B82" s="102" t="s">
        <v>85</v>
      </c>
      <c r="C82" s="79"/>
      <c r="D82" s="96">
        <f t="shared" si="1"/>
        <v>0</v>
      </c>
      <c r="E82" s="8"/>
      <c r="F82" s="8"/>
      <c r="G82" s="8"/>
    </row>
    <row r="83" spans="1:7" ht="12.75">
      <c r="A83" s="17" t="s">
        <v>212</v>
      </c>
      <c r="B83" s="102" t="s">
        <v>237</v>
      </c>
      <c r="C83" s="79"/>
      <c r="D83" s="96">
        <f t="shared" si="1"/>
        <v>16.1</v>
      </c>
      <c r="E83" s="8">
        <v>16.1</v>
      </c>
      <c r="F83" s="8"/>
      <c r="G83" s="8"/>
    </row>
    <row r="84" spans="1:7" ht="12.75">
      <c r="A84" s="17" t="s">
        <v>212</v>
      </c>
      <c r="B84" s="102" t="s">
        <v>245</v>
      </c>
      <c r="C84" s="79"/>
      <c r="D84" s="96">
        <f t="shared" si="1"/>
        <v>5.1</v>
      </c>
      <c r="E84" s="8">
        <v>5.1</v>
      </c>
      <c r="F84" s="8">
        <v>5</v>
      </c>
      <c r="G84" s="8"/>
    </row>
    <row r="85" spans="1:8" ht="12.75">
      <c r="A85" s="17" t="s">
        <v>161</v>
      </c>
      <c r="B85" s="102" t="s">
        <v>86</v>
      </c>
      <c r="C85" s="79"/>
      <c r="D85" s="96">
        <f t="shared" si="1"/>
        <v>0</v>
      </c>
      <c r="E85" s="8"/>
      <c r="F85" s="8"/>
      <c r="G85" s="8"/>
      <c r="H85" s="2"/>
    </row>
    <row r="86" spans="1:8" ht="12.75">
      <c r="A86" s="17" t="s">
        <v>489</v>
      </c>
      <c r="B86" s="102" t="s">
        <v>488</v>
      </c>
      <c r="C86" s="81"/>
      <c r="D86" s="96">
        <f t="shared" si="1"/>
        <v>0</v>
      </c>
      <c r="E86" s="8"/>
      <c r="F86" s="8"/>
      <c r="G86" s="8"/>
      <c r="H86" s="2"/>
    </row>
    <row r="87" spans="1:7" ht="12.75">
      <c r="A87" s="82" t="s">
        <v>21</v>
      </c>
      <c r="B87" s="6" t="s">
        <v>439</v>
      </c>
      <c r="C87" s="83"/>
      <c r="D87" s="94"/>
      <c r="E87" s="94"/>
      <c r="F87" s="94"/>
      <c r="G87" s="94"/>
    </row>
    <row r="88" spans="1:7" ht="12.75">
      <c r="A88" s="82" t="s">
        <v>23</v>
      </c>
      <c r="B88" s="7" t="s">
        <v>100</v>
      </c>
      <c r="C88" s="6" t="s">
        <v>131</v>
      </c>
      <c r="D88" s="94">
        <f>E88+G88</f>
        <v>24.5</v>
      </c>
      <c r="E88" s="94">
        <f>E89</f>
        <v>24.5</v>
      </c>
      <c r="F88" s="94">
        <f>F89</f>
        <v>21.1</v>
      </c>
      <c r="G88" s="94">
        <f>G89</f>
        <v>0</v>
      </c>
    </row>
    <row r="89" spans="1:7" ht="12.75">
      <c r="A89" s="12" t="s">
        <v>357</v>
      </c>
      <c r="B89" s="79" t="s">
        <v>304</v>
      </c>
      <c r="C89" s="84"/>
      <c r="D89" s="96">
        <f>E89+G89</f>
        <v>24.5</v>
      </c>
      <c r="E89" s="8">
        <v>24.5</v>
      </c>
      <c r="F89" s="8">
        <v>21.1</v>
      </c>
      <c r="G89" s="8"/>
    </row>
    <row r="90" spans="1:7" ht="25.5">
      <c r="A90" s="11" t="s">
        <v>24</v>
      </c>
      <c r="B90" s="92" t="s">
        <v>246</v>
      </c>
      <c r="C90" s="6"/>
      <c r="D90" s="94"/>
      <c r="E90" s="94"/>
      <c r="F90" s="94"/>
      <c r="G90" s="94"/>
    </row>
    <row r="91" spans="1:7" ht="12.75">
      <c r="A91" s="11" t="s">
        <v>25</v>
      </c>
      <c r="B91" s="7" t="s">
        <v>100</v>
      </c>
      <c r="C91" s="6" t="s">
        <v>131</v>
      </c>
      <c r="D91" s="94">
        <f>E91+G91</f>
        <v>20.2</v>
      </c>
      <c r="E91" s="94">
        <f>E92</f>
        <v>20.2</v>
      </c>
      <c r="F91" s="94">
        <f>F92</f>
        <v>18.8</v>
      </c>
      <c r="G91" s="94">
        <f>G92</f>
        <v>0</v>
      </c>
    </row>
    <row r="92" spans="1:7" ht="12.75">
      <c r="A92" s="12" t="s">
        <v>358</v>
      </c>
      <c r="B92" s="79" t="s">
        <v>304</v>
      </c>
      <c r="C92" s="84"/>
      <c r="D92" s="8">
        <f>E92+G92</f>
        <v>20.2</v>
      </c>
      <c r="E92" s="8">
        <v>20.2</v>
      </c>
      <c r="F92" s="8">
        <v>18.8</v>
      </c>
      <c r="G92" s="8"/>
    </row>
    <row r="93" spans="1:7" ht="12.75">
      <c r="A93" s="11" t="s">
        <v>26</v>
      </c>
      <c r="B93" s="6" t="s">
        <v>480</v>
      </c>
      <c r="C93" s="6"/>
      <c r="D93" s="94"/>
      <c r="E93" s="94"/>
      <c r="F93" s="94"/>
      <c r="G93" s="94"/>
    </row>
    <row r="94" spans="1:7" ht="12.75">
      <c r="A94" s="12" t="s">
        <v>27</v>
      </c>
      <c r="B94" s="115" t="s">
        <v>100</v>
      </c>
      <c r="C94" s="6" t="s">
        <v>131</v>
      </c>
      <c r="D94" s="94">
        <f>E94+G94</f>
        <v>23.2</v>
      </c>
      <c r="E94" s="94">
        <f>E95</f>
        <v>23.2</v>
      </c>
      <c r="F94" s="94">
        <f>F95</f>
        <v>9.1</v>
      </c>
      <c r="G94" s="94">
        <f>G95</f>
        <v>0</v>
      </c>
    </row>
    <row r="95" spans="1:7" ht="12.75">
      <c r="A95" s="12" t="s">
        <v>244</v>
      </c>
      <c r="B95" s="84" t="s">
        <v>223</v>
      </c>
      <c r="C95" s="6"/>
      <c r="D95" s="8">
        <f>E95+G95</f>
        <v>23.2</v>
      </c>
      <c r="E95" s="8">
        <v>23.2</v>
      </c>
      <c r="F95" s="8">
        <v>9.1</v>
      </c>
      <c r="G95" s="8"/>
    </row>
    <row r="96" spans="1:7" ht="12.75">
      <c r="A96" s="11" t="s">
        <v>28</v>
      </c>
      <c r="B96" s="6" t="s">
        <v>497</v>
      </c>
      <c r="C96" s="6"/>
      <c r="D96" s="94"/>
      <c r="E96" s="94"/>
      <c r="F96" s="94"/>
      <c r="G96" s="8"/>
    </row>
    <row r="97" spans="1:7" ht="12.75">
      <c r="A97" s="11" t="s">
        <v>29</v>
      </c>
      <c r="B97" s="115" t="s">
        <v>100</v>
      </c>
      <c r="C97" s="6" t="s">
        <v>131</v>
      </c>
      <c r="D97" s="94">
        <f>E97+G97</f>
        <v>20.7</v>
      </c>
      <c r="E97" s="94">
        <f>E98</f>
        <v>20.7</v>
      </c>
      <c r="F97" s="94">
        <f>F98</f>
        <v>13.2</v>
      </c>
      <c r="G97" s="94">
        <f>G98</f>
        <v>0</v>
      </c>
    </row>
    <row r="98" spans="1:7" ht="12.75">
      <c r="A98" s="12" t="s">
        <v>244</v>
      </c>
      <c r="B98" s="79" t="s">
        <v>304</v>
      </c>
      <c r="C98" s="6"/>
      <c r="D98" s="8">
        <f>E98+G98</f>
        <v>20.7</v>
      </c>
      <c r="E98" s="8">
        <v>20.7</v>
      </c>
      <c r="F98" s="8">
        <v>13.2</v>
      </c>
      <c r="G98" s="8"/>
    </row>
    <row r="99" spans="1:7" ht="12.75">
      <c r="A99" s="11" t="s">
        <v>30</v>
      </c>
      <c r="B99" s="112" t="s">
        <v>4</v>
      </c>
      <c r="C99" s="6"/>
      <c r="D99" s="94"/>
      <c r="E99" s="94"/>
      <c r="F99" s="94"/>
      <c r="G99" s="94"/>
    </row>
    <row r="100" spans="1:7" ht="12.75">
      <c r="A100" s="11" t="s">
        <v>31</v>
      </c>
      <c r="B100" s="7" t="s">
        <v>100</v>
      </c>
      <c r="C100" s="6" t="s">
        <v>131</v>
      </c>
      <c r="D100" s="94">
        <f>E100+G100</f>
        <v>6.1</v>
      </c>
      <c r="E100" s="94">
        <f>E101</f>
        <v>6.1</v>
      </c>
      <c r="F100" s="94">
        <f>F101</f>
        <v>5.2</v>
      </c>
      <c r="G100" s="94">
        <f>G101</f>
        <v>0</v>
      </c>
    </row>
    <row r="101" spans="1:7" ht="12.75">
      <c r="A101" s="12" t="s">
        <v>359</v>
      </c>
      <c r="B101" s="79" t="s">
        <v>304</v>
      </c>
      <c r="C101" s="6"/>
      <c r="D101" s="8">
        <f>E101+G101</f>
        <v>6.1</v>
      </c>
      <c r="E101" s="8">
        <v>6.1</v>
      </c>
      <c r="F101" s="8">
        <v>5.2</v>
      </c>
      <c r="G101" s="8"/>
    </row>
    <row r="102" spans="1:7" ht="16.5" customHeight="1">
      <c r="A102" s="11" t="s">
        <v>33</v>
      </c>
      <c r="B102" s="112" t="s">
        <v>444</v>
      </c>
      <c r="C102" s="6"/>
      <c r="D102" s="94"/>
      <c r="E102" s="94"/>
      <c r="F102" s="94"/>
      <c r="G102" s="94"/>
    </row>
    <row r="103" spans="1:7" ht="12.75">
      <c r="A103" s="11" t="s">
        <v>34</v>
      </c>
      <c r="B103" s="7" t="s">
        <v>100</v>
      </c>
      <c r="C103" s="6" t="s">
        <v>131</v>
      </c>
      <c r="D103" s="94">
        <f>E103+G103</f>
        <v>50</v>
      </c>
      <c r="E103" s="94">
        <f>E104</f>
        <v>50</v>
      </c>
      <c r="F103" s="94">
        <f>F104</f>
        <v>27.499999999999996</v>
      </c>
      <c r="G103" s="94">
        <f>G104</f>
        <v>0</v>
      </c>
    </row>
    <row r="104" spans="1:7" ht="12.75">
      <c r="A104" s="12"/>
      <c r="B104" s="79" t="s">
        <v>304</v>
      </c>
      <c r="C104" s="6"/>
      <c r="D104" s="8">
        <f>E104+G104</f>
        <v>50</v>
      </c>
      <c r="E104" s="8">
        <f>E95+E98+E101</f>
        <v>50</v>
      </c>
      <c r="F104" s="8">
        <f>F95+F98+F101</f>
        <v>27.499999999999996</v>
      </c>
      <c r="G104" s="8">
        <f>G95+G98+G101</f>
        <v>0</v>
      </c>
    </row>
    <row r="105" spans="1:7" ht="12.75">
      <c r="A105" s="11" t="s">
        <v>35</v>
      </c>
      <c r="B105" s="6" t="s">
        <v>5</v>
      </c>
      <c r="C105" s="85"/>
      <c r="D105" s="94">
        <f>E105+G105</f>
        <v>7.4</v>
      </c>
      <c r="E105" s="94">
        <f aca="true" t="shared" si="3" ref="E105:G106">E106</f>
        <v>7.4</v>
      </c>
      <c r="F105" s="94">
        <f t="shared" si="3"/>
        <v>5.4</v>
      </c>
      <c r="G105" s="94">
        <f t="shared" si="3"/>
        <v>0</v>
      </c>
    </row>
    <row r="106" spans="1:7" ht="12.75">
      <c r="A106" s="11" t="s">
        <v>36</v>
      </c>
      <c r="B106" s="7" t="s">
        <v>100</v>
      </c>
      <c r="C106" s="85" t="s">
        <v>131</v>
      </c>
      <c r="D106" s="94">
        <f>D107</f>
        <v>7.4</v>
      </c>
      <c r="E106" s="94">
        <f t="shared" si="3"/>
        <v>7.4</v>
      </c>
      <c r="F106" s="94">
        <f t="shared" si="3"/>
        <v>5.4</v>
      </c>
      <c r="G106" s="94">
        <f t="shared" si="3"/>
        <v>0</v>
      </c>
    </row>
    <row r="107" spans="1:7" ht="12.75">
      <c r="A107" s="12" t="s">
        <v>361</v>
      </c>
      <c r="B107" s="79" t="s">
        <v>304</v>
      </c>
      <c r="C107" s="85"/>
      <c r="D107" s="8">
        <f>E107+G107</f>
        <v>7.4</v>
      </c>
      <c r="E107" s="8">
        <v>7.4</v>
      </c>
      <c r="F107" s="8">
        <v>5.4</v>
      </c>
      <c r="G107" s="8"/>
    </row>
    <row r="108" spans="1:7" ht="12.75">
      <c r="A108" s="11" t="s">
        <v>37</v>
      </c>
      <c r="B108" s="6" t="s">
        <v>44</v>
      </c>
      <c r="C108" s="85"/>
      <c r="D108" s="94"/>
      <c r="E108" s="94"/>
      <c r="F108" s="94"/>
      <c r="G108" s="94"/>
    </row>
    <row r="109" spans="1:7" ht="12.75">
      <c r="A109" s="12" t="s">
        <v>38</v>
      </c>
      <c r="B109" s="309" t="s">
        <v>100</v>
      </c>
      <c r="C109" s="85" t="s">
        <v>131</v>
      </c>
      <c r="D109" s="94">
        <f>D110</f>
        <v>12</v>
      </c>
      <c r="E109" s="94">
        <f>E110</f>
        <v>12</v>
      </c>
      <c r="F109" s="94">
        <f>F110</f>
        <v>8.7</v>
      </c>
      <c r="G109" s="94">
        <f>G110</f>
        <v>0</v>
      </c>
    </row>
    <row r="110" spans="1:7" ht="12.75">
      <c r="A110" s="12" t="s">
        <v>362</v>
      </c>
      <c r="B110" s="79" t="s">
        <v>304</v>
      </c>
      <c r="C110" s="86"/>
      <c r="D110" s="8">
        <f>E110+G110</f>
        <v>12</v>
      </c>
      <c r="E110" s="8">
        <v>12</v>
      </c>
      <c r="F110" s="8">
        <v>8.7</v>
      </c>
      <c r="G110" s="8"/>
    </row>
    <row r="111" spans="1:7" ht="25.5">
      <c r="A111" s="11" t="s">
        <v>39</v>
      </c>
      <c r="B111" s="92" t="s">
        <v>350</v>
      </c>
      <c r="C111" s="85"/>
      <c r="D111" s="94"/>
      <c r="E111" s="94"/>
      <c r="F111" s="94"/>
      <c r="G111" s="94"/>
    </row>
    <row r="112" spans="1:7" ht="12.75">
      <c r="A112" s="11" t="s">
        <v>40</v>
      </c>
      <c r="B112" s="7" t="s">
        <v>100</v>
      </c>
      <c r="C112" s="85" t="s">
        <v>131</v>
      </c>
      <c r="D112" s="94">
        <f>D113</f>
        <v>9.2</v>
      </c>
      <c r="E112" s="94">
        <f>E113</f>
        <v>9.2</v>
      </c>
      <c r="F112" s="94">
        <f>F113</f>
        <v>6.3</v>
      </c>
      <c r="G112" s="94">
        <f>G113</f>
        <v>0</v>
      </c>
    </row>
    <row r="113" spans="1:7" ht="12.75">
      <c r="A113" s="12" t="s">
        <v>363</v>
      </c>
      <c r="B113" s="79" t="s">
        <v>304</v>
      </c>
      <c r="C113" s="86"/>
      <c r="D113" s="8">
        <f>E113+G113</f>
        <v>9.2</v>
      </c>
      <c r="E113" s="8">
        <v>9.2</v>
      </c>
      <c r="F113" s="8">
        <v>6.3</v>
      </c>
      <c r="G113" s="8"/>
    </row>
    <row r="114" spans="1:7" ht="12.75">
      <c r="A114" s="11" t="s">
        <v>41</v>
      </c>
      <c r="B114" s="6" t="s">
        <v>50</v>
      </c>
      <c r="C114" s="6"/>
      <c r="D114" s="94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94">
        <f>D116+D117</f>
        <v>0</v>
      </c>
      <c r="E115" s="94">
        <f>E116+E117</f>
        <v>0</v>
      </c>
      <c r="F115" s="94">
        <f>F116+F117</f>
        <v>0</v>
      </c>
      <c r="G115" s="94">
        <f>G116+G117</f>
        <v>0</v>
      </c>
    </row>
    <row r="116" spans="1:7" ht="12.75">
      <c r="A116" s="12" t="s">
        <v>363</v>
      </c>
      <c r="B116" s="109" t="s">
        <v>89</v>
      </c>
      <c r="C116" s="14"/>
      <c r="D116" s="8">
        <f>E116+G116</f>
        <v>0</v>
      </c>
      <c r="E116" s="8"/>
      <c r="F116" s="8"/>
      <c r="G116" s="8"/>
    </row>
    <row r="117" spans="1:7" ht="12.75">
      <c r="A117" s="12" t="s">
        <v>362</v>
      </c>
      <c r="B117" s="25" t="s">
        <v>116</v>
      </c>
      <c r="C117" s="83"/>
      <c r="D117" s="8">
        <f>E117+G117</f>
        <v>0</v>
      </c>
      <c r="E117" s="8"/>
      <c r="F117" s="8"/>
      <c r="G117" s="8"/>
    </row>
    <row r="118" spans="1:7" ht="25.5">
      <c r="A118" s="11" t="s">
        <v>225</v>
      </c>
      <c r="B118" s="108" t="s">
        <v>101</v>
      </c>
      <c r="C118" s="688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455</v>
      </c>
      <c r="B119" s="102" t="s">
        <v>393</v>
      </c>
      <c r="C119" s="689"/>
      <c r="D119" s="9">
        <f>E119+G119</f>
        <v>0</v>
      </c>
      <c r="E119" s="9"/>
      <c r="F119" s="8"/>
      <c r="G119" s="8"/>
    </row>
    <row r="120" spans="1:7" ht="38.25">
      <c r="A120" s="11" t="s">
        <v>225</v>
      </c>
      <c r="B120" s="116" t="s">
        <v>103</v>
      </c>
      <c r="C120" s="688" t="s">
        <v>135</v>
      </c>
      <c r="D120" s="94">
        <f>D121+D122+D123</f>
        <v>0</v>
      </c>
      <c r="E120" s="94">
        <f>E121+E122+E123</f>
        <v>0</v>
      </c>
      <c r="F120" s="94">
        <f>F121+F122+F123</f>
        <v>0</v>
      </c>
      <c r="G120" s="94">
        <f>G121+G122+G123</f>
        <v>0</v>
      </c>
    </row>
    <row r="121" spans="1:7" ht="12.75">
      <c r="A121" s="12" t="s">
        <v>248</v>
      </c>
      <c r="B121" s="109" t="s">
        <v>87</v>
      </c>
      <c r="C121" s="690"/>
      <c r="D121" s="8">
        <f aca="true" t="shared" si="4" ref="D121:D127">E121+G121</f>
        <v>0</v>
      </c>
      <c r="E121" s="8"/>
      <c r="F121" s="8"/>
      <c r="G121" s="8"/>
    </row>
    <row r="122" spans="1:7" ht="12.75">
      <c r="A122" s="12" t="s">
        <v>364</v>
      </c>
      <c r="B122" s="81" t="s">
        <v>88</v>
      </c>
      <c r="C122" s="690"/>
      <c r="D122" s="8">
        <f t="shared" si="4"/>
        <v>0</v>
      </c>
      <c r="E122" s="8"/>
      <c r="F122" s="8"/>
      <c r="G122" s="8"/>
    </row>
    <row r="123" spans="1:7" ht="12.75">
      <c r="A123" s="12" t="s">
        <v>364</v>
      </c>
      <c r="B123" s="79" t="s">
        <v>415</v>
      </c>
      <c r="C123" s="689"/>
      <c r="D123" s="8">
        <f t="shared" si="4"/>
        <v>0</v>
      </c>
      <c r="E123" s="8"/>
      <c r="F123" s="8"/>
      <c r="G123" s="8"/>
    </row>
    <row r="124" spans="1:7" ht="26.25">
      <c r="A124" s="11" t="s">
        <v>349</v>
      </c>
      <c r="B124" s="153" t="s">
        <v>180</v>
      </c>
      <c r="C124" s="140" t="s">
        <v>137</v>
      </c>
      <c r="D124" s="141">
        <f t="shared" si="4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6.5" customHeight="1">
      <c r="A125" s="12" t="s">
        <v>446</v>
      </c>
      <c r="B125" s="102" t="s">
        <v>447</v>
      </c>
      <c r="C125" s="139"/>
      <c r="D125" s="43">
        <f t="shared" si="4"/>
        <v>0</v>
      </c>
      <c r="E125" s="9"/>
      <c r="F125" s="8"/>
      <c r="G125" s="8"/>
    </row>
    <row r="126" spans="1:7" ht="12.75">
      <c r="A126" s="11" t="s">
        <v>433</v>
      </c>
      <c r="B126" s="6" t="s">
        <v>74</v>
      </c>
      <c r="C126" s="6" t="s">
        <v>132</v>
      </c>
      <c r="D126" s="94">
        <f t="shared" si="4"/>
        <v>0</v>
      </c>
      <c r="E126" s="94">
        <f>E127</f>
        <v>0</v>
      </c>
      <c r="F126" s="94">
        <f>F127</f>
        <v>0</v>
      </c>
      <c r="G126" s="94">
        <f>G127</f>
        <v>0</v>
      </c>
    </row>
    <row r="127" spans="1:7" ht="12.75">
      <c r="A127" s="12" t="s">
        <v>366</v>
      </c>
      <c r="B127" s="77" t="s">
        <v>106</v>
      </c>
      <c r="C127" s="6"/>
      <c r="D127" s="94">
        <f t="shared" si="4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94">
        <f>D129+D134+D140+D138</f>
        <v>2</v>
      </c>
      <c r="E128" s="94">
        <f>E129+E134+E140+E138+E132</f>
        <v>2</v>
      </c>
      <c r="F128" s="94">
        <f>F129+F134+F140+F138+F132</f>
        <v>0</v>
      </c>
      <c r="G128" s="94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94">
        <f>D130+D131</f>
        <v>0</v>
      </c>
      <c r="E129" s="94">
        <f>E130+E131</f>
        <v>0</v>
      </c>
      <c r="F129" s="94">
        <f>F130+F131</f>
        <v>0</v>
      </c>
      <c r="G129" s="94">
        <f>G130+G131</f>
        <v>0</v>
      </c>
    </row>
    <row r="130" spans="1:7" ht="12.75">
      <c r="A130" s="12" t="s">
        <v>363</v>
      </c>
      <c r="B130" s="109" t="s">
        <v>89</v>
      </c>
      <c r="C130" s="14"/>
      <c r="D130" s="8">
        <f>E130+G130</f>
        <v>0</v>
      </c>
      <c r="E130" s="8"/>
      <c r="F130" s="8"/>
      <c r="G130" s="8"/>
    </row>
    <row r="131" spans="1:7" ht="12.75">
      <c r="A131" s="12" t="s">
        <v>362</v>
      </c>
      <c r="B131" s="25" t="s">
        <v>116</v>
      </c>
      <c r="C131" s="83"/>
      <c r="D131" s="8">
        <f>E131+G131</f>
        <v>0</v>
      </c>
      <c r="E131" s="8"/>
      <c r="F131" s="8"/>
      <c r="G131" s="8"/>
    </row>
    <row r="132" spans="1:7" ht="25.5">
      <c r="A132" s="11" t="s">
        <v>226</v>
      </c>
      <c r="B132" s="108" t="s">
        <v>101</v>
      </c>
      <c r="C132" s="688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102" t="s">
        <v>393</v>
      </c>
      <c r="C133" s="689"/>
      <c r="D133" s="9">
        <f>E133+G133</f>
        <v>0</v>
      </c>
      <c r="E133" s="9"/>
      <c r="F133" s="8"/>
      <c r="G133" s="8"/>
    </row>
    <row r="134" spans="1:7" ht="38.25">
      <c r="A134" s="11" t="s">
        <v>301</v>
      </c>
      <c r="B134" s="116" t="s">
        <v>103</v>
      </c>
      <c r="C134" s="6" t="s">
        <v>135</v>
      </c>
      <c r="D134" s="94">
        <f>D135+D136+D137</f>
        <v>2</v>
      </c>
      <c r="E134" s="94">
        <f>E135+E136+E137</f>
        <v>2</v>
      </c>
      <c r="F134" s="94">
        <f>F135+F136+F137</f>
        <v>0</v>
      </c>
      <c r="G134" s="94">
        <f>G135+G136+G137</f>
        <v>0</v>
      </c>
    </row>
    <row r="135" spans="1:7" ht="12.75">
      <c r="A135" s="12" t="s">
        <v>248</v>
      </c>
      <c r="B135" s="109" t="s">
        <v>87</v>
      </c>
      <c r="C135" s="79"/>
      <c r="D135" s="8">
        <f aca="true" t="shared" si="5" ref="D135:D141">E135+G135</f>
        <v>0</v>
      </c>
      <c r="E135" s="8"/>
      <c r="F135" s="8"/>
      <c r="G135" s="8"/>
    </row>
    <row r="136" spans="1:7" ht="12.75">
      <c r="A136" s="12" t="s">
        <v>364</v>
      </c>
      <c r="B136" s="81" t="s">
        <v>88</v>
      </c>
      <c r="C136" s="79"/>
      <c r="D136" s="8">
        <f t="shared" si="5"/>
        <v>0</v>
      </c>
      <c r="E136" s="8"/>
      <c r="F136" s="8"/>
      <c r="G136" s="8"/>
    </row>
    <row r="137" spans="1:7" ht="12.75">
      <c r="A137" s="12" t="s">
        <v>364</v>
      </c>
      <c r="B137" s="84" t="s">
        <v>415</v>
      </c>
      <c r="C137" s="67"/>
      <c r="D137" s="8">
        <f t="shared" si="5"/>
        <v>2</v>
      </c>
      <c r="E137" s="8">
        <v>2</v>
      </c>
      <c r="F137" s="8"/>
      <c r="G137" s="8"/>
    </row>
    <row r="138" spans="1:7" ht="26.25">
      <c r="A138" s="15" t="s">
        <v>313</v>
      </c>
      <c r="B138" s="153" t="s">
        <v>180</v>
      </c>
      <c r="C138" s="140" t="s">
        <v>137</v>
      </c>
      <c r="D138" s="141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446</v>
      </c>
      <c r="B139" s="102" t="s">
        <v>447</v>
      </c>
      <c r="C139" s="139"/>
      <c r="D139" s="43">
        <f t="shared" si="5"/>
        <v>0</v>
      </c>
      <c r="E139" s="9"/>
      <c r="F139" s="8"/>
      <c r="G139" s="8"/>
    </row>
    <row r="140" spans="1:7" ht="12.75">
      <c r="A140" s="15" t="s">
        <v>315</v>
      </c>
      <c r="B140" s="6" t="s">
        <v>74</v>
      </c>
      <c r="C140" s="6" t="s">
        <v>132</v>
      </c>
      <c r="D140" s="94">
        <f t="shared" si="5"/>
        <v>0</v>
      </c>
      <c r="E140" s="94">
        <f>E141</f>
        <v>0</v>
      </c>
      <c r="F140" s="94">
        <f>F141</f>
        <v>0</v>
      </c>
      <c r="G140" s="94">
        <f>G141</f>
        <v>0</v>
      </c>
    </row>
    <row r="141" spans="1:7" ht="12.75">
      <c r="A141" s="12" t="s">
        <v>366</v>
      </c>
      <c r="B141" s="77" t="s">
        <v>106</v>
      </c>
      <c r="C141" s="6"/>
      <c r="D141" s="8">
        <f t="shared" si="5"/>
        <v>0</v>
      </c>
      <c r="E141" s="8"/>
      <c r="F141" s="8"/>
      <c r="G141" s="8"/>
    </row>
    <row r="142" spans="1:7" ht="12.75">
      <c r="A142" s="15" t="s">
        <v>46</v>
      </c>
      <c r="B142" s="6" t="s">
        <v>59</v>
      </c>
      <c r="C142" s="6"/>
      <c r="D142" s="94">
        <f>E142+G142</f>
        <v>9.2</v>
      </c>
      <c r="E142" s="20">
        <f>E145+E154+E152+E150+E143</f>
        <v>9.2</v>
      </c>
      <c r="F142" s="20">
        <f>F145+F154+F152+F150+F143</f>
        <v>7.2</v>
      </c>
      <c r="G142" s="20">
        <f>G145+G154+G152+G150+G143</f>
        <v>0</v>
      </c>
    </row>
    <row r="143" spans="1:7" ht="25.5">
      <c r="A143" s="15" t="s">
        <v>47</v>
      </c>
      <c r="B143" s="108" t="s">
        <v>101</v>
      </c>
      <c r="C143" s="688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5" t="s">
        <v>117</v>
      </c>
      <c r="B144" s="102" t="s">
        <v>393</v>
      </c>
      <c r="C144" s="689"/>
      <c r="D144" s="9">
        <f>E144+G144</f>
        <v>0</v>
      </c>
      <c r="E144" s="9"/>
      <c r="F144" s="8"/>
      <c r="G144" s="8"/>
    </row>
    <row r="145" spans="1:7" ht="38.25">
      <c r="A145" s="11" t="s">
        <v>48</v>
      </c>
      <c r="B145" s="108" t="s">
        <v>103</v>
      </c>
      <c r="C145" s="6" t="s">
        <v>135</v>
      </c>
      <c r="D145" s="20">
        <f>D146+D147+D148+D149</f>
        <v>9.2</v>
      </c>
      <c r="E145" s="20">
        <f>E146+E147+E148+E149</f>
        <v>9.2</v>
      </c>
      <c r="F145" s="20">
        <f>F146+F147+F148+F149</f>
        <v>7.2</v>
      </c>
      <c r="G145" s="20">
        <f>G146+G147+G148+G149</f>
        <v>0</v>
      </c>
    </row>
    <row r="146" spans="1:7" ht="12.75">
      <c r="A146" s="12" t="s">
        <v>248</v>
      </c>
      <c r="B146" s="109" t="s">
        <v>87</v>
      </c>
      <c r="C146" s="67"/>
      <c r="D146" s="8">
        <f aca="true" t="shared" si="6" ref="D146:D155">E146+G146</f>
        <v>4.7</v>
      </c>
      <c r="E146" s="8">
        <v>4.7</v>
      </c>
      <c r="F146" s="8">
        <v>3.7</v>
      </c>
      <c r="G146" s="8"/>
    </row>
    <row r="147" spans="1:7" ht="12.75">
      <c r="A147" s="12" t="s">
        <v>364</v>
      </c>
      <c r="B147" s="79" t="s">
        <v>88</v>
      </c>
      <c r="C147" s="67"/>
      <c r="D147" s="8">
        <f>E147+G147</f>
        <v>4.5</v>
      </c>
      <c r="E147" s="8">
        <v>4.5</v>
      </c>
      <c r="F147" s="8">
        <v>3.5</v>
      </c>
      <c r="G147" s="8"/>
    </row>
    <row r="148" spans="1:7" ht="12.75">
      <c r="A148" s="12" t="s">
        <v>364</v>
      </c>
      <c r="B148" s="79" t="s">
        <v>415</v>
      </c>
      <c r="C148" s="67"/>
      <c r="D148" s="8">
        <f t="shared" si="6"/>
        <v>0</v>
      </c>
      <c r="E148" s="8"/>
      <c r="F148" s="8"/>
      <c r="G148" s="8"/>
    </row>
    <row r="149" spans="1:7" ht="12.75" customHeight="1">
      <c r="A149" s="123" t="s">
        <v>365</v>
      </c>
      <c r="B149" s="81" t="s">
        <v>90</v>
      </c>
      <c r="C149" s="67"/>
      <c r="D149" s="8">
        <f t="shared" si="6"/>
        <v>0</v>
      </c>
      <c r="E149" s="8"/>
      <c r="F149" s="8"/>
      <c r="G149" s="8"/>
    </row>
    <row r="150" spans="1:7" ht="12.75" customHeight="1">
      <c r="A150" s="138" t="s">
        <v>230</v>
      </c>
      <c r="B150" s="153" t="s">
        <v>180</v>
      </c>
      <c r="C150" s="140" t="s">
        <v>137</v>
      </c>
      <c r="D150" s="141">
        <f t="shared" si="6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 customHeight="1">
      <c r="A151" s="18" t="s">
        <v>446</v>
      </c>
      <c r="B151" s="84" t="s">
        <v>447</v>
      </c>
      <c r="C151" s="139"/>
      <c r="D151" s="43">
        <f t="shared" si="6"/>
        <v>0</v>
      </c>
      <c r="E151" s="9"/>
      <c r="F151" s="8"/>
      <c r="G151" s="8"/>
    </row>
    <row r="152" spans="1:7" ht="12.75">
      <c r="A152" s="11" t="s">
        <v>231</v>
      </c>
      <c r="B152" s="90" t="s">
        <v>413</v>
      </c>
      <c r="C152" s="122" t="s">
        <v>35</v>
      </c>
      <c r="D152" s="94">
        <f>E152+G152</f>
        <v>0</v>
      </c>
      <c r="E152" s="94">
        <f>E153</f>
        <v>0</v>
      </c>
      <c r="F152" s="94">
        <f>F153</f>
        <v>0</v>
      </c>
      <c r="G152" s="94">
        <f>G153</f>
        <v>0</v>
      </c>
    </row>
    <row r="153" spans="1:7" ht="12.75">
      <c r="A153" s="15"/>
      <c r="B153" s="6" t="s">
        <v>478</v>
      </c>
      <c r="C153" s="122"/>
      <c r="D153" s="94">
        <f>E153+G153</f>
        <v>0</v>
      </c>
      <c r="E153" s="94"/>
      <c r="F153" s="94"/>
      <c r="G153" s="94"/>
    </row>
    <row r="154" spans="1:7" ht="12.75">
      <c r="A154" s="15" t="s">
        <v>477</v>
      </c>
      <c r="B154" s="6" t="s">
        <v>74</v>
      </c>
      <c r="C154" s="6" t="s">
        <v>132</v>
      </c>
      <c r="D154" s="94">
        <f t="shared" si="6"/>
        <v>0</v>
      </c>
      <c r="E154" s="94">
        <f>E155</f>
        <v>0</v>
      </c>
      <c r="F154" s="94">
        <f>F155</f>
        <v>0</v>
      </c>
      <c r="G154" s="94">
        <f>G155</f>
        <v>0</v>
      </c>
    </row>
    <row r="155" spans="1:7" ht="12.75">
      <c r="A155" s="18" t="s">
        <v>366</v>
      </c>
      <c r="B155" s="77" t="s">
        <v>106</v>
      </c>
      <c r="C155" s="6"/>
      <c r="D155" s="94">
        <f t="shared" si="6"/>
        <v>0</v>
      </c>
      <c r="E155" s="8"/>
      <c r="F155" s="8"/>
      <c r="G155" s="8"/>
    </row>
    <row r="156" spans="1:7" ht="12.75">
      <c r="A156" s="15" t="s">
        <v>49</v>
      </c>
      <c r="B156" s="6" t="s">
        <v>6</v>
      </c>
      <c r="C156" s="6"/>
      <c r="D156" s="94">
        <f aca="true" t="shared" si="7" ref="D156:D161">E156+G156</f>
        <v>7.6</v>
      </c>
      <c r="E156" s="94">
        <f>E162+E168+E157+E166+E160</f>
        <v>7.6</v>
      </c>
      <c r="F156" s="94">
        <f>F162+F168+F157+F166+F160</f>
        <v>4.1000000000000005</v>
      </c>
      <c r="G156" s="94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0">
        <f t="shared" si="7"/>
        <v>0</v>
      </c>
      <c r="E157" s="94">
        <f>E158+E159</f>
        <v>0</v>
      </c>
      <c r="F157" s="94">
        <f>F158+F159</f>
        <v>0</v>
      </c>
      <c r="G157" s="94">
        <f>G158+G159</f>
        <v>0</v>
      </c>
    </row>
    <row r="158" spans="1:7" ht="12.75">
      <c r="A158" s="12" t="s">
        <v>363</v>
      </c>
      <c r="B158" s="109" t="s">
        <v>89</v>
      </c>
      <c r="C158" s="88"/>
      <c r="D158" s="8">
        <f t="shared" si="7"/>
        <v>0</v>
      </c>
      <c r="E158" s="96"/>
      <c r="F158" s="94"/>
      <c r="G158" s="94"/>
    </row>
    <row r="159" spans="1:7" ht="12.75">
      <c r="A159" s="12" t="s">
        <v>362</v>
      </c>
      <c r="B159" s="25" t="s">
        <v>116</v>
      </c>
      <c r="C159" s="89"/>
      <c r="D159" s="8">
        <f t="shared" si="7"/>
        <v>0</v>
      </c>
      <c r="E159" s="96"/>
      <c r="F159" s="94"/>
      <c r="G159" s="94"/>
    </row>
    <row r="160" spans="1:7" ht="25.5">
      <c r="A160" s="11" t="s">
        <v>52</v>
      </c>
      <c r="B160" s="108" t="s">
        <v>101</v>
      </c>
      <c r="C160" s="688" t="s">
        <v>133</v>
      </c>
      <c r="D160" s="20">
        <f t="shared" si="7"/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 t="s">
        <v>120</v>
      </c>
      <c r="B161" s="102" t="s">
        <v>393</v>
      </c>
      <c r="C161" s="689"/>
      <c r="D161" s="9">
        <f t="shared" si="7"/>
        <v>0</v>
      </c>
      <c r="E161" s="9"/>
      <c r="F161" s="8"/>
      <c r="G161" s="8"/>
    </row>
    <row r="162" spans="1:7" ht="38.25">
      <c r="A162" s="11" t="s">
        <v>53</v>
      </c>
      <c r="B162" s="108" t="s">
        <v>103</v>
      </c>
      <c r="C162" s="6" t="s">
        <v>135</v>
      </c>
      <c r="D162" s="94">
        <f>D163+D164+D165</f>
        <v>7.6</v>
      </c>
      <c r="E162" s="94">
        <f>E163+E164+E165</f>
        <v>7.6</v>
      </c>
      <c r="F162" s="94">
        <f>F163+F164+F165</f>
        <v>4.1000000000000005</v>
      </c>
      <c r="G162" s="94">
        <f>G163+G164+G165</f>
        <v>0</v>
      </c>
    </row>
    <row r="163" spans="1:7" ht="12.75">
      <c r="A163" s="12" t="s">
        <v>248</v>
      </c>
      <c r="B163" s="109" t="s">
        <v>87</v>
      </c>
      <c r="C163" s="67"/>
      <c r="D163" s="8">
        <f aca="true" t="shared" si="8" ref="D163:D169">E163+G163</f>
        <v>4.7</v>
      </c>
      <c r="E163" s="8">
        <v>4.7</v>
      </c>
      <c r="F163" s="8">
        <v>3.2</v>
      </c>
      <c r="G163" s="8"/>
    </row>
    <row r="164" spans="1:7" ht="12.75">
      <c r="A164" s="12" t="s">
        <v>364</v>
      </c>
      <c r="B164" s="79" t="s">
        <v>88</v>
      </c>
      <c r="C164" s="67"/>
      <c r="D164" s="8">
        <f t="shared" si="8"/>
        <v>2.9</v>
      </c>
      <c r="E164" s="8">
        <v>2.9</v>
      </c>
      <c r="F164" s="8">
        <v>0.9</v>
      </c>
      <c r="G164" s="8"/>
    </row>
    <row r="165" spans="1:7" ht="15" customHeight="1">
      <c r="A165" s="12" t="s">
        <v>364</v>
      </c>
      <c r="B165" s="79" t="s">
        <v>415</v>
      </c>
      <c r="C165" s="67"/>
      <c r="D165" s="8">
        <f t="shared" si="8"/>
        <v>0</v>
      </c>
      <c r="E165" s="8"/>
      <c r="F165" s="8"/>
      <c r="G165" s="8"/>
    </row>
    <row r="166" spans="1:7" ht="27.75" customHeight="1">
      <c r="A166" s="15" t="s">
        <v>194</v>
      </c>
      <c r="B166" s="153" t="s">
        <v>180</v>
      </c>
      <c r="C166" s="140" t="s">
        <v>137</v>
      </c>
      <c r="D166" s="141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" customHeight="1">
      <c r="A167" s="18" t="s">
        <v>446</v>
      </c>
      <c r="B167" s="102" t="s">
        <v>447</v>
      </c>
      <c r="C167" s="139"/>
      <c r="D167" s="43">
        <f t="shared" si="8"/>
        <v>0</v>
      </c>
      <c r="E167" s="9"/>
      <c r="F167" s="8"/>
      <c r="G167" s="8"/>
    </row>
    <row r="168" spans="1:7" ht="12.75">
      <c r="A168" s="15" t="s">
        <v>464</v>
      </c>
      <c r="B168" s="6" t="s">
        <v>74</v>
      </c>
      <c r="C168" s="6" t="s">
        <v>132</v>
      </c>
      <c r="D168" s="94">
        <f t="shared" si="8"/>
        <v>0</v>
      </c>
      <c r="E168" s="94">
        <f>E169</f>
        <v>0</v>
      </c>
      <c r="F168" s="94">
        <f>F169</f>
        <v>0</v>
      </c>
      <c r="G168" s="94">
        <f>G169</f>
        <v>0</v>
      </c>
    </row>
    <row r="169" spans="1:7" ht="12.75">
      <c r="A169" s="12" t="s">
        <v>366</v>
      </c>
      <c r="B169" s="77" t="s">
        <v>106</v>
      </c>
      <c r="C169" s="90"/>
      <c r="D169" s="95">
        <f t="shared" si="8"/>
        <v>0</v>
      </c>
      <c r="E169" s="95"/>
      <c r="F169" s="95"/>
      <c r="G169" s="95"/>
    </row>
    <row r="170" spans="1:7" ht="12.75">
      <c r="A170" s="12" t="s">
        <v>54</v>
      </c>
      <c r="B170" s="6" t="s">
        <v>7</v>
      </c>
      <c r="C170" s="6"/>
      <c r="D170" s="30">
        <f>E170+G170</f>
        <v>14.3</v>
      </c>
      <c r="E170" s="33">
        <f>E171+E176+E1780+E181</f>
        <v>6.3999999999999995</v>
      </c>
      <c r="F170" s="33">
        <f>F171+F176+F1780+F181</f>
        <v>4.9</v>
      </c>
      <c r="G170" s="33">
        <f>G171+G176+G1780+G181</f>
        <v>7.9</v>
      </c>
    </row>
    <row r="171" spans="1:7" ht="12.75">
      <c r="A171" s="11" t="s">
        <v>56</v>
      </c>
      <c r="B171" s="7" t="s">
        <v>100</v>
      </c>
      <c r="C171" s="14" t="s">
        <v>131</v>
      </c>
      <c r="D171" s="94">
        <f>D172+D173+D174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363</v>
      </c>
      <c r="B172" s="117" t="s">
        <v>89</v>
      </c>
      <c r="C172" s="14"/>
      <c r="D172" s="96">
        <f aca="true" t="shared" si="9" ref="D172:D179">E172+G172</f>
        <v>0</v>
      </c>
      <c r="E172" s="9"/>
      <c r="F172" s="8"/>
      <c r="G172" s="8"/>
    </row>
    <row r="173" spans="1:7" ht="12.75">
      <c r="A173" s="12" t="s">
        <v>362</v>
      </c>
      <c r="B173" s="172" t="s">
        <v>142</v>
      </c>
      <c r="C173" s="90"/>
      <c r="D173" s="96">
        <f t="shared" si="9"/>
        <v>0</v>
      </c>
      <c r="E173" s="9"/>
      <c r="F173" s="8"/>
      <c r="G173" s="8"/>
    </row>
    <row r="174" spans="1:7" ht="25.5">
      <c r="A174" s="11" t="s">
        <v>57</v>
      </c>
      <c r="B174" s="92" t="s">
        <v>101</v>
      </c>
      <c r="C174" s="688" t="s">
        <v>133</v>
      </c>
      <c r="D174" s="87">
        <f t="shared" si="9"/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102" t="s">
        <v>393</v>
      </c>
      <c r="C175" s="689"/>
      <c r="D175" s="9">
        <f t="shared" si="9"/>
        <v>0</v>
      </c>
      <c r="E175" s="9"/>
      <c r="F175" s="8"/>
      <c r="G175" s="8"/>
    </row>
    <row r="176" spans="1:7" ht="38.25">
      <c r="A176" s="11" t="s">
        <v>195</v>
      </c>
      <c r="B176" s="108" t="s">
        <v>103</v>
      </c>
      <c r="C176" s="83" t="s">
        <v>135</v>
      </c>
      <c r="D176" s="20">
        <f t="shared" si="9"/>
        <v>14.3</v>
      </c>
      <c r="E176" s="20">
        <f>E177+E178+E179+E180</f>
        <v>6.3999999999999995</v>
      </c>
      <c r="F176" s="20">
        <f>F177+F178+F179+F180</f>
        <v>4.9</v>
      </c>
      <c r="G176" s="20">
        <f>G177+G178+G179+G180</f>
        <v>7.9</v>
      </c>
    </row>
    <row r="177" spans="1:7" ht="12.75">
      <c r="A177" s="12" t="s">
        <v>248</v>
      </c>
      <c r="B177" s="117" t="s">
        <v>87</v>
      </c>
      <c r="C177" s="109"/>
      <c r="D177" s="8">
        <f t="shared" si="9"/>
        <v>4.6</v>
      </c>
      <c r="E177" s="9">
        <v>4.6</v>
      </c>
      <c r="F177" s="8">
        <v>3.5</v>
      </c>
      <c r="G177" s="8"/>
    </row>
    <row r="178" spans="1:7" ht="12.75">
      <c r="A178" s="12" t="s">
        <v>364</v>
      </c>
      <c r="B178" s="102" t="s">
        <v>88</v>
      </c>
      <c r="C178" s="79"/>
      <c r="D178" s="8">
        <f t="shared" si="9"/>
        <v>1.2</v>
      </c>
      <c r="E178" s="9">
        <v>1.2</v>
      </c>
      <c r="F178" s="8">
        <v>0.9</v>
      </c>
      <c r="G178" s="8"/>
    </row>
    <row r="179" spans="1:7" ht="15.75">
      <c r="A179" s="12" t="s">
        <v>364</v>
      </c>
      <c r="B179" s="102" t="s">
        <v>415</v>
      </c>
      <c r="C179" s="175"/>
      <c r="D179" s="8">
        <f t="shared" si="9"/>
        <v>7.9</v>
      </c>
      <c r="E179" s="9"/>
      <c r="F179" s="8"/>
      <c r="G179" s="8">
        <v>7.9</v>
      </c>
    </row>
    <row r="180" spans="1:7" ht="15.75">
      <c r="A180" s="17" t="s">
        <v>153</v>
      </c>
      <c r="B180" s="171" t="s">
        <v>162</v>
      </c>
      <c r="C180" s="176"/>
      <c r="D180" s="8">
        <f>E180+G180</f>
        <v>0.6</v>
      </c>
      <c r="E180" s="9">
        <v>0.6</v>
      </c>
      <c r="F180" s="8">
        <v>0.5</v>
      </c>
      <c r="G180" s="8"/>
    </row>
    <row r="181" spans="1:7" ht="26.25">
      <c r="A181" s="11" t="s">
        <v>196</v>
      </c>
      <c r="B181" s="153" t="s">
        <v>180</v>
      </c>
      <c r="C181" s="140" t="s">
        <v>137</v>
      </c>
      <c r="D181" s="8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446</v>
      </c>
      <c r="B182" s="102" t="s">
        <v>447</v>
      </c>
      <c r="C182" s="139"/>
      <c r="D182" s="43">
        <f>E182+G182</f>
        <v>0</v>
      </c>
      <c r="E182" s="9"/>
      <c r="F182" s="8"/>
      <c r="G182" s="8"/>
    </row>
    <row r="183" spans="1:7" ht="15.75">
      <c r="A183" s="11" t="s">
        <v>377</v>
      </c>
      <c r="B183" s="6" t="s">
        <v>74</v>
      </c>
      <c r="C183" s="6" t="s">
        <v>132</v>
      </c>
      <c r="D183" s="141">
        <f>E183+G183</f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366</v>
      </c>
      <c r="B184" s="77" t="s">
        <v>106</v>
      </c>
      <c r="C184" s="90"/>
      <c r="D184" s="94">
        <f>E184+G184</f>
        <v>0</v>
      </c>
      <c r="E184" s="27"/>
      <c r="F184" s="95"/>
      <c r="G184" s="95"/>
    </row>
    <row r="185" spans="1:7" ht="12.75">
      <c r="A185" s="82" t="s">
        <v>58</v>
      </c>
      <c r="B185" s="6" t="s">
        <v>443</v>
      </c>
      <c r="C185" s="84"/>
      <c r="D185" s="94">
        <f>D186+D191+D199+D201+D189</f>
        <v>33.1</v>
      </c>
      <c r="E185" s="94">
        <f>E186+E191+E199+E201+E189</f>
        <v>25.200000000000003</v>
      </c>
      <c r="F185" s="94">
        <f>F186+F191+F199+F201+F189</f>
        <v>16.2</v>
      </c>
      <c r="G185" s="94">
        <f>G186+G191+G199+G201+G189</f>
        <v>7.9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363</v>
      </c>
      <c r="B187" s="102" t="s">
        <v>89</v>
      </c>
      <c r="C187" s="109"/>
      <c r="D187" s="8">
        <f>E187+G187</f>
        <v>0</v>
      </c>
      <c r="E187" s="8">
        <f aca="true" t="shared" si="10" ref="E187:G188">E116+E130+E172+E158</f>
        <v>0</v>
      </c>
      <c r="F187" s="8">
        <f t="shared" si="10"/>
        <v>0</v>
      </c>
      <c r="G187" s="8">
        <f t="shared" si="10"/>
        <v>0</v>
      </c>
    </row>
    <row r="188" spans="1:7" ht="12.75">
      <c r="A188" s="12" t="s">
        <v>362</v>
      </c>
      <c r="B188" s="102" t="s">
        <v>116</v>
      </c>
      <c r="C188" s="79"/>
      <c r="D188" s="8">
        <f>E188+G188</f>
        <v>0</v>
      </c>
      <c r="E188" s="8">
        <f t="shared" si="10"/>
        <v>0</v>
      </c>
      <c r="F188" s="8">
        <f t="shared" si="10"/>
        <v>0</v>
      </c>
      <c r="G188" s="8">
        <f t="shared" si="10"/>
        <v>0</v>
      </c>
    </row>
    <row r="189" spans="1:7" ht="25.5">
      <c r="A189" s="16" t="s">
        <v>61</v>
      </c>
      <c r="B189" s="108" t="s">
        <v>101</v>
      </c>
      <c r="C189" s="79"/>
      <c r="D189" s="94">
        <f>D190</f>
        <v>0</v>
      </c>
      <c r="E189" s="94">
        <f>E190</f>
        <v>0</v>
      </c>
      <c r="F189" s="94">
        <f>F190</f>
        <v>0</v>
      </c>
      <c r="G189" s="94">
        <f>G190</f>
        <v>0</v>
      </c>
    </row>
    <row r="190" spans="1:7" ht="12.75">
      <c r="A190" s="173" t="s">
        <v>468</v>
      </c>
      <c r="B190" s="102" t="s">
        <v>393</v>
      </c>
      <c r="C190" s="79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108" t="s">
        <v>103</v>
      </c>
      <c r="C191" s="14" t="s">
        <v>135</v>
      </c>
      <c r="D191" s="94">
        <f>D192+D193+D194+D195+D196</f>
        <v>33.1</v>
      </c>
      <c r="E191" s="94">
        <f>E192+E193+E194+E195+E196</f>
        <v>25.200000000000003</v>
      </c>
      <c r="F191" s="94">
        <f>F192+F193+F194+F195+F196</f>
        <v>16.2</v>
      </c>
      <c r="G191" s="94">
        <f>G192+G193+G194+G195+G196</f>
        <v>7.9</v>
      </c>
    </row>
    <row r="192" spans="1:8" ht="12.75">
      <c r="A192" s="17" t="s">
        <v>248</v>
      </c>
      <c r="B192" s="109" t="s">
        <v>87</v>
      </c>
      <c r="C192" s="177"/>
      <c r="D192" s="8">
        <f>D177+D163+D146+D135+D121</f>
        <v>14</v>
      </c>
      <c r="E192" s="8">
        <f>E177+E163+E146+E135+E121</f>
        <v>14</v>
      </c>
      <c r="F192" s="8">
        <f>F177+F163+F146+F135+F121</f>
        <v>10.4</v>
      </c>
      <c r="G192" s="8">
        <f>G121+G135+G146+G163+G178</f>
        <v>0</v>
      </c>
      <c r="H192" s="231"/>
    </row>
    <row r="193" spans="1:12" ht="12.75">
      <c r="A193" s="17" t="s">
        <v>364</v>
      </c>
      <c r="B193" s="79" t="s">
        <v>88</v>
      </c>
      <c r="C193" s="178"/>
      <c r="D193" s="8">
        <f aca="true" t="shared" si="11" ref="D193:D200">E193+G193</f>
        <v>8.6</v>
      </c>
      <c r="E193" s="8">
        <f>E122+E136+E164+E178+E147</f>
        <v>8.6</v>
      </c>
      <c r="F193" s="8">
        <f>F122+F136+F164+F178+F147</f>
        <v>5.3</v>
      </c>
      <c r="G193" s="8">
        <f>G122+G136+G164+G178+G147</f>
        <v>0</v>
      </c>
      <c r="H193" s="231"/>
      <c r="L193" s="2" t="s">
        <v>91</v>
      </c>
    </row>
    <row r="194" spans="1:7" ht="12.75">
      <c r="A194" s="17" t="s">
        <v>364</v>
      </c>
      <c r="B194" s="79" t="s">
        <v>415</v>
      </c>
      <c r="C194" s="178"/>
      <c r="D194" s="8">
        <f>E194+G194</f>
        <v>9.9</v>
      </c>
      <c r="E194" s="8">
        <f>E179+E165+E148+E137+E123</f>
        <v>2</v>
      </c>
      <c r="F194" s="8">
        <f>F179+F165+F148+F137+F123</f>
        <v>0</v>
      </c>
      <c r="G194" s="8">
        <f>G179+G165+G148+G137+G123</f>
        <v>7.9</v>
      </c>
    </row>
    <row r="195" spans="1:7" ht="12.75">
      <c r="A195" s="17" t="s">
        <v>365</v>
      </c>
      <c r="B195" s="79" t="s">
        <v>90</v>
      </c>
      <c r="C195" s="76"/>
      <c r="D195" s="8">
        <f t="shared" si="11"/>
        <v>0</v>
      </c>
      <c r="E195" s="8">
        <f>E127+E141+E152+E168+E184</f>
        <v>0</v>
      </c>
      <c r="F195" s="8">
        <f>F127+F141+F152+F168+F184</f>
        <v>0</v>
      </c>
      <c r="G195" s="8">
        <f>G127+G141+G152+G168+G184</f>
        <v>0</v>
      </c>
    </row>
    <row r="196" spans="1:7" ht="12.75">
      <c r="A196" s="173" t="s">
        <v>153</v>
      </c>
      <c r="B196" s="81" t="s">
        <v>162</v>
      </c>
      <c r="C196" s="76"/>
      <c r="D196" s="8">
        <f>D180</f>
        <v>0.6</v>
      </c>
      <c r="E196" s="8">
        <f>E180</f>
        <v>0.6</v>
      </c>
      <c r="F196" s="8">
        <f>F180</f>
        <v>0.5</v>
      </c>
      <c r="G196" s="8">
        <f>G180</f>
        <v>0</v>
      </c>
    </row>
    <row r="197" spans="1:7" ht="26.25">
      <c r="A197" s="11" t="s">
        <v>198</v>
      </c>
      <c r="B197" s="154" t="s">
        <v>180</v>
      </c>
      <c r="C197" s="140" t="s">
        <v>137</v>
      </c>
      <c r="D197" s="141">
        <f t="shared" si="11"/>
        <v>0</v>
      </c>
      <c r="E197" s="20">
        <f>E198</f>
        <v>0</v>
      </c>
      <c r="F197" s="20">
        <f>F198</f>
        <v>0</v>
      </c>
      <c r="G197" s="20">
        <f>G198</f>
        <v>0</v>
      </c>
    </row>
    <row r="198" spans="1:7" ht="15.75">
      <c r="A198" s="12"/>
      <c r="B198" s="102" t="s">
        <v>447</v>
      </c>
      <c r="C198" s="139"/>
      <c r="D198" s="43">
        <f t="shared" si="11"/>
        <v>0</v>
      </c>
      <c r="E198" s="9">
        <f>E125+E139+E151+E167+E183</f>
        <v>0</v>
      </c>
      <c r="F198" s="9">
        <f>F125+F139+F151+F167+F183</f>
        <v>0</v>
      </c>
      <c r="G198" s="9">
        <f>G125+G139+G151+G167+G183</f>
        <v>0</v>
      </c>
    </row>
    <row r="199" spans="1:7" ht="12.75">
      <c r="A199" s="11" t="s">
        <v>494</v>
      </c>
      <c r="B199" s="90" t="s">
        <v>74</v>
      </c>
      <c r="C199" s="71" t="s">
        <v>132</v>
      </c>
      <c r="D199" s="94">
        <f>E199+G199</f>
        <v>0</v>
      </c>
      <c r="E199" s="94">
        <f>E200</f>
        <v>0</v>
      </c>
      <c r="F199" s="94">
        <f>F200</f>
        <v>0</v>
      </c>
      <c r="G199" s="94">
        <f>G200</f>
        <v>0</v>
      </c>
    </row>
    <row r="200" spans="1:7" ht="12.75">
      <c r="A200" s="12" t="s">
        <v>368</v>
      </c>
      <c r="B200" s="84" t="s">
        <v>106</v>
      </c>
      <c r="C200" s="1"/>
      <c r="D200" s="8">
        <f t="shared" si="11"/>
        <v>0</v>
      </c>
      <c r="E200" s="94">
        <f>E127+E141+E155+E169+E184</f>
        <v>0</v>
      </c>
      <c r="F200" s="94">
        <f>F127+F141+F155+F169+F184</f>
        <v>0</v>
      </c>
      <c r="G200" s="94">
        <f>G127+G141+G155+G169+G184</f>
        <v>0</v>
      </c>
    </row>
    <row r="201" spans="1:7" ht="12.75">
      <c r="A201" s="11" t="s">
        <v>492</v>
      </c>
      <c r="B201" s="7" t="s">
        <v>145</v>
      </c>
      <c r="C201" s="71" t="s">
        <v>35</v>
      </c>
      <c r="D201" s="20">
        <f>D202</f>
        <v>0</v>
      </c>
      <c r="E201" s="20">
        <f>E202</f>
        <v>0</v>
      </c>
      <c r="F201" s="20">
        <f>F202</f>
        <v>0</v>
      </c>
      <c r="G201" s="20">
        <f>G202</f>
        <v>0</v>
      </c>
    </row>
    <row r="202" spans="1:7" ht="12.75">
      <c r="A202" s="12" t="s">
        <v>368</v>
      </c>
      <c r="B202" s="79" t="s">
        <v>401</v>
      </c>
      <c r="C202" s="7"/>
      <c r="D202" s="8">
        <f>E202+G202</f>
        <v>0</v>
      </c>
      <c r="E202" s="8">
        <f>E152</f>
        <v>0</v>
      </c>
      <c r="F202" s="8">
        <f>F152</f>
        <v>0</v>
      </c>
      <c r="G202" s="8">
        <f>G152</f>
        <v>0</v>
      </c>
    </row>
    <row r="203" spans="1:7" ht="12.75">
      <c r="A203" s="11" t="s">
        <v>62</v>
      </c>
      <c r="B203" s="6" t="s">
        <v>108</v>
      </c>
      <c r="C203" s="7"/>
      <c r="D203" s="94">
        <f>D204</f>
        <v>10.9</v>
      </c>
      <c r="E203" s="94">
        <f>E204</f>
        <v>10.9</v>
      </c>
      <c r="F203" s="94">
        <f>F204</f>
        <v>8.8</v>
      </c>
      <c r="G203" s="94">
        <f>G204</f>
        <v>0</v>
      </c>
    </row>
    <row r="204" spans="1:7" ht="25.5">
      <c r="A204" s="12" t="s">
        <v>63</v>
      </c>
      <c r="B204" s="116" t="s">
        <v>101</v>
      </c>
      <c r="C204" s="71" t="s">
        <v>133</v>
      </c>
      <c r="D204" s="94">
        <f>E204+G204</f>
        <v>10.9</v>
      </c>
      <c r="E204" s="8">
        <v>10.9</v>
      </c>
      <c r="F204" s="8">
        <v>8.8</v>
      </c>
      <c r="G204" s="8"/>
    </row>
    <row r="205" spans="1:7" ht="12.75">
      <c r="A205" s="11" t="s">
        <v>64</v>
      </c>
      <c r="B205" s="131" t="s">
        <v>579</v>
      </c>
      <c r="C205" s="308"/>
      <c r="D205" s="87">
        <f>E205+G205</f>
        <v>0</v>
      </c>
      <c r="E205" s="94">
        <f>E206</f>
        <v>0</v>
      </c>
      <c r="F205" s="94">
        <f>F206</f>
        <v>0</v>
      </c>
      <c r="G205" s="94">
        <f>G206</f>
        <v>0</v>
      </c>
    </row>
    <row r="206" spans="1:7" ht="12.75">
      <c r="A206" s="12" t="s">
        <v>65</v>
      </c>
      <c r="B206" s="7" t="s">
        <v>145</v>
      </c>
      <c r="C206" s="308"/>
      <c r="D206" s="87">
        <f>E206+G206</f>
        <v>0</v>
      </c>
      <c r="E206" s="94">
        <f>E207+E208</f>
        <v>0</v>
      </c>
      <c r="F206" s="94">
        <f>F207+F208</f>
        <v>0</v>
      </c>
      <c r="G206" s="94">
        <f>G207+G208</f>
        <v>0</v>
      </c>
    </row>
    <row r="207" spans="1:7" ht="12.75">
      <c r="A207" s="12" t="s">
        <v>126</v>
      </c>
      <c r="B207" s="114" t="s">
        <v>71</v>
      </c>
      <c r="C207" s="308"/>
      <c r="D207" s="8">
        <f>E207+G207</f>
        <v>0</v>
      </c>
      <c r="E207" s="94"/>
      <c r="F207" s="94"/>
      <c r="G207" s="94"/>
    </row>
    <row r="208" spans="1:7" ht="12.75">
      <c r="A208" s="12" t="s">
        <v>493</v>
      </c>
      <c r="B208" s="114" t="s">
        <v>72</v>
      </c>
      <c r="C208" s="91"/>
      <c r="D208" s="8">
        <f>E208+G208</f>
        <v>0</v>
      </c>
      <c r="E208" s="8"/>
      <c r="F208" s="8"/>
      <c r="G208" s="94"/>
    </row>
    <row r="209" spans="1:7" ht="15.75" customHeight="1">
      <c r="A209" s="130" t="s">
        <v>66</v>
      </c>
      <c r="B209" s="309" t="s">
        <v>306</v>
      </c>
      <c r="C209" s="308"/>
      <c r="D209" s="20">
        <f>D210</f>
        <v>0</v>
      </c>
      <c r="E209" s="20">
        <f>E210</f>
        <v>0</v>
      </c>
      <c r="F209" s="20">
        <f>F210</f>
        <v>0</v>
      </c>
      <c r="G209" s="20">
        <f>G210</f>
        <v>0</v>
      </c>
    </row>
    <row r="210" spans="1:7" ht="12.75">
      <c r="A210" s="12" t="s">
        <v>67</v>
      </c>
      <c r="B210" s="5" t="s">
        <v>100</v>
      </c>
      <c r="C210" s="309" t="s">
        <v>131</v>
      </c>
      <c r="D210" s="8">
        <f>E210+G210</f>
        <v>0</v>
      </c>
      <c r="E210" s="8"/>
      <c r="F210" s="8"/>
      <c r="G210" s="94"/>
    </row>
    <row r="211" spans="1:7" ht="17.25" customHeight="1">
      <c r="A211" s="11" t="s">
        <v>263</v>
      </c>
      <c r="B211" s="131" t="s">
        <v>412</v>
      </c>
      <c r="C211" s="7"/>
      <c r="D211" s="94">
        <f>E211+G211</f>
        <v>0</v>
      </c>
      <c r="E211" s="94">
        <f>E212</f>
        <v>0</v>
      </c>
      <c r="F211" s="94">
        <f>F212</f>
        <v>0</v>
      </c>
      <c r="G211" s="94">
        <f>G212</f>
        <v>0</v>
      </c>
    </row>
    <row r="212" spans="1:7" ht="38.25">
      <c r="A212" s="11" t="s">
        <v>205</v>
      </c>
      <c r="B212" s="92" t="s">
        <v>103</v>
      </c>
      <c r="C212" s="7" t="s">
        <v>135</v>
      </c>
      <c r="D212" s="8">
        <f>E212+G212</f>
        <v>0</v>
      </c>
      <c r="E212" s="8"/>
      <c r="F212" s="8"/>
      <c r="G212" s="8"/>
    </row>
    <row r="213" spans="1:7" ht="12.75">
      <c r="A213" s="11" t="s">
        <v>384</v>
      </c>
      <c r="B213" s="153" t="s">
        <v>22</v>
      </c>
      <c r="C213" s="688" t="s">
        <v>137</v>
      </c>
      <c r="D213" s="94">
        <f>D214</f>
        <v>0</v>
      </c>
      <c r="E213" s="94">
        <f aca="true" t="shared" si="12" ref="E213:G214">E214</f>
        <v>0</v>
      </c>
      <c r="F213" s="94">
        <f t="shared" si="12"/>
        <v>0</v>
      </c>
      <c r="G213" s="94">
        <f t="shared" si="12"/>
        <v>0</v>
      </c>
    </row>
    <row r="214" spans="1:7" ht="25.5">
      <c r="A214" s="11" t="s">
        <v>307</v>
      </c>
      <c r="B214" s="153" t="s">
        <v>180</v>
      </c>
      <c r="C214" s="690"/>
      <c r="D214" s="94">
        <f>D215</f>
        <v>0</v>
      </c>
      <c r="E214" s="94">
        <f t="shared" si="12"/>
        <v>0</v>
      </c>
      <c r="F214" s="94">
        <f t="shared" si="12"/>
        <v>0</v>
      </c>
      <c r="G214" s="94">
        <f t="shared" si="12"/>
        <v>0</v>
      </c>
    </row>
    <row r="215" spans="1:7" ht="12.75">
      <c r="A215" s="11" t="s">
        <v>308</v>
      </c>
      <c r="B215" s="308" t="s">
        <v>568</v>
      </c>
      <c r="C215" s="689"/>
      <c r="D215" s="8">
        <f>E215+G215</f>
        <v>0</v>
      </c>
      <c r="E215" s="8"/>
      <c r="F215" s="8"/>
      <c r="G215" s="8"/>
    </row>
    <row r="216" spans="1:7" ht="12.75">
      <c r="A216" s="11" t="s">
        <v>385</v>
      </c>
      <c r="B216" s="6" t="s">
        <v>127</v>
      </c>
      <c r="C216" s="7"/>
      <c r="D216" s="149">
        <f aca="true" t="shared" si="13" ref="D216:D225">E216+G216</f>
        <v>487.285</v>
      </c>
      <c r="E216" s="149">
        <f>E217+E218+E219+E220+E221+E222+E224+E225+E226+E223</f>
        <v>395.97700000000003</v>
      </c>
      <c r="F216" s="149">
        <f>F217+F218+F219+F220+F221+F222+F224+F225+F226+F223</f>
        <v>167</v>
      </c>
      <c r="G216" s="149">
        <f>G217+G218+G219+G220+G221+G222+G224+G225+G226+G223</f>
        <v>91.308</v>
      </c>
    </row>
    <row r="217" spans="1:7" ht="12.75">
      <c r="A217" s="11" t="s">
        <v>569</v>
      </c>
      <c r="B217" s="92" t="s">
        <v>100</v>
      </c>
      <c r="C217" s="7" t="s">
        <v>131</v>
      </c>
      <c r="D217" s="94">
        <f t="shared" si="13"/>
        <v>131</v>
      </c>
      <c r="E217" s="94">
        <f>E14+E88+E91+E103+E106+E109+E112+E186+E210</f>
        <v>131</v>
      </c>
      <c r="F217" s="94">
        <f>F14+F88+F91+F103+F106+F109+F112+F186+F210</f>
        <v>95.2</v>
      </c>
      <c r="G217" s="94">
        <f>G14+G88+G91+G103+G106+G109+G112+G186+G210</f>
        <v>0</v>
      </c>
    </row>
    <row r="218" spans="1:7" ht="25.5">
      <c r="A218" s="11" t="s">
        <v>570</v>
      </c>
      <c r="B218" s="180" t="s">
        <v>101</v>
      </c>
      <c r="C218" s="7" t="s">
        <v>133</v>
      </c>
      <c r="D218" s="94">
        <f t="shared" si="13"/>
        <v>43.7</v>
      </c>
      <c r="E218" s="94">
        <f>E63+E189+E204</f>
        <v>43.7</v>
      </c>
      <c r="F218" s="94">
        <f>F63+F189+F204</f>
        <v>13.8</v>
      </c>
      <c r="G218" s="94">
        <f>G63+G189+G204</f>
        <v>0</v>
      </c>
    </row>
    <row r="219" spans="1:7" ht="38.25">
      <c r="A219" s="11" t="s">
        <v>571</v>
      </c>
      <c r="B219" s="92" t="s">
        <v>103</v>
      </c>
      <c r="C219" s="7" t="s">
        <v>135</v>
      </c>
      <c r="D219" s="94">
        <f t="shared" si="13"/>
        <v>134.1</v>
      </c>
      <c r="E219" s="94">
        <f>E24+E61+E191+E212</f>
        <v>126.2</v>
      </c>
      <c r="F219" s="94">
        <f>F24+F61+F191+F212</f>
        <v>58</v>
      </c>
      <c r="G219" s="94">
        <f>G24+G61+G191+G212</f>
        <v>7.9</v>
      </c>
    </row>
    <row r="220" spans="1:7" ht="25.5">
      <c r="A220" s="11" t="s">
        <v>572</v>
      </c>
      <c r="B220" s="116" t="s">
        <v>207</v>
      </c>
      <c r="C220" s="7" t="s">
        <v>134</v>
      </c>
      <c r="D220" s="94">
        <f t="shared" si="13"/>
        <v>26.3</v>
      </c>
      <c r="E220" s="94">
        <f>E37</f>
        <v>19</v>
      </c>
      <c r="F220" s="94">
        <f>F37</f>
        <v>0</v>
      </c>
      <c r="G220" s="94">
        <f>G37</f>
        <v>7.3</v>
      </c>
    </row>
    <row r="221" spans="1:7" ht="12.75">
      <c r="A221" s="11" t="s">
        <v>573</v>
      </c>
      <c r="B221" s="92" t="s">
        <v>107</v>
      </c>
      <c r="C221" s="7" t="s">
        <v>136</v>
      </c>
      <c r="D221" s="94">
        <f t="shared" si="13"/>
        <v>107.00800000000001</v>
      </c>
      <c r="E221" s="94">
        <f>E42</f>
        <v>45.6</v>
      </c>
      <c r="F221" s="94">
        <f>F42</f>
        <v>0</v>
      </c>
      <c r="G221" s="94">
        <f>G42</f>
        <v>61.408</v>
      </c>
    </row>
    <row r="222" spans="1:7" ht="29.25" customHeight="1">
      <c r="A222" s="11" t="s">
        <v>574</v>
      </c>
      <c r="B222" s="131" t="s">
        <v>180</v>
      </c>
      <c r="C222" s="7" t="s">
        <v>137</v>
      </c>
      <c r="D222" s="94">
        <f t="shared" si="13"/>
        <v>0</v>
      </c>
      <c r="E222" s="94">
        <f>E197+E214</f>
        <v>0</v>
      </c>
      <c r="F222" s="94">
        <f>F197+F214</f>
        <v>0</v>
      </c>
      <c r="G222" s="94">
        <f>G197+G214</f>
        <v>0</v>
      </c>
    </row>
    <row r="223" spans="1:7" ht="15" customHeight="1">
      <c r="A223" s="11" t="s">
        <v>583</v>
      </c>
      <c r="B223" s="309" t="s">
        <v>476</v>
      </c>
      <c r="C223" s="7" t="s">
        <v>176</v>
      </c>
      <c r="D223" s="94">
        <f>E223+G223</f>
        <v>0</v>
      </c>
      <c r="E223" s="94">
        <f>E59</f>
        <v>0</v>
      </c>
      <c r="F223" s="94">
        <f>F59</f>
        <v>0</v>
      </c>
      <c r="G223" s="94">
        <f>G59</f>
        <v>0</v>
      </c>
    </row>
    <row r="224" spans="1:7" ht="12.75">
      <c r="A224" s="63" t="s">
        <v>575</v>
      </c>
      <c r="B224" s="309" t="s">
        <v>74</v>
      </c>
      <c r="C224" s="70" t="s">
        <v>132</v>
      </c>
      <c r="D224" s="94">
        <f t="shared" si="13"/>
        <v>39.577</v>
      </c>
      <c r="E224" s="94">
        <f>E50+E199</f>
        <v>24.877</v>
      </c>
      <c r="F224" s="94">
        <f>F50+F199</f>
        <v>0</v>
      </c>
      <c r="G224" s="94">
        <f>G50+G199</f>
        <v>14.7</v>
      </c>
    </row>
    <row r="225" spans="1:7" ht="12.75">
      <c r="A225" s="11" t="s">
        <v>576</v>
      </c>
      <c r="B225" s="309" t="s">
        <v>144</v>
      </c>
      <c r="C225" s="7" t="s">
        <v>33</v>
      </c>
      <c r="D225" s="94">
        <f t="shared" si="13"/>
        <v>5.6</v>
      </c>
      <c r="E225" s="94">
        <f>E52</f>
        <v>5.6</v>
      </c>
      <c r="F225" s="20"/>
      <c r="G225" s="20"/>
    </row>
    <row r="226" spans="1:7" ht="12.75">
      <c r="A226" s="135" t="s">
        <v>577</v>
      </c>
      <c r="B226" s="6" t="s">
        <v>145</v>
      </c>
      <c r="C226" s="7" t="s">
        <v>35</v>
      </c>
      <c r="D226" s="20">
        <f>D212-D207</f>
        <v>0</v>
      </c>
      <c r="E226" s="20">
        <f>E55+E201+E206</f>
        <v>0</v>
      </c>
      <c r="F226" s="20">
        <f>F55+F201+F206</f>
        <v>0</v>
      </c>
      <c r="G226" s="20">
        <f>G55+G201+G206</f>
        <v>0</v>
      </c>
    </row>
    <row r="227" spans="1:7" ht="15">
      <c r="A227" s="11" t="s">
        <v>386</v>
      </c>
      <c r="B227" s="93" t="s">
        <v>445</v>
      </c>
      <c r="C227" s="7"/>
      <c r="D227" s="147">
        <f>D216-D208</f>
        <v>487.285</v>
      </c>
      <c r="E227" s="147">
        <f>E216-E208</f>
        <v>395.97700000000003</v>
      </c>
      <c r="F227" s="147">
        <f>F216-F208</f>
        <v>167</v>
      </c>
      <c r="G227" s="147">
        <f>G216-G208</f>
        <v>91.308</v>
      </c>
    </row>
  </sheetData>
  <sheetProtection/>
  <mergeCells count="21">
    <mergeCell ref="C213:C215"/>
    <mergeCell ref="C58:C59"/>
    <mergeCell ref="C118:C119"/>
    <mergeCell ref="C120:C123"/>
    <mergeCell ref="C132:C133"/>
    <mergeCell ref="C143:C144"/>
    <mergeCell ref="C160:C161"/>
    <mergeCell ref="C174:C175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D14" sqref="D14:G34"/>
    </sheetView>
  </sheetViews>
  <sheetFormatPr defaultColWidth="9.140625" defaultRowHeight="12.75"/>
  <cols>
    <col min="1" max="1" width="3.7109375" style="2" customWidth="1"/>
    <col min="2" max="2" width="42.140625" style="2" customWidth="1"/>
    <col min="3" max="3" width="7.00390625" style="2" customWidth="1"/>
    <col min="4" max="4" width="6.8515625" style="2" customWidth="1"/>
    <col min="5" max="5" width="7.28125" style="2" customWidth="1"/>
    <col min="6" max="6" width="11.57421875" style="2" customWidth="1"/>
    <col min="7" max="7" width="7.2812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 customHeight="1">
      <c r="E1" s="157" t="s">
        <v>224</v>
      </c>
    </row>
    <row r="2" spans="5:7" ht="12.75">
      <c r="E2" s="626" t="s">
        <v>751</v>
      </c>
      <c r="F2" s="626"/>
      <c r="G2" s="626"/>
    </row>
    <row r="3" ht="14.25" customHeight="1">
      <c r="E3" s="158" t="s">
        <v>398</v>
      </c>
    </row>
    <row r="4" spans="5:7" ht="12.75">
      <c r="E4" s="626" t="s">
        <v>693</v>
      </c>
      <c r="F4" s="626"/>
      <c r="G4" s="626"/>
    </row>
    <row r="5" ht="10.5" customHeight="1"/>
    <row r="6" spans="1:8" ht="12.75">
      <c r="A6" s="718" t="s">
        <v>694</v>
      </c>
      <c r="B6" s="718"/>
      <c r="C6" s="718"/>
      <c r="D6" s="718"/>
      <c r="E6" s="718"/>
      <c r="F6" s="718"/>
      <c r="G6" s="718"/>
      <c r="H6" s="718"/>
    </row>
    <row r="7" spans="1:7" ht="12.75">
      <c r="A7" s="312"/>
      <c r="B7" s="718" t="s">
        <v>695</v>
      </c>
      <c r="C7" s="718"/>
      <c r="D7" s="718"/>
      <c r="E7" s="718"/>
      <c r="F7" s="718"/>
      <c r="G7" s="718"/>
    </row>
    <row r="8" spans="1:7" ht="13.5" customHeight="1">
      <c r="A8" s="258"/>
      <c r="B8" s="259"/>
      <c r="C8" s="259"/>
      <c r="D8" s="259"/>
      <c r="E8" s="259"/>
      <c r="F8" s="680" t="s">
        <v>399</v>
      </c>
      <c r="G8" s="680"/>
    </row>
    <row r="9" spans="1:7" ht="12.75" customHeight="1">
      <c r="A9" s="673" t="s">
        <v>356</v>
      </c>
      <c r="B9" s="719" t="s">
        <v>696</v>
      </c>
      <c r="C9" s="673" t="s">
        <v>697</v>
      </c>
      <c r="D9" s="713" t="s">
        <v>0</v>
      </c>
      <c r="E9" s="686" t="s">
        <v>8</v>
      </c>
      <c r="F9" s="686"/>
      <c r="G9" s="686"/>
    </row>
    <row r="10" spans="1:7" ht="12.75" customHeight="1">
      <c r="A10" s="674"/>
      <c r="B10" s="720"/>
      <c r="C10" s="674"/>
      <c r="D10" s="714"/>
      <c r="E10" s="686" t="s">
        <v>9</v>
      </c>
      <c r="F10" s="676"/>
      <c r="G10" s="673" t="s">
        <v>10</v>
      </c>
    </row>
    <row r="11" spans="1:7" ht="12.75" customHeight="1">
      <c r="A11" s="674"/>
      <c r="B11" s="720"/>
      <c r="C11" s="674"/>
      <c r="D11" s="714"/>
      <c r="E11" s="716" t="s">
        <v>11</v>
      </c>
      <c r="F11" s="62" t="s">
        <v>698</v>
      </c>
      <c r="G11" s="674"/>
    </row>
    <row r="12" spans="1:7" ht="12.75" customHeight="1">
      <c r="A12" s="675"/>
      <c r="B12" s="721"/>
      <c r="C12" s="675"/>
      <c r="D12" s="715"/>
      <c r="E12" s="717"/>
      <c r="F12" s="159" t="s">
        <v>699</v>
      </c>
      <c r="G12" s="675"/>
    </row>
    <row r="13" spans="1:8" ht="28.5" customHeight="1">
      <c r="A13" s="11" t="s">
        <v>12</v>
      </c>
      <c r="B13" s="260" t="s">
        <v>103</v>
      </c>
      <c r="C13" s="84" t="s">
        <v>135</v>
      </c>
      <c r="D13" s="20"/>
      <c r="E13" s="20"/>
      <c r="F13" s="261"/>
      <c r="G13" s="20"/>
      <c r="H13" s="262"/>
    </row>
    <row r="14" spans="1:7" ht="12.75">
      <c r="A14" s="12" t="s">
        <v>13</v>
      </c>
      <c r="B14" s="263" t="s">
        <v>1</v>
      </c>
      <c r="C14" s="5"/>
      <c r="D14" s="341">
        <f aca="true" t="shared" si="0" ref="D14:D19">E14+G14</f>
        <v>8.7</v>
      </c>
      <c r="E14" s="341">
        <v>6.7</v>
      </c>
      <c r="F14" s="341"/>
      <c r="G14" s="577">
        <v>2</v>
      </c>
    </row>
    <row r="15" spans="1:9" ht="12.75">
      <c r="A15" s="12" t="s">
        <v>14</v>
      </c>
      <c r="B15" s="264" t="s">
        <v>50</v>
      </c>
      <c r="C15" s="84"/>
      <c r="D15" s="341">
        <f t="shared" si="0"/>
        <v>0.2</v>
      </c>
      <c r="E15" s="341">
        <v>0.2</v>
      </c>
      <c r="F15" s="401"/>
      <c r="G15" s="401"/>
      <c r="I15" s="2"/>
    </row>
    <row r="16" spans="1:9" ht="12.75">
      <c r="A16" s="12" t="s">
        <v>15</v>
      </c>
      <c r="B16" s="264" t="s">
        <v>55</v>
      </c>
      <c r="C16" s="84"/>
      <c r="D16" s="341">
        <f t="shared" si="0"/>
        <v>0.9</v>
      </c>
      <c r="E16" s="341">
        <v>0.9</v>
      </c>
      <c r="F16" s="401"/>
      <c r="G16" s="401"/>
      <c r="I16" s="2"/>
    </row>
    <row r="17" spans="1:9" ht="12.75">
      <c r="A17" s="12" t="s">
        <v>16</v>
      </c>
      <c r="B17" s="263" t="s">
        <v>59</v>
      </c>
      <c r="C17" s="84"/>
      <c r="D17" s="341">
        <f t="shared" si="0"/>
        <v>7.3</v>
      </c>
      <c r="E17" s="341">
        <v>7.3</v>
      </c>
      <c r="F17" s="401"/>
      <c r="G17" s="401"/>
      <c r="I17" s="2"/>
    </row>
    <row r="18" spans="1:9" ht="12.75">
      <c r="A18" s="12" t="s">
        <v>70</v>
      </c>
      <c r="B18" s="263" t="s">
        <v>6</v>
      </c>
      <c r="C18" s="84"/>
      <c r="D18" s="341">
        <f t="shared" si="0"/>
        <v>0.8</v>
      </c>
      <c r="E18" s="341">
        <v>0.8</v>
      </c>
      <c r="F18" s="401"/>
      <c r="G18" s="401"/>
      <c r="I18" s="2"/>
    </row>
    <row r="19" spans="1:9" ht="12.75">
      <c r="A19" s="12" t="s">
        <v>129</v>
      </c>
      <c r="B19" s="263" t="s">
        <v>7</v>
      </c>
      <c r="C19" s="84"/>
      <c r="D19" s="341">
        <f t="shared" si="0"/>
        <v>0.9</v>
      </c>
      <c r="E19" s="341">
        <v>0.9</v>
      </c>
      <c r="F19" s="401"/>
      <c r="G19" s="341"/>
      <c r="I19" s="2"/>
    </row>
    <row r="20" spans="1:9" ht="13.5">
      <c r="A20" s="12" t="s">
        <v>140</v>
      </c>
      <c r="B20" s="265" t="s">
        <v>700</v>
      </c>
      <c r="C20" s="6"/>
      <c r="D20" s="578">
        <f>E20+G20</f>
        <v>10.100000000000001</v>
      </c>
      <c r="E20" s="578">
        <f>E15+E16+E17+E18+E19</f>
        <v>10.100000000000001</v>
      </c>
      <c r="F20" s="578">
        <f>F15+F16+F17+F18+F19</f>
        <v>0</v>
      </c>
      <c r="G20" s="578">
        <f>G15+G16+G17+G18+G19</f>
        <v>0</v>
      </c>
      <c r="I20" s="2"/>
    </row>
    <row r="21" spans="1:9" ht="26.25" customHeight="1">
      <c r="A21" s="11"/>
      <c r="B21" s="160" t="s">
        <v>701</v>
      </c>
      <c r="C21" s="6"/>
      <c r="D21" s="401">
        <f>D14+D20</f>
        <v>18.8</v>
      </c>
      <c r="E21" s="401">
        <f>E14+E20</f>
        <v>16.8</v>
      </c>
      <c r="F21" s="401">
        <f>F14+F20</f>
        <v>0</v>
      </c>
      <c r="G21" s="401">
        <f>G14+G20</f>
        <v>2</v>
      </c>
      <c r="I21" s="2"/>
    </row>
    <row r="22" spans="1:9" ht="12.75">
      <c r="A22" s="11" t="s">
        <v>17</v>
      </c>
      <c r="B22" s="161" t="s">
        <v>100</v>
      </c>
      <c r="C22" s="84" t="s">
        <v>131</v>
      </c>
      <c r="D22" s="401"/>
      <c r="E22" s="401"/>
      <c r="F22" s="401"/>
      <c r="G22" s="401"/>
      <c r="I22" s="2"/>
    </row>
    <row r="23" spans="1:9" ht="12.75">
      <c r="A23" s="12" t="s">
        <v>18</v>
      </c>
      <c r="B23" s="264" t="s">
        <v>439</v>
      </c>
      <c r="C23" s="84"/>
      <c r="D23" s="341">
        <f>E23+G23</f>
        <v>49</v>
      </c>
      <c r="E23" s="341">
        <v>49</v>
      </c>
      <c r="F23" s="341"/>
      <c r="G23" s="341"/>
      <c r="I23" s="2"/>
    </row>
    <row r="24" spans="1:9" ht="15.75" customHeight="1">
      <c r="A24" s="12" t="s">
        <v>702</v>
      </c>
      <c r="B24" s="264" t="s">
        <v>246</v>
      </c>
      <c r="C24" s="6"/>
      <c r="D24" s="341">
        <f>E24+G24</f>
        <v>15.5</v>
      </c>
      <c r="E24" s="341">
        <v>13.3</v>
      </c>
      <c r="F24" s="341">
        <v>4.5</v>
      </c>
      <c r="G24" s="341">
        <v>2.2</v>
      </c>
      <c r="I24" s="2"/>
    </row>
    <row r="25" spans="1:9" ht="12.75">
      <c r="A25" s="12" t="s">
        <v>703</v>
      </c>
      <c r="B25" s="264" t="s">
        <v>480</v>
      </c>
      <c r="C25" s="84"/>
      <c r="D25" s="341">
        <f>E25+G25</f>
        <v>40</v>
      </c>
      <c r="E25" s="341">
        <v>35.5</v>
      </c>
      <c r="F25" s="341"/>
      <c r="G25" s="341">
        <v>4.5</v>
      </c>
      <c r="I25" s="2"/>
    </row>
    <row r="26" spans="1:9" ht="13.5" customHeight="1">
      <c r="A26" s="12" t="s">
        <v>704</v>
      </c>
      <c r="B26" s="264" t="s">
        <v>497</v>
      </c>
      <c r="C26" s="6"/>
      <c r="D26" s="341">
        <f>E26+G26</f>
        <v>10</v>
      </c>
      <c r="E26" s="341">
        <v>10</v>
      </c>
      <c r="F26" s="401"/>
      <c r="G26" s="341"/>
      <c r="I26" s="2"/>
    </row>
    <row r="27" spans="1:7" ht="12.75">
      <c r="A27" s="12" t="s">
        <v>705</v>
      </c>
      <c r="B27" s="264" t="s">
        <v>4</v>
      </c>
      <c r="C27" s="84"/>
      <c r="D27" s="341">
        <f>E27+G27</f>
        <v>3</v>
      </c>
      <c r="E27" s="341">
        <v>3</v>
      </c>
      <c r="F27" s="341"/>
      <c r="G27" s="341"/>
    </row>
    <row r="28" spans="1:7" ht="14.25" customHeight="1">
      <c r="A28" s="11"/>
      <c r="B28" s="112" t="s">
        <v>444</v>
      </c>
      <c r="C28" s="6"/>
      <c r="D28" s="401">
        <f>D25+D26+D27</f>
        <v>53</v>
      </c>
      <c r="E28" s="401">
        <f>E25+E26+E27</f>
        <v>48.5</v>
      </c>
      <c r="F28" s="401">
        <f>F25+F26+F27</f>
        <v>0</v>
      </c>
      <c r="G28" s="401">
        <f>G25+G26+G27</f>
        <v>4.5</v>
      </c>
    </row>
    <row r="29" spans="1:7" ht="25.5">
      <c r="A29" s="12" t="s">
        <v>706</v>
      </c>
      <c r="B29" s="162" t="s">
        <v>350</v>
      </c>
      <c r="C29" s="84"/>
      <c r="D29" s="341">
        <f>E29+G29</f>
        <v>0.5</v>
      </c>
      <c r="E29" s="341">
        <v>0.5</v>
      </c>
      <c r="F29" s="341"/>
      <c r="G29" s="341"/>
    </row>
    <row r="30" spans="1:7" ht="12.75">
      <c r="A30" s="12" t="s">
        <v>707</v>
      </c>
      <c r="B30" s="264" t="s">
        <v>5</v>
      </c>
      <c r="C30" s="6"/>
      <c r="D30" s="341">
        <f>E30+G30</f>
        <v>3.5</v>
      </c>
      <c r="E30" s="341">
        <v>2.6</v>
      </c>
      <c r="F30" s="401"/>
      <c r="G30" s="401">
        <v>0.9</v>
      </c>
    </row>
    <row r="31" spans="1:7" ht="12.75">
      <c r="A31" s="163" t="s">
        <v>708</v>
      </c>
      <c r="B31" s="264" t="s">
        <v>44</v>
      </c>
      <c r="C31" s="84"/>
      <c r="D31" s="341">
        <f>E31+G31</f>
        <v>3</v>
      </c>
      <c r="E31" s="341">
        <v>3</v>
      </c>
      <c r="F31" s="341"/>
      <c r="G31" s="341"/>
    </row>
    <row r="32" spans="1:7" ht="12.75">
      <c r="A32" s="12"/>
      <c r="B32" s="164" t="s">
        <v>709</v>
      </c>
      <c r="C32" s="7"/>
      <c r="D32" s="401">
        <f>D29+D30+D31+D28+D24+D23</f>
        <v>124.5</v>
      </c>
      <c r="E32" s="401">
        <f>E29+E30+E31+E28+E24+E23</f>
        <v>116.9</v>
      </c>
      <c r="F32" s="401">
        <f>F29+F30+F31+F28+F24+F23</f>
        <v>4.5</v>
      </c>
      <c r="G32" s="401">
        <f>G29+G30+G31+G28+G24+G23</f>
        <v>7.6000000000000005</v>
      </c>
    </row>
    <row r="33" spans="1:7" ht="25.5">
      <c r="A33" s="11" t="s">
        <v>19</v>
      </c>
      <c r="B33" s="160" t="s">
        <v>710</v>
      </c>
      <c r="C33" s="84" t="s">
        <v>133</v>
      </c>
      <c r="D33" s="341">
        <f>D34</f>
        <v>1.6</v>
      </c>
      <c r="E33" s="341">
        <f>E34</f>
        <v>1.6</v>
      </c>
      <c r="F33" s="341">
        <f>F34</f>
        <v>0</v>
      </c>
      <c r="G33" s="341">
        <f>G34</f>
        <v>0</v>
      </c>
    </row>
    <row r="34" spans="1:7" ht="12.75">
      <c r="A34" s="12" t="s">
        <v>20</v>
      </c>
      <c r="B34" s="156" t="s">
        <v>108</v>
      </c>
      <c r="C34" s="84"/>
      <c r="D34" s="502">
        <f>E34+G34</f>
        <v>1.6</v>
      </c>
      <c r="E34" s="341">
        <v>1.6</v>
      </c>
      <c r="F34" s="341"/>
      <c r="G34" s="341"/>
    </row>
    <row r="35" spans="1:7" ht="11.25" customHeight="1">
      <c r="A35" s="11"/>
      <c r="B35" s="165" t="s">
        <v>127</v>
      </c>
      <c r="C35" s="7"/>
      <c r="D35" s="20">
        <f>D21+D32+D34</f>
        <v>144.9</v>
      </c>
      <c r="E35" s="20">
        <f>E21+E32+E34</f>
        <v>135.3</v>
      </c>
      <c r="F35" s="20">
        <f>F21+F32+F34</f>
        <v>4.5</v>
      </c>
      <c r="G35" s="20">
        <f>G21+G32+G34</f>
        <v>9.600000000000001</v>
      </c>
    </row>
    <row r="36" spans="1:9" s="34" customFormat="1" ht="12.75">
      <c r="A36" s="166"/>
      <c r="B36" s="77"/>
      <c r="C36" s="77"/>
      <c r="D36" s="74"/>
      <c r="E36" s="74"/>
      <c r="F36" s="74"/>
      <c r="G36" s="74"/>
      <c r="I36" s="101"/>
    </row>
  </sheetData>
  <sheetProtection/>
  <mergeCells count="13">
    <mergeCell ref="E2:G2"/>
    <mergeCell ref="E4:G4"/>
    <mergeCell ref="A6:H6"/>
    <mergeCell ref="B7:G7"/>
    <mergeCell ref="F8:G8"/>
    <mergeCell ref="A9:A12"/>
    <mergeCell ref="B9:B12"/>
    <mergeCell ref="C9:C12"/>
    <mergeCell ref="D9:D12"/>
    <mergeCell ref="E9:G9"/>
    <mergeCell ref="E10:F10"/>
    <mergeCell ref="G10:G12"/>
    <mergeCell ref="E11:E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1" sqref="A1:S65"/>
    </sheetView>
  </sheetViews>
  <sheetFormatPr defaultColWidth="9.140625" defaultRowHeight="12.75"/>
  <cols>
    <col min="1" max="1" width="25.00390625" style="2" customWidth="1"/>
    <col min="2" max="2" width="6.8515625" style="2" customWidth="1"/>
    <col min="3" max="3" width="6.57421875" style="2" customWidth="1"/>
    <col min="4" max="6" width="6.7109375" style="2" customWidth="1"/>
    <col min="7" max="7" width="5.421875" style="2" customWidth="1"/>
    <col min="8" max="8" width="7.00390625" style="2" customWidth="1"/>
    <col min="9" max="9" width="6.8515625" style="2" customWidth="1"/>
    <col min="10" max="11" width="6.7109375" style="2" customWidth="1"/>
    <col min="12" max="12" width="7.421875" style="2" customWidth="1"/>
    <col min="13" max="13" width="6.8515625" style="2" customWidth="1"/>
    <col min="14" max="14" width="7.00390625" style="2" customWidth="1"/>
    <col min="15" max="15" width="5.57421875" style="2" customWidth="1"/>
    <col min="16" max="16" width="5.7109375" style="2" customWidth="1"/>
    <col min="17" max="17" width="6.28125" style="2" customWidth="1"/>
    <col min="18" max="18" width="5.8515625" style="2" customWidth="1"/>
    <col min="19" max="19" width="8.7109375" style="2" customWidth="1"/>
    <col min="20" max="21" width="7.7109375" style="2" customWidth="1"/>
    <col min="22" max="22" width="9.421875" style="2" customWidth="1"/>
    <col min="23" max="23" width="7.8515625" style="2" customWidth="1"/>
    <col min="24" max="16384" width="9.140625" style="2" customWidth="1"/>
  </cols>
  <sheetData>
    <row r="1" spans="1:19" ht="24.75" customHeight="1">
      <c r="A1" s="728" t="s">
        <v>606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579"/>
      <c r="N1" s="298"/>
      <c r="O1" s="298"/>
      <c r="P1" s="298"/>
      <c r="Q1" s="298"/>
      <c r="R1" s="298"/>
      <c r="S1" s="298"/>
    </row>
    <row r="2" spans="1:19" ht="16.5" customHeight="1">
      <c r="A2" s="580" t="s">
        <v>777</v>
      </c>
      <c r="B2" s="729" t="s">
        <v>483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</row>
    <row r="3" spans="1:19" ht="31.5" customHeight="1">
      <c r="A3" s="581" t="s">
        <v>531</v>
      </c>
      <c r="B3" s="582" t="s">
        <v>550</v>
      </c>
      <c r="C3" s="583" t="s">
        <v>626</v>
      </c>
      <c r="D3" s="584" t="s">
        <v>623</v>
      </c>
      <c r="E3" s="584" t="s">
        <v>628</v>
      </c>
      <c r="F3" s="584" t="s">
        <v>635</v>
      </c>
      <c r="G3" s="584" t="s">
        <v>743</v>
      </c>
      <c r="H3" s="585" t="s">
        <v>0</v>
      </c>
      <c r="I3" s="582" t="s">
        <v>550</v>
      </c>
      <c r="J3" s="585" t="s">
        <v>635</v>
      </c>
      <c r="K3" s="585" t="s">
        <v>743</v>
      </c>
      <c r="L3" s="585" t="s">
        <v>0</v>
      </c>
      <c r="M3" s="584" t="s">
        <v>623</v>
      </c>
      <c r="N3" s="585" t="s">
        <v>634</v>
      </c>
      <c r="O3" s="586" t="s">
        <v>636</v>
      </c>
      <c r="P3" s="586" t="s">
        <v>637</v>
      </c>
      <c r="Q3" s="587" t="s">
        <v>0</v>
      </c>
      <c r="R3" s="588" t="s">
        <v>712</v>
      </c>
      <c r="S3" s="730" t="s">
        <v>600</v>
      </c>
    </row>
    <row r="4" spans="1:19" ht="24" customHeight="1">
      <c r="A4" s="581" t="s">
        <v>534</v>
      </c>
      <c r="B4" s="725" t="s">
        <v>535</v>
      </c>
      <c r="C4" s="726"/>
      <c r="D4" s="726"/>
      <c r="E4" s="726"/>
      <c r="F4" s="726"/>
      <c r="G4" s="726"/>
      <c r="H4" s="727"/>
      <c r="I4" s="725" t="s">
        <v>627</v>
      </c>
      <c r="J4" s="726"/>
      <c r="K4" s="726"/>
      <c r="L4" s="727"/>
      <c r="M4" s="722" t="s">
        <v>532</v>
      </c>
      <c r="N4" s="723"/>
      <c r="O4" s="723"/>
      <c r="P4" s="723"/>
      <c r="Q4" s="724"/>
      <c r="R4" s="588"/>
      <c r="S4" s="731"/>
    </row>
    <row r="5" spans="1:19" ht="36.75" customHeight="1">
      <c r="A5" s="592" t="s">
        <v>536</v>
      </c>
      <c r="B5" s="341">
        <v>24.9</v>
      </c>
      <c r="C5" s="341"/>
      <c r="D5" s="367">
        <v>-10.6</v>
      </c>
      <c r="E5" s="367"/>
      <c r="F5" s="367">
        <v>11.8</v>
      </c>
      <c r="G5" s="367"/>
      <c r="H5" s="341">
        <f>B5+D5+C5+E5+F5+G5</f>
        <v>26.1</v>
      </c>
      <c r="I5" s="341">
        <v>144.5</v>
      </c>
      <c r="J5" s="367"/>
      <c r="K5" s="367"/>
      <c r="L5" s="341">
        <f>I5+J5</f>
        <v>144.5</v>
      </c>
      <c r="M5" s="341">
        <v>10.6</v>
      </c>
      <c r="N5" s="341">
        <v>52.5</v>
      </c>
      <c r="O5" s="341"/>
      <c r="P5" s="341"/>
      <c r="Q5" s="341">
        <f>N5+M5+O5+P5</f>
        <v>63.1</v>
      </c>
      <c r="R5" s="341"/>
      <c r="S5" s="341">
        <f>H5+L5+Q5+R5</f>
        <v>233.7</v>
      </c>
    </row>
    <row r="6" spans="1:19" ht="18" customHeight="1">
      <c r="A6" s="593" t="s">
        <v>360</v>
      </c>
      <c r="B6" s="341">
        <v>5.8</v>
      </c>
      <c r="C6" s="341"/>
      <c r="D6" s="367"/>
      <c r="E6" s="367"/>
      <c r="F6" s="367">
        <v>1</v>
      </c>
      <c r="G6" s="367"/>
      <c r="H6" s="341">
        <f>B6+D6+C6+E6+F6+G6</f>
        <v>6.8</v>
      </c>
      <c r="I6" s="367"/>
      <c r="J6" s="367"/>
      <c r="K6" s="367"/>
      <c r="L6" s="341">
        <f>I6+J6</f>
        <v>0</v>
      </c>
      <c r="M6" s="341"/>
      <c r="N6" s="341"/>
      <c r="O6" s="341"/>
      <c r="P6" s="341"/>
      <c r="Q6" s="341">
        <f>N6+M6+O6+P6</f>
        <v>0</v>
      </c>
      <c r="R6" s="341"/>
      <c r="S6" s="341">
        <f>H6+L6+Q6+R6</f>
        <v>6.8</v>
      </c>
    </row>
    <row r="7" spans="1:19" ht="22.5" customHeight="1">
      <c r="A7" s="593" t="s">
        <v>75</v>
      </c>
      <c r="B7" s="341"/>
      <c r="C7" s="341"/>
      <c r="D7" s="367"/>
      <c r="E7" s="367"/>
      <c r="F7" s="367">
        <v>-4.5</v>
      </c>
      <c r="G7" s="367"/>
      <c r="H7" s="341">
        <f>B7+D7+C7+E7+F7+G7</f>
        <v>-4.5</v>
      </c>
      <c r="I7" s="367"/>
      <c r="J7" s="367"/>
      <c r="K7" s="367"/>
      <c r="L7" s="341">
        <f>I7+J7</f>
        <v>0</v>
      </c>
      <c r="M7" s="341"/>
      <c r="N7" s="341"/>
      <c r="O7" s="341"/>
      <c r="P7" s="341"/>
      <c r="Q7" s="341">
        <f>N7+M7+O7+P7</f>
        <v>0</v>
      </c>
      <c r="R7" s="341"/>
      <c r="S7" s="341">
        <f>H7+L7+Q7+R7</f>
        <v>-4.5</v>
      </c>
    </row>
    <row r="8" spans="1:19" ht="18.75" customHeight="1">
      <c r="A8" s="581" t="s">
        <v>537</v>
      </c>
      <c r="B8" s="401">
        <f>B5+B6+B7</f>
        <v>30.7</v>
      </c>
      <c r="C8" s="401">
        <f aca="true" t="shared" si="0" ref="C8:S8">C5+C6+C7</f>
        <v>0</v>
      </c>
      <c r="D8" s="401">
        <f t="shared" si="0"/>
        <v>-10.6</v>
      </c>
      <c r="E8" s="401">
        <f t="shared" si="0"/>
        <v>0</v>
      </c>
      <c r="F8" s="401">
        <f t="shared" si="0"/>
        <v>8.3</v>
      </c>
      <c r="G8" s="401">
        <f t="shared" si="0"/>
        <v>0</v>
      </c>
      <c r="H8" s="401">
        <f t="shared" si="0"/>
        <v>28.4</v>
      </c>
      <c r="I8" s="401">
        <f t="shared" si="0"/>
        <v>144.5</v>
      </c>
      <c r="J8" s="401">
        <f t="shared" si="0"/>
        <v>0</v>
      </c>
      <c r="K8" s="401">
        <f t="shared" si="0"/>
        <v>0</v>
      </c>
      <c r="L8" s="401">
        <f t="shared" si="0"/>
        <v>144.5</v>
      </c>
      <c r="M8" s="401">
        <f t="shared" si="0"/>
        <v>10.6</v>
      </c>
      <c r="N8" s="401">
        <f t="shared" si="0"/>
        <v>52.5</v>
      </c>
      <c r="O8" s="401">
        <f t="shared" si="0"/>
        <v>0</v>
      </c>
      <c r="P8" s="401">
        <f t="shared" si="0"/>
        <v>0</v>
      </c>
      <c r="Q8" s="401">
        <f t="shared" si="0"/>
        <v>63.1</v>
      </c>
      <c r="R8" s="401">
        <f t="shared" si="0"/>
        <v>0</v>
      </c>
      <c r="S8" s="401">
        <f t="shared" si="0"/>
        <v>236</v>
      </c>
    </row>
    <row r="9" spans="1:19" ht="21" customHeight="1">
      <c r="A9" s="581" t="s">
        <v>538</v>
      </c>
      <c r="B9" s="725" t="s">
        <v>535</v>
      </c>
      <c r="C9" s="726"/>
      <c r="D9" s="726"/>
      <c r="E9" s="726"/>
      <c r="F9" s="726"/>
      <c r="G9" s="726"/>
      <c r="H9" s="727"/>
      <c r="I9" s="725" t="s">
        <v>627</v>
      </c>
      <c r="J9" s="726"/>
      <c r="K9" s="726"/>
      <c r="L9" s="727"/>
      <c r="M9" s="589"/>
      <c r="N9" s="732" t="s">
        <v>532</v>
      </c>
      <c r="O9" s="733"/>
      <c r="P9" s="733"/>
      <c r="Q9" s="734"/>
      <c r="R9" s="594"/>
      <c r="S9" s="513" t="s">
        <v>533</v>
      </c>
    </row>
    <row r="10" spans="1:19" ht="40.5" customHeight="1">
      <c r="A10" s="595" t="s">
        <v>516</v>
      </c>
      <c r="B10" s="367"/>
      <c r="C10" s="367"/>
      <c r="D10" s="367"/>
      <c r="E10" s="367"/>
      <c r="F10" s="367">
        <v>8.1</v>
      </c>
      <c r="G10" s="367"/>
      <c r="H10" s="341">
        <f aca="true" t="shared" si="1" ref="H10:H15">B10+D10+C10+E10+F10+G10</f>
        <v>8.1</v>
      </c>
      <c r="I10" s="367">
        <v>241.3</v>
      </c>
      <c r="J10" s="367"/>
      <c r="K10" s="367">
        <v>32.1</v>
      </c>
      <c r="L10" s="341">
        <f aca="true" t="shared" si="2" ref="L10:L15">I10+J10+K10</f>
        <v>273.40000000000003</v>
      </c>
      <c r="M10" s="341"/>
      <c r="N10" s="341">
        <v>64</v>
      </c>
      <c r="O10" s="341">
        <v>29.5</v>
      </c>
      <c r="P10" s="341"/>
      <c r="Q10" s="341">
        <f aca="true" t="shared" si="3" ref="Q10:Q15">N10+M10+O10+P10</f>
        <v>93.5</v>
      </c>
      <c r="R10" s="341"/>
      <c r="S10" s="341">
        <f aca="true" t="shared" si="4" ref="S10:S15">H10+L10+Q10+R10</f>
        <v>375.00000000000006</v>
      </c>
    </row>
    <row r="11" spans="1:19" ht="41.25" customHeight="1">
      <c r="A11" s="592" t="s">
        <v>539</v>
      </c>
      <c r="B11" s="367">
        <v>1.3</v>
      </c>
      <c r="C11" s="367"/>
      <c r="D11" s="341"/>
      <c r="E11" s="341"/>
      <c r="F11" s="341"/>
      <c r="G11" s="341"/>
      <c r="H11" s="341">
        <f t="shared" si="1"/>
        <v>1.3</v>
      </c>
      <c r="I11" s="367">
        <v>40.4</v>
      </c>
      <c r="J11" s="341"/>
      <c r="K11" s="341">
        <v>10.2</v>
      </c>
      <c r="L11" s="341">
        <f t="shared" si="2"/>
        <v>50.599999999999994</v>
      </c>
      <c r="M11" s="341"/>
      <c r="N11" s="341"/>
      <c r="O11" s="341"/>
      <c r="P11" s="341"/>
      <c r="Q11" s="341">
        <f t="shared" si="3"/>
        <v>0</v>
      </c>
      <c r="R11" s="341"/>
      <c r="S11" s="341">
        <f t="shared" si="4"/>
        <v>51.89999999999999</v>
      </c>
    </row>
    <row r="12" spans="1:19" ht="48" customHeight="1">
      <c r="A12" s="592" t="s">
        <v>598</v>
      </c>
      <c r="B12" s="367"/>
      <c r="C12" s="367"/>
      <c r="D12" s="367"/>
      <c r="E12" s="367"/>
      <c r="F12" s="367"/>
      <c r="G12" s="367"/>
      <c r="H12" s="341">
        <f t="shared" si="1"/>
        <v>0</v>
      </c>
      <c r="I12" s="341">
        <v>109.7</v>
      </c>
      <c r="J12" s="367"/>
      <c r="K12" s="367"/>
      <c r="L12" s="341">
        <f t="shared" si="2"/>
        <v>109.7</v>
      </c>
      <c r="M12" s="341"/>
      <c r="N12" s="341"/>
      <c r="O12" s="341"/>
      <c r="P12" s="341"/>
      <c r="Q12" s="341">
        <f t="shared" si="3"/>
        <v>0</v>
      </c>
      <c r="R12" s="341"/>
      <c r="S12" s="341">
        <f t="shared" si="4"/>
        <v>109.7</v>
      </c>
    </row>
    <row r="13" spans="1:19" ht="45.75" customHeight="1">
      <c r="A13" s="592" t="s">
        <v>559</v>
      </c>
      <c r="B13" s="367">
        <v>0.4</v>
      </c>
      <c r="C13" s="367"/>
      <c r="D13" s="367"/>
      <c r="E13" s="367"/>
      <c r="F13" s="367"/>
      <c r="G13" s="367"/>
      <c r="H13" s="341">
        <f t="shared" si="1"/>
        <v>0.4</v>
      </c>
      <c r="I13" s="341"/>
      <c r="J13" s="367"/>
      <c r="K13" s="367"/>
      <c r="L13" s="341">
        <f t="shared" si="2"/>
        <v>0</v>
      </c>
      <c r="M13" s="341"/>
      <c r="N13" s="341"/>
      <c r="O13" s="341"/>
      <c r="P13" s="341"/>
      <c r="Q13" s="341">
        <f t="shared" si="3"/>
        <v>0</v>
      </c>
      <c r="R13" s="341"/>
      <c r="S13" s="341">
        <f t="shared" si="4"/>
        <v>0.4</v>
      </c>
    </row>
    <row r="14" spans="1:19" ht="41.25" customHeight="1">
      <c r="A14" s="592" t="s">
        <v>714</v>
      </c>
      <c r="B14" s="367"/>
      <c r="C14" s="367"/>
      <c r="D14" s="367"/>
      <c r="E14" s="367"/>
      <c r="F14" s="367"/>
      <c r="G14" s="367"/>
      <c r="H14" s="341">
        <f t="shared" si="1"/>
        <v>0</v>
      </c>
      <c r="I14" s="341"/>
      <c r="J14" s="367"/>
      <c r="K14" s="367"/>
      <c r="L14" s="341">
        <f t="shared" si="2"/>
        <v>0</v>
      </c>
      <c r="M14" s="341"/>
      <c r="N14" s="341"/>
      <c r="O14" s="341"/>
      <c r="P14" s="341"/>
      <c r="Q14" s="341">
        <f t="shared" si="3"/>
        <v>0</v>
      </c>
      <c r="R14" s="341">
        <v>444.1</v>
      </c>
      <c r="S14" s="341">
        <f t="shared" si="4"/>
        <v>444.1</v>
      </c>
    </row>
    <row r="15" spans="1:19" ht="35.25" customHeight="1">
      <c r="A15" s="592" t="s">
        <v>749</v>
      </c>
      <c r="B15" s="367"/>
      <c r="C15" s="367"/>
      <c r="D15" s="367"/>
      <c r="E15" s="367"/>
      <c r="F15" s="367"/>
      <c r="G15" s="367">
        <v>1.9</v>
      </c>
      <c r="H15" s="341">
        <f t="shared" si="1"/>
        <v>1.9</v>
      </c>
      <c r="I15" s="341"/>
      <c r="J15" s="367"/>
      <c r="K15" s="367"/>
      <c r="L15" s="341">
        <f t="shared" si="2"/>
        <v>0</v>
      </c>
      <c r="M15" s="341"/>
      <c r="N15" s="341"/>
      <c r="O15" s="341"/>
      <c r="P15" s="341"/>
      <c r="Q15" s="341">
        <f t="shared" si="3"/>
        <v>0</v>
      </c>
      <c r="R15" s="341"/>
      <c r="S15" s="341">
        <f t="shared" si="4"/>
        <v>1.9</v>
      </c>
    </row>
    <row r="16" spans="1:23" ht="22.5" customHeight="1">
      <c r="A16" s="472" t="s">
        <v>540</v>
      </c>
      <c r="B16" s="401">
        <f>B12+B11+B10+B13+B14+B15</f>
        <v>1.7000000000000002</v>
      </c>
      <c r="C16" s="401">
        <f aca="true" t="shared" si="5" ref="C16:R16">C12+C11+C10+C13+C14+C15</f>
        <v>0</v>
      </c>
      <c r="D16" s="401">
        <f t="shared" si="5"/>
        <v>0</v>
      </c>
      <c r="E16" s="401">
        <f t="shared" si="5"/>
        <v>0</v>
      </c>
      <c r="F16" s="401">
        <f t="shared" si="5"/>
        <v>8.1</v>
      </c>
      <c r="G16" s="401">
        <f t="shared" si="5"/>
        <v>1.9</v>
      </c>
      <c r="H16" s="401">
        <f t="shared" si="5"/>
        <v>11.700000000000001</v>
      </c>
      <c r="I16" s="401">
        <f t="shared" si="5"/>
        <v>391.4</v>
      </c>
      <c r="J16" s="401">
        <f t="shared" si="5"/>
        <v>0</v>
      </c>
      <c r="K16" s="401">
        <f t="shared" si="5"/>
        <v>42.3</v>
      </c>
      <c r="L16" s="401">
        <f t="shared" si="5"/>
        <v>433.70000000000005</v>
      </c>
      <c r="M16" s="401">
        <f t="shared" si="5"/>
        <v>0</v>
      </c>
      <c r="N16" s="401">
        <f t="shared" si="5"/>
        <v>64</v>
      </c>
      <c r="O16" s="401">
        <f t="shared" si="5"/>
        <v>29.5</v>
      </c>
      <c r="P16" s="401">
        <f t="shared" si="5"/>
        <v>0</v>
      </c>
      <c r="Q16" s="401">
        <f t="shared" si="5"/>
        <v>93.5</v>
      </c>
      <c r="R16" s="401">
        <f t="shared" si="5"/>
        <v>444.1</v>
      </c>
      <c r="S16" s="401">
        <f>S12+S11+S10+S13+S14+S15</f>
        <v>983</v>
      </c>
      <c r="T16" s="232"/>
      <c r="U16" s="232"/>
      <c r="V16" s="232"/>
      <c r="W16" s="232"/>
    </row>
    <row r="17" spans="1:19" ht="31.5" customHeight="1">
      <c r="A17" s="472" t="s">
        <v>541</v>
      </c>
      <c r="B17" s="725" t="s">
        <v>535</v>
      </c>
      <c r="C17" s="726"/>
      <c r="D17" s="726"/>
      <c r="E17" s="726"/>
      <c r="F17" s="726"/>
      <c r="G17" s="726"/>
      <c r="H17" s="727"/>
      <c r="I17" s="725" t="s">
        <v>627</v>
      </c>
      <c r="J17" s="726"/>
      <c r="K17" s="726"/>
      <c r="L17" s="727"/>
      <c r="M17" s="589"/>
      <c r="N17" s="722" t="s">
        <v>532</v>
      </c>
      <c r="O17" s="723"/>
      <c r="P17" s="723"/>
      <c r="Q17" s="724"/>
      <c r="R17" s="591"/>
      <c r="S17" s="513" t="s">
        <v>600</v>
      </c>
    </row>
    <row r="18" spans="1:19" ht="43.5" customHeight="1">
      <c r="A18" s="596" t="s">
        <v>719</v>
      </c>
      <c r="B18" s="341">
        <v>5.9</v>
      </c>
      <c r="C18" s="341"/>
      <c r="D18" s="367"/>
      <c r="E18" s="367"/>
      <c r="F18" s="367"/>
      <c r="G18" s="367"/>
      <c r="H18" s="341">
        <f>B18+D18+C18+E18+F18+G18</f>
        <v>5.9</v>
      </c>
      <c r="I18" s="341">
        <v>27.8</v>
      </c>
      <c r="J18" s="367"/>
      <c r="K18" s="367"/>
      <c r="L18" s="341">
        <f>I18+J18+K18</f>
        <v>27.8</v>
      </c>
      <c r="M18" s="341"/>
      <c r="N18" s="367"/>
      <c r="O18" s="367"/>
      <c r="P18" s="367"/>
      <c r="Q18" s="341">
        <f>N18+M18+O18+P18</f>
        <v>0</v>
      </c>
      <c r="R18" s="341"/>
      <c r="S18" s="341">
        <f aca="true" t="shared" si="6" ref="S18:S41">H18+L18+Q18+R18</f>
        <v>33.7</v>
      </c>
    </row>
    <row r="19" spans="1:19" ht="24.75" customHeight="1">
      <c r="A19" s="597" t="s">
        <v>542</v>
      </c>
      <c r="B19" s="367">
        <v>13.2</v>
      </c>
      <c r="C19" s="367"/>
      <c r="D19" s="367"/>
      <c r="E19" s="367"/>
      <c r="F19" s="367"/>
      <c r="G19" s="367"/>
      <c r="H19" s="341">
        <f aca="true" t="shared" si="7" ref="H19:H41">B19+D19+C19+E19+F19+G19</f>
        <v>13.2</v>
      </c>
      <c r="I19" s="341">
        <v>74.5</v>
      </c>
      <c r="J19" s="367"/>
      <c r="K19" s="367"/>
      <c r="L19" s="341">
        <f aca="true" t="shared" si="8" ref="L19:L41">I19+J19+K19</f>
        <v>74.5</v>
      </c>
      <c r="M19" s="341"/>
      <c r="N19" s="367"/>
      <c r="O19" s="367"/>
      <c r="P19" s="367"/>
      <c r="Q19" s="341">
        <f aca="true" t="shared" si="9" ref="Q19:Q41">N19+M19+O19+P19</f>
        <v>0</v>
      </c>
      <c r="R19" s="341"/>
      <c r="S19" s="341">
        <f t="shared" si="6"/>
        <v>87.7</v>
      </c>
    </row>
    <row r="20" spans="1:19" ht="55.5" customHeight="1">
      <c r="A20" s="598" t="s">
        <v>779</v>
      </c>
      <c r="B20" s="367">
        <v>32.3</v>
      </c>
      <c r="C20" s="367"/>
      <c r="D20" s="367"/>
      <c r="E20" s="367"/>
      <c r="F20" s="367">
        <v>-8.1</v>
      </c>
      <c r="G20" s="367"/>
      <c r="H20" s="341">
        <f t="shared" si="7"/>
        <v>24.199999999999996</v>
      </c>
      <c r="I20" s="341">
        <v>302.6</v>
      </c>
      <c r="J20" s="367">
        <v>8.1</v>
      </c>
      <c r="K20" s="367"/>
      <c r="L20" s="341">
        <f t="shared" si="8"/>
        <v>310.70000000000005</v>
      </c>
      <c r="M20" s="341">
        <v>7.9</v>
      </c>
      <c r="N20" s="367"/>
      <c r="O20" s="367"/>
      <c r="P20" s="367"/>
      <c r="Q20" s="341">
        <f t="shared" si="9"/>
        <v>7.9</v>
      </c>
      <c r="R20" s="341"/>
      <c r="S20" s="341">
        <f t="shared" si="6"/>
        <v>342.8</v>
      </c>
    </row>
    <row r="21" spans="1:19" ht="30" customHeight="1">
      <c r="A21" s="598" t="s">
        <v>780</v>
      </c>
      <c r="B21" s="341"/>
      <c r="C21" s="341"/>
      <c r="D21" s="341"/>
      <c r="E21" s="341"/>
      <c r="F21" s="341"/>
      <c r="G21" s="341"/>
      <c r="H21" s="341">
        <f t="shared" si="7"/>
        <v>0</v>
      </c>
      <c r="I21" s="367">
        <v>360.8</v>
      </c>
      <c r="J21" s="367"/>
      <c r="K21" s="367"/>
      <c r="L21" s="341">
        <f t="shared" si="8"/>
        <v>360.8</v>
      </c>
      <c r="M21" s="341">
        <v>-10.6</v>
      </c>
      <c r="N21" s="367">
        <v>29.3</v>
      </c>
      <c r="O21" s="341">
        <v>-5</v>
      </c>
      <c r="P21" s="367"/>
      <c r="Q21" s="341">
        <f t="shared" si="9"/>
        <v>13.700000000000003</v>
      </c>
      <c r="R21" s="341"/>
      <c r="S21" s="341">
        <f t="shared" si="6"/>
        <v>374.5</v>
      </c>
    </row>
    <row r="22" spans="1:19" ht="39.75" customHeight="1">
      <c r="A22" s="598" t="s">
        <v>781</v>
      </c>
      <c r="B22" s="341">
        <v>8</v>
      </c>
      <c r="C22" s="341"/>
      <c r="D22" s="367"/>
      <c r="E22" s="367"/>
      <c r="F22" s="367"/>
      <c r="G22" s="367"/>
      <c r="H22" s="341">
        <f t="shared" si="7"/>
        <v>8</v>
      </c>
      <c r="I22" s="341">
        <v>302.6</v>
      </c>
      <c r="J22" s="367"/>
      <c r="K22" s="367"/>
      <c r="L22" s="341">
        <f t="shared" si="8"/>
        <v>302.6</v>
      </c>
      <c r="M22" s="341">
        <v>-7.9</v>
      </c>
      <c r="N22" s="341">
        <v>38</v>
      </c>
      <c r="O22" s="341">
        <v>-24.5</v>
      </c>
      <c r="P22" s="341"/>
      <c r="Q22" s="341">
        <f t="shared" si="9"/>
        <v>5.600000000000001</v>
      </c>
      <c r="R22" s="341"/>
      <c r="S22" s="341">
        <f t="shared" si="6"/>
        <v>316.20000000000005</v>
      </c>
    </row>
    <row r="23" spans="1:19" ht="25.5" customHeight="1">
      <c r="A23" s="598" t="s">
        <v>543</v>
      </c>
      <c r="B23" s="367">
        <v>7.6</v>
      </c>
      <c r="C23" s="367"/>
      <c r="D23" s="367"/>
      <c r="E23" s="367"/>
      <c r="F23" s="367"/>
      <c r="G23" s="367"/>
      <c r="H23" s="341">
        <f t="shared" si="7"/>
        <v>7.6</v>
      </c>
      <c r="I23" s="341"/>
      <c r="J23" s="367"/>
      <c r="K23" s="367"/>
      <c r="L23" s="341">
        <f t="shared" si="8"/>
        <v>0</v>
      </c>
      <c r="M23" s="341"/>
      <c r="N23" s="367"/>
      <c r="O23" s="367"/>
      <c r="P23" s="367"/>
      <c r="Q23" s="341">
        <f t="shared" si="9"/>
        <v>0</v>
      </c>
      <c r="R23" s="341"/>
      <c r="S23" s="341">
        <f t="shared" si="6"/>
        <v>7.6</v>
      </c>
    </row>
    <row r="24" spans="1:19" ht="28.5" customHeight="1">
      <c r="A24" s="599" t="s">
        <v>551</v>
      </c>
      <c r="B24" s="341">
        <v>10</v>
      </c>
      <c r="C24" s="341"/>
      <c r="D24" s="367"/>
      <c r="E24" s="367"/>
      <c r="F24" s="367"/>
      <c r="G24" s="341">
        <v>-10</v>
      </c>
      <c r="H24" s="341">
        <f t="shared" si="7"/>
        <v>0</v>
      </c>
      <c r="I24" s="341"/>
      <c r="J24" s="367"/>
      <c r="K24" s="367"/>
      <c r="L24" s="341">
        <f t="shared" si="8"/>
        <v>0</v>
      </c>
      <c r="M24" s="341"/>
      <c r="N24" s="341"/>
      <c r="O24" s="341"/>
      <c r="P24" s="341"/>
      <c r="Q24" s="341">
        <f t="shared" si="9"/>
        <v>0</v>
      </c>
      <c r="R24" s="341"/>
      <c r="S24" s="341">
        <f t="shared" si="6"/>
        <v>0</v>
      </c>
    </row>
    <row r="25" spans="1:19" ht="36.75" customHeight="1">
      <c r="A25" s="600" t="s">
        <v>544</v>
      </c>
      <c r="B25" s="341">
        <v>12</v>
      </c>
      <c r="C25" s="341"/>
      <c r="D25" s="367"/>
      <c r="E25" s="367"/>
      <c r="F25" s="367">
        <v>-1.8</v>
      </c>
      <c r="G25" s="367"/>
      <c r="H25" s="341">
        <f t="shared" si="7"/>
        <v>10.2</v>
      </c>
      <c r="I25" s="341"/>
      <c r="J25" s="367"/>
      <c r="K25" s="367"/>
      <c r="L25" s="341">
        <f t="shared" si="8"/>
        <v>0</v>
      </c>
      <c r="M25" s="341"/>
      <c r="N25" s="341"/>
      <c r="O25" s="341"/>
      <c r="P25" s="341"/>
      <c r="Q25" s="341">
        <f t="shared" si="9"/>
        <v>0</v>
      </c>
      <c r="R25" s="341"/>
      <c r="S25" s="341">
        <f t="shared" si="6"/>
        <v>10.2</v>
      </c>
    </row>
    <row r="26" spans="1:19" ht="36" customHeight="1">
      <c r="A26" s="600" t="s">
        <v>630</v>
      </c>
      <c r="B26" s="367">
        <v>7.5</v>
      </c>
      <c r="C26" s="367"/>
      <c r="D26" s="367"/>
      <c r="E26" s="367">
        <v>-2.7</v>
      </c>
      <c r="F26" s="367"/>
      <c r="G26" s="367"/>
      <c r="H26" s="341">
        <f t="shared" si="7"/>
        <v>4.8</v>
      </c>
      <c r="I26" s="341">
        <v>92.5</v>
      </c>
      <c r="J26" s="367"/>
      <c r="K26" s="367">
        <v>-34.09</v>
      </c>
      <c r="L26" s="341">
        <f t="shared" si="8"/>
        <v>58.41</v>
      </c>
      <c r="M26" s="341"/>
      <c r="N26" s="341"/>
      <c r="O26" s="341"/>
      <c r="P26" s="341"/>
      <c r="Q26" s="341">
        <f t="shared" si="9"/>
        <v>0</v>
      </c>
      <c r="R26" s="341"/>
      <c r="S26" s="341">
        <f t="shared" si="6"/>
        <v>63.209999999999994</v>
      </c>
    </row>
    <row r="27" spans="1:19" ht="35.25" customHeight="1">
      <c r="A27" s="592" t="s">
        <v>505</v>
      </c>
      <c r="B27" s="341"/>
      <c r="C27" s="341"/>
      <c r="D27" s="367"/>
      <c r="E27" s="367"/>
      <c r="F27" s="367"/>
      <c r="G27" s="367"/>
      <c r="H27" s="341">
        <f t="shared" si="7"/>
        <v>0</v>
      </c>
      <c r="I27" s="341"/>
      <c r="J27" s="367"/>
      <c r="K27" s="367"/>
      <c r="L27" s="341">
        <f t="shared" si="8"/>
        <v>0</v>
      </c>
      <c r="M27" s="341"/>
      <c r="N27" s="367"/>
      <c r="O27" s="367"/>
      <c r="P27" s="367"/>
      <c r="Q27" s="341">
        <f t="shared" si="9"/>
        <v>0</v>
      </c>
      <c r="R27" s="341"/>
      <c r="S27" s="341">
        <f t="shared" si="6"/>
        <v>0</v>
      </c>
    </row>
    <row r="28" spans="1:19" ht="27" customHeight="1">
      <c r="A28" s="601" t="s">
        <v>545</v>
      </c>
      <c r="B28" s="367">
        <v>5.7</v>
      </c>
      <c r="C28" s="367"/>
      <c r="D28" s="367"/>
      <c r="E28" s="367"/>
      <c r="F28" s="367"/>
      <c r="G28" s="367"/>
      <c r="H28" s="341">
        <f t="shared" si="7"/>
        <v>5.7</v>
      </c>
      <c r="I28" s="341"/>
      <c r="J28" s="367"/>
      <c r="K28" s="367"/>
      <c r="L28" s="341">
        <f t="shared" si="8"/>
        <v>0</v>
      </c>
      <c r="M28" s="341"/>
      <c r="N28" s="367"/>
      <c r="O28" s="367"/>
      <c r="P28" s="367"/>
      <c r="Q28" s="341">
        <f t="shared" si="9"/>
        <v>0</v>
      </c>
      <c r="R28" s="341"/>
      <c r="S28" s="341">
        <f t="shared" si="6"/>
        <v>5.7</v>
      </c>
    </row>
    <row r="29" spans="1:19" ht="67.5" customHeight="1">
      <c r="A29" s="592" t="s">
        <v>556</v>
      </c>
      <c r="B29" s="367"/>
      <c r="C29" s="367"/>
      <c r="D29" s="367"/>
      <c r="E29" s="367"/>
      <c r="F29" s="367"/>
      <c r="G29" s="367"/>
      <c r="H29" s="341">
        <f t="shared" si="7"/>
        <v>0</v>
      </c>
      <c r="I29" s="341"/>
      <c r="J29" s="367"/>
      <c r="K29" s="367"/>
      <c r="L29" s="341">
        <f t="shared" si="8"/>
        <v>0</v>
      </c>
      <c r="M29" s="341"/>
      <c r="N29" s="367"/>
      <c r="O29" s="367"/>
      <c r="P29" s="367"/>
      <c r="Q29" s="341">
        <f t="shared" si="9"/>
        <v>0</v>
      </c>
      <c r="R29" s="341"/>
      <c r="S29" s="341">
        <f t="shared" si="6"/>
        <v>0</v>
      </c>
    </row>
    <row r="30" spans="1:19" ht="33.75" customHeight="1">
      <c r="A30" s="592" t="s">
        <v>601</v>
      </c>
      <c r="B30" s="341">
        <v>0.8</v>
      </c>
      <c r="C30" s="341"/>
      <c r="D30" s="367"/>
      <c r="E30" s="367"/>
      <c r="F30" s="367"/>
      <c r="G30" s="367"/>
      <c r="H30" s="341">
        <f t="shared" si="7"/>
        <v>0.8</v>
      </c>
      <c r="I30" s="341"/>
      <c r="J30" s="367"/>
      <c r="K30" s="367"/>
      <c r="L30" s="341">
        <f t="shared" si="8"/>
        <v>0</v>
      </c>
      <c r="M30" s="341"/>
      <c r="N30" s="367"/>
      <c r="O30" s="367"/>
      <c r="P30" s="367"/>
      <c r="Q30" s="341">
        <f t="shared" si="9"/>
        <v>0</v>
      </c>
      <c r="R30" s="341"/>
      <c r="S30" s="341">
        <f t="shared" si="6"/>
        <v>0.8</v>
      </c>
    </row>
    <row r="31" spans="1:19" ht="66" customHeight="1">
      <c r="A31" s="601" t="s">
        <v>782</v>
      </c>
      <c r="B31" s="367"/>
      <c r="C31" s="367"/>
      <c r="D31" s="367"/>
      <c r="E31" s="367"/>
      <c r="F31" s="367"/>
      <c r="G31" s="367"/>
      <c r="H31" s="341">
        <f t="shared" si="7"/>
        <v>0</v>
      </c>
      <c r="I31" s="341"/>
      <c r="J31" s="367"/>
      <c r="K31" s="367"/>
      <c r="L31" s="341">
        <f t="shared" si="8"/>
        <v>0</v>
      </c>
      <c r="M31" s="341">
        <v>-16.8</v>
      </c>
      <c r="N31" s="341">
        <v>40</v>
      </c>
      <c r="O31" s="341"/>
      <c r="P31" s="341"/>
      <c r="Q31" s="341">
        <f t="shared" si="9"/>
        <v>23.2</v>
      </c>
      <c r="R31" s="341"/>
      <c r="S31" s="341">
        <f t="shared" si="6"/>
        <v>23.2</v>
      </c>
    </row>
    <row r="32" spans="1:20" ht="36" customHeight="1">
      <c r="A32" s="601" t="s">
        <v>602</v>
      </c>
      <c r="B32" s="341">
        <v>1</v>
      </c>
      <c r="C32" s="341"/>
      <c r="D32" s="367"/>
      <c r="E32" s="367"/>
      <c r="F32" s="367"/>
      <c r="G32" s="367"/>
      <c r="H32" s="341">
        <f t="shared" si="7"/>
        <v>1</v>
      </c>
      <c r="I32" s="341"/>
      <c r="J32" s="367"/>
      <c r="K32" s="367"/>
      <c r="L32" s="341">
        <f t="shared" si="8"/>
        <v>0</v>
      </c>
      <c r="M32" s="341"/>
      <c r="N32" s="341"/>
      <c r="O32" s="341"/>
      <c r="P32" s="341"/>
      <c r="Q32" s="341">
        <f t="shared" si="9"/>
        <v>0</v>
      </c>
      <c r="R32" s="602"/>
      <c r="S32" s="341">
        <f t="shared" si="6"/>
        <v>1</v>
      </c>
      <c r="T32" s="34"/>
    </row>
    <row r="33" spans="1:20" ht="36.75" customHeight="1">
      <c r="A33" s="601" t="s">
        <v>624</v>
      </c>
      <c r="B33" s="367">
        <v>50.6</v>
      </c>
      <c r="C33" s="367"/>
      <c r="D33" s="367">
        <v>74.338</v>
      </c>
      <c r="E33" s="367"/>
      <c r="F33" s="367"/>
      <c r="G33" s="367"/>
      <c r="H33" s="341">
        <f t="shared" si="7"/>
        <v>124.93799999999999</v>
      </c>
      <c r="I33" s="341"/>
      <c r="J33" s="367"/>
      <c r="K33" s="367"/>
      <c r="L33" s="341">
        <f t="shared" si="8"/>
        <v>0</v>
      </c>
      <c r="M33" s="341"/>
      <c r="N33" s="341"/>
      <c r="O33" s="341"/>
      <c r="P33" s="341"/>
      <c r="Q33" s="341">
        <f t="shared" si="9"/>
        <v>0</v>
      </c>
      <c r="R33" s="602"/>
      <c r="S33" s="471">
        <f t="shared" si="6"/>
        <v>124.93799999999999</v>
      </c>
      <c r="T33" s="34"/>
    </row>
    <row r="34" spans="1:20" ht="51.75" customHeight="1">
      <c r="A34" s="601" t="s">
        <v>742</v>
      </c>
      <c r="B34" s="341">
        <v>9.2</v>
      </c>
      <c r="C34" s="341"/>
      <c r="D34" s="367"/>
      <c r="E34" s="367"/>
      <c r="F34" s="367"/>
      <c r="G34" s="367"/>
      <c r="H34" s="341">
        <f t="shared" si="7"/>
        <v>9.2</v>
      </c>
      <c r="I34" s="341"/>
      <c r="J34" s="367"/>
      <c r="K34" s="367"/>
      <c r="L34" s="341">
        <f t="shared" si="8"/>
        <v>0</v>
      </c>
      <c r="M34" s="341"/>
      <c r="N34" s="341"/>
      <c r="O34" s="341"/>
      <c r="P34" s="341"/>
      <c r="Q34" s="341">
        <f t="shared" si="9"/>
        <v>0</v>
      </c>
      <c r="R34" s="602"/>
      <c r="S34" s="341">
        <f t="shared" si="6"/>
        <v>9.2</v>
      </c>
      <c r="T34" s="34"/>
    </row>
    <row r="35" spans="1:19" ht="39.75" customHeight="1">
      <c r="A35" s="599" t="s">
        <v>715</v>
      </c>
      <c r="B35" s="341"/>
      <c r="C35" s="341"/>
      <c r="D35" s="367"/>
      <c r="E35" s="367"/>
      <c r="F35" s="367"/>
      <c r="G35" s="367"/>
      <c r="H35" s="341">
        <f t="shared" si="7"/>
        <v>0</v>
      </c>
      <c r="I35" s="341"/>
      <c r="J35" s="367">
        <v>16.39</v>
      </c>
      <c r="K35" s="367"/>
      <c r="L35" s="341">
        <f t="shared" si="8"/>
        <v>16.39</v>
      </c>
      <c r="M35" s="341">
        <v>16.8</v>
      </c>
      <c r="N35" s="341">
        <v>-16.8</v>
      </c>
      <c r="O35" s="341"/>
      <c r="P35" s="341">
        <v>16.8</v>
      </c>
      <c r="Q35" s="341">
        <f t="shared" si="9"/>
        <v>16.8</v>
      </c>
      <c r="R35" s="399"/>
      <c r="S35" s="399">
        <f t="shared" si="6"/>
        <v>33.19</v>
      </c>
    </row>
    <row r="36" spans="1:19" ht="27" customHeight="1">
      <c r="A36" s="599" t="s">
        <v>716</v>
      </c>
      <c r="B36" s="341"/>
      <c r="C36" s="341"/>
      <c r="D36" s="367"/>
      <c r="E36" s="367"/>
      <c r="F36" s="367">
        <v>9.3</v>
      </c>
      <c r="G36" s="367"/>
      <c r="H36" s="341">
        <f t="shared" si="7"/>
        <v>9.3</v>
      </c>
      <c r="I36" s="341"/>
      <c r="J36" s="367"/>
      <c r="K36" s="367"/>
      <c r="L36" s="341">
        <f t="shared" si="8"/>
        <v>0</v>
      </c>
      <c r="M36" s="341"/>
      <c r="N36" s="341"/>
      <c r="O36" s="341"/>
      <c r="P36" s="341"/>
      <c r="Q36" s="341">
        <f t="shared" si="9"/>
        <v>0</v>
      </c>
      <c r="R36" s="341"/>
      <c r="S36" s="399">
        <f t="shared" si="6"/>
        <v>9.3</v>
      </c>
    </row>
    <row r="37" spans="1:19" ht="39.75" customHeight="1">
      <c r="A37" s="599" t="s">
        <v>746</v>
      </c>
      <c r="B37" s="341"/>
      <c r="C37" s="341"/>
      <c r="D37" s="367"/>
      <c r="E37" s="367"/>
      <c r="F37" s="367"/>
      <c r="G37" s="367">
        <v>4.5</v>
      </c>
      <c r="H37" s="341">
        <f t="shared" si="7"/>
        <v>4.5</v>
      </c>
      <c r="I37" s="341"/>
      <c r="J37" s="367"/>
      <c r="K37" s="367"/>
      <c r="L37" s="341"/>
      <c r="M37" s="341"/>
      <c r="N37" s="341"/>
      <c r="O37" s="341"/>
      <c r="P37" s="341"/>
      <c r="Q37" s="341"/>
      <c r="R37" s="341"/>
      <c r="S37" s="399">
        <f t="shared" si="6"/>
        <v>4.5</v>
      </c>
    </row>
    <row r="38" spans="1:19" ht="28.5" customHeight="1">
      <c r="A38" s="599" t="s">
        <v>747</v>
      </c>
      <c r="B38" s="341"/>
      <c r="C38" s="341"/>
      <c r="D38" s="367"/>
      <c r="E38" s="367"/>
      <c r="F38" s="367"/>
      <c r="G38" s="367">
        <v>3.9</v>
      </c>
      <c r="H38" s="341">
        <f t="shared" si="7"/>
        <v>3.9</v>
      </c>
      <c r="I38" s="341"/>
      <c r="J38" s="367"/>
      <c r="K38" s="367"/>
      <c r="L38" s="341"/>
      <c r="M38" s="341"/>
      <c r="N38" s="341"/>
      <c r="O38" s="341"/>
      <c r="P38" s="341"/>
      <c r="Q38" s="341"/>
      <c r="R38" s="341"/>
      <c r="S38" s="399">
        <f t="shared" si="6"/>
        <v>3.9</v>
      </c>
    </row>
    <row r="39" spans="1:19" ht="28.5" customHeight="1">
      <c r="A39" s="599" t="s">
        <v>748</v>
      </c>
      <c r="B39" s="341"/>
      <c r="C39" s="341"/>
      <c r="D39" s="367"/>
      <c r="E39" s="367"/>
      <c r="F39" s="367"/>
      <c r="G39" s="367">
        <v>1.4</v>
      </c>
      <c r="H39" s="341">
        <f t="shared" si="7"/>
        <v>1.4</v>
      </c>
      <c r="I39" s="341"/>
      <c r="J39" s="367"/>
      <c r="K39" s="367"/>
      <c r="L39" s="341"/>
      <c r="M39" s="341"/>
      <c r="N39" s="341"/>
      <c r="O39" s="341"/>
      <c r="P39" s="341"/>
      <c r="Q39" s="341"/>
      <c r="R39" s="341"/>
      <c r="S39" s="399">
        <f t="shared" si="6"/>
        <v>1.4</v>
      </c>
    </row>
    <row r="40" spans="1:20" ht="31.5" customHeight="1">
      <c r="A40" s="599" t="s">
        <v>717</v>
      </c>
      <c r="B40" s="341"/>
      <c r="C40" s="341"/>
      <c r="D40" s="367">
        <v>10.6</v>
      </c>
      <c r="E40" s="367"/>
      <c r="F40" s="367"/>
      <c r="G40" s="367"/>
      <c r="H40" s="341">
        <f t="shared" si="7"/>
        <v>10.6</v>
      </c>
      <c r="I40" s="341"/>
      <c r="J40" s="367"/>
      <c r="K40" s="367"/>
      <c r="L40" s="341">
        <f t="shared" si="8"/>
        <v>0</v>
      </c>
      <c r="M40" s="341"/>
      <c r="N40" s="341"/>
      <c r="O40" s="341"/>
      <c r="P40" s="341"/>
      <c r="Q40" s="341"/>
      <c r="R40" s="341"/>
      <c r="S40" s="399">
        <f t="shared" si="6"/>
        <v>10.6</v>
      </c>
      <c r="T40" s="2" t="s">
        <v>718</v>
      </c>
    </row>
    <row r="41" spans="1:20" ht="28.5" customHeight="1">
      <c r="A41" s="599" t="s">
        <v>625</v>
      </c>
      <c r="B41" s="471">
        <v>13.718</v>
      </c>
      <c r="C41" s="471">
        <v>-7.9</v>
      </c>
      <c r="D41" s="367"/>
      <c r="E41" s="367"/>
      <c r="F41" s="367"/>
      <c r="G41" s="367"/>
      <c r="H41" s="341">
        <f t="shared" si="7"/>
        <v>5.818</v>
      </c>
      <c r="I41" s="341"/>
      <c r="J41" s="367"/>
      <c r="K41" s="367"/>
      <c r="L41" s="341">
        <f t="shared" si="8"/>
        <v>0</v>
      </c>
      <c r="M41" s="341"/>
      <c r="N41" s="341"/>
      <c r="O41" s="341"/>
      <c r="P41" s="341"/>
      <c r="Q41" s="341">
        <f t="shared" si="9"/>
        <v>0</v>
      </c>
      <c r="R41" s="341"/>
      <c r="S41" s="471">
        <f t="shared" si="6"/>
        <v>5.818</v>
      </c>
      <c r="T41" s="2" t="s">
        <v>718</v>
      </c>
    </row>
    <row r="42" spans="1:19" ht="19.5" customHeight="1">
      <c r="A42" s="367" t="s">
        <v>617</v>
      </c>
      <c r="B42" s="399">
        <f>B18+B19+B20+B21+B22+B23+B24+B25+B26+B27+B28+B29+B30+B31+B32+B33+B34+B35+B36+B41+B40+B37+B38+B39</f>
        <v>177.51799999999997</v>
      </c>
      <c r="C42" s="471">
        <f aca="true" t="shared" si="10" ref="C42:R42">C18+C19+C20+C21+C22+C23+C24+C25+C26+C27+C28+C29+C30+C31+C32+C33+C34+C35+C36+C41+C40+C37+C38+C39</f>
        <v>-7.9</v>
      </c>
      <c r="D42" s="471">
        <f t="shared" si="10"/>
        <v>84.93799999999999</v>
      </c>
      <c r="E42" s="471">
        <f t="shared" si="10"/>
        <v>-2.7</v>
      </c>
      <c r="F42" s="471">
        <f t="shared" si="10"/>
        <v>-0.5999999999999996</v>
      </c>
      <c r="G42" s="471">
        <f t="shared" si="10"/>
        <v>-0.20000000000000018</v>
      </c>
      <c r="H42" s="399">
        <f t="shared" si="10"/>
        <v>251.05599999999998</v>
      </c>
      <c r="I42" s="341">
        <f t="shared" si="10"/>
        <v>1160.8000000000002</v>
      </c>
      <c r="J42" s="471">
        <f t="shared" si="10"/>
        <v>24.490000000000002</v>
      </c>
      <c r="K42" s="399">
        <f t="shared" si="10"/>
        <v>-34.09</v>
      </c>
      <c r="L42" s="341">
        <f t="shared" si="10"/>
        <v>1151.2000000000003</v>
      </c>
      <c r="M42" s="471">
        <f t="shared" si="10"/>
        <v>-10.599999999999998</v>
      </c>
      <c r="N42" s="471">
        <f t="shared" si="10"/>
        <v>90.5</v>
      </c>
      <c r="O42" s="341">
        <f t="shared" si="10"/>
        <v>-29.5</v>
      </c>
      <c r="P42" s="399">
        <f t="shared" si="10"/>
        <v>16.8</v>
      </c>
      <c r="Q42" s="471">
        <f t="shared" si="10"/>
        <v>67.2</v>
      </c>
      <c r="R42" s="471">
        <f t="shared" si="10"/>
        <v>0</v>
      </c>
      <c r="S42" s="471">
        <f>S18+S19+S20+S21+S22+S23+S24+S25+S26+S27+S28+S29+S30+S31+S32+S33+S34+S35+S36+S37+S38+S39</f>
        <v>1453.0380000000005</v>
      </c>
    </row>
    <row r="43" spans="1:19" ht="19.5" customHeight="1">
      <c r="A43" s="472"/>
      <c r="B43" s="399"/>
      <c r="C43" s="471"/>
      <c r="D43" s="471"/>
      <c r="E43" s="471"/>
      <c r="F43" s="471"/>
      <c r="G43" s="471"/>
      <c r="H43" s="399"/>
      <c r="I43" s="341"/>
      <c r="J43" s="471"/>
      <c r="K43" s="399"/>
      <c r="L43" s="341"/>
      <c r="M43" s="471"/>
      <c r="N43" s="471"/>
      <c r="O43" s="341"/>
      <c r="P43" s="399"/>
      <c r="Q43" s="471"/>
      <c r="R43" s="471"/>
      <c r="S43" s="471"/>
    </row>
    <row r="44" spans="1:22" ht="21" customHeight="1">
      <c r="A44" s="603" t="s">
        <v>618</v>
      </c>
      <c r="B44" s="399">
        <f aca="true" t="shared" si="11" ref="B44:G44">B16+B42</f>
        <v>179.21799999999996</v>
      </c>
      <c r="C44" s="471">
        <f t="shared" si="11"/>
        <v>-7.9</v>
      </c>
      <c r="D44" s="471">
        <f t="shared" si="11"/>
        <v>84.93799999999999</v>
      </c>
      <c r="E44" s="471">
        <f t="shared" si="11"/>
        <v>-2.7</v>
      </c>
      <c r="F44" s="471">
        <f t="shared" si="11"/>
        <v>7.5</v>
      </c>
      <c r="G44" s="341">
        <f t="shared" si="11"/>
        <v>1.6999999999999997</v>
      </c>
      <c r="H44" s="399">
        <f>H42+H16</f>
        <v>262.756</v>
      </c>
      <c r="I44" s="341">
        <f aca="true" t="shared" si="12" ref="I44:S44">I16+I42</f>
        <v>1552.2000000000003</v>
      </c>
      <c r="J44" s="341">
        <f t="shared" si="12"/>
        <v>24.490000000000002</v>
      </c>
      <c r="K44" s="341">
        <f t="shared" si="12"/>
        <v>8.209999999999994</v>
      </c>
      <c r="L44" s="341">
        <f t="shared" si="12"/>
        <v>1584.9000000000003</v>
      </c>
      <c r="M44" s="341">
        <f t="shared" si="12"/>
        <v>-10.599999999999998</v>
      </c>
      <c r="N44" s="341">
        <f>N16+N42</f>
        <v>154.5</v>
      </c>
      <c r="O44" s="341">
        <f t="shared" si="12"/>
        <v>0</v>
      </c>
      <c r="P44" s="341">
        <f t="shared" si="12"/>
        <v>16.8</v>
      </c>
      <c r="Q44" s="341">
        <f>Q16+Q42</f>
        <v>160.7</v>
      </c>
      <c r="R44" s="341">
        <f>R42+R16</f>
        <v>444.1</v>
      </c>
      <c r="S44" s="399">
        <f t="shared" si="12"/>
        <v>2436.0380000000005</v>
      </c>
      <c r="T44" s="233"/>
      <c r="U44" s="233"/>
      <c r="V44" s="210"/>
    </row>
    <row r="45" spans="1:20" ht="18" customHeight="1">
      <c r="A45" s="603" t="s">
        <v>553</v>
      </c>
      <c r="B45" s="604">
        <f aca="true" t="shared" si="13" ref="B45:S45">B44+B8</f>
        <v>209.91799999999995</v>
      </c>
      <c r="C45" s="605">
        <f t="shared" si="13"/>
        <v>-7.9</v>
      </c>
      <c r="D45" s="605">
        <f t="shared" si="13"/>
        <v>74.338</v>
      </c>
      <c r="E45" s="605">
        <f t="shared" si="13"/>
        <v>-2.7</v>
      </c>
      <c r="F45" s="605">
        <f t="shared" si="13"/>
        <v>15.8</v>
      </c>
      <c r="G45" s="606">
        <f t="shared" si="13"/>
        <v>1.6999999999999997</v>
      </c>
      <c r="H45" s="399">
        <f t="shared" si="13"/>
        <v>291.15599999999995</v>
      </c>
      <c r="I45" s="606">
        <f t="shared" si="13"/>
        <v>1696.7000000000003</v>
      </c>
      <c r="J45" s="606">
        <f t="shared" si="13"/>
        <v>24.490000000000002</v>
      </c>
      <c r="K45" s="606">
        <f t="shared" si="13"/>
        <v>8.209999999999994</v>
      </c>
      <c r="L45" s="606">
        <f t="shared" si="13"/>
        <v>1729.4000000000003</v>
      </c>
      <c r="M45" s="606">
        <f t="shared" si="13"/>
        <v>0</v>
      </c>
      <c r="N45" s="606">
        <f t="shared" si="13"/>
        <v>207</v>
      </c>
      <c r="O45" s="606">
        <f t="shared" si="13"/>
        <v>0</v>
      </c>
      <c r="P45" s="606">
        <f t="shared" si="13"/>
        <v>16.8</v>
      </c>
      <c r="Q45" s="606">
        <f t="shared" si="13"/>
        <v>223.79999999999998</v>
      </c>
      <c r="R45" s="606">
        <f t="shared" si="13"/>
        <v>444.1</v>
      </c>
      <c r="S45" s="604">
        <f t="shared" si="13"/>
        <v>2672.0380000000005</v>
      </c>
      <c r="T45" s="191"/>
    </row>
    <row r="46" spans="1:19" ht="33.75" customHeight="1">
      <c r="A46" s="513" t="s">
        <v>629</v>
      </c>
      <c r="B46" s="725" t="s">
        <v>535</v>
      </c>
      <c r="C46" s="726"/>
      <c r="D46" s="726"/>
      <c r="E46" s="726"/>
      <c r="F46" s="726"/>
      <c r="G46" s="726"/>
      <c r="H46" s="727"/>
      <c r="I46" s="725" t="s">
        <v>627</v>
      </c>
      <c r="J46" s="726"/>
      <c r="K46" s="726"/>
      <c r="L46" s="727"/>
      <c r="M46" s="589"/>
      <c r="N46" s="722" t="s">
        <v>532</v>
      </c>
      <c r="O46" s="723"/>
      <c r="P46" s="723"/>
      <c r="Q46" s="724"/>
      <c r="R46" s="590" t="s">
        <v>713</v>
      </c>
      <c r="S46" s="513" t="s">
        <v>600</v>
      </c>
    </row>
    <row r="47" spans="1:19" ht="25.5">
      <c r="A47" s="601" t="s">
        <v>603</v>
      </c>
      <c r="B47" s="341"/>
      <c r="C47" s="341"/>
      <c r="D47" s="367"/>
      <c r="E47" s="367"/>
      <c r="F47" s="367"/>
      <c r="G47" s="367"/>
      <c r="H47" s="341">
        <f>B47+D47+E47+F47+G47</f>
        <v>0</v>
      </c>
      <c r="I47" s="341">
        <v>32.2</v>
      </c>
      <c r="J47" s="367"/>
      <c r="K47" s="367"/>
      <c r="L47" s="341">
        <f>I47+J47+K47</f>
        <v>32.2</v>
      </c>
      <c r="M47" s="341"/>
      <c r="N47" s="367"/>
      <c r="O47" s="367"/>
      <c r="P47" s="367"/>
      <c r="Q47" s="341">
        <f>N47+M47+O47+P47</f>
        <v>0</v>
      </c>
      <c r="R47" s="423"/>
      <c r="S47" s="341">
        <f aca="true" t="shared" si="14" ref="S47:S55">H47+L47+Q47+R47</f>
        <v>32.2</v>
      </c>
    </row>
    <row r="48" spans="1:19" ht="25.5">
      <c r="A48" s="601" t="s">
        <v>74</v>
      </c>
      <c r="B48" s="607"/>
      <c r="C48" s="607"/>
      <c r="D48" s="607"/>
      <c r="E48" s="607"/>
      <c r="F48" s="607"/>
      <c r="G48" s="607"/>
      <c r="H48" s="341">
        <f aca="true" t="shared" si="15" ref="H48:H55">B48+D48+E48+F48+G48</f>
        <v>0</v>
      </c>
      <c r="I48" s="607"/>
      <c r="J48" s="607"/>
      <c r="K48" s="607"/>
      <c r="L48" s="341">
        <f aca="true" t="shared" si="16" ref="L48:L55">I48+J48+K48</f>
        <v>0</v>
      </c>
      <c r="M48" s="607"/>
      <c r="N48" s="607"/>
      <c r="O48" s="607"/>
      <c r="P48" s="607"/>
      <c r="Q48" s="341">
        <f aca="true" t="shared" si="17" ref="Q48:Q55">N48+M48+O48+P48</f>
        <v>0</v>
      </c>
      <c r="R48" s="607"/>
      <c r="S48" s="341">
        <f t="shared" si="14"/>
        <v>0</v>
      </c>
    </row>
    <row r="49" spans="1:19" ht="25.5">
      <c r="A49" s="601" t="s">
        <v>546</v>
      </c>
      <c r="B49" s="341"/>
      <c r="C49" s="341"/>
      <c r="D49" s="367"/>
      <c r="E49" s="367"/>
      <c r="F49" s="367"/>
      <c r="G49" s="367"/>
      <c r="H49" s="341">
        <f t="shared" si="15"/>
        <v>0</v>
      </c>
      <c r="I49" s="341">
        <v>12.8</v>
      </c>
      <c r="J49" s="367"/>
      <c r="K49" s="367"/>
      <c r="L49" s="341">
        <f t="shared" si="16"/>
        <v>12.8</v>
      </c>
      <c r="M49" s="341"/>
      <c r="N49" s="367"/>
      <c r="O49" s="367"/>
      <c r="P49" s="367"/>
      <c r="Q49" s="341">
        <f t="shared" si="17"/>
        <v>0</v>
      </c>
      <c r="R49" s="367"/>
      <c r="S49" s="341">
        <f t="shared" si="14"/>
        <v>12.8</v>
      </c>
    </row>
    <row r="50" spans="1:19" ht="38.25" customHeight="1">
      <c r="A50" s="601" t="s">
        <v>101</v>
      </c>
      <c r="B50" s="602"/>
      <c r="C50" s="608"/>
      <c r="D50" s="609"/>
      <c r="E50" s="609"/>
      <c r="F50" s="609"/>
      <c r="G50" s="609"/>
      <c r="H50" s="341">
        <f t="shared" si="15"/>
        <v>0</v>
      </c>
      <c r="I50" s="608"/>
      <c r="J50" s="609"/>
      <c r="K50" s="609"/>
      <c r="L50" s="341">
        <f t="shared" si="16"/>
        <v>0</v>
      </c>
      <c r="M50" s="610"/>
      <c r="N50" s="609"/>
      <c r="O50" s="609"/>
      <c r="P50" s="609"/>
      <c r="Q50" s="341">
        <f t="shared" si="17"/>
        <v>0</v>
      </c>
      <c r="R50" s="611"/>
      <c r="S50" s="341">
        <f t="shared" si="14"/>
        <v>0</v>
      </c>
    </row>
    <row r="51" spans="1:19" ht="25.5">
      <c r="A51" s="601" t="s">
        <v>604</v>
      </c>
      <c r="B51" s="577"/>
      <c r="C51" s="577"/>
      <c r="D51" s="423"/>
      <c r="E51" s="423"/>
      <c r="F51" s="423"/>
      <c r="G51" s="423"/>
      <c r="H51" s="341">
        <f t="shared" si="15"/>
        <v>0</v>
      </c>
      <c r="I51" s="577">
        <v>21.4</v>
      </c>
      <c r="J51" s="423"/>
      <c r="K51" s="423"/>
      <c r="L51" s="341">
        <f t="shared" si="16"/>
        <v>21.4</v>
      </c>
      <c r="M51" s="577"/>
      <c r="N51" s="423"/>
      <c r="O51" s="423"/>
      <c r="P51" s="423"/>
      <c r="Q51" s="341">
        <f t="shared" si="17"/>
        <v>0</v>
      </c>
      <c r="R51" s="367"/>
      <c r="S51" s="341">
        <f t="shared" si="14"/>
        <v>21.4</v>
      </c>
    </row>
    <row r="52" spans="1:19" ht="38.25">
      <c r="A52" s="601" t="s">
        <v>547</v>
      </c>
      <c r="B52" s="577"/>
      <c r="C52" s="577"/>
      <c r="D52" s="423"/>
      <c r="E52" s="423"/>
      <c r="F52" s="423"/>
      <c r="G52" s="423"/>
      <c r="H52" s="341">
        <f t="shared" si="15"/>
        <v>0</v>
      </c>
      <c r="I52" s="577">
        <v>17.4</v>
      </c>
      <c r="J52" s="423"/>
      <c r="K52" s="423"/>
      <c r="L52" s="341">
        <f t="shared" si="16"/>
        <v>17.4</v>
      </c>
      <c r="M52" s="577"/>
      <c r="N52" s="423"/>
      <c r="O52" s="423"/>
      <c r="P52" s="423"/>
      <c r="Q52" s="341">
        <f t="shared" si="17"/>
        <v>0</v>
      </c>
      <c r="R52" s="423"/>
      <c r="S52" s="341">
        <f t="shared" si="14"/>
        <v>17.4</v>
      </c>
    </row>
    <row r="53" spans="1:19" ht="24.75" customHeight="1">
      <c r="A53" s="601" t="s">
        <v>548</v>
      </c>
      <c r="B53" s="341"/>
      <c r="C53" s="341"/>
      <c r="D53" s="341"/>
      <c r="E53" s="341"/>
      <c r="F53" s="341"/>
      <c r="G53" s="341"/>
      <c r="H53" s="341">
        <f t="shared" si="15"/>
        <v>0</v>
      </c>
      <c r="I53" s="341">
        <v>35.6</v>
      </c>
      <c r="J53" s="367"/>
      <c r="K53" s="367"/>
      <c r="L53" s="341">
        <f t="shared" si="16"/>
        <v>35.6</v>
      </c>
      <c r="M53" s="341"/>
      <c r="N53" s="399"/>
      <c r="O53" s="399"/>
      <c r="P53" s="399"/>
      <c r="Q53" s="341">
        <f t="shared" si="17"/>
        <v>0</v>
      </c>
      <c r="R53" s="399"/>
      <c r="S53" s="341">
        <f t="shared" si="14"/>
        <v>35.6</v>
      </c>
    </row>
    <row r="54" spans="1:19" ht="40.5" customHeight="1">
      <c r="A54" s="601" t="s">
        <v>744</v>
      </c>
      <c r="B54" s="341"/>
      <c r="C54" s="341"/>
      <c r="D54" s="341"/>
      <c r="E54" s="341"/>
      <c r="F54" s="341"/>
      <c r="G54" s="341"/>
      <c r="H54" s="341">
        <f t="shared" si="15"/>
        <v>0</v>
      </c>
      <c r="I54" s="341"/>
      <c r="J54" s="367"/>
      <c r="K54" s="341">
        <v>41</v>
      </c>
      <c r="L54" s="341">
        <f t="shared" si="16"/>
        <v>41</v>
      </c>
      <c r="M54" s="341"/>
      <c r="N54" s="399"/>
      <c r="O54" s="399"/>
      <c r="P54" s="399"/>
      <c r="Q54" s="341">
        <f t="shared" si="17"/>
        <v>0</v>
      </c>
      <c r="R54" s="399"/>
      <c r="S54" s="341">
        <f t="shared" si="14"/>
        <v>41</v>
      </c>
    </row>
    <row r="55" spans="1:19" ht="24.75" customHeight="1">
      <c r="A55" s="599" t="s">
        <v>632</v>
      </c>
      <c r="B55" s="341"/>
      <c r="C55" s="341"/>
      <c r="D55" s="341"/>
      <c r="E55" s="341"/>
      <c r="F55" s="341"/>
      <c r="G55" s="341"/>
      <c r="H55" s="341">
        <f t="shared" si="15"/>
        <v>0</v>
      </c>
      <c r="I55" s="341"/>
      <c r="J55" s="367"/>
      <c r="K55" s="367"/>
      <c r="L55" s="341">
        <f t="shared" si="16"/>
        <v>0</v>
      </c>
      <c r="M55" s="341"/>
      <c r="N55" s="341">
        <v>16.8</v>
      </c>
      <c r="O55" s="399"/>
      <c r="P55" s="341">
        <v>-16.8</v>
      </c>
      <c r="Q55" s="341">
        <f t="shared" si="17"/>
        <v>0</v>
      </c>
      <c r="R55" s="399"/>
      <c r="S55" s="399">
        <f t="shared" si="14"/>
        <v>0</v>
      </c>
    </row>
    <row r="56" spans="1:19" ht="12.75">
      <c r="A56" s="472" t="s">
        <v>549</v>
      </c>
      <c r="B56" s="399">
        <f aca="true" t="shared" si="18" ref="B56:G56">B45+B47+B49+B51+B52+B53+B55+B54</f>
        <v>209.91799999999995</v>
      </c>
      <c r="C56" s="471">
        <f t="shared" si="18"/>
        <v>-7.9</v>
      </c>
      <c r="D56" s="471">
        <f t="shared" si="18"/>
        <v>74.338</v>
      </c>
      <c r="E56" s="471">
        <f t="shared" si="18"/>
        <v>-2.7</v>
      </c>
      <c r="F56" s="471">
        <f t="shared" si="18"/>
        <v>15.8</v>
      </c>
      <c r="G56" s="341">
        <f t="shared" si="18"/>
        <v>1.6999999999999997</v>
      </c>
      <c r="H56" s="399">
        <f>H45+H47+H49+H51+H52+H53+H55+H54</f>
        <v>291.15599999999995</v>
      </c>
      <c r="I56" s="341">
        <f aca="true" t="shared" si="19" ref="I56:S56">I45+I47+I49+I51+I52+I53+I55+I54</f>
        <v>1816.1000000000004</v>
      </c>
      <c r="J56" s="471">
        <f t="shared" si="19"/>
        <v>24.490000000000002</v>
      </c>
      <c r="K56" s="471">
        <f t="shared" si="19"/>
        <v>49.209999999999994</v>
      </c>
      <c r="L56" s="341">
        <f t="shared" si="19"/>
        <v>1889.8000000000004</v>
      </c>
      <c r="M56" s="471">
        <f t="shared" si="19"/>
        <v>0</v>
      </c>
      <c r="N56" s="399">
        <f t="shared" si="19"/>
        <v>223.8</v>
      </c>
      <c r="O56" s="471">
        <f t="shared" si="19"/>
        <v>0</v>
      </c>
      <c r="P56" s="471">
        <f t="shared" si="19"/>
        <v>0</v>
      </c>
      <c r="Q56" s="399">
        <f t="shared" si="19"/>
        <v>223.79999999999998</v>
      </c>
      <c r="R56" s="341">
        <f t="shared" si="19"/>
        <v>444.1</v>
      </c>
      <c r="S56" s="399">
        <f t="shared" si="19"/>
        <v>2832.4380000000006</v>
      </c>
    </row>
    <row r="57" spans="1:19" ht="12.75">
      <c r="A57" s="518"/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298"/>
      <c r="O57" s="298"/>
      <c r="P57" s="298"/>
      <c r="Q57" s="298"/>
      <c r="R57" s="298"/>
      <c r="S57" s="298"/>
    </row>
    <row r="58" spans="1:19" ht="12.75">
      <c r="A58" s="613" t="s">
        <v>605</v>
      </c>
      <c r="B58" s="367" t="s">
        <v>558</v>
      </c>
      <c r="C58" s="367"/>
      <c r="D58" s="367" t="s">
        <v>557</v>
      </c>
      <c r="E58" s="367"/>
      <c r="F58" s="367"/>
      <c r="G58" s="367"/>
      <c r="H58" s="367" t="s">
        <v>597</v>
      </c>
      <c r="I58" s="363" t="s">
        <v>0</v>
      </c>
      <c r="J58" s="298"/>
      <c r="K58" s="298"/>
      <c r="L58" s="298"/>
      <c r="M58" s="298"/>
      <c r="N58" s="298"/>
      <c r="O58" s="298"/>
      <c r="P58" s="298"/>
      <c r="Q58" s="298"/>
      <c r="R58" s="298"/>
      <c r="S58" s="298"/>
    </row>
    <row r="59" spans="1:19" ht="33.75" customHeight="1">
      <c r="A59" s="592" t="s">
        <v>598</v>
      </c>
      <c r="B59" s="283">
        <v>59.6</v>
      </c>
      <c r="C59" s="283"/>
      <c r="D59" s="488"/>
      <c r="E59" s="488"/>
      <c r="F59" s="488"/>
      <c r="G59" s="488"/>
      <c r="H59" s="614"/>
      <c r="I59" s="614">
        <f>B59+D59+H59</f>
        <v>59.6</v>
      </c>
      <c r="J59" s="298"/>
      <c r="K59" s="298"/>
      <c r="L59" s="298"/>
      <c r="M59" s="298"/>
      <c r="N59" s="298"/>
      <c r="O59" s="298"/>
      <c r="P59" s="298"/>
      <c r="Q59" s="298"/>
      <c r="R59" s="298"/>
      <c r="S59" s="298"/>
    </row>
    <row r="60" spans="1:19" ht="54" customHeight="1">
      <c r="A60" s="599" t="s">
        <v>783</v>
      </c>
      <c r="B60" s="377"/>
      <c r="C60" s="377"/>
      <c r="D60" s="615">
        <v>10</v>
      </c>
      <c r="E60" s="615"/>
      <c r="F60" s="615"/>
      <c r="G60" s="615"/>
      <c r="H60" s="614"/>
      <c r="I60" s="614">
        <f>B60+D60+H60</f>
        <v>10</v>
      </c>
      <c r="J60" s="298"/>
      <c r="K60" s="298"/>
      <c r="L60" s="402"/>
      <c r="M60" s="735" t="s">
        <v>745</v>
      </c>
      <c r="N60" s="735"/>
      <c r="O60" s="616"/>
      <c r="P60" s="616"/>
      <c r="Q60" s="616"/>
      <c r="R60" s="298"/>
      <c r="S60" s="298"/>
    </row>
    <row r="61" spans="1:19" ht="33" customHeight="1">
      <c r="A61" s="593" t="s">
        <v>780</v>
      </c>
      <c r="B61" s="281"/>
      <c r="C61" s="281"/>
      <c r="D61" s="488"/>
      <c r="E61" s="488"/>
      <c r="F61" s="488"/>
      <c r="G61" s="488"/>
      <c r="H61" s="614">
        <v>3.2</v>
      </c>
      <c r="I61" s="614">
        <f>B61+D61+H61</f>
        <v>3.2</v>
      </c>
      <c r="J61" s="298"/>
      <c r="K61" s="298"/>
      <c r="L61" s="298"/>
      <c r="M61" s="298"/>
      <c r="N61" s="298"/>
      <c r="O61" s="298"/>
      <c r="P61" s="298"/>
      <c r="Q61" s="298"/>
      <c r="R61" s="298"/>
      <c r="S61" s="298"/>
    </row>
    <row r="62" spans="1:19" ht="51">
      <c r="A62" s="599" t="s">
        <v>781</v>
      </c>
      <c r="B62" s="281"/>
      <c r="C62" s="281"/>
      <c r="D62" s="615">
        <v>10</v>
      </c>
      <c r="E62" s="615"/>
      <c r="F62" s="615"/>
      <c r="G62" s="615"/>
      <c r="H62" s="614"/>
      <c r="I62" s="614">
        <f>B62+D62+H62</f>
        <v>10</v>
      </c>
      <c r="J62" s="298"/>
      <c r="K62" s="298"/>
      <c r="L62" s="298"/>
      <c r="M62" s="298"/>
      <c r="N62" s="298"/>
      <c r="O62" s="298"/>
      <c r="P62" s="298"/>
      <c r="Q62" s="298"/>
      <c r="R62" s="298"/>
      <c r="S62" s="298"/>
    </row>
    <row r="63" spans="1:19" ht="18.75" customHeight="1">
      <c r="A63" s="440" t="s">
        <v>0</v>
      </c>
      <c r="B63" s="455">
        <f>SUM(B59:B62)</f>
        <v>59.6</v>
      </c>
      <c r="C63" s="455"/>
      <c r="D63" s="455">
        <f>SUM(D59:D62)</f>
        <v>20</v>
      </c>
      <c r="E63" s="455"/>
      <c r="F63" s="455"/>
      <c r="G63" s="455"/>
      <c r="H63" s="455">
        <f>SUM(H59:H62)</f>
        <v>3.2</v>
      </c>
      <c r="I63" s="499">
        <f>B63+D63+H63</f>
        <v>82.8</v>
      </c>
      <c r="J63" s="298"/>
      <c r="K63" s="298"/>
      <c r="L63" s="298"/>
      <c r="M63" s="298"/>
      <c r="N63" s="298"/>
      <c r="O63" s="298"/>
      <c r="P63" s="298"/>
      <c r="Q63" s="298"/>
      <c r="R63" s="298"/>
      <c r="S63" s="298"/>
    </row>
    <row r="64" spans="1:19" ht="12.75" hidden="1">
      <c r="A64" s="299"/>
      <c r="B64" s="617"/>
      <c r="C64" s="617"/>
      <c r="D64" s="299"/>
      <c r="E64" s="299"/>
      <c r="F64" s="299"/>
      <c r="G64" s="299"/>
      <c r="H64" s="299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</row>
    <row r="65" spans="1:19" ht="12.75">
      <c r="A65" s="618"/>
      <c r="B65" s="619"/>
      <c r="C65" s="619"/>
      <c r="D65" s="620"/>
      <c r="E65" s="620"/>
      <c r="F65" s="620"/>
      <c r="G65" s="620"/>
      <c r="H65" s="621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</row>
    <row r="66" spans="1:7" ht="12.75">
      <c r="A66" s="224"/>
      <c r="B66" s="224"/>
      <c r="C66" s="224"/>
      <c r="D66" s="223"/>
      <c r="E66" s="223"/>
      <c r="F66" s="223"/>
      <c r="G66" s="223"/>
    </row>
    <row r="67" spans="1:8" ht="35.25" customHeight="1">
      <c r="A67" s="222"/>
      <c r="B67" s="34"/>
      <c r="C67" s="34"/>
      <c r="D67" s="34"/>
      <c r="E67" s="34"/>
      <c r="F67" s="34"/>
      <c r="G67" s="34"/>
      <c r="H67" s="74"/>
    </row>
  </sheetData>
  <sheetProtection/>
  <mergeCells count="16">
    <mergeCell ref="M60:N60"/>
    <mergeCell ref="I46:L46"/>
    <mergeCell ref="B9:H9"/>
    <mergeCell ref="I9:L9"/>
    <mergeCell ref="B17:H17"/>
    <mergeCell ref="I17:L17"/>
    <mergeCell ref="M4:Q4"/>
    <mergeCell ref="N17:Q17"/>
    <mergeCell ref="N46:Q46"/>
    <mergeCell ref="B46:H46"/>
    <mergeCell ref="A1:L1"/>
    <mergeCell ref="B2:S2"/>
    <mergeCell ref="B4:H4"/>
    <mergeCell ref="I4:L4"/>
    <mergeCell ref="S3:S4"/>
    <mergeCell ref="N9:Q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28125" style="271" customWidth="1"/>
    <col min="2" max="2" width="40.140625" style="271" customWidth="1"/>
    <col min="3" max="3" width="9.8515625" style="271" customWidth="1"/>
    <col min="4" max="4" width="9.00390625" style="271" customWidth="1"/>
    <col min="5" max="5" width="7.8515625" style="271" customWidth="1"/>
    <col min="6" max="6" width="5.8515625" style="271" customWidth="1"/>
    <col min="7" max="8" width="7.421875" style="271" customWidth="1"/>
    <col min="9" max="9" width="7.140625" style="271" customWidth="1"/>
    <col min="10" max="10" width="6.7109375" style="271" customWidth="1"/>
    <col min="11" max="11" width="6.28125" style="271" customWidth="1"/>
    <col min="12" max="12" width="7.57421875" style="271" customWidth="1"/>
    <col min="13" max="13" width="7.421875" style="271" customWidth="1"/>
    <col min="14" max="16384" width="9.140625" style="271" customWidth="1"/>
  </cols>
  <sheetData>
    <row r="2" spans="1:13" ht="19.5" customHeight="1">
      <c r="A2" s="270"/>
      <c r="B2" s="745" t="s">
        <v>720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</row>
    <row r="3" spans="1:13" ht="19.5" customHeight="1" thickBot="1">
      <c r="A3" s="272"/>
      <c r="B3" s="272" t="s">
        <v>741</v>
      </c>
      <c r="C3" s="272"/>
      <c r="D3" s="272"/>
      <c r="E3" s="272"/>
      <c r="F3" s="272"/>
      <c r="G3" s="272"/>
      <c r="H3" s="272"/>
      <c r="I3" s="273"/>
      <c r="J3" s="273"/>
      <c r="K3" s="274" t="s">
        <v>483</v>
      </c>
      <c r="L3" s="275"/>
      <c r="M3" s="275"/>
    </row>
    <row r="4" spans="1:13" ht="19.5" customHeight="1">
      <c r="A4" s="746" t="s">
        <v>356</v>
      </c>
      <c r="B4" s="748" t="s">
        <v>721</v>
      </c>
      <c r="C4" s="750" t="s">
        <v>722</v>
      </c>
      <c r="D4" s="752" t="s">
        <v>723</v>
      </c>
      <c r="E4" s="753" t="s">
        <v>724</v>
      </c>
      <c r="F4" s="753"/>
      <c r="G4" s="754"/>
      <c r="H4" s="276" t="s">
        <v>725</v>
      </c>
      <c r="I4" s="755" t="s">
        <v>532</v>
      </c>
      <c r="J4" s="755"/>
      <c r="K4" s="755"/>
      <c r="L4" s="756" t="s">
        <v>726</v>
      </c>
      <c r="M4" s="758" t="s">
        <v>727</v>
      </c>
    </row>
    <row r="5" spans="1:13" ht="33" customHeight="1">
      <c r="A5" s="747"/>
      <c r="B5" s="749"/>
      <c r="C5" s="751"/>
      <c r="D5" s="650"/>
      <c r="E5" s="277" t="s">
        <v>728</v>
      </c>
      <c r="F5" s="277" t="s">
        <v>729</v>
      </c>
      <c r="G5" s="278" t="s">
        <v>725</v>
      </c>
      <c r="H5" s="277" t="s">
        <v>730</v>
      </c>
      <c r="I5" s="277" t="s">
        <v>731</v>
      </c>
      <c r="J5" s="277" t="s">
        <v>732</v>
      </c>
      <c r="K5" s="277" t="s">
        <v>733</v>
      </c>
      <c r="L5" s="757"/>
      <c r="M5" s="759"/>
    </row>
    <row r="6" spans="1:13" ht="19.5" customHeight="1">
      <c r="A6" s="279">
        <v>1</v>
      </c>
      <c r="B6" s="190">
        <v>2</v>
      </c>
      <c r="C6" s="216">
        <v>3</v>
      </c>
      <c r="D6" s="190">
        <v>4</v>
      </c>
      <c r="E6" s="216">
        <v>5</v>
      </c>
      <c r="F6" s="190">
        <v>6</v>
      </c>
      <c r="G6" s="216">
        <v>7</v>
      </c>
      <c r="H6" s="268">
        <v>8</v>
      </c>
      <c r="I6" s="267">
        <v>9</v>
      </c>
      <c r="J6" s="268">
        <v>10</v>
      </c>
      <c r="K6" s="268">
        <v>11</v>
      </c>
      <c r="L6" s="268">
        <v>12</v>
      </c>
      <c r="M6" s="303">
        <v>13</v>
      </c>
    </row>
    <row r="7" spans="1:13" ht="43.5" customHeight="1">
      <c r="A7" s="279" t="s">
        <v>12</v>
      </c>
      <c r="B7" s="225" t="s">
        <v>734</v>
      </c>
      <c r="C7" s="280">
        <v>232.7</v>
      </c>
      <c r="D7" s="280">
        <f>E7+F7+G7</f>
        <v>221.9</v>
      </c>
      <c r="E7" s="281">
        <v>144.5</v>
      </c>
      <c r="F7" s="282"/>
      <c r="G7" s="283">
        <v>77.4</v>
      </c>
      <c r="H7" s="284">
        <v>26.1</v>
      </c>
      <c r="I7" s="283">
        <v>21.7</v>
      </c>
      <c r="J7" s="283">
        <v>36</v>
      </c>
      <c r="K7" s="283">
        <v>5.4</v>
      </c>
      <c r="L7" s="284">
        <f aca="true" t="shared" si="0" ref="L7:L13">I7+J7+K7</f>
        <v>63.1</v>
      </c>
      <c r="M7" s="285" t="s">
        <v>735</v>
      </c>
    </row>
    <row r="8" spans="1:13" ht="39" customHeight="1">
      <c r="A8" s="279" t="s">
        <v>17</v>
      </c>
      <c r="B8" s="218" t="s">
        <v>736</v>
      </c>
      <c r="C8" s="286">
        <v>688.4</v>
      </c>
      <c r="D8" s="280">
        <f>E8+F8+G8</f>
        <v>636.8000000000001</v>
      </c>
      <c r="E8" s="281">
        <v>585.1</v>
      </c>
      <c r="F8" s="282"/>
      <c r="G8" s="281">
        <v>51.7</v>
      </c>
      <c r="H8" s="284">
        <v>0</v>
      </c>
      <c r="I8" s="283"/>
      <c r="J8" s="283">
        <v>23.2</v>
      </c>
      <c r="K8" s="283"/>
      <c r="L8" s="284">
        <f>I8+J8+K8</f>
        <v>23.2</v>
      </c>
      <c r="M8" s="285" t="s">
        <v>737</v>
      </c>
    </row>
    <row r="9" spans="1:13" ht="28.5" customHeight="1">
      <c r="A9" s="279" t="s">
        <v>19</v>
      </c>
      <c r="B9" s="218" t="s">
        <v>738</v>
      </c>
      <c r="C9" s="280">
        <v>676</v>
      </c>
      <c r="D9" s="280">
        <f>E9+F9+G9</f>
        <v>356</v>
      </c>
      <c r="E9" s="283">
        <v>241.3</v>
      </c>
      <c r="F9" s="221">
        <v>50.7</v>
      </c>
      <c r="G9" s="283">
        <v>64</v>
      </c>
      <c r="H9" s="284">
        <v>8.1</v>
      </c>
      <c r="I9" s="283">
        <v>32</v>
      </c>
      <c r="J9" s="283">
        <v>61.5</v>
      </c>
      <c r="K9" s="283"/>
      <c r="L9" s="304">
        <f t="shared" si="0"/>
        <v>93.5</v>
      </c>
      <c r="M9" s="285" t="s">
        <v>737</v>
      </c>
    </row>
    <row r="10" spans="1:13" ht="36" customHeight="1">
      <c r="A10" s="279" t="s">
        <v>21</v>
      </c>
      <c r="B10" s="217" t="s">
        <v>615</v>
      </c>
      <c r="C10" s="280">
        <v>390.1</v>
      </c>
      <c r="D10" s="280">
        <f>E10+F10+G10</f>
        <v>390.1</v>
      </c>
      <c r="E10" s="281">
        <v>331.5</v>
      </c>
      <c r="F10" s="281">
        <v>29.3</v>
      </c>
      <c r="G10" s="283">
        <v>29.3</v>
      </c>
      <c r="H10" s="284">
        <v>0</v>
      </c>
      <c r="I10" s="283">
        <v>4.4</v>
      </c>
      <c r="J10" s="281">
        <v>9.3</v>
      </c>
      <c r="K10" s="281"/>
      <c r="L10" s="304">
        <f t="shared" si="0"/>
        <v>13.700000000000001</v>
      </c>
      <c r="M10" s="285" t="s">
        <v>737</v>
      </c>
    </row>
    <row r="11" spans="1:13" ht="26.25" customHeight="1">
      <c r="A11" s="279" t="s">
        <v>24</v>
      </c>
      <c r="B11" s="218" t="s">
        <v>616</v>
      </c>
      <c r="C11" s="280">
        <v>397.9</v>
      </c>
      <c r="D11" s="280">
        <f>E11+F11+G11</f>
        <v>398</v>
      </c>
      <c r="E11" s="283">
        <v>278</v>
      </c>
      <c r="F11" s="281">
        <v>24.6</v>
      </c>
      <c r="G11" s="283">
        <v>95.4</v>
      </c>
      <c r="H11" s="284">
        <v>8</v>
      </c>
      <c r="I11" s="219">
        <v>17.1</v>
      </c>
      <c r="J11" s="219">
        <v>-11.5</v>
      </c>
      <c r="K11" s="305"/>
      <c r="L11" s="304">
        <f t="shared" si="0"/>
        <v>5.600000000000001</v>
      </c>
      <c r="M11" s="285" t="s">
        <v>737</v>
      </c>
    </row>
    <row r="12" spans="1:13" ht="40.5" customHeight="1">
      <c r="A12" s="279" t="s">
        <v>26</v>
      </c>
      <c r="B12" s="218" t="s">
        <v>506</v>
      </c>
      <c r="C12" s="280"/>
      <c r="D12" s="280"/>
      <c r="E12" s="283"/>
      <c r="F12" s="281"/>
      <c r="G12" s="284"/>
      <c r="H12" s="284">
        <v>0</v>
      </c>
      <c r="I12" s="219">
        <v>7.9</v>
      </c>
      <c r="J12" s="219"/>
      <c r="K12" s="305"/>
      <c r="L12" s="304">
        <f t="shared" si="0"/>
        <v>7.9</v>
      </c>
      <c r="M12" s="285" t="s">
        <v>737</v>
      </c>
    </row>
    <row r="13" spans="1:13" ht="27" customHeight="1">
      <c r="A13" s="279" t="s">
        <v>28</v>
      </c>
      <c r="B13" s="218" t="s">
        <v>739</v>
      </c>
      <c r="C13" s="280"/>
      <c r="D13" s="280"/>
      <c r="E13" s="283"/>
      <c r="F13" s="281"/>
      <c r="G13" s="284"/>
      <c r="H13" s="284">
        <v>0</v>
      </c>
      <c r="I13" s="219">
        <v>15</v>
      </c>
      <c r="J13" s="219">
        <v>1.8</v>
      </c>
      <c r="K13" s="305"/>
      <c r="L13" s="304">
        <f t="shared" si="0"/>
        <v>16.8</v>
      </c>
      <c r="M13" s="285" t="s">
        <v>737</v>
      </c>
    </row>
    <row r="14" spans="1:13" ht="19.5" customHeight="1" thickBot="1">
      <c r="A14" s="287" t="s">
        <v>30</v>
      </c>
      <c r="B14" s="288" t="s">
        <v>0</v>
      </c>
      <c r="C14" s="289">
        <f aca="true" t="shared" si="1" ref="C14:H14">C7+C8+C9+C10+C11</f>
        <v>2385.1</v>
      </c>
      <c r="D14" s="289">
        <f t="shared" si="1"/>
        <v>2002.8000000000002</v>
      </c>
      <c r="E14" s="289">
        <f t="shared" si="1"/>
        <v>1580.4</v>
      </c>
      <c r="F14" s="289">
        <f t="shared" si="1"/>
        <v>104.6</v>
      </c>
      <c r="G14" s="289">
        <f t="shared" si="1"/>
        <v>317.80000000000007</v>
      </c>
      <c r="H14" s="289">
        <f t="shared" si="1"/>
        <v>42.2</v>
      </c>
      <c r="I14" s="289">
        <f>I7+I8+I9+I10+I11+I12+I13</f>
        <v>98.10000000000001</v>
      </c>
      <c r="J14" s="289">
        <f>J7+J8+J9+J10+J11+J12+J13</f>
        <v>120.3</v>
      </c>
      <c r="K14" s="289">
        <f>K7+K8+K9+K10+K11+K12+K13</f>
        <v>5.4</v>
      </c>
      <c r="L14" s="289">
        <f>L7+L8+L9+L10+L11+L12+L13</f>
        <v>223.8</v>
      </c>
      <c r="M14" s="290" t="s">
        <v>737</v>
      </c>
    </row>
    <row r="15" spans="1:15" ht="19.5" customHeight="1">
      <c r="A15" s="291"/>
      <c r="O15" s="292"/>
    </row>
    <row r="16" ht="19.5" customHeight="1"/>
    <row r="17" spans="1:9" ht="19.5" customHeight="1">
      <c r="A17" s="272"/>
      <c r="B17" s="225" t="s">
        <v>740</v>
      </c>
      <c r="C17" s="293"/>
      <c r="D17" s="294"/>
      <c r="F17" s="275"/>
      <c r="G17" s="295"/>
      <c r="H17" s="295"/>
      <c r="I17" s="295"/>
    </row>
    <row r="18" spans="1:10" ht="19.5" customHeight="1">
      <c r="A18" s="273"/>
      <c r="B18" s="272"/>
      <c r="C18" s="296"/>
      <c r="D18" s="297"/>
      <c r="E18" s="275"/>
      <c r="F18" s="101"/>
      <c r="G18" s="73"/>
      <c r="H18" s="73"/>
      <c r="I18" s="73"/>
      <c r="J18" s="298"/>
    </row>
    <row r="19" spans="1:10" ht="19.5" customHeight="1">
      <c r="A19" s="291"/>
      <c r="B19" s="272"/>
      <c r="C19" s="275"/>
      <c r="D19" s="275"/>
      <c r="E19" s="275"/>
      <c r="F19" s="299"/>
      <c r="G19" s="73"/>
      <c r="H19" s="73"/>
      <c r="I19" s="73"/>
      <c r="J19" s="298"/>
    </row>
    <row r="20" spans="1:10" ht="19.5" customHeight="1">
      <c r="A20" s="300"/>
      <c r="B20" s="739"/>
      <c r="C20" s="739"/>
      <c r="D20" s="275"/>
      <c r="E20" s="275"/>
      <c r="F20" s="299"/>
      <c r="G20" s="73"/>
      <c r="H20" s="73"/>
      <c r="I20" s="301"/>
      <c r="J20" s="298"/>
    </row>
    <row r="21" spans="1:10" ht="19.5" customHeight="1">
      <c r="A21" s="300"/>
      <c r="B21" s="740"/>
      <c r="C21" s="740"/>
      <c r="D21" s="275"/>
      <c r="E21" s="275"/>
      <c r="F21" s="299"/>
      <c r="G21" s="73"/>
      <c r="H21" s="73"/>
      <c r="I21" s="73"/>
      <c r="J21" s="298"/>
    </row>
    <row r="22" spans="1:10" ht="19.5" customHeight="1">
      <c r="A22" s="291"/>
      <c r="B22" s="741"/>
      <c r="C22" s="741"/>
      <c r="D22" s="34"/>
      <c r="E22" s="275"/>
      <c r="F22" s="299"/>
      <c r="G22" s="73"/>
      <c r="H22" s="73"/>
      <c r="I22" s="73"/>
      <c r="J22" s="298"/>
    </row>
    <row r="23" spans="1:10" ht="19.5" customHeight="1">
      <c r="A23" s="291"/>
      <c r="B23" s="742"/>
      <c r="C23" s="742"/>
      <c r="D23" s="273"/>
      <c r="E23" s="275"/>
      <c r="F23" s="299"/>
      <c r="G23" s="73"/>
      <c r="H23" s="73"/>
      <c r="I23" s="73"/>
      <c r="J23" s="298"/>
    </row>
    <row r="24" spans="1:10" ht="19.5" customHeight="1">
      <c r="A24" s="272"/>
      <c r="C24" s="272"/>
      <c r="D24" s="272"/>
      <c r="F24" s="299"/>
      <c r="G24" s="73"/>
      <c r="H24" s="73"/>
      <c r="I24" s="73"/>
      <c r="J24" s="298"/>
    </row>
    <row r="25" spans="1:10" ht="19.5" customHeight="1">
      <c r="A25" s="291"/>
      <c r="C25" s="296"/>
      <c r="D25" s="296"/>
      <c r="F25" s="298"/>
      <c r="G25" s="298"/>
      <c r="H25" s="298"/>
      <c r="I25" s="298"/>
      <c r="J25" s="298"/>
    </row>
    <row r="26" spans="1:4" ht="19.5" customHeight="1">
      <c r="A26" s="291"/>
      <c r="B26" s="743"/>
      <c r="C26" s="743"/>
      <c r="D26" s="296"/>
    </row>
    <row r="27" spans="1:4" ht="19.5" customHeight="1">
      <c r="A27" s="291"/>
      <c r="B27" s="744"/>
      <c r="C27" s="744"/>
      <c r="D27" s="296"/>
    </row>
    <row r="28" spans="1:4" ht="19.5" customHeight="1">
      <c r="A28" s="291"/>
      <c r="B28" s="736"/>
      <c r="C28" s="736"/>
      <c r="D28" s="296"/>
    </row>
    <row r="29" spans="1:4" ht="19.5" customHeight="1">
      <c r="A29" s="291"/>
      <c r="B29" s="302"/>
      <c r="C29" s="302"/>
      <c r="D29" s="273"/>
    </row>
    <row r="30" spans="1:4" ht="19.5" customHeight="1">
      <c r="A30" s="291"/>
      <c r="B30" s="737"/>
      <c r="C30" s="737"/>
      <c r="D30" s="34"/>
    </row>
    <row r="31" spans="1:4" ht="19.5" customHeight="1">
      <c r="A31" s="272"/>
      <c r="B31" s="738"/>
      <c r="C31" s="738"/>
      <c r="D31" s="272"/>
    </row>
    <row r="32" spans="1:4" ht="19.5" customHeight="1">
      <c r="A32" s="272"/>
      <c r="B32" s="272"/>
      <c r="C32" s="272"/>
      <c r="D32" s="272"/>
    </row>
  </sheetData>
  <sheetProtection/>
  <mergeCells count="18">
    <mergeCell ref="B2:M2"/>
    <mergeCell ref="A4:A5"/>
    <mergeCell ref="B4:B5"/>
    <mergeCell ref="C4:C5"/>
    <mergeCell ref="D4:D5"/>
    <mergeCell ref="E4:G4"/>
    <mergeCell ref="I4:K4"/>
    <mergeCell ref="L4:L5"/>
    <mergeCell ref="M4:M5"/>
    <mergeCell ref="B28:C28"/>
    <mergeCell ref="B30:C30"/>
    <mergeCell ref="B31:C31"/>
    <mergeCell ref="B20:C20"/>
    <mergeCell ref="B21:C21"/>
    <mergeCell ref="B22:C22"/>
    <mergeCell ref="B23:C23"/>
    <mergeCell ref="B26:C26"/>
    <mergeCell ref="B27:C2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14" sqref="D14:G27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319" customWidth="1"/>
    <col min="6" max="7" width="10.140625" style="0" customWidth="1"/>
  </cols>
  <sheetData>
    <row r="1" spans="1:7" ht="15.75">
      <c r="A1" s="317"/>
      <c r="E1" s="625" t="s">
        <v>643</v>
      </c>
      <c r="F1" s="625"/>
      <c r="G1" s="625"/>
    </row>
    <row r="2" spans="5:7" ht="12.75">
      <c r="E2" s="626" t="s">
        <v>751</v>
      </c>
      <c r="F2" s="626"/>
      <c r="G2" s="626"/>
    </row>
    <row r="3" spans="2:7" ht="15.75">
      <c r="B3" s="317"/>
      <c r="C3" s="318"/>
      <c r="D3" s="318"/>
      <c r="E3" s="627" t="s">
        <v>398</v>
      </c>
      <c r="F3" s="627"/>
      <c r="G3" s="627"/>
    </row>
    <row r="4" spans="2:6" ht="15.75">
      <c r="B4" s="317"/>
      <c r="E4" s="628" t="s">
        <v>759</v>
      </c>
      <c r="F4" s="628"/>
    </row>
    <row r="5" ht="15.75">
      <c r="B5" s="317"/>
    </row>
    <row r="6" spans="1:7" ht="15.75">
      <c r="A6" s="320"/>
      <c r="C6" s="629" t="s">
        <v>760</v>
      </c>
      <c r="D6" s="629"/>
      <c r="E6" s="629"/>
      <c r="F6" s="629"/>
      <c r="G6" s="629"/>
    </row>
    <row r="7" spans="1:7" ht="15.75">
      <c r="A7" s="317"/>
      <c r="B7" s="629" t="s">
        <v>761</v>
      </c>
      <c r="C7" s="629"/>
      <c r="D7" s="629"/>
      <c r="E7" s="629"/>
      <c r="F7" s="629"/>
      <c r="G7" s="629"/>
    </row>
    <row r="8" spans="1:11" ht="15.75">
      <c r="A8" s="321"/>
      <c r="C8" s="630" t="s">
        <v>762</v>
      </c>
      <c r="D8" s="630"/>
      <c r="E8" s="630"/>
      <c r="F8" s="630"/>
      <c r="G8" s="630"/>
      <c r="H8" s="630"/>
      <c r="I8" s="630"/>
      <c r="J8" s="630"/>
      <c r="K8" s="630"/>
    </row>
    <row r="9" spans="2:7" ht="15.75">
      <c r="B9" s="322"/>
      <c r="F9" s="631" t="s">
        <v>483</v>
      </c>
      <c r="G9" s="631"/>
    </row>
    <row r="10" spans="2:7" ht="30.75" customHeight="1">
      <c r="B10" s="632" t="s">
        <v>763</v>
      </c>
      <c r="C10" s="633" t="s">
        <v>764</v>
      </c>
      <c r="D10" s="634" t="s">
        <v>0</v>
      </c>
      <c r="E10" s="637" t="s">
        <v>261</v>
      </c>
      <c r="F10" s="633" t="s">
        <v>765</v>
      </c>
      <c r="G10" s="633" t="s">
        <v>147</v>
      </c>
    </row>
    <row r="11" spans="2:7" ht="17.25" customHeight="1">
      <c r="B11" s="632"/>
      <c r="C11" s="633"/>
      <c r="D11" s="635"/>
      <c r="E11" s="637"/>
      <c r="F11" s="633"/>
      <c r="G11" s="633"/>
    </row>
    <row r="12" spans="2:7" ht="18.75" customHeight="1">
      <c r="B12" s="632"/>
      <c r="C12" s="633"/>
      <c r="D12" s="635"/>
      <c r="E12" s="637"/>
      <c r="F12" s="633"/>
      <c r="G12" s="633"/>
    </row>
    <row r="13" spans="2:7" ht="21" customHeight="1">
      <c r="B13" s="632"/>
      <c r="C13" s="633"/>
      <c r="D13" s="636"/>
      <c r="E13" s="637"/>
      <c r="F13" s="633"/>
      <c r="G13" s="633"/>
    </row>
    <row r="14" spans="2:7" ht="21" customHeight="1">
      <c r="B14" s="323" t="s">
        <v>12</v>
      </c>
      <c r="C14" s="324" t="s">
        <v>766</v>
      </c>
      <c r="D14" s="325">
        <f>E14+F14+G14</f>
        <v>53</v>
      </c>
      <c r="E14" s="326">
        <f>E15+E16+E17</f>
        <v>50</v>
      </c>
      <c r="F14" s="326">
        <f>F15+F16+F17</f>
        <v>3</v>
      </c>
      <c r="G14" s="326">
        <f>G15+G16+G17</f>
        <v>0</v>
      </c>
    </row>
    <row r="15" spans="2:7" ht="21" customHeight="1">
      <c r="B15" s="327" t="s">
        <v>13</v>
      </c>
      <c r="C15" s="328" t="s">
        <v>480</v>
      </c>
      <c r="D15" s="329">
        <f>E15+F15+G15</f>
        <v>40</v>
      </c>
      <c r="E15" s="329">
        <v>40</v>
      </c>
      <c r="F15" s="329"/>
      <c r="G15" s="329"/>
    </row>
    <row r="16" spans="2:7" ht="21" customHeight="1">
      <c r="B16" s="327" t="s">
        <v>14</v>
      </c>
      <c r="C16" s="328" t="s">
        <v>497</v>
      </c>
      <c r="D16" s="329">
        <f aca="true" t="shared" si="0" ref="D16:D31">E16+F16+G16</f>
        <v>10</v>
      </c>
      <c r="E16" s="329">
        <v>7</v>
      </c>
      <c r="F16" s="329">
        <v>3</v>
      </c>
      <c r="G16" s="329"/>
    </row>
    <row r="17" spans="2:7" ht="20.25" customHeight="1">
      <c r="B17" s="331" t="s">
        <v>15</v>
      </c>
      <c r="C17" s="328" t="s">
        <v>4</v>
      </c>
      <c r="D17" s="329">
        <f t="shared" si="0"/>
        <v>3</v>
      </c>
      <c r="E17" s="329">
        <v>3</v>
      </c>
      <c r="F17" s="341"/>
      <c r="G17" s="341"/>
    </row>
    <row r="18" spans="2:7" ht="29.25" customHeight="1">
      <c r="B18" s="331" t="s">
        <v>17</v>
      </c>
      <c r="C18" s="333" t="s">
        <v>246</v>
      </c>
      <c r="D18" s="326">
        <f t="shared" si="0"/>
        <v>15.5</v>
      </c>
      <c r="E18" s="342"/>
      <c r="F18" s="329">
        <v>15.5</v>
      </c>
      <c r="G18" s="341"/>
    </row>
    <row r="19" spans="2:7" ht="20.25" customHeight="1">
      <c r="B19" s="331" t="s">
        <v>19</v>
      </c>
      <c r="C19" s="335" t="s">
        <v>439</v>
      </c>
      <c r="D19" s="326">
        <f t="shared" si="0"/>
        <v>49</v>
      </c>
      <c r="E19" s="329"/>
      <c r="F19" s="329">
        <v>49</v>
      </c>
      <c r="G19" s="329"/>
    </row>
    <row r="20" spans="2:7" ht="20.25" customHeight="1">
      <c r="B20" s="331" t="s">
        <v>21</v>
      </c>
      <c r="C20" s="335" t="s">
        <v>1</v>
      </c>
      <c r="D20" s="326">
        <f t="shared" si="0"/>
        <v>8.7</v>
      </c>
      <c r="E20" s="329"/>
      <c r="F20" s="329"/>
      <c r="G20" s="329">
        <v>8.7</v>
      </c>
    </row>
    <row r="21" spans="2:7" ht="20.25" customHeight="1">
      <c r="B21" s="336" t="s">
        <v>24</v>
      </c>
      <c r="C21" s="337" t="s">
        <v>767</v>
      </c>
      <c r="D21" s="326">
        <f>D22+D23+D24+D25+D26</f>
        <v>10.100000000000001</v>
      </c>
      <c r="E21" s="326">
        <f>E22+E23+E24+E25+E26</f>
        <v>1.4</v>
      </c>
      <c r="F21" s="326">
        <f>F22+F23+F24+F25+F26</f>
        <v>0</v>
      </c>
      <c r="G21" s="326">
        <f>G22+G23+G24+G25+G26</f>
        <v>8.7</v>
      </c>
    </row>
    <row r="22" spans="2:7" ht="17.25" customHeight="1">
      <c r="B22" s="338" t="s">
        <v>25</v>
      </c>
      <c r="C22" s="339" t="s">
        <v>50</v>
      </c>
      <c r="D22" s="329">
        <f t="shared" si="0"/>
        <v>0.2</v>
      </c>
      <c r="E22" s="329"/>
      <c r="F22" s="329"/>
      <c r="G22" s="329">
        <v>0.2</v>
      </c>
    </row>
    <row r="23" spans="2:7" ht="18" customHeight="1">
      <c r="B23" s="338" t="s">
        <v>768</v>
      </c>
      <c r="C23" s="339" t="s">
        <v>55</v>
      </c>
      <c r="D23" s="329">
        <f t="shared" si="0"/>
        <v>0.9</v>
      </c>
      <c r="E23" s="329"/>
      <c r="F23" s="329"/>
      <c r="G23" s="329">
        <v>0.9</v>
      </c>
    </row>
    <row r="24" spans="2:7" ht="18" customHeight="1">
      <c r="B24" s="338" t="s">
        <v>769</v>
      </c>
      <c r="C24" s="328" t="s">
        <v>59</v>
      </c>
      <c r="D24" s="329">
        <f t="shared" si="0"/>
        <v>7.300000000000001</v>
      </c>
      <c r="E24" s="329">
        <v>1.4</v>
      </c>
      <c r="F24" s="329"/>
      <c r="G24" s="329">
        <v>5.9</v>
      </c>
    </row>
    <row r="25" spans="2:7" ht="17.25" customHeight="1">
      <c r="B25" s="327" t="s">
        <v>770</v>
      </c>
      <c r="C25" s="340" t="s">
        <v>6</v>
      </c>
      <c r="D25" s="329">
        <f t="shared" si="0"/>
        <v>0.8</v>
      </c>
      <c r="E25" s="329"/>
      <c r="F25" s="329"/>
      <c r="G25" s="329">
        <v>0.8</v>
      </c>
    </row>
    <row r="26" spans="2:7" ht="17.25" customHeight="1">
      <c r="B26" s="327" t="s">
        <v>771</v>
      </c>
      <c r="C26" s="339" t="s">
        <v>7</v>
      </c>
      <c r="D26" s="329">
        <f t="shared" si="0"/>
        <v>0.9</v>
      </c>
      <c r="E26" s="329"/>
      <c r="F26" s="329"/>
      <c r="G26" s="329">
        <v>0.9</v>
      </c>
    </row>
    <row r="27" spans="2:7" ht="17.25" customHeight="1">
      <c r="B27" s="327" t="s">
        <v>26</v>
      </c>
      <c r="C27" s="335" t="s">
        <v>772</v>
      </c>
      <c r="D27" s="325">
        <f>D28+D29+D30+D31</f>
        <v>8.6</v>
      </c>
      <c r="E27" s="326">
        <f>E28+E29+E30+E31</f>
        <v>8.6</v>
      </c>
      <c r="F27" s="326">
        <f>F28+F29+F30+F31</f>
        <v>0</v>
      </c>
      <c r="G27" s="326">
        <f>G28+G29+G30+G31</f>
        <v>0</v>
      </c>
    </row>
    <row r="28" spans="2:7" ht="33" customHeight="1">
      <c r="B28" s="331" t="s">
        <v>27</v>
      </c>
      <c r="C28" s="339" t="s">
        <v>350</v>
      </c>
      <c r="D28" s="329">
        <f t="shared" si="0"/>
        <v>0.5</v>
      </c>
      <c r="E28" s="330">
        <v>0.5</v>
      </c>
      <c r="F28" s="332"/>
      <c r="G28" s="332"/>
    </row>
    <row r="29" spans="2:7" ht="34.5" customHeight="1">
      <c r="B29" s="331" t="s">
        <v>773</v>
      </c>
      <c r="C29" s="328" t="s">
        <v>5</v>
      </c>
      <c r="D29" s="329">
        <f t="shared" si="0"/>
        <v>3.5</v>
      </c>
      <c r="E29" s="329">
        <v>3.5</v>
      </c>
      <c r="F29" s="341"/>
      <c r="G29" s="341"/>
    </row>
    <row r="30" spans="2:7" ht="18" customHeight="1">
      <c r="B30" s="331" t="s">
        <v>774</v>
      </c>
      <c r="C30" s="339" t="s">
        <v>142</v>
      </c>
      <c r="D30" s="329">
        <f t="shared" si="0"/>
        <v>3</v>
      </c>
      <c r="E30" s="342">
        <v>3</v>
      </c>
      <c r="F30" s="341"/>
      <c r="G30" s="341"/>
    </row>
    <row r="31" spans="2:7" ht="18" customHeight="1">
      <c r="B31" s="331" t="s">
        <v>775</v>
      </c>
      <c r="C31" s="340" t="s">
        <v>108</v>
      </c>
      <c r="D31" s="329">
        <f t="shared" si="0"/>
        <v>1.6</v>
      </c>
      <c r="E31" s="334">
        <v>1.6</v>
      </c>
      <c r="F31" s="341"/>
      <c r="G31" s="341"/>
    </row>
    <row r="32" spans="2:7" ht="18.75" customHeight="1">
      <c r="B32" s="331" t="s">
        <v>28</v>
      </c>
      <c r="C32" s="343" t="s">
        <v>776</v>
      </c>
      <c r="D32" s="344">
        <f>D14+D18+D19+D21+D27+D20</f>
        <v>144.89999999999998</v>
      </c>
      <c r="E32" s="344">
        <f>E14+E18+E19+E21+E27+E20</f>
        <v>60</v>
      </c>
      <c r="F32" s="344">
        <f>F14+F18+F19+F21+F27+F20</f>
        <v>67.5</v>
      </c>
      <c r="G32" s="344">
        <f>G14+G18+G19+G21+G27+G20</f>
        <v>17.4</v>
      </c>
    </row>
    <row r="33" spans="2:7" ht="20.25" customHeight="1">
      <c r="B33" s="345"/>
      <c r="C33" s="346"/>
      <c r="D33" s="346"/>
      <c r="E33" s="347"/>
      <c r="F33" s="275"/>
      <c r="G33" s="275"/>
    </row>
    <row r="34" spans="2:7" ht="20.25" customHeight="1">
      <c r="B34" s="345"/>
      <c r="C34" s="348"/>
      <c r="D34" s="349"/>
      <c r="E34" s="350"/>
      <c r="F34" s="275"/>
      <c r="G34" s="275"/>
    </row>
    <row r="35" spans="2:7" ht="20.25" customHeight="1">
      <c r="B35" s="345"/>
      <c r="C35" s="349"/>
      <c r="D35" s="349"/>
      <c r="E35" s="351"/>
      <c r="F35" s="275"/>
      <c r="G35" s="275"/>
    </row>
    <row r="36" spans="2:7" ht="19.5" customHeight="1">
      <c r="B36" s="352"/>
      <c r="C36" s="349"/>
      <c r="D36" s="349"/>
      <c r="E36" s="350"/>
      <c r="F36" s="275"/>
      <c r="G36" s="275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188">
      <selection activeCell="G236" sqref="A1:H236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spans="1:8" ht="12.75">
      <c r="A1" s="298"/>
      <c r="B1" s="298"/>
      <c r="C1" s="298"/>
      <c r="D1" s="298"/>
      <c r="E1" s="298"/>
      <c r="F1" s="360" t="s">
        <v>434</v>
      </c>
      <c r="G1" s="298"/>
      <c r="H1" s="298"/>
    </row>
    <row r="2" spans="1:8" ht="12.75">
      <c r="A2" s="298"/>
      <c r="B2" s="298"/>
      <c r="C2" s="298"/>
      <c r="D2" s="298"/>
      <c r="E2" s="298"/>
      <c r="F2" s="638" t="s">
        <v>751</v>
      </c>
      <c r="G2" s="638"/>
      <c r="H2" s="638"/>
    </row>
    <row r="3" spans="1:8" ht="12.75">
      <c r="A3" s="298"/>
      <c r="B3" s="298"/>
      <c r="C3" s="298"/>
      <c r="D3" s="298"/>
      <c r="E3" s="298"/>
      <c r="F3" s="298" t="s">
        <v>390</v>
      </c>
      <c r="G3" s="298"/>
      <c r="H3" s="298"/>
    </row>
    <row r="4" spans="1:8" ht="12.75">
      <c r="A4" s="298"/>
      <c r="B4" s="298"/>
      <c r="C4" s="298"/>
      <c r="D4" s="298"/>
      <c r="E4" s="298"/>
      <c r="F4" s="298" t="s">
        <v>219</v>
      </c>
      <c r="G4" s="298"/>
      <c r="H4" s="298"/>
    </row>
    <row r="5" spans="1:8" ht="12.75">
      <c r="A5" s="643" t="s">
        <v>562</v>
      </c>
      <c r="B5" s="643"/>
      <c r="C5" s="643"/>
      <c r="D5" s="643"/>
      <c r="E5" s="643"/>
      <c r="F5" s="643"/>
      <c r="G5" s="643"/>
      <c r="H5" s="298"/>
    </row>
    <row r="6" spans="1:8" ht="12.75">
      <c r="A6" s="643" t="s">
        <v>163</v>
      </c>
      <c r="B6" s="643"/>
      <c r="C6" s="643"/>
      <c r="D6" s="643"/>
      <c r="E6" s="643"/>
      <c r="F6" s="643"/>
      <c r="G6" s="643"/>
      <c r="H6" s="298"/>
    </row>
    <row r="7" spans="1:8" ht="12.75">
      <c r="A7" s="298"/>
      <c r="B7" s="298"/>
      <c r="C7" s="298"/>
      <c r="D7" s="298"/>
      <c r="E7" s="298"/>
      <c r="F7" s="298"/>
      <c r="G7" s="298" t="s">
        <v>400</v>
      </c>
      <c r="H7" s="298"/>
    </row>
    <row r="8" spans="1:8" ht="12.75" customHeight="1">
      <c r="A8" s="639" t="s">
        <v>164</v>
      </c>
      <c r="B8" s="644" t="s">
        <v>165</v>
      </c>
      <c r="C8" s="647" t="s">
        <v>249</v>
      </c>
      <c r="D8" s="639" t="s">
        <v>0</v>
      </c>
      <c r="E8" s="642" t="s">
        <v>8</v>
      </c>
      <c r="F8" s="642"/>
      <c r="G8" s="642"/>
      <c r="H8" s="298"/>
    </row>
    <row r="9" spans="1:8" ht="12.75" customHeight="1">
      <c r="A9" s="640"/>
      <c r="B9" s="645"/>
      <c r="C9" s="647"/>
      <c r="D9" s="640"/>
      <c r="E9" s="642" t="s">
        <v>9</v>
      </c>
      <c r="F9" s="642"/>
      <c r="G9" s="642" t="s">
        <v>10</v>
      </c>
      <c r="H9" s="298"/>
    </row>
    <row r="10" spans="1:8" ht="12.75" customHeight="1">
      <c r="A10" s="641"/>
      <c r="B10" s="645"/>
      <c r="C10" s="647"/>
      <c r="D10" s="640"/>
      <c r="E10" s="639" t="s">
        <v>11</v>
      </c>
      <c r="F10" s="651" t="s">
        <v>220</v>
      </c>
      <c r="G10" s="642"/>
      <c r="H10" s="298"/>
    </row>
    <row r="11" spans="1:8" ht="13.5" customHeight="1">
      <c r="A11" s="363" t="s">
        <v>166</v>
      </c>
      <c r="B11" s="646"/>
      <c r="C11" s="647"/>
      <c r="D11" s="641"/>
      <c r="E11" s="641"/>
      <c r="F11" s="652"/>
      <c r="G11" s="642"/>
      <c r="H11" s="298"/>
    </row>
    <row r="12" spans="1:8" ht="14.25" customHeight="1">
      <c r="A12" s="363">
        <v>1</v>
      </c>
      <c r="B12" s="366">
        <v>2</v>
      </c>
      <c r="C12" s="362">
        <v>3</v>
      </c>
      <c r="D12" s="365">
        <v>4</v>
      </c>
      <c r="E12" s="365">
        <v>5</v>
      </c>
      <c r="F12" s="367">
        <v>6</v>
      </c>
      <c r="G12" s="363">
        <v>7</v>
      </c>
      <c r="H12" s="298"/>
    </row>
    <row r="13" spans="1:8" ht="16.5" customHeight="1">
      <c r="A13" s="368" t="s">
        <v>12</v>
      </c>
      <c r="B13" s="369" t="s">
        <v>1</v>
      </c>
      <c r="C13" s="277"/>
      <c r="D13" s="370">
        <f>D14+D20+D24+D26+D29+D31+D33+D35+D18+D37</f>
        <v>4291.371000000002</v>
      </c>
      <c r="E13" s="370">
        <f>E14+E20+E24+E26+E29+E31+E33+E35+E18+E37</f>
        <v>1948.4649999999997</v>
      </c>
      <c r="F13" s="370">
        <f>F14+F20+F24+F26+F29+F31+F33+F35+F18+F37</f>
        <v>816.62</v>
      </c>
      <c r="G13" s="370">
        <f>G14+G20+G24+G26+G29+G31+G33+G35+G18+G37</f>
        <v>2342.906</v>
      </c>
      <c r="H13" s="371"/>
    </row>
    <row r="14" spans="1:8" ht="12.75">
      <c r="A14" s="372" t="s">
        <v>13</v>
      </c>
      <c r="B14" s="373" t="s">
        <v>167</v>
      </c>
      <c r="C14" s="374" t="s">
        <v>131</v>
      </c>
      <c r="D14" s="375">
        <f aca="true" t="shared" si="0" ref="D14:D19">E14+G14</f>
        <v>204.13</v>
      </c>
      <c r="E14" s="375">
        <f>E15+E16+E17</f>
        <v>204.13</v>
      </c>
      <c r="F14" s="376">
        <f>F15+F16+F17</f>
        <v>113.30000000000001</v>
      </c>
      <c r="G14" s="376">
        <f>G15+G16+G17</f>
        <v>0</v>
      </c>
      <c r="H14" s="298"/>
    </row>
    <row r="15" spans="1:8" ht="12.75">
      <c r="A15" s="377" t="s">
        <v>168</v>
      </c>
      <c r="B15" s="378" t="s">
        <v>298</v>
      </c>
      <c r="C15" s="361"/>
      <c r="D15" s="375">
        <f t="shared" si="0"/>
        <v>185.2</v>
      </c>
      <c r="E15" s="379">
        <v>185.2</v>
      </c>
      <c r="F15" s="380">
        <v>99.4</v>
      </c>
      <c r="G15" s="380"/>
      <c r="H15" s="371"/>
    </row>
    <row r="16" spans="1:8" ht="27" customHeight="1">
      <c r="A16" s="377" t="s">
        <v>169</v>
      </c>
      <c r="B16" s="381" t="s">
        <v>354</v>
      </c>
      <c r="C16" s="364"/>
      <c r="D16" s="376">
        <f t="shared" si="0"/>
        <v>14.1</v>
      </c>
      <c r="E16" s="380">
        <v>14.1</v>
      </c>
      <c r="F16" s="380">
        <v>13.9</v>
      </c>
      <c r="G16" s="380"/>
      <c r="H16" s="371"/>
    </row>
    <row r="17" spans="1:8" ht="12.75">
      <c r="A17" s="377" t="s">
        <v>171</v>
      </c>
      <c r="B17" s="382" t="s">
        <v>584</v>
      </c>
      <c r="C17" s="364"/>
      <c r="D17" s="375">
        <f t="shared" si="0"/>
        <v>4.83</v>
      </c>
      <c r="E17" s="383">
        <v>4.83</v>
      </c>
      <c r="F17" s="384"/>
      <c r="G17" s="384"/>
      <c r="H17" s="298"/>
    </row>
    <row r="18" spans="1:8" ht="29.25" customHeight="1">
      <c r="A18" s="385" t="s">
        <v>14</v>
      </c>
      <c r="B18" s="386" t="s">
        <v>101</v>
      </c>
      <c r="C18" s="648" t="s">
        <v>133</v>
      </c>
      <c r="D18" s="376">
        <f t="shared" si="0"/>
        <v>0.1</v>
      </c>
      <c r="E18" s="387">
        <f>E19</f>
        <v>0.1</v>
      </c>
      <c r="F18" s="387">
        <f>F19</f>
        <v>0</v>
      </c>
      <c r="G18" s="387">
        <f>G19</f>
        <v>0</v>
      </c>
      <c r="H18" s="298"/>
    </row>
    <row r="19" spans="1:8" ht="25.5">
      <c r="A19" s="388" t="s">
        <v>173</v>
      </c>
      <c r="B19" s="389" t="s">
        <v>354</v>
      </c>
      <c r="C19" s="650"/>
      <c r="D19" s="380">
        <f t="shared" si="0"/>
        <v>0.1</v>
      </c>
      <c r="E19" s="384">
        <v>0.1</v>
      </c>
      <c r="F19" s="384"/>
      <c r="G19" s="384"/>
      <c r="H19" s="298"/>
    </row>
    <row r="20" spans="1:8" ht="26.25" customHeight="1">
      <c r="A20" s="372" t="s">
        <v>15</v>
      </c>
      <c r="B20" s="390" t="s">
        <v>172</v>
      </c>
      <c r="C20" s="391" t="s">
        <v>135</v>
      </c>
      <c r="D20" s="370">
        <f>D21+D22+D23</f>
        <v>975.3580000000001</v>
      </c>
      <c r="E20" s="370">
        <f>E21+E22+E23</f>
        <v>968.658</v>
      </c>
      <c r="F20" s="375">
        <f>F21+F22+F23</f>
        <v>681.42</v>
      </c>
      <c r="G20" s="376">
        <f>G21+G22+G23</f>
        <v>6.7</v>
      </c>
      <c r="H20" s="298"/>
    </row>
    <row r="21" spans="1:8" ht="12.75">
      <c r="A21" s="377" t="s">
        <v>105</v>
      </c>
      <c r="B21" s="378" t="s">
        <v>298</v>
      </c>
      <c r="C21" s="361"/>
      <c r="D21" s="392">
        <f>E21+G21</f>
        <v>894.981</v>
      </c>
      <c r="E21" s="393">
        <v>890.281</v>
      </c>
      <c r="F21" s="379">
        <v>626.3</v>
      </c>
      <c r="G21" s="380">
        <v>4.7</v>
      </c>
      <c r="H21" s="298"/>
    </row>
    <row r="22" spans="1:8" ht="27" customHeight="1">
      <c r="A22" s="377" t="s">
        <v>394</v>
      </c>
      <c r="B22" s="381" t="s">
        <v>354</v>
      </c>
      <c r="C22" s="364"/>
      <c r="D22" s="392">
        <f>E22+G22</f>
        <v>63.73</v>
      </c>
      <c r="E22" s="393">
        <v>63.73</v>
      </c>
      <c r="F22" s="379">
        <v>55.12</v>
      </c>
      <c r="G22" s="379"/>
      <c r="H22" s="298"/>
    </row>
    <row r="23" spans="1:8" ht="12.75">
      <c r="A23" s="377" t="s">
        <v>395</v>
      </c>
      <c r="B23" s="394" t="s">
        <v>303</v>
      </c>
      <c r="C23" s="365"/>
      <c r="D23" s="392">
        <f>E23+G23</f>
        <v>16.647</v>
      </c>
      <c r="E23" s="393">
        <v>14.647</v>
      </c>
      <c r="F23" s="380"/>
      <c r="G23" s="379">
        <v>2</v>
      </c>
      <c r="H23" s="298"/>
    </row>
    <row r="24" spans="1:8" ht="12.75">
      <c r="A24" s="372" t="s">
        <v>16</v>
      </c>
      <c r="B24" s="395" t="s">
        <v>174</v>
      </c>
      <c r="C24" s="396" t="s">
        <v>134</v>
      </c>
      <c r="D24" s="370">
        <f>D25</f>
        <v>262.1</v>
      </c>
      <c r="E24" s="370">
        <f>E25</f>
        <v>241.1</v>
      </c>
      <c r="F24" s="376">
        <f>F25</f>
        <v>6.5</v>
      </c>
      <c r="G24" s="376">
        <f>G25</f>
        <v>21</v>
      </c>
      <c r="H24" s="298"/>
    </row>
    <row r="25" spans="1:10" ht="12.75">
      <c r="A25" s="377" t="s">
        <v>175</v>
      </c>
      <c r="B25" s="378" t="s">
        <v>298</v>
      </c>
      <c r="C25" s="363"/>
      <c r="D25" s="393">
        <f>E25+G25</f>
        <v>262.1</v>
      </c>
      <c r="E25" s="393">
        <v>241.1</v>
      </c>
      <c r="F25" s="380">
        <v>6.5</v>
      </c>
      <c r="G25" s="380">
        <v>21</v>
      </c>
      <c r="H25" s="298"/>
      <c r="J25" s="189"/>
    </row>
    <row r="26" spans="1:8" ht="12.75">
      <c r="A26" s="372" t="s">
        <v>70</v>
      </c>
      <c r="B26" s="373" t="s">
        <v>107</v>
      </c>
      <c r="C26" s="374" t="s">
        <v>136</v>
      </c>
      <c r="D26" s="370">
        <f>D27+D28</f>
        <v>2491.0060000000003</v>
      </c>
      <c r="E26" s="376">
        <f>E27+E28</f>
        <v>263.4</v>
      </c>
      <c r="F26" s="376">
        <f>F27+F28</f>
        <v>7.8</v>
      </c>
      <c r="G26" s="370">
        <f>G27+G28</f>
        <v>2227.606</v>
      </c>
      <c r="H26" s="298"/>
    </row>
    <row r="27" spans="1:8" ht="12.75">
      <c r="A27" s="377" t="s">
        <v>110</v>
      </c>
      <c r="B27" s="397" t="s">
        <v>298</v>
      </c>
      <c r="C27" s="374"/>
      <c r="D27" s="392">
        <f aca="true" t="shared" si="1" ref="D27:D38">E27+G27</f>
        <v>2491.0060000000003</v>
      </c>
      <c r="E27" s="380">
        <v>263.4</v>
      </c>
      <c r="F27" s="380">
        <v>7.8</v>
      </c>
      <c r="G27" s="393">
        <v>2227.606</v>
      </c>
      <c r="H27" s="298"/>
    </row>
    <row r="28" spans="1:8" ht="27.75" customHeight="1">
      <c r="A28" s="377" t="s">
        <v>396</v>
      </c>
      <c r="B28" s="381" t="s">
        <v>372</v>
      </c>
      <c r="C28" s="396"/>
      <c r="D28" s="392">
        <f t="shared" si="1"/>
        <v>0</v>
      </c>
      <c r="E28" s="393"/>
      <c r="F28" s="393"/>
      <c r="G28" s="393"/>
      <c r="H28" s="298"/>
    </row>
    <row r="29" spans="1:8" ht="25.5">
      <c r="A29" s="372" t="s">
        <v>129</v>
      </c>
      <c r="B29" s="398" t="s">
        <v>180</v>
      </c>
      <c r="C29" s="396" t="s">
        <v>137</v>
      </c>
      <c r="D29" s="376">
        <f t="shared" si="1"/>
        <v>3.5</v>
      </c>
      <c r="E29" s="376">
        <f>E30</f>
        <v>3.5</v>
      </c>
      <c r="F29" s="376">
        <f>F30</f>
        <v>0</v>
      </c>
      <c r="G29" s="376">
        <f>G30</f>
        <v>0</v>
      </c>
      <c r="H29" s="298"/>
    </row>
    <row r="30" spans="1:8" ht="12.75">
      <c r="A30" s="377" t="s">
        <v>130</v>
      </c>
      <c r="B30" s="378" t="s">
        <v>298</v>
      </c>
      <c r="C30" s="277"/>
      <c r="D30" s="380">
        <f t="shared" si="1"/>
        <v>3.5</v>
      </c>
      <c r="E30" s="380">
        <v>3.5</v>
      </c>
      <c r="F30" s="380"/>
      <c r="G30" s="380"/>
      <c r="H30" s="298"/>
    </row>
    <row r="31" spans="1:8" ht="12.75">
      <c r="A31" s="372" t="s">
        <v>140</v>
      </c>
      <c r="B31" s="369" t="s">
        <v>74</v>
      </c>
      <c r="C31" s="277" t="s">
        <v>132</v>
      </c>
      <c r="D31" s="370">
        <f t="shared" si="1"/>
        <v>169.377</v>
      </c>
      <c r="E31" s="370">
        <f>E32</f>
        <v>84.277</v>
      </c>
      <c r="F31" s="376">
        <f>F32</f>
        <v>7.6</v>
      </c>
      <c r="G31" s="376">
        <f>G32</f>
        <v>85.1</v>
      </c>
      <c r="H31" s="298"/>
    </row>
    <row r="32" spans="1:8" ht="12.75">
      <c r="A32" s="372" t="s">
        <v>141</v>
      </c>
      <c r="B32" s="378" t="s">
        <v>298</v>
      </c>
      <c r="C32" s="277"/>
      <c r="D32" s="393">
        <f t="shared" si="1"/>
        <v>169.377</v>
      </c>
      <c r="E32" s="393">
        <v>84.277</v>
      </c>
      <c r="F32" s="380">
        <v>7.6</v>
      </c>
      <c r="G32" s="380">
        <v>85.1</v>
      </c>
      <c r="H32" s="298"/>
    </row>
    <row r="33" spans="1:8" ht="25.5">
      <c r="A33" s="372" t="s">
        <v>146</v>
      </c>
      <c r="B33" s="398" t="s">
        <v>144</v>
      </c>
      <c r="C33" s="277" t="s">
        <v>33</v>
      </c>
      <c r="D33" s="375">
        <f t="shared" si="1"/>
        <v>179.1</v>
      </c>
      <c r="E33" s="375">
        <f>E34</f>
        <v>179.1</v>
      </c>
      <c r="F33" s="380"/>
      <c r="G33" s="380"/>
      <c r="H33" s="298"/>
    </row>
    <row r="34" spans="1:8" ht="12.75">
      <c r="A34" s="372" t="s">
        <v>177</v>
      </c>
      <c r="B34" s="378" t="s">
        <v>298</v>
      </c>
      <c r="C34" s="367"/>
      <c r="D34" s="379">
        <f t="shared" si="1"/>
        <v>179.1</v>
      </c>
      <c r="E34" s="399">
        <v>179.1</v>
      </c>
      <c r="F34" s="341"/>
      <c r="G34" s="341"/>
      <c r="H34" s="298"/>
    </row>
    <row r="35" spans="1:8" ht="12.75">
      <c r="A35" s="372" t="s">
        <v>178</v>
      </c>
      <c r="B35" s="400" t="s">
        <v>145</v>
      </c>
      <c r="C35" s="277" t="s">
        <v>35</v>
      </c>
      <c r="D35" s="376">
        <f t="shared" si="1"/>
        <v>3.1</v>
      </c>
      <c r="E35" s="376">
        <f>E36</f>
        <v>0.6</v>
      </c>
      <c r="F35" s="376">
        <f>F36+H35</f>
        <v>0</v>
      </c>
      <c r="G35" s="376">
        <f>G36+I35</f>
        <v>2.5</v>
      </c>
      <c r="H35" s="298"/>
    </row>
    <row r="36" spans="1:8" ht="12.75">
      <c r="A36" s="372" t="s">
        <v>179</v>
      </c>
      <c r="B36" s="378" t="s">
        <v>298</v>
      </c>
      <c r="C36" s="367"/>
      <c r="D36" s="380">
        <f t="shared" si="1"/>
        <v>3.1</v>
      </c>
      <c r="E36" s="341">
        <v>0.6</v>
      </c>
      <c r="F36" s="341"/>
      <c r="G36" s="341">
        <v>2.5</v>
      </c>
      <c r="H36" s="298"/>
    </row>
    <row r="37" spans="1:8" ht="12.75">
      <c r="A37" s="372" t="s">
        <v>585</v>
      </c>
      <c r="B37" s="373" t="s">
        <v>586</v>
      </c>
      <c r="C37" s="639" t="s">
        <v>176</v>
      </c>
      <c r="D37" s="376">
        <f t="shared" si="1"/>
        <v>3.6</v>
      </c>
      <c r="E37" s="401">
        <f>E38</f>
        <v>3.6</v>
      </c>
      <c r="F37" s="401">
        <f>F38</f>
        <v>0</v>
      </c>
      <c r="G37" s="401">
        <f>G38</f>
        <v>0</v>
      </c>
      <c r="H37" s="402"/>
    </row>
    <row r="38" spans="1:8" ht="12.75">
      <c r="A38" s="372" t="s">
        <v>587</v>
      </c>
      <c r="B38" s="378" t="s">
        <v>298</v>
      </c>
      <c r="C38" s="641"/>
      <c r="D38" s="380">
        <f t="shared" si="1"/>
        <v>3.6</v>
      </c>
      <c r="E38" s="341">
        <v>3.6</v>
      </c>
      <c r="F38" s="341"/>
      <c r="G38" s="341"/>
      <c r="H38" s="298"/>
    </row>
    <row r="39" spans="1:8" ht="12.75">
      <c r="A39" s="372" t="s">
        <v>17</v>
      </c>
      <c r="B39" s="403" t="s">
        <v>217</v>
      </c>
      <c r="C39" s="277"/>
      <c r="D39" s="376">
        <f>D41</f>
        <v>51.4</v>
      </c>
      <c r="E39" s="376">
        <f>E41</f>
        <v>51.4</v>
      </c>
      <c r="F39" s="376">
        <f>F41</f>
        <v>46.6</v>
      </c>
      <c r="G39" s="376">
        <f>G41</f>
        <v>0</v>
      </c>
      <c r="H39" s="298"/>
    </row>
    <row r="40" spans="1:8" ht="25.5">
      <c r="A40" s="372" t="s">
        <v>18</v>
      </c>
      <c r="B40" s="386" t="s">
        <v>172</v>
      </c>
      <c r="C40" s="277" t="s">
        <v>135</v>
      </c>
      <c r="D40" s="376">
        <f>D41</f>
        <v>51.4</v>
      </c>
      <c r="E40" s="376">
        <f>E41</f>
        <v>51.4</v>
      </c>
      <c r="F40" s="376">
        <f>F41</f>
        <v>46.6</v>
      </c>
      <c r="G40" s="376">
        <f>G41</f>
        <v>0</v>
      </c>
      <c r="H40" s="298"/>
    </row>
    <row r="41" spans="1:8" ht="12.75">
      <c r="A41" s="377" t="s">
        <v>92</v>
      </c>
      <c r="B41" s="378" t="s">
        <v>298</v>
      </c>
      <c r="C41" s="363"/>
      <c r="D41" s="380">
        <f>E41+G41</f>
        <v>51.4</v>
      </c>
      <c r="E41" s="380">
        <v>51.4</v>
      </c>
      <c r="F41" s="380">
        <v>46.6</v>
      </c>
      <c r="G41" s="380"/>
      <c r="H41" s="298"/>
    </row>
    <row r="42" spans="1:8" ht="19.5" customHeight="1">
      <c r="A42" s="372" t="s">
        <v>19</v>
      </c>
      <c r="B42" s="403" t="s">
        <v>599</v>
      </c>
      <c r="C42" s="404"/>
      <c r="D42" s="375">
        <f>E42+G42</f>
        <v>899.4</v>
      </c>
      <c r="E42" s="375">
        <f>E44+E45</f>
        <v>847.1</v>
      </c>
      <c r="F42" s="370">
        <f>F44+F45</f>
        <v>89.14800000000001</v>
      </c>
      <c r="G42" s="375">
        <f>G44+G45</f>
        <v>52.3</v>
      </c>
      <c r="H42" s="298"/>
    </row>
    <row r="43" spans="1:8" ht="25.5">
      <c r="A43" s="372" t="s">
        <v>20</v>
      </c>
      <c r="B43" s="405" t="s">
        <v>101</v>
      </c>
      <c r="C43" s="374" t="s">
        <v>133</v>
      </c>
      <c r="D43" s="375">
        <f>E43+G42</f>
        <v>899.4</v>
      </c>
      <c r="E43" s="375">
        <f>E44+E45</f>
        <v>847.1</v>
      </c>
      <c r="F43" s="370">
        <f>F44+F45</f>
        <v>89.14800000000001</v>
      </c>
      <c r="G43" s="375">
        <f>G44+G45</f>
        <v>52.3</v>
      </c>
      <c r="H43" s="298"/>
    </row>
    <row r="44" spans="1:8" ht="12.75">
      <c r="A44" s="377" t="s">
        <v>93</v>
      </c>
      <c r="B44" s="378" t="s">
        <v>298</v>
      </c>
      <c r="C44" s="361"/>
      <c r="D44" s="370">
        <f>E44+G43</f>
        <v>605.939</v>
      </c>
      <c r="E44" s="393">
        <v>553.639</v>
      </c>
      <c r="F44" s="393">
        <v>80.248</v>
      </c>
      <c r="G44" s="379">
        <v>52.3</v>
      </c>
      <c r="H44" s="298"/>
    </row>
    <row r="45" spans="1:8" ht="12.75">
      <c r="A45" s="377" t="s">
        <v>94</v>
      </c>
      <c r="B45" s="406" t="s">
        <v>170</v>
      </c>
      <c r="C45" s="365"/>
      <c r="D45" s="370">
        <f>E45+G44</f>
        <v>345.761</v>
      </c>
      <c r="E45" s="393">
        <v>293.461</v>
      </c>
      <c r="F45" s="380">
        <v>8.9</v>
      </c>
      <c r="G45" s="379"/>
      <c r="H45" s="298"/>
    </row>
    <row r="46" spans="1:8" ht="12.75">
      <c r="A46" s="372" t="s">
        <v>21</v>
      </c>
      <c r="B46" s="403" t="s">
        <v>22</v>
      </c>
      <c r="C46" s="396"/>
      <c r="D46" s="376">
        <f>D47</f>
        <v>149</v>
      </c>
      <c r="E46" s="376">
        <f>E47</f>
        <v>149</v>
      </c>
      <c r="F46" s="376">
        <f>F47</f>
        <v>62.5</v>
      </c>
      <c r="G46" s="376">
        <f>G47</f>
        <v>0</v>
      </c>
      <c r="H46" s="298"/>
    </row>
    <row r="47" spans="1:8" ht="25.5">
      <c r="A47" s="372" t="s">
        <v>23</v>
      </c>
      <c r="B47" s="398" t="s">
        <v>180</v>
      </c>
      <c r="C47" s="277" t="s">
        <v>137</v>
      </c>
      <c r="D47" s="376">
        <f>D48+D49</f>
        <v>149</v>
      </c>
      <c r="E47" s="376">
        <f>E48+E49</f>
        <v>149</v>
      </c>
      <c r="F47" s="376">
        <f>F48+F49</f>
        <v>62.5</v>
      </c>
      <c r="G47" s="376">
        <f>G48+G49</f>
        <v>0</v>
      </c>
      <c r="H47" s="298"/>
    </row>
    <row r="48" spans="1:8" ht="12.75">
      <c r="A48" s="377" t="s">
        <v>95</v>
      </c>
      <c r="B48" s="406" t="s">
        <v>170</v>
      </c>
      <c r="C48" s="365"/>
      <c r="D48" s="407">
        <f>E48+G48</f>
        <v>128.7</v>
      </c>
      <c r="E48" s="380">
        <v>128.7</v>
      </c>
      <c r="F48" s="380">
        <v>42.8</v>
      </c>
      <c r="G48" s="380"/>
      <c r="H48" s="298"/>
    </row>
    <row r="49" spans="1:8" ht="12.75">
      <c r="A49" s="377" t="s">
        <v>614</v>
      </c>
      <c r="B49" s="378" t="s">
        <v>298</v>
      </c>
      <c r="C49" s="365"/>
      <c r="D49" s="407">
        <f>E49+G49</f>
        <v>20.3</v>
      </c>
      <c r="E49" s="380">
        <v>20.3</v>
      </c>
      <c r="F49" s="380">
        <v>19.7</v>
      </c>
      <c r="G49" s="379"/>
      <c r="H49" s="298"/>
    </row>
    <row r="50" spans="1:8" ht="12.75">
      <c r="A50" s="372" t="s">
        <v>24</v>
      </c>
      <c r="B50" s="369" t="s">
        <v>439</v>
      </c>
      <c r="C50" s="396"/>
      <c r="D50" s="370">
        <f>D52+D53+D54+D55</f>
        <v>630.69</v>
      </c>
      <c r="E50" s="370">
        <f>E52+E53+E54+E55</f>
        <v>621.19</v>
      </c>
      <c r="F50" s="375">
        <f>F52+F53+F54+F55</f>
        <v>513.88</v>
      </c>
      <c r="G50" s="376">
        <f>G52+G53+G54</f>
        <v>9.5</v>
      </c>
      <c r="H50" s="298"/>
    </row>
    <row r="51" spans="1:8" ht="12.75">
      <c r="A51" s="377" t="s">
        <v>25</v>
      </c>
      <c r="B51" s="373" t="s">
        <v>167</v>
      </c>
      <c r="C51" s="374" t="s">
        <v>131</v>
      </c>
      <c r="D51" s="370">
        <f>E51+G51</f>
        <v>630.69</v>
      </c>
      <c r="E51" s="370">
        <f>E52+E53+E54</f>
        <v>621.19</v>
      </c>
      <c r="F51" s="375">
        <f>F52+F53+F54+F55</f>
        <v>513.88</v>
      </c>
      <c r="G51" s="376">
        <f>G52+G53+G54</f>
        <v>9.5</v>
      </c>
      <c r="H51" s="298"/>
    </row>
    <row r="52" spans="1:8" ht="12.75">
      <c r="A52" s="408" t="s">
        <v>96</v>
      </c>
      <c r="B52" s="378" t="s">
        <v>298</v>
      </c>
      <c r="C52" s="361"/>
      <c r="D52" s="392">
        <f>E52+G52</f>
        <v>355.615</v>
      </c>
      <c r="E52" s="393">
        <v>346.115</v>
      </c>
      <c r="F52" s="379">
        <v>299.7</v>
      </c>
      <c r="G52" s="380">
        <v>9.5</v>
      </c>
      <c r="H52" s="298"/>
    </row>
    <row r="53" spans="1:8" ht="12.75">
      <c r="A53" s="377" t="s">
        <v>181</v>
      </c>
      <c r="B53" s="382" t="s">
        <v>584</v>
      </c>
      <c r="C53" s="364"/>
      <c r="D53" s="409">
        <f>E53+G53</f>
        <v>225.49</v>
      </c>
      <c r="E53" s="379">
        <v>225.49</v>
      </c>
      <c r="F53" s="379">
        <v>214.18</v>
      </c>
      <c r="G53" s="379"/>
      <c r="H53" s="298"/>
    </row>
    <row r="54" spans="1:8" ht="12.75">
      <c r="A54" s="377" t="s">
        <v>182</v>
      </c>
      <c r="B54" s="394" t="s">
        <v>379</v>
      </c>
      <c r="C54" s="365"/>
      <c r="D54" s="392">
        <f>E54+G54</f>
        <v>49.585</v>
      </c>
      <c r="E54" s="393">
        <v>49.585</v>
      </c>
      <c r="F54" s="380"/>
      <c r="G54" s="380"/>
      <c r="H54" s="298"/>
    </row>
    <row r="55" spans="1:8" ht="12.75">
      <c r="A55" s="377" t="s">
        <v>397</v>
      </c>
      <c r="B55" s="406" t="s">
        <v>170</v>
      </c>
      <c r="C55" s="374" t="s">
        <v>133</v>
      </c>
      <c r="D55" s="407">
        <f>E55+G55</f>
        <v>0</v>
      </c>
      <c r="E55" s="393"/>
      <c r="F55" s="393"/>
      <c r="G55" s="393"/>
      <c r="H55" s="298"/>
    </row>
    <row r="56" spans="1:8" ht="12.75">
      <c r="A56" s="372" t="s">
        <v>26</v>
      </c>
      <c r="B56" s="398" t="s">
        <v>246</v>
      </c>
      <c r="C56" s="277"/>
      <c r="D56" s="376">
        <f>D58+D59+D60</f>
        <v>297.95000000000005</v>
      </c>
      <c r="E56" s="376">
        <f>E58+E59+E60</f>
        <v>295.75000000000006</v>
      </c>
      <c r="F56" s="376">
        <f>F58+F59+F60</f>
        <v>267.85</v>
      </c>
      <c r="G56" s="376">
        <f>G58+G59+G60</f>
        <v>2.2</v>
      </c>
      <c r="H56" s="298"/>
    </row>
    <row r="57" spans="1:8" ht="12.75">
      <c r="A57" s="377" t="s">
        <v>27</v>
      </c>
      <c r="B57" s="373" t="s">
        <v>167</v>
      </c>
      <c r="C57" s="374" t="s">
        <v>131</v>
      </c>
      <c r="D57" s="376">
        <f>E57+G57</f>
        <v>297.95000000000005</v>
      </c>
      <c r="E57" s="376">
        <f>E58+E59+E60</f>
        <v>295.75000000000006</v>
      </c>
      <c r="F57" s="376">
        <f>F58+F59+F60</f>
        <v>267.85</v>
      </c>
      <c r="G57" s="376">
        <f>G58+G59+G60</f>
        <v>2.2</v>
      </c>
      <c r="H57" s="298"/>
    </row>
    <row r="58" spans="1:8" ht="12.75">
      <c r="A58" s="377" t="s">
        <v>97</v>
      </c>
      <c r="B58" s="378" t="s">
        <v>298</v>
      </c>
      <c r="C58" s="361"/>
      <c r="D58" s="392">
        <f>E58+G58</f>
        <v>266.302</v>
      </c>
      <c r="E58" s="393">
        <v>266.302</v>
      </c>
      <c r="F58" s="379">
        <v>248.5</v>
      </c>
      <c r="G58" s="380"/>
      <c r="H58" s="298"/>
    </row>
    <row r="59" spans="1:8" ht="12.75">
      <c r="A59" s="377" t="s">
        <v>183</v>
      </c>
      <c r="B59" s="382" t="s">
        <v>584</v>
      </c>
      <c r="C59" s="365"/>
      <c r="D59" s="392">
        <f>E59+G59</f>
        <v>15.35</v>
      </c>
      <c r="E59" s="393">
        <v>15.35</v>
      </c>
      <c r="F59" s="379">
        <v>14.85</v>
      </c>
      <c r="G59" s="380"/>
      <c r="H59" s="298"/>
    </row>
    <row r="60" spans="1:8" ht="12.75">
      <c r="A60" s="377" t="s">
        <v>311</v>
      </c>
      <c r="B60" s="394" t="s">
        <v>379</v>
      </c>
      <c r="C60" s="365"/>
      <c r="D60" s="392">
        <f>E60+G60</f>
        <v>16.298000000000002</v>
      </c>
      <c r="E60" s="393">
        <v>14.098</v>
      </c>
      <c r="F60" s="380">
        <v>4.5</v>
      </c>
      <c r="G60" s="380">
        <v>2.2</v>
      </c>
      <c r="H60" s="298"/>
    </row>
    <row r="61" spans="1:8" ht="12.75">
      <c r="A61" s="372" t="s">
        <v>28</v>
      </c>
      <c r="B61" s="369" t="s">
        <v>480</v>
      </c>
      <c r="C61" s="396"/>
      <c r="D61" s="376">
        <f>D63+D64+D65</f>
        <v>1390.06</v>
      </c>
      <c r="E61" s="376">
        <f>E63+E64+E65</f>
        <v>1381.06</v>
      </c>
      <c r="F61" s="376">
        <f>F63+F64+F65</f>
        <v>1185.75</v>
      </c>
      <c r="G61" s="376">
        <f>G63+G64+G65</f>
        <v>9</v>
      </c>
      <c r="H61" s="298"/>
    </row>
    <row r="62" spans="1:8" ht="12.75">
      <c r="A62" s="372" t="s">
        <v>29</v>
      </c>
      <c r="B62" s="373" t="s">
        <v>167</v>
      </c>
      <c r="C62" s="374" t="s">
        <v>131</v>
      </c>
      <c r="D62" s="376">
        <f>E62+G62</f>
        <v>1390.06</v>
      </c>
      <c r="E62" s="376">
        <f>E63+E64+E65</f>
        <v>1381.06</v>
      </c>
      <c r="F62" s="376">
        <f>F63+F64+F65</f>
        <v>1185.75</v>
      </c>
      <c r="G62" s="376">
        <f>G63+G64+G65</f>
        <v>9</v>
      </c>
      <c r="H62" s="298"/>
    </row>
    <row r="63" spans="1:8" ht="12.75">
      <c r="A63" s="377" t="s">
        <v>98</v>
      </c>
      <c r="B63" s="378" t="s">
        <v>298</v>
      </c>
      <c r="C63" s="361"/>
      <c r="D63" s="376">
        <f>E63+G63</f>
        <v>411.5</v>
      </c>
      <c r="E63" s="380">
        <v>407.5</v>
      </c>
      <c r="F63" s="380">
        <v>284.4</v>
      </c>
      <c r="G63" s="380">
        <v>4</v>
      </c>
      <c r="H63" s="298"/>
    </row>
    <row r="64" spans="1:8" ht="12.75">
      <c r="A64" s="377" t="s">
        <v>184</v>
      </c>
      <c r="B64" s="382" t="s">
        <v>584</v>
      </c>
      <c r="C64" s="364"/>
      <c r="D64" s="375">
        <f>E64+G64</f>
        <v>938.56</v>
      </c>
      <c r="E64" s="379">
        <v>938.06</v>
      </c>
      <c r="F64" s="379">
        <v>901.35</v>
      </c>
      <c r="G64" s="380">
        <v>0.5</v>
      </c>
      <c r="H64" s="298"/>
    </row>
    <row r="65" spans="1:8" ht="12.75">
      <c r="A65" s="408" t="s">
        <v>185</v>
      </c>
      <c r="B65" s="394" t="s">
        <v>379</v>
      </c>
      <c r="C65" s="365"/>
      <c r="D65" s="376">
        <f>E65+G65</f>
        <v>40</v>
      </c>
      <c r="E65" s="380">
        <v>35.5</v>
      </c>
      <c r="F65" s="380"/>
      <c r="G65" s="380">
        <v>4.5</v>
      </c>
      <c r="H65" s="298"/>
    </row>
    <row r="66" spans="1:8" ht="12.75">
      <c r="A66" s="372" t="s">
        <v>30</v>
      </c>
      <c r="B66" s="369" t="s">
        <v>497</v>
      </c>
      <c r="C66" s="396"/>
      <c r="D66" s="375">
        <f>D67</f>
        <v>886.99</v>
      </c>
      <c r="E66" s="376">
        <f>E67</f>
        <v>867.0899999999999</v>
      </c>
      <c r="F66" s="375">
        <f>F67</f>
        <v>751.99</v>
      </c>
      <c r="G66" s="375">
        <f>G67</f>
        <v>19.9</v>
      </c>
      <c r="H66" s="298"/>
    </row>
    <row r="67" spans="1:8" ht="12.75">
      <c r="A67" s="372" t="s">
        <v>31</v>
      </c>
      <c r="B67" s="373" t="s">
        <v>167</v>
      </c>
      <c r="C67" s="374" t="s">
        <v>131</v>
      </c>
      <c r="D67" s="375">
        <f>D68+D69+D70</f>
        <v>886.99</v>
      </c>
      <c r="E67" s="376">
        <f>E68+E69+E70</f>
        <v>867.0899999999999</v>
      </c>
      <c r="F67" s="375">
        <f>F68+F69+F70</f>
        <v>751.99</v>
      </c>
      <c r="G67" s="375">
        <f>G68+G69+G70</f>
        <v>19.9</v>
      </c>
      <c r="H67" s="298"/>
    </row>
    <row r="68" spans="1:8" ht="12.75">
      <c r="A68" s="377" t="s">
        <v>99</v>
      </c>
      <c r="B68" s="378" t="s">
        <v>298</v>
      </c>
      <c r="C68" s="361"/>
      <c r="D68" s="409">
        <f>E68+G68</f>
        <v>358.09999999999997</v>
      </c>
      <c r="E68" s="379">
        <v>338.2</v>
      </c>
      <c r="F68" s="380">
        <v>251.7</v>
      </c>
      <c r="G68" s="379">
        <v>19.9</v>
      </c>
      <c r="H68" s="298"/>
    </row>
    <row r="69" spans="1:8" ht="12.75">
      <c r="A69" s="377" t="s">
        <v>186</v>
      </c>
      <c r="B69" s="382" t="s">
        <v>584</v>
      </c>
      <c r="C69" s="364"/>
      <c r="D69" s="409">
        <f>E69+G69</f>
        <v>518.89</v>
      </c>
      <c r="E69" s="379">
        <v>518.89</v>
      </c>
      <c r="F69" s="379">
        <v>500.29</v>
      </c>
      <c r="G69" s="380"/>
      <c r="H69" s="298"/>
    </row>
    <row r="70" spans="1:8" ht="12.75">
      <c r="A70" s="377" t="s">
        <v>229</v>
      </c>
      <c r="B70" s="394" t="s">
        <v>379</v>
      </c>
      <c r="C70" s="364"/>
      <c r="D70" s="407">
        <f>E70+G70</f>
        <v>10</v>
      </c>
      <c r="E70" s="380">
        <v>10</v>
      </c>
      <c r="F70" s="380"/>
      <c r="G70" s="380"/>
      <c r="H70" s="298"/>
    </row>
    <row r="71" spans="1:8" ht="12.75">
      <c r="A71" s="372" t="s">
        <v>32</v>
      </c>
      <c r="B71" s="369" t="s">
        <v>4</v>
      </c>
      <c r="C71" s="363"/>
      <c r="D71" s="370">
        <f>D72</f>
        <v>370.88</v>
      </c>
      <c r="E71" s="370">
        <f>E72</f>
        <v>366.78000000000003</v>
      </c>
      <c r="F71" s="375">
        <f>F72</f>
        <v>331.67</v>
      </c>
      <c r="G71" s="376">
        <f>G72</f>
        <v>4.1</v>
      </c>
      <c r="H71" s="298"/>
    </row>
    <row r="72" spans="1:8" ht="12.75">
      <c r="A72" s="372" t="s">
        <v>187</v>
      </c>
      <c r="B72" s="369" t="s">
        <v>167</v>
      </c>
      <c r="C72" s="277" t="s">
        <v>131</v>
      </c>
      <c r="D72" s="410">
        <f>D73+D74+D75</f>
        <v>370.88</v>
      </c>
      <c r="E72" s="410">
        <f>E73+E74+E75</f>
        <v>366.78000000000003</v>
      </c>
      <c r="F72" s="411">
        <f>F73+F74+F75</f>
        <v>331.67</v>
      </c>
      <c r="G72" s="412">
        <f>G73+G74+G75</f>
        <v>4.1</v>
      </c>
      <c r="H72" s="298"/>
    </row>
    <row r="73" spans="1:8" ht="12.75">
      <c r="A73" s="377" t="s">
        <v>188</v>
      </c>
      <c r="B73" s="378" t="s">
        <v>298</v>
      </c>
      <c r="C73" s="413"/>
      <c r="D73" s="392">
        <f>E73+G73</f>
        <v>133.173</v>
      </c>
      <c r="E73" s="393">
        <v>129.073</v>
      </c>
      <c r="F73" s="380">
        <v>104.4</v>
      </c>
      <c r="G73" s="380">
        <v>4.1</v>
      </c>
      <c r="H73" s="298"/>
    </row>
    <row r="74" spans="1:8" ht="12.75">
      <c r="A74" s="377" t="s">
        <v>189</v>
      </c>
      <c r="B74" s="382" t="s">
        <v>584</v>
      </c>
      <c r="C74" s="413"/>
      <c r="D74" s="407">
        <f>E74+G74</f>
        <v>233.68</v>
      </c>
      <c r="E74" s="393">
        <v>233.68</v>
      </c>
      <c r="F74" s="393">
        <v>227.27</v>
      </c>
      <c r="G74" s="380"/>
      <c r="H74" s="298"/>
    </row>
    <row r="75" spans="1:8" ht="12.75">
      <c r="A75" s="408" t="s">
        <v>190</v>
      </c>
      <c r="B75" s="394" t="s">
        <v>379</v>
      </c>
      <c r="C75" s="413"/>
      <c r="D75" s="392">
        <f>E75+G75</f>
        <v>4.027</v>
      </c>
      <c r="E75" s="393">
        <v>4.027</v>
      </c>
      <c r="F75" s="380"/>
      <c r="G75" s="380"/>
      <c r="H75" s="298"/>
    </row>
    <row r="76" spans="1:8" ht="12.75">
      <c r="A76" s="372" t="s">
        <v>33</v>
      </c>
      <c r="B76" s="369" t="s">
        <v>778</v>
      </c>
      <c r="C76" s="277"/>
      <c r="D76" s="412">
        <f>E76+G76</f>
        <v>2647.93</v>
      </c>
      <c r="E76" s="376">
        <f>E77</f>
        <v>2614.93</v>
      </c>
      <c r="F76" s="376">
        <f>F77</f>
        <v>2269.41</v>
      </c>
      <c r="G76" s="376">
        <f>G77</f>
        <v>33</v>
      </c>
      <c r="H76" s="298"/>
    </row>
    <row r="77" spans="1:8" ht="12.75">
      <c r="A77" s="372" t="s">
        <v>34</v>
      </c>
      <c r="B77" s="373" t="s">
        <v>167</v>
      </c>
      <c r="C77" s="374" t="s">
        <v>131</v>
      </c>
      <c r="D77" s="412">
        <f>D78+D79+D80</f>
        <v>2647.93</v>
      </c>
      <c r="E77" s="376">
        <f>E78+E79+E80</f>
        <v>2614.93</v>
      </c>
      <c r="F77" s="376">
        <f>F78+F79+F80</f>
        <v>2269.41</v>
      </c>
      <c r="G77" s="376">
        <f>G78+G79+G80</f>
        <v>33</v>
      </c>
      <c r="H77" s="298"/>
    </row>
    <row r="78" spans="1:8" ht="12.75">
      <c r="A78" s="377" t="s">
        <v>452</v>
      </c>
      <c r="B78" s="378" t="s">
        <v>298</v>
      </c>
      <c r="C78" s="361"/>
      <c r="D78" s="392">
        <f aca="true" t="shared" si="2" ref="D78:D86">E78+G78</f>
        <v>902.773</v>
      </c>
      <c r="E78" s="392">
        <f aca="true" t="shared" si="3" ref="E78:G80">E63+E68+E73</f>
        <v>874.773</v>
      </c>
      <c r="F78" s="407">
        <f t="shared" si="3"/>
        <v>640.4999999999999</v>
      </c>
      <c r="G78" s="407">
        <f t="shared" si="3"/>
        <v>28</v>
      </c>
      <c r="H78" s="298"/>
    </row>
    <row r="79" spans="1:8" ht="12.75">
      <c r="A79" s="377" t="s">
        <v>453</v>
      </c>
      <c r="B79" s="382" t="s">
        <v>584</v>
      </c>
      <c r="C79" s="364"/>
      <c r="D79" s="407">
        <f t="shared" si="2"/>
        <v>1691.1299999999999</v>
      </c>
      <c r="E79" s="407">
        <f t="shared" si="3"/>
        <v>1690.6299999999999</v>
      </c>
      <c r="F79" s="407">
        <f t="shared" si="3"/>
        <v>1628.91</v>
      </c>
      <c r="G79" s="407">
        <f t="shared" si="3"/>
        <v>0.5</v>
      </c>
      <c r="H79" s="298"/>
    </row>
    <row r="80" spans="1:8" ht="12.75">
      <c r="A80" s="377" t="s">
        <v>454</v>
      </c>
      <c r="B80" s="394" t="s">
        <v>303</v>
      </c>
      <c r="C80" s="365"/>
      <c r="D80" s="407">
        <f t="shared" si="2"/>
        <v>54.027</v>
      </c>
      <c r="E80" s="407">
        <f t="shared" si="3"/>
        <v>49.527</v>
      </c>
      <c r="F80" s="407">
        <f t="shared" si="3"/>
        <v>0</v>
      </c>
      <c r="G80" s="407">
        <f t="shared" si="3"/>
        <v>4.5</v>
      </c>
      <c r="H80" s="298"/>
    </row>
    <row r="81" spans="1:8" ht="12.75">
      <c r="A81" s="372" t="s">
        <v>35</v>
      </c>
      <c r="B81" s="369" t="s">
        <v>5</v>
      </c>
      <c r="C81" s="396"/>
      <c r="D81" s="376">
        <f t="shared" si="2"/>
        <v>126.8</v>
      </c>
      <c r="E81" s="376">
        <f>E82+E85</f>
        <v>125.89999999999999</v>
      </c>
      <c r="F81" s="376">
        <f>F82+F85</f>
        <v>94</v>
      </c>
      <c r="G81" s="376">
        <f>G82+G85</f>
        <v>0.9</v>
      </c>
      <c r="H81" s="298"/>
    </row>
    <row r="82" spans="1:8" ht="12.75">
      <c r="A82" s="372" t="s">
        <v>36</v>
      </c>
      <c r="B82" s="414" t="s">
        <v>167</v>
      </c>
      <c r="C82" s="648" t="s">
        <v>131</v>
      </c>
      <c r="D82" s="376">
        <f t="shared" si="2"/>
        <v>126.8</v>
      </c>
      <c r="E82" s="376">
        <f>E83+E84</f>
        <v>125.89999999999999</v>
      </c>
      <c r="F82" s="376">
        <f>F83+F84</f>
        <v>94</v>
      </c>
      <c r="G82" s="376">
        <f>G83+G84</f>
        <v>0.9</v>
      </c>
      <c r="H82" s="298"/>
    </row>
    <row r="83" spans="1:8" ht="12.75">
      <c r="A83" s="377" t="s">
        <v>102</v>
      </c>
      <c r="B83" s="378" t="s">
        <v>298</v>
      </c>
      <c r="C83" s="649"/>
      <c r="D83" s="415">
        <f t="shared" si="2"/>
        <v>123.3</v>
      </c>
      <c r="E83" s="341">
        <v>123.3</v>
      </c>
      <c r="F83" s="341">
        <v>94</v>
      </c>
      <c r="G83" s="341"/>
      <c r="H83" s="298"/>
    </row>
    <row r="84" spans="1:8" ht="12.75">
      <c r="A84" s="377" t="s">
        <v>191</v>
      </c>
      <c r="B84" s="394" t="s">
        <v>379</v>
      </c>
      <c r="C84" s="650"/>
      <c r="D84" s="380">
        <f t="shared" si="2"/>
        <v>3.5</v>
      </c>
      <c r="E84" s="341">
        <v>2.6</v>
      </c>
      <c r="F84" s="341"/>
      <c r="G84" s="341">
        <v>0.9</v>
      </c>
      <c r="H84" s="298"/>
    </row>
    <row r="85" spans="1:8" ht="12.75">
      <c r="A85" s="372" t="s">
        <v>479</v>
      </c>
      <c r="B85" s="373" t="s">
        <v>476</v>
      </c>
      <c r="C85" s="648" t="s">
        <v>176</v>
      </c>
      <c r="D85" s="376">
        <f t="shared" si="2"/>
        <v>0</v>
      </c>
      <c r="E85" s="401">
        <f>E86</f>
        <v>0</v>
      </c>
      <c r="F85" s="401">
        <f>F86</f>
        <v>0</v>
      </c>
      <c r="G85" s="401">
        <f>G86</f>
        <v>0</v>
      </c>
      <c r="H85" s="298"/>
    </row>
    <row r="86" spans="1:8" ht="25.5">
      <c r="A86" s="377" t="s">
        <v>481</v>
      </c>
      <c r="B86" s="381" t="s">
        <v>354</v>
      </c>
      <c r="C86" s="650"/>
      <c r="D86" s="380">
        <f t="shared" si="2"/>
        <v>0</v>
      </c>
      <c r="E86" s="380"/>
      <c r="F86" s="341"/>
      <c r="G86" s="341"/>
      <c r="H86" s="298"/>
    </row>
    <row r="87" spans="1:8" ht="12.75">
      <c r="A87" s="372" t="s">
        <v>37</v>
      </c>
      <c r="B87" s="369" t="s">
        <v>44</v>
      </c>
      <c r="C87" s="277"/>
      <c r="D87" s="376">
        <f>D89+D90</f>
        <v>232.20000000000002</v>
      </c>
      <c r="E87" s="376">
        <f>E89+E90</f>
        <v>231.3</v>
      </c>
      <c r="F87" s="376">
        <f>F89+F90</f>
        <v>165.3</v>
      </c>
      <c r="G87" s="376">
        <f>G89+G90</f>
        <v>0.9</v>
      </c>
      <c r="H87" s="298"/>
    </row>
    <row r="88" spans="1:8" ht="12.75">
      <c r="A88" s="372" t="s">
        <v>38</v>
      </c>
      <c r="B88" s="373" t="s">
        <v>167</v>
      </c>
      <c r="C88" s="374" t="s">
        <v>131</v>
      </c>
      <c r="D88" s="376">
        <f>D89+D90</f>
        <v>232.20000000000002</v>
      </c>
      <c r="E88" s="376">
        <f>E89+E90</f>
        <v>231.3</v>
      </c>
      <c r="F88" s="376">
        <f>F89+F90</f>
        <v>165.3</v>
      </c>
      <c r="G88" s="376">
        <f>G89+G90</f>
        <v>0.9</v>
      </c>
      <c r="H88" s="298"/>
    </row>
    <row r="89" spans="1:8" ht="12.75">
      <c r="A89" s="377" t="s">
        <v>112</v>
      </c>
      <c r="B89" s="378" t="s">
        <v>298</v>
      </c>
      <c r="C89" s="363"/>
      <c r="D89" s="380">
        <f>E89+G89</f>
        <v>229.20000000000002</v>
      </c>
      <c r="E89" s="380">
        <v>228.3</v>
      </c>
      <c r="F89" s="380">
        <v>165.3</v>
      </c>
      <c r="G89" s="380">
        <v>0.9</v>
      </c>
      <c r="H89" s="298"/>
    </row>
    <row r="90" spans="1:8" ht="12.75">
      <c r="A90" s="377" t="s">
        <v>192</v>
      </c>
      <c r="B90" s="394" t="s">
        <v>379</v>
      </c>
      <c r="C90" s="363"/>
      <c r="D90" s="380">
        <f>E90+G90</f>
        <v>3</v>
      </c>
      <c r="E90" s="380">
        <v>3</v>
      </c>
      <c r="F90" s="380"/>
      <c r="G90" s="379"/>
      <c r="H90" s="298"/>
    </row>
    <row r="91" spans="1:8" ht="25.5">
      <c r="A91" s="372" t="s">
        <v>39</v>
      </c>
      <c r="B91" s="398" t="s">
        <v>350</v>
      </c>
      <c r="C91" s="416"/>
      <c r="D91" s="376">
        <f>D93+D94</f>
        <v>136.7</v>
      </c>
      <c r="E91" s="376">
        <f>E93+E94</f>
        <v>136.7</v>
      </c>
      <c r="F91" s="376">
        <f>F93+F94</f>
        <v>114.3</v>
      </c>
      <c r="G91" s="376">
        <f>G93+G94</f>
        <v>0</v>
      </c>
      <c r="H91" s="298"/>
    </row>
    <row r="92" spans="1:8" ht="12.75">
      <c r="A92" s="372" t="s">
        <v>40</v>
      </c>
      <c r="B92" s="373" t="s">
        <v>167</v>
      </c>
      <c r="C92" s="374" t="s">
        <v>131</v>
      </c>
      <c r="D92" s="376">
        <f>D93+D94</f>
        <v>136.7</v>
      </c>
      <c r="E92" s="376">
        <f>E93+E94</f>
        <v>136.7</v>
      </c>
      <c r="F92" s="376">
        <f>F93+F94</f>
        <v>114.3</v>
      </c>
      <c r="G92" s="376">
        <f>G93+G94</f>
        <v>0</v>
      </c>
      <c r="H92" s="298"/>
    </row>
    <row r="93" spans="1:8" ht="12.75">
      <c r="A93" s="377" t="s">
        <v>113</v>
      </c>
      <c r="B93" s="378" t="s">
        <v>298</v>
      </c>
      <c r="C93" s="361"/>
      <c r="D93" s="407">
        <f>E93+G93</f>
        <v>136.2</v>
      </c>
      <c r="E93" s="380">
        <v>136.2</v>
      </c>
      <c r="F93" s="380">
        <v>114.3</v>
      </c>
      <c r="G93" s="380"/>
      <c r="H93" s="298"/>
    </row>
    <row r="94" spans="1:8" ht="12.75">
      <c r="A94" s="377" t="s">
        <v>193</v>
      </c>
      <c r="B94" s="394" t="s">
        <v>379</v>
      </c>
      <c r="C94" s="365"/>
      <c r="D94" s="407">
        <f>E94+G94</f>
        <v>0.5</v>
      </c>
      <c r="E94" s="380">
        <v>0.5</v>
      </c>
      <c r="F94" s="380"/>
      <c r="G94" s="380"/>
      <c r="H94" s="298"/>
    </row>
    <row r="95" spans="1:8" ht="12.75">
      <c r="A95" s="372" t="s">
        <v>41</v>
      </c>
      <c r="B95" s="369" t="s">
        <v>50</v>
      </c>
      <c r="C95" s="396"/>
      <c r="D95" s="376">
        <f>D96+D98+D101+D104+D106</f>
        <v>62.5</v>
      </c>
      <c r="E95" s="376">
        <f>E96+E98+E101+E104+E106</f>
        <v>61.2</v>
      </c>
      <c r="F95" s="376">
        <f>F96+F98+F101+F104+F106</f>
        <v>44.5</v>
      </c>
      <c r="G95" s="376">
        <f>G96+G98+G101+G104+G106</f>
        <v>1.3</v>
      </c>
      <c r="H95" s="298"/>
    </row>
    <row r="96" spans="1:8" ht="12.75">
      <c r="A96" s="372" t="s">
        <v>42</v>
      </c>
      <c r="B96" s="400" t="s">
        <v>100</v>
      </c>
      <c r="C96" s="277" t="s">
        <v>131</v>
      </c>
      <c r="D96" s="376">
        <f>D97</f>
        <v>1.5</v>
      </c>
      <c r="E96" s="376">
        <f>E97</f>
        <v>1.5</v>
      </c>
      <c r="F96" s="376">
        <f>F97</f>
        <v>0</v>
      </c>
      <c r="G96" s="376">
        <f>G97</f>
        <v>0</v>
      </c>
      <c r="H96" s="298"/>
    </row>
    <row r="97" spans="1:8" ht="12.75">
      <c r="A97" s="367" t="s">
        <v>114</v>
      </c>
      <c r="B97" s="378" t="s">
        <v>298</v>
      </c>
      <c r="C97" s="363"/>
      <c r="D97" s="380">
        <f>E97+G97</f>
        <v>1.5</v>
      </c>
      <c r="E97" s="380">
        <v>1.5</v>
      </c>
      <c r="F97" s="380"/>
      <c r="G97" s="380"/>
      <c r="H97" s="298"/>
    </row>
    <row r="98" spans="1:8" ht="25.5">
      <c r="A98" s="372" t="s">
        <v>225</v>
      </c>
      <c r="B98" s="417" t="s">
        <v>103</v>
      </c>
      <c r="C98" s="391" t="s">
        <v>135</v>
      </c>
      <c r="D98" s="376">
        <f>D99+D100</f>
        <v>49.9</v>
      </c>
      <c r="E98" s="376">
        <f>E99+E100</f>
        <v>48.6</v>
      </c>
      <c r="F98" s="376">
        <f>F99+F100</f>
        <v>39.4</v>
      </c>
      <c r="G98" s="376">
        <f>G99+G100</f>
        <v>1.3</v>
      </c>
      <c r="H98" s="298"/>
    </row>
    <row r="99" spans="1:8" ht="12.75">
      <c r="A99" s="377" t="s">
        <v>455</v>
      </c>
      <c r="B99" s="397" t="s">
        <v>298</v>
      </c>
      <c r="C99" s="361"/>
      <c r="D99" s="407">
        <f aca="true" t="shared" si="4" ref="D99:D107">E99+G99</f>
        <v>49.699999999999996</v>
      </c>
      <c r="E99" s="380">
        <v>48.4</v>
      </c>
      <c r="F99" s="380">
        <v>39.4</v>
      </c>
      <c r="G99" s="380">
        <v>1.3</v>
      </c>
      <c r="H99" s="298"/>
    </row>
    <row r="100" spans="1:8" ht="12.75">
      <c r="A100" s="377" t="s">
        <v>456</v>
      </c>
      <c r="B100" s="394" t="s">
        <v>379</v>
      </c>
      <c r="C100" s="413"/>
      <c r="D100" s="407">
        <f>E100+G100</f>
        <v>0.2</v>
      </c>
      <c r="E100" s="380">
        <v>0.2</v>
      </c>
      <c r="F100" s="376"/>
      <c r="G100" s="376"/>
      <c r="H100" s="298"/>
    </row>
    <row r="101" spans="1:8" ht="25.5">
      <c r="A101" s="372" t="s">
        <v>349</v>
      </c>
      <c r="B101" s="398" t="s">
        <v>180</v>
      </c>
      <c r="C101" s="277" t="s">
        <v>137</v>
      </c>
      <c r="D101" s="412">
        <f t="shared" si="4"/>
        <v>5.2</v>
      </c>
      <c r="E101" s="376">
        <f>E102+E103</f>
        <v>5.2</v>
      </c>
      <c r="F101" s="376">
        <f>F102+F103</f>
        <v>5.1</v>
      </c>
      <c r="G101" s="376">
        <f>G102+G103</f>
        <v>0</v>
      </c>
      <c r="H101" s="298"/>
    </row>
    <row r="102" spans="1:8" ht="25.5">
      <c r="A102" s="377" t="s">
        <v>457</v>
      </c>
      <c r="B102" s="381" t="s">
        <v>354</v>
      </c>
      <c r="C102" s="391"/>
      <c r="D102" s="407">
        <f t="shared" si="4"/>
        <v>5.2</v>
      </c>
      <c r="E102" s="380">
        <v>5.2</v>
      </c>
      <c r="F102" s="418">
        <v>5.1</v>
      </c>
      <c r="G102" s="418"/>
      <c r="H102" s="298"/>
    </row>
    <row r="103" spans="1:8" ht="16.5" customHeight="1">
      <c r="A103" s="377" t="s">
        <v>458</v>
      </c>
      <c r="B103" s="378" t="s">
        <v>298</v>
      </c>
      <c r="C103" s="391"/>
      <c r="D103" s="407">
        <f t="shared" si="4"/>
        <v>0</v>
      </c>
      <c r="E103" s="380"/>
      <c r="F103" s="418"/>
      <c r="G103" s="418"/>
      <c r="H103" s="298"/>
    </row>
    <row r="104" spans="1:8" ht="12.75">
      <c r="A104" s="372" t="s">
        <v>433</v>
      </c>
      <c r="B104" s="398" t="s">
        <v>476</v>
      </c>
      <c r="C104" s="277" t="s">
        <v>176</v>
      </c>
      <c r="D104" s="412">
        <f t="shared" si="4"/>
        <v>4</v>
      </c>
      <c r="E104" s="376">
        <f>E105</f>
        <v>4</v>
      </c>
      <c r="F104" s="376">
        <f>F105</f>
        <v>0</v>
      </c>
      <c r="G104" s="376">
        <f>G105</f>
        <v>0</v>
      </c>
      <c r="H104" s="298"/>
    </row>
    <row r="105" spans="1:8" ht="25.5">
      <c r="A105" s="377" t="s">
        <v>459</v>
      </c>
      <c r="B105" s="381" t="s">
        <v>354</v>
      </c>
      <c r="C105" s="391"/>
      <c r="D105" s="407">
        <f t="shared" si="4"/>
        <v>4</v>
      </c>
      <c r="E105" s="380">
        <v>4</v>
      </c>
      <c r="F105" s="418"/>
      <c r="G105" s="418"/>
      <c r="H105" s="298"/>
    </row>
    <row r="106" spans="1:8" ht="12.75">
      <c r="A106" s="372" t="s">
        <v>448</v>
      </c>
      <c r="B106" s="373" t="s">
        <v>74</v>
      </c>
      <c r="C106" s="374" t="s">
        <v>132</v>
      </c>
      <c r="D106" s="376">
        <f t="shared" si="4"/>
        <v>1.9</v>
      </c>
      <c r="E106" s="376">
        <f>E107</f>
        <v>1.9</v>
      </c>
      <c r="F106" s="376">
        <f>F107</f>
        <v>0</v>
      </c>
      <c r="G106" s="376">
        <f>G107</f>
        <v>0</v>
      </c>
      <c r="H106" s="298"/>
    </row>
    <row r="107" spans="1:8" ht="15" customHeight="1">
      <c r="A107" s="419" t="s">
        <v>460</v>
      </c>
      <c r="B107" s="378" t="s">
        <v>298</v>
      </c>
      <c r="C107" s="420"/>
      <c r="D107" s="407">
        <f t="shared" si="4"/>
        <v>1.9</v>
      </c>
      <c r="E107" s="380">
        <v>1.9</v>
      </c>
      <c r="F107" s="418"/>
      <c r="G107" s="418"/>
      <c r="H107" s="298"/>
    </row>
    <row r="108" spans="1:8" ht="12.75">
      <c r="A108" s="421" t="s">
        <v>43</v>
      </c>
      <c r="B108" s="422" t="s">
        <v>55</v>
      </c>
      <c r="C108" s="423"/>
      <c r="D108" s="412">
        <f>E108+G108</f>
        <v>83.60000000000001</v>
      </c>
      <c r="E108" s="412">
        <f>E109+E111+E114+E117+E119</f>
        <v>82.60000000000001</v>
      </c>
      <c r="F108" s="412">
        <f>F109+F111+F114+F117+F119</f>
        <v>65.6</v>
      </c>
      <c r="G108" s="412">
        <f>G109+G111+G114+G117+G119</f>
        <v>1</v>
      </c>
      <c r="H108" s="298"/>
    </row>
    <row r="109" spans="1:8" ht="12.75">
      <c r="A109" s="372" t="s">
        <v>45</v>
      </c>
      <c r="B109" s="400" t="s">
        <v>100</v>
      </c>
      <c r="C109" s="396" t="s">
        <v>131</v>
      </c>
      <c r="D109" s="376">
        <f>D110</f>
        <v>1.8</v>
      </c>
      <c r="E109" s="376">
        <f>E110</f>
        <v>1.8</v>
      </c>
      <c r="F109" s="376">
        <f>F110</f>
        <v>0</v>
      </c>
      <c r="G109" s="376">
        <f>G110</f>
        <v>0</v>
      </c>
      <c r="H109" s="298"/>
    </row>
    <row r="110" spans="1:8" ht="12.75">
      <c r="A110" s="377" t="s">
        <v>115</v>
      </c>
      <c r="B110" s="378" t="s">
        <v>298</v>
      </c>
      <c r="C110" s="363"/>
      <c r="D110" s="380">
        <f>E110+G110</f>
        <v>1.8</v>
      </c>
      <c r="E110" s="380">
        <v>1.8</v>
      </c>
      <c r="F110" s="380"/>
      <c r="G110" s="380"/>
      <c r="H110" s="298"/>
    </row>
    <row r="111" spans="1:8" ht="25.5">
      <c r="A111" s="372" t="s">
        <v>226</v>
      </c>
      <c r="B111" s="417" t="s">
        <v>103</v>
      </c>
      <c r="C111" s="391" t="s">
        <v>135</v>
      </c>
      <c r="D111" s="376">
        <f>D112+D113</f>
        <v>74.4</v>
      </c>
      <c r="E111" s="376">
        <f>E112+E113</f>
        <v>73.4</v>
      </c>
      <c r="F111" s="376">
        <f>F112+F113</f>
        <v>60.3</v>
      </c>
      <c r="G111" s="376">
        <f>G112+G113</f>
        <v>1</v>
      </c>
      <c r="H111" s="298"/>
    </row>
    <row r="112" spans="1:8" ht="12.75">
      <c r="A112" s="377" t="s">
        <v>227</v>
      </c>
      <c r="B112" s="378" t="s">
        <v>298</v>
      </c>
      <c r="C112" s="361"/>
      <c r="D112" s="407">
        <f aca="true" t="shared" si="5" ref="D112:D120">E112+G112</f>
        <v>73.5</v>
      </c>
      <c r="E112" s="380">
        <v>72.5</v>
      </c>
      <c r="F112" s="380">
        <v>60.3</v>
      </c>
      <c r="G112" s="380">
        <v>1</v>
      </c>
      <c r="H112" s="298"/>
    </row>
    <row r="113" spans="1:8" ht="12.75">
      <c r="A113" s="377" t="s">
        <v>376</v>
      </c>
      <c r="B113" s="394" t="s">
        <v>379</v>
      </c>
      <c r="C113" s="423"/>
      <c r="D113" s="407">
        <f t="shared" si="5"/>
        <v>0.9</v>
      </c>
      <c r="E113" s="380">
        <v>0.9</v>
      </c>
      <c r="F113" s="376"/>
      <c r="G113" s="376"/>
      <c r="H113" s="298"/>
    </row>
    <row r="114" spans="1:8" ht="25.5">
      <c r="A114" s="372" t="s">
        <v>301</v>
      </c>
      <c r="B114" s="398" t="s">
        <v>180</v>
      </c>
      <c r="C114" s="277" t="s">
        <v>137</v>
      </c>
      <c r="D114" s="412">
        <f t="shared" si="5"/>
        <v>5.4</v>
      </c>
      <c r="E114" s="376">
        <f>E115+E116</f>
        <v>5.4</v>
      </c>
      <c r="F114" s="376">
        <f>F115+F116</f>
        <v>5.3</v>
      </c>
      <c r="G114" s="376">
        <f>G115+G116</f>
        <v>0</v>
      </c>
      <c r="H114" s="298"/>
    </row>
    <row r="115" spans="1:8" ht="25.5">
      <c r="A115" s="377" t="s">
        <v>302</v>
      </c>
      <c r="B115" s="381" t="s">
        <v>354</v>
      </c>
      <c r="C115" s="391"/>
      <c r="D115" s="407">
        <f t="shared" si="5"/>
        <v>5.4</v>
      </c>
      <c r="E115" s="380">
        <v>5.4</v>
      </c>
      <c r="F115" s="418">
        <v>5.3</v>
      </c>
      <c r="G115" s="418"/>
      <c r="H115" s="298"/>
    </row>
    <row r="116" spans="1:8" ht="12.75">
      <c r="A116" s="377" t="s">
        <v>450</v>
      </c>
      <c r="B116" s="378" t="s">
        <v>298</v>
      </c>
      <c r="C116" s="391"/>
      <c r="D116" s="407">
        <f t="shared" si="5"/>
        <v>0</v>
      </c>
      <c r="E116" s="380"/>
      <c r="F116" s="418"/>
      <c r="G116" s="418"/>
      <c r="H116" s="298"/>
    </row>
    <row r="117" spans="1:8" ht="12.75">
      <c r="A117" s="372" t="s">
        <v>313</v>
      </c>
      <c r="B117" s="398" t="s">
        <v>476</v>
      </c>
      <c r="C117" s="277" t="s">
        <v>176</v>
      </c>
      <c r="D117" s="412">
        <f>E117+G117</f>
        <v>0</v>
      </c>
      <c r="E117" s="376">
        <f>E118</f>
        <v>0</v>
      </c>
      <c r="F117" s="376">
        <f>F118</f>
        <v>0</v>
      </c>
      <c r="G117" s="376">
        <f>G118</f>
        <v>0</v>
      </c>
      <c r="H117" s="298"/>
    </row>
    <row r="118" spans="1:8" ht="25.5">
      <c r="A118" s="377" t="s">
        <v>314</v>
      </c>
      <c r="B118" s="381" t="s">
        <v>354</v>
      </c>
      <c r="C118" s="391"/>
      <c r="D118" s="407">
        <f t="shared" si="5"/>
        <v>0</v>
      </c>
      <c r="E118" s="380"/>
      <c r="F118" s="418"/>
      <c r="G118" s="418"/>
      <c r="H118" s="298"/>
    </row>
    <row r="119" spans="1:8" ht="12.75">
      <c r="A119" s="424" t="s">
        <v>315</v>
      </c>
      <c r="B119" s="373" t="s">
        <v>74</v>
      </c>
      <c r="C119" s="374" t="s">
        <v>132</v>
      </c>
      <c r="D119" s="412">
        <f t="shared" si="5"/>
        <v>2</v>
      </c>
      <c r="E119" s="376">
        <f>E120</f>
        <v>2</v>
      </c>
      <c r="F119" s="376">
        <f>F120</f>
        <v>0</v>
      </c>
      <c r="G119" s="376">
        <f>G120</f>
        <v>0</v>
      </c>
      <c r="H119" s="298"/>
    </row>
    <row r="120" spans="1:8" ht="12.75">
      <c r="A120" s="388" t="s">
        <v>316</v>
      </c>
      <c r="B120" s="378" t="s">
        <v>298</v>
      </c>
      <c r="C120" s="425"/>
      <c r="D120" s="380">
        <f t="shared" si="5"/>
        <v>2</v>
      </c>
      <c r="E120" s="380">
        <v>2</v>
      </c>
      <c r="F120" s="418"/>
      <c r="G120" s="418"/>
      <c r="H120" s="298"/>
    </row>
    <row r="121" spans="1:8" ht="12.75">
      <c r="A121" s="421" t="s">
        <v>46</v>
      </c>
      <c r="B121" s="373" t="s">
        <v>59</v>
      </c>
      <c r="C121" s="367"/>
      <c r="D121" s="376">
        <f>D124+D128+D130+D132+D122</f>
        <v>228.00000000000003</v>
      </c>
      <c r="E121" s="376">
        <f>E124+E128+E130+E132+E122</f>
        <v>218.20000000000002</v>
      </c>
      <c r="F121" s="376">
        <f>F124+F128+F130+F132+F122</f>
        <v>136.6</v>
      </c>
      <c r="G121" s="376">
        <f>G124+G128+G130+G132+G122</f>
        <v>9.8</v>
      </c>
      <c r="H121" s="298"/>
    </row>
    <row r="122" spans="1:8" ht="25.5">
      <c r="A122" s="421" t="s">
        <v>47</v>
      </c>
      <c r="B122" s="417" t="s">
        <v>101</v>
      </c>
      <c r="C122" s="655" t="s">
        <v>133</v>
      </c>
      <c r="D122" s="376">
        <f>D123</f>
        <v>10.8</v>
      </c>
      <c r="E122" s="376">
        <f>E123</f>
        <v>10.8</v>
      </c>
      <c r="F122" s="376">
        <f>F123</f>
        <v>10.5</v>
      </c>
      <c r="G122" s="376">
        <f>G123</f>
        <v>0</v>
      </c>
      <c r="H122" s="298"/>
    </row>
    <row r="123" spans="1:8" ht="12.75">
      <c r="A123" s="421" t="s">
        <v>117</v>
      </c>
      <c r="B123" s="378" t="s">
        <v>594</v>
      </c>
      <c r="C123" s="656"/>
      <c r="D123" s="380">
        <f>E123+G123</f>
        <v>10.8</v>
      </c>
      <c r="E123" s="376">
        <v>10.8</v>
      </c>
      <c r="F123" s="376">
        <v>10.5</v>
      </c>
      <c r="G123" s="376"/>
      <c r="H123" s="298"/>
    </row>
    <row r="124" spans="1:8" ht="25.5">
      <c r="A124" s="372" t="s">
        <v>48</v>
      </c>
      <c r="B124" s="386" t="s">
        <v>103</v>
      </c>
      <c r="C124" s="391" t="s">
        <v>135</v>
      </c>
      <c r="D124" s="376">
        <f>D125+D127+D126</f>
        <v>202.20000000000002</v>
      </c>
      <c r="E124" s="376">
        <f>E125+E127+E126</f>
        <v>193.70000000000002</v>
      </c>
      <c r="F124" s="376">
        <f>F125+F127+F126</f>
        <v>125.8</v>
      </c>
      <c r="G124" s="376">
        <f>G125+G127+G126</f>
        <v>8.5</v>
      </c>
      <c r="H124" s="298"/>
    </row>
    <row r="125" spans="1:8" ht="12.75">
      <c r="A125" s="377" t="s">
        <v>117</v>
      </c>
      <c r="B125" s="378" t="s">
        <v>298</v>
      </c>
      <c r="C125" s="361"/>
      <c r="D125" s="407">
        <f aca="true" t="shared" si="6" ref="D125:D131">E125+G125</f>
        <v>194.6</v>
      </c>
      <c r="E125" s="380">
        <v>186.1</v>
      </c>
      <c r="F125" s="380">
        <v>125.5</v>
      </c>
      <c r="G125" s="380">
        <v>8.5</v>
      </c>
      <c r="H125" s="298"/>
    </row>
    <row r="126" spans="1:8" ht="12.75">
      <c r="A126" s="377" t="s">
        <v>461</v>
      </c>
      <c r="B126" s="426" t="s">
        <v>170</v>
      </c>
      <c r="C126" s="364"/>
      <c r="D126" s="407">
        <f t="shared" si="6"/>
        <v>0.3</v>
      </c>
      <c r="E126" s="380">
        <v>0.3</v>
      </c>
      <c r="F126" s="380">
        <v>0.3</v>
      </c>
      <c r="G126" s="380"/>
      <c r="H126" s="298"/>
    </row>
    <row r="127" spans="1:8" ht="12.75">
      <c r="A127" s="377" t="s">
        <v>462</v>
      </c>
      <c r="B127" s="394" t="s">
        <v>379</v>
      </c>
      <c r="C127" s="365"/>
      <c r="D127" s="407">
        <f t="shared" si="6"/>
        <v>7.3</v>
      </c>
      <c r="E127" s="380">
        <v>7.3</v>
      </c>
      <c r="F127" s="379"/>
      <c r="G127" s="379"/>
      <c r="H127" s="298"/>
    </row>
    <row r="128" spans="1:8" ht="15" customHeight="1">
      <c r="A128" s="372" t="s">
        <v>230</v>
      </c>
      <c r="B128" s="398" t="s">
        <v>476</v>
      </c>
      <c r="C128" s="396" t="s">
        <v>176</v>
      </c>
      <c r="D128" s="412">
        <f t="shared" si="6"/>
        <v>5.3</v>
      </c>
      <c r="E128" s="376">
        <f>E129</f>
        <v>5.3</v>
      </c>
      <c r="F128" s="376">
        <f>F129</f>
        <v>0.3</v>
      </c>
      <c r="G128" s="376">
        <f>G129</f>
        <v>0</v>
      </c>
      <c r="H128" s="298"/>
    </row>
    <row r="129" spans="1:8" ht="25.5">
      <c r="A129" s="377" t="s">
        <v>118</v>
      </c>
      <c r="B129" s="381" t="s">
        <v>354</v>
      </c>
      <c r="C129" s="391"/>
      <c r="D129" s="407">
        <f t="shared" si="6"/>
        <v>5.3</v>
      </c>
      <c r="E129" s="380">
        <v>5.3</v>
      </c>
      <c r="F129" s="380">
        <v>0.3</v>
      </c>
      <c r="G129" s="418"/>
      <c r="H129" s="298"/>
    </row>
    <row r="130" spans="1:8" ht="12.75">
      <c r="A130" s="372" t="s">
        <v>231</v>
      </c>
      <c r="B130" s="373" t="s">
        <v>74</v>
      </c>
      <c r="C130" s="277" t="s">
        <v>132</v>
      </c>
      <c r="D130" s="412">
        <f t="shared" si="6"/>
        <v>7.7</v>
      </c>
      <c r="E130" s="376">
        <f>E131</f>
        <v>7.7</v>
      </c>
      <c r="F130" s="376">
        <f>F131</f>
        <v>0</v>
      </c>
      <c r="G130" s="376">
        <f>G131</f>
        <v>0</v>
      </c>
      <c r="H130" s="298"/>
    </row>
    <row r="131" spans="1:8" ht="12.75">
      <c r="A131" s="377" t="s">
        <v>451</v>
      </c>
      <c r="B131" s="378" t="s">
        <v>298</v>
      </c>
      <c r="C131" s="425"/>
      <c r="D131" s="380">
        <f t="shared" si="6"/>
        <v>7.7</v>
      </c>
      <c r="E131" s="380">
        <v>7.7</v>
      </c>
      <c r="F131" s="418"/>
      <c r="G131" s="418"/>
      <c r="H131" s="298"/>
    </row>
    <row r="132" spans="1:8" ht="12.75">
      <c r="A132" s="372" t="s">
        <v>477</v>
      </c>
      <c r="B132" s="400" t="s">
        <v>145</v>
      </c>
      <c r="C132" s="277" t="s">
        <v>35</v>
      </c>
      <c r="D132" s="376">
        <f>D133</f>
        <v>2</v>
      </c>
      <c r="E132" s="376">
        <f>E133</f>
        <v>0.7</v>
      </c>
      <c r="F132" s="376">
        <f>F133</f>
        <v>0</v>
      </c>
      <c r="G132" s="376">
        <f>G133</f>
        <v>1.3</v>
      </c>
      <c r="H132" s="298"/>
    </row>
    <row r="133" spans="1:8" ht="12.75">
      <c r="A133" s="377" t="s">
        <v>232</v>
      </c>
      <c r="B133" s="378" t="s">
        <v>298</v>
      </c>
      <c r="C133" s="367"/>
      <c r="D133" s="380">
        <f>E133+G133</f>
        <v>2</v>
      </c>
      <c r="E133" s="380">
        <v>0.7</v>
      </c>
      <c r="F133" s="418"/>
      <c r="G133" s="418">
        <v>1.3</v>
      </c>
      <c r="H133" s="298"/>
    </row>
    <row r="134" spans="1:8" ht="12.75">
      <c r="A134" s="372" t="s">
        <v>49</v>
      </c>
      <c r="B134" s="373" t="s">
        <v>138</v>
      </c>
      <c r="C134" s="298"/>
      <c r="D134" s="370">
        <f>D139+D142+D144+D146+D135+D137</f>
        <v>134.10000000000002</v>
      </c>
      <c r="E134" s="370">
        <f>E139+E142+E144+E146+E135+E137</f>
        <v>133.4</v>
      </c>
      <c r="F134" s="375">
        <f>F139+F142+F144+F146+F135+F137</f>
        <v>97.3</v>
      </c>
      <c r="G134" s="375">
        <f>G139+G142+G144+G146+G135+G137</f>
        <v>0.7</v>
      </c>
      <c r="H134" s="298"/>
    </row>
    <row r="135" spans="1:8" ht="12.75">
      <c r="A135" s="372" t="s">
        <v>51</v>
      </c>
      <c r="B135" s="400" t="s">
        <v>100</v>
      </c>
      <c r="C135" s="396" t="s">
        <v>131</v>
      </c>
      <c r="D135" s="376">
        <f>D136</f>
        <v>0.7</v>
      </c>
      <c r="E135" s="376">
        <f>E136</f>
        <v>0.7</v>
      </c>
      <c r="F135" s="376">
        <f>F136</f>
        <v>0</v>
      </c>
      <c r="G135" s="376">
        <f>G136</f>
        <v>0</v>
      </c>
      <c r="H135" s="298"/>
    </row>
    <row r="136" spans="1:8" ht="12.75">
      <c r="A136" s="372" t="s">
        <v>119</v>
      </c>
      <c r="B136" s="378" t="s">
        <v>298</v>
      </c>
      <c r="C136" s="363"/>
      <c r="D136" s="380">
        <f>E136+G136</f>
        <v>0.7</v>
      </c>
      <c r="E136" s="380">
        <v>0.7</v>
      </c>
      <c r="F136" s="380"/>
      <c r="G136" s="380"/>
      <c r="H136" s="298"/>
    </row>
    <row r="137" spans="1:8" ht="25.5">
      <c r="A137" s="372" t="s">
        <v>52</v>
      </c>
      <c r="B137" s="417" t="s">
        <v>101</v>
      </c>
      <c r="C137" s="655" t="s">
        <v>133</v>
      </c>
      <c r="D137" s="376">
        <f>D138</f>
        <v>10.7</v>
      </c>
      <c r="E137" s="376">
        <f>E138</f>
        <v>10.7</v>
      </c>
      <c r="F137" s="376">
        <f>F138</f>
        <v>10.5</v>
      </c>
      <c r="G137" s="376">
        <f>G138</f>
        <v>0</v>
      </c>
      <c r="H137" s="298"/>
    </row>
    <row r="138" spans="1:8" ht="12.75">
      <c r="A138" s="372" t="s">
        <v>120</v>
      </c>
      <c r="B138" s="378" t="s">
        <v>594</v>
      </c>
      <c r="C138" s="656"/>
      <c r="D138" s="380">
        <f>E138+G138</f>
        <v>10.7</v>
      </c>
      <c r="E138" s="376">
        <v>10.7</v>
      </c>
      <c r="F138" s="376">
        <v>10.5</v>
      </c>
      <c r="G138" s="376"/>
      <c r="H138" s="298"/>
    </row>
    <row r="139" spans="1:8" ht="25.5">
      <c r="A139" s="372" t="s">
        <v>52</v>
      </c>
      <c r="B139" s="386" t="s">
        <v>103</v>
      </c>
      <c r="C139" s="391" t="s">
        <v>135</v>
      </c>
      <c r="D139" s="370">
        <f>D140+D141</f>
        <v>103.60000000000001</v>
      </c>
      <c r="E139" s="370">
        <f>E140+E141</f>
        <v>102.9</v>
      </c>
      <c r="F139" s="376">
        <f>F140+F141</f>
        <v>75.1</v>
      </c>
      <c r="G139" s="376">
        <f>G140+G141</f>
        <v>0.7</v>
      </c>
      <c r="H139" s="298"/>
    </row>
    <row r="140" spans="1:8" ht="12.75">
      <c r="A140" s="427" t="s">
        <v>120</v>
      </c>
      <c r="B140" s="378" t="s">
        <v>298</v>
      </c>
      <c r="C140" s="361"/>
      <c r="D140" s="392">
        <f>E140+G140</f>
        <v>102.507</v>
      </c>
      <c r="E140" s="393">
        <v>101.807</v>
      </c>
      <c r="F140" s="380">
        <v>75.1</v>
      </c>
      <c r="G140" s="380">
        <v>0.7</v>
      </c>
      <c r="H140" s="298"/>
    </row>
    <row r="141" spans="1:8" ht="12.75">
      <c r="A141" s="377" t="s">
        <v>463</v>
      </c>
      <c r="B141" s="394" t="s">
        <v>379</v>
      </c>
      <c r="C141" s="365"/>
      <c r="D141" s="392">
        <f aca="true" t="shared" si="7" ref="D141:D148">E141+G141</f>
        <v>1.093</v>
      </c>
      <c r="E141" s="393">
        <v>1.093</v>
      </c>
      <c r="F141" s="380"/>
      <c r="G141" s="380"/>
      <c r="H141" s="298"/>
    </row>
    <row r="142" spans="1:8" ht="12.75">
      <c r="A142" s="372" t="s">
        <v>53</v>
      </c>
      <c r="B142" s="398" t="s">
        <v>476</v>
      </c>
      <c r="C142" s="396" t="s">
        <v>176</v>
      </c>
      <c r="D142" s="412">
        <f t="shared" si="7"/>
        <v>3.2</v>
      </c>
      <c r="E142" s="376">
        <f>E143</f>
        <v>3.2</v>
      </c>
      <c r="F142" s="376">
        <f>F143</f>
        <v>0</v>
      </c>
      <c r="G142" s="376">
        <f>G143</f>
        <v>0</v>
      </c>
      <c r="H142" s="298"/>
    </row>
    <row r="143" spans="1:8" ht="12.75">
      <c r="A143" s="377" t="s">
        <v>121</v>
      </c>
      <c r="B143" s="397" t="s">
        <v>170</v>
      </c>
      <c r="C143" s="391"/>
      <c r="D143" s="407">
        <f t="shared" si="7"/>
        <v>3.2</v>
      </c>
      <c r="E143" s="380">
        <v>3.2</v>
      </c>
      <c r="F143" s="418"/>
      <c r="G143" s="418"/>
      <c r="H143" s="298"/>
    </row>
    <row r="144" spans="1:8" ht="12.75">
      <c r="A144" s="424" t="s">
        <v>194</v>
      </c>
      <c r="B144" s="373" t="s">
        <v>74</v>
      </c>
      <c r="C144" s="277" t="s">
        <v>132</v>
      </c>
      <c r="D144" s="412">
        <f t="shared" si="7"/>
        <v>4</v>
      </c>
      <c r="E144" s="376">
        <f>E145</f>
        <v>4</v>
      </c>
      <c r="F144" s="376">
        <f>F145</f>
        <v>0</v>
      </c>
      <c r="G144" s="376">
        <f>G145</f>
        <v>0</v>
      </c>
      <c r="H144" s="298"/>
    </row>
    <row r="145" spans="1:8" ht="12.75">
      <c r="A145" s="377" t="s">
        <v>414</v>
      </c>
      <c r="B145" s="378" t="s">
        <v>298</v>
      </c>
      <c r="C145" s="425"/>
      <c r="D145" s="380">
        <f t="shared" si="7"/>
        <v>4</v>
      </c>
      <c r="E145" s="380">
        <v>4</v>
      </c>
      <c r="F145" s="418"/>
      <c r="G145" s="418"/>
      <c r="H145" s="298"/>
    </row>
    <row r="146" spans="1:8" ht="25.5">
      <c r="A146" s="372" t="s">
        <v>464</v>
      </c>
      <c r="B146" s="398" t="s">
        <v>180</v>
      </c>
      <c r="C146" s="277" t="s">
        <v>137</v>
      </c>
      <c r="D146" s="412">
        <f t="shared" si="7"/>
        <v>11.9</v>
      </c>
      <c r="E146" s="376">
        <f>E147+E148</f>
        <v>11.9</v>
      </c>
      <c r="F146" s="376">
        <f>F147+F148</f>
        <v>11.7</v>
      </c>
      <c r="G146" s="376">
        <f>G147+G148</f>
        <v>0</v>
      </c>
      <c r="H146" s="298"/>
    </row>
    <row r="147" spans="1:8" ht="25.5">
      <c r="A147" s="377" t="s">
        <v>465</v>
      </c>
      <c r="B147" s="381" t="s">
        <v>354</v>
      </c>
      <c r="C147" s="653"/>
      <c r="D147" s="380">
        <f t="shared" si="7"/>
        <v>11.9</v>
      </c>
      <c r="E147" s="380">
        <v>11.9</v>
      </c>
      <c r="F147" s="418">
        <v>11.7</v>
      </c>
      <c r="G147" s="418"/>
      <c r="H147" s="298"/>
    </row>
    <row r="148" spans="1:8" ht="12.75">
      <c r="A148" s="377" t="s">
        <v>466</v>
      </c>
      <c r="B148" s="378" t="s">
        <v>298</v>
      </c>
      <c r="C148" s="654"/>
      <c r="D148" s="380">
        <f t="shared" si="7"/>
        <v>0</v>
      </c>
      <c r="E148" s="393"/>
      <c r="F148" s="428"/>
      <c r="G148" s="418"/>
      <c r="H148" s="298"/>
    </row>
    <row r="149" spans="1:8" ht="12.75">
      <c r="A149" s="372" t="s">
        <v>54</v>
      </c>
      <c r="B149" s="369" t="s">
        <v>202</v>
      </c>
      <c r="C149" s="277"/>
      <c r="D149" s="370">
        <f>D150+D154+D157+D159+D161+D152</f>
        <v>139.3</v>
      </c>
      <c r="E149" s="370">
        <f>E150+E154+E157+E159+E161+E152</f>
        <v>128.4</v>
      </c>
      <c r="F149" s="376">
        <f>F150+F154+F157+F159+F161+F152</f>
        <v>95.2</v>
      </c>
      <c r="G149" s="376">
        <f>G150+G154+G157+G159+G161+G152</f>
        <v>10.9</v>
      </c>
      <c r="H149" s="298"/>
    </row>
    <row r="150" spans="1:8" ht="12.75">
      <c r="A150" s="377" t="s">
        <v>56</v>
      </c>
      <c r="B150" s="400" t="s">
        <v>100</v>
      </c>
      <c r="C150" s="277" t="s">
        <v>131</v>
      </c>
      <c r="D150" s="376">
        <f>D151</f>
        <v>1.5</v>
      </c>
      <c r="E150" s="376">
        <f>E151</f>
        <v>1.5</v>
      </c>
      <c r="F150" s="376">
        <f>F151</f>
        <v>0</v>
      </c>
      <c r="G150" s="376">
        <f>G151</f>
        <v>0</v>
      </c>
      <c r="H150" s="298"/>
    </row>
    <row r="151" spans="1:8" ht="12.75">
      <c r="A151" s="367" t="s">
        <v>122</v>
      </c>
      <c r="B151" s="378" t="s">
        <v>298</v>
      </c>
      <c r="C151" s="363"/>
      <c r="D151" s="380">
        <f>E151+G151</f>
        <v>1.5</v>
      </c>
      <c r="E151" s="380">
        <v>1.5</v>
      </c>
      <c r="F151" s="380"/>
      <c r="G151" s="380"/>
      <c r="H151" s="298"/>
    </row>
    <row r="152" spans="1:8" ht="25.5">
      <c r="A152" s="372" t="s">
        <v>57</v>
      </c>
      <c r="B152" s="417" t="s">
        <v>101</v>
      </c>
      <c r="C152" s="655" t="s">
        <v>133</v>
      </c>
      <c r="D152" s="376">
        <f>D153</f>
        <v>9.8</v>
      </c>
      <c r="E152" s="376">
        <f>E153</f>
        <v>9.8</v>
      </c>
      <c r="F152" s="376">
        <f>F153</f>
        <v>9.6</v>
      </c>
      <c r="G152" s="376">
        <f>G153</f>
        <v>0</v>
      </c>
      <c r="H152" s="298"/>
    </row>
    <row r="153" spans="1:8" ht="14.25" customHeight="1">
      <c r="A153" s="372" t="s">
        <v>123</v>
      </c>
      <c r="B153" s="378" t="s">
        <v>594</v>
      </c>
      <c r="C153" s="656"/>
      <c r="D153" s="380">
        <f>E153+G153</f>
        <v>9.8</v>
      </c>
      <c r="E153" s="376">
        <v>9.8</v>
      </c>
      <c r="F153" s="376">
        <v>9.6</v>
      </c>
      <c r="G153" s="376"/>
      <c r="H153" s="298"/>
    </row>
    <row r="154" spans="1:8" ht="25.5">
      <c r="A154" s="372" t="s">
        <v>195</v>
      </c>
      <c r="B154" s="417" t="s">
        <v>103</v>
      </c>
      <c r="C154" s="391" t="s">
        <v>135</v>
      </c>
      <c r="D154" s="370">
        <f>D155+D156</f>
        <v>117.2</v>
      </c>
      <c r="E154" s="370">
        <f>E155+E156</f>
        <v>106.3</v>
      </c>
      <c r="F154" s="376">
        <f>F155+F156</f>
        <v>77.4</v>
      </c>
      <c r="G154" s="376">
        <f>G155+G156</f>
        <v>10.9</v>
      </c>
      <c r="H154" s="298"/>
    </row>
    <row r="155" spans="1:8" ht="12.75">
      <c r="A155" s="377" t="s">
        <v>467</v>
      </c>
      <c r="B155" s="378" t="s">
        <v>298</v>
      </c>
      <c r="C155" s="361"/>
      <c r="D155" s="392">
        <f>E155+G155</f>
        <v>116.018</v>
      </c>
      <c r="E155" s="393">
        <v>105.118</v>
      </c>
      <c r="F155" s="380">
        <v>77.4</v>
      </c>
      <c r="G155" s="380">
        <v>10.9</v>
      </c>
      <c r="H155" s="298"/>
    </row>
    <row r="156" spans="1:8" ht="12.75">
      <c r="A156" s="408" t="s">
        <v>588</v>
      </c>
      <c r="B156" s="394" t="s">
        <v>379</v>
      </c>
      <c r="C156" s="423"/>
      <c r="D156" s="392">
        <f aca="true" t="shared" si="8" ref="D156:D162">E156+G156</f>
        <v>1.182</v>
      </c>
      <c r="E156" s="393">
        <v>1.182</v>
      </c>
      <c r="F156" s="376"/>
      <c r="G156" s="376"/>
      <c r="H156" s="298"/>
    </row>
    <row r="157" spans="1:8" ht="25.5">
      <c r="A157" s="372" t="s">
        <v>196</v>
      </c>
      <c r="B157" s="398" t="s">
        <v>180</v>
      </c>
      <c r="C157" s="277" t="s">
        <v>137</v>
      </c>
      <c r="D157" s="412">
        <f t="shared" si="8"/>
        <v>8.4</v>
      </c>
      <c r="E157" s="376">
        <f>E158</f>
        <v>8.4</v>
      </c>
      <c r="F157" s="376">
        <f>F158</f>
        <v>8.2</v>
      </c>
      <c r="G157" s="376">
        <f>G158</f>
        <v>0</v>
      </c>
      <c r="H157" s="298"/>
    </row>
    <row r="158" spans="1:8" ht="25.5">
      <c r="A158" s="377" t="s">
        <v>197</v>
      </c>
      <c r="B158" s="381" t="s">
        <v>354</v>
      </c>
      <c r="C158" s="391"/>
      <c r="D158" s="407">
        <f t="shared" si="8"/>
        <v>8.4</v>
      </c>
      <c r="E158" s="380">
        <v>8.4</v>
      </c>
      <c r="F158" s="418">
        <v>8.2</v>
      </c>
      <c r="G158" s="418"/>
      <c r="H158" s="298"/>
    </row>
    <row r="159" spans="1:8" ht="12.75">
      <c r="A159" s="372" t="s">
        <v>377</v>
      </c>
      <c r="B159" s="398" t="s">
        <v>476</v>
      </c>
      <c r="C159" s="277" t="s">
        <v>176</v>
      </c>
      <c r="D159" s="412">
        <f t="shared" si="8"/>
        <v>0</v>
      </c>
      <c r="E159" s="376">
        <f>E160</f>
        <v>0</v>
      </c>
      <c r="F159" s="376">
        <f>F160</f>
        <v>0</v>
      </c>
      <c r="G159" s="376">
        <f>G160</f>
        <v>0</v>
      </c>
      <c r="H159" s="298"/>
    </row>
    <row r="160" spans="1:8" ht="25.5">
      <c r="A160" s="377" t="s">
        <v>378</v>
      </c>
      <c r="B160" s="381" t="s">
        <v>354</v>
      </c>
      <c r="C160" s="391"/>
      <c r="D160" s="407">
        <f t="shared" si="8"/>
        <v>0</v>
      </c>
      <c r="E160" s="380"/>
      <c r="F160" s="418"/>
      <c r="G160" s="418"/>
      <c r="H160" s="298"/>
    </row>
    <row r="161" spans="1:8" ht="12.75">
      <c r="A161" s="377" t="s">
        <v>589</v>
      </c>
      <c r="B161" s="373" t="s">
        <v>74</v>
      </c>
      <c r="C161" s="277" t="s">
        <v>132</v>
      </c>
      <c r="D161" s="376">
        <f t="shared" si="8"/>
        <v>2.4</v>
      </c>
      <c r="E161" s="376">
        <f>E162</f>
        <v>2.4</v>
      </c>
      <c r="F161" s="376">
        <f>F162</f>
        <v>0</v>
      </c>
      <c r="G161" s="376">
        <f>G162</f>
        <v>0</v>
      </c>
      <c r="H161" s="298"/>
    </row>
    <row r="162" spans="1:8" ht="12.75">
      <c r="A162" s="377" t="s">
        <v>590</v>
      </c>
      <c r="B162" s="378" t="s">
        <v>298</v>
      </c>
      <c r="C162" s="425"/>
      <c r="D162" s="380">
        <f t="shared" si="8"/>
        <v>2.4</v>
      </c>
      <c r="E162" s="380">
        <v>2.4</v>
      </c>
      <c r="F162" s="418"/>
      <c r="G162" s="418"/>
      <c r="H162" s="298"/>
    </row>
    <row r="163" spans="1:8" ht="13.5">
      <c r="A163" s="277" t="s">
        <v>58</v>
      </c>
      <c r="B163" s="429" t="s">
        <v>203</v>
      </c>
      <c r="C163" s="367"/>
      <c r="D163" s="370">
        <f>D164+D168+D172+D175+D177+D179+D166</f>
        <v>647.4999999999998</v>
      </c>
      <c r="E163" s="370">
        <f>E164+E168+E172+E175+E177+E179+E166</f>
        <v>623.7999999999998</v>
      </c>
      <c r="F163" s="376">
        <f>F164+F168+F172+F175+F177+F179+F166</f>
        <v>439.20000000000005</v>
      </c>
      <c r="G163" s="376">
        <f>G164+G168+G172+G175+G177+G179+G166</f>
        <v>23.700000000000003</v>
      </c>
      <c r="H163" s="371"/>
    </row>
    <row r="164" spans="1:8" ht="12.75">
      <c r="A164" s="277" t="s">
        <v>60</v>
      </c>
      <c r="B164" s="430" t="s">
        <v>100</v>
      </c>
      <c r="C164" s="277" t="s">
        <v>131</v>
      </c>
      <c r="D164" s="376">
        <f>D165</f>
        <v>5.5</v>
      </c>
      <c r="E164" s="376">
        <f>E165</f>
        <v>5.5</v>
      </c>
      <c r="F164" s="376">
        <f>F165</f>
        <v>0</v>
      </c>
      <c r="G164" s="376">
        <f>G165</f>
        <v>0</v>
      </c>
      <c r="H164" s="371"/>
    </row>
    <row r="165" spans="1:8" ht="12.75">
      <c r="A165" s="363" t="s">
        <v>124</v>
      </c>
      <c r="B165" s="378" t="s">
        <v>298</v>
      </c>
      <c r="C165" s="363"/>
      <c r="D165" s="380">
        <f>E165+G165</f>
        <v>5.5</v>
      </c>
      <c r="E165" s="380">
        <f>E151+E110+E97+E136</f>
        <v>5.5</v>
      </c>
      <c r="F165" s="380">
        <f>F151+F110+F97</f>
        <v>0</v>
      </c>
      <c r="G165" s="380">
        <f>G151+G110+G97</f>
        <v>0</v>
      </c>
      <c r="H165" s="298"/>
    </row>
    <row r="166" spans="1:8" ht="25.5">
      <c r="A166" s="372" t="s">
        <v>61</v>
      </c>
      <c r="B166" s="417" t="s">
        <v>101</v>
      </c>
      <c r="C166" s="655" t="s">
        <v>133</v>
      </c>
      <c r="D166" s="380">
        <f>D167</f>
        <v>31.3</v>
      </c>
      <c r="E166" s="380">
        <f>E167</f>
        <v>31.3</v>
      </c>
      <c r="F166" s="380">
        <f>F167</f>
        <v>30.6</v>
      </c>
      <c r="G166" s="380">
        <f>G167</f>
        <v>0</v>
      </c>
      <c r="H166" s="298"/>
    </row>
    <row r="167" spans="1:8" ht="15" customHeight="1">
      <c r="A167" s="372" t="s">
        <v>468</v>
      </c>
      <c r="B167" s="378" t="s">
        <v>594</v>
      </c>
      <c r="C167" s="656"/>
      <c r="D167" s="380">
        <f>E167+G167</f>
        <v>31.3</v>
      </c>
      <c r="E167" s="380">
        <f>E123+E138+E153</f>
        <v>31.3</v>
      </c>
      <c r="F167" s="380">
        <f>F123+F138+F153</f>
        <v>30.6</v>
      </c>
      <c r="G167" s="380">
        <f>G123+G138+G153</f>
        <v>0</v>
      </c>
      <c r="H167" s="298"/>
    </row>
    <row r="168" spans="1:8" ht="25.5">
      <c r="A168" s="277" t="s">
        <v>198</v>
      </c>
      <c r="B168" s="431" t="s">
        <v>103</v>
      </c>
      <c r="C168" s="391" t="s">
        <v>135</v>
      </c>
      <c r="D168" s="370">
        <f>D169+D170+D171</f>
        <v>547.2999999999998</v>
      </c>
      <c r="E168" s="376">
        <f>E169+E170+E171</f>
        <v>524.8999999999999</v>
      </c>
      <c r="F168" s="376">
        <f>F169+F170+F171</f>
        <v>378</v>
      </c>
      <c r="G168" s="376">
        <f>G169+G170+G171</f>
        <v>22.400000000000002</v>
      </c>
      <c r="H168" s="298"/>
    </row>
    <row r="169" spans="1:8" ht="12.75">
      <c r="A169" s="363" t="s">
        <v>199</v>
      </c>
      <c r="B169" s="378" t="s">
        <v>298</v>
      </c>
      <c r="C169" s="361"/>
      <c r="D169" s="392">
        <f>E169+G169</f>
        <v>536.3249999999999</v>
      </c>
      <c r="E169" s="393">
        <f>E155+E140+E125+E112+E99</f>
        <v>513.925</v>
      </c>
      <c r="F169" s="380">
        <f>F155+F140+F125+F112+F99</f>
        <v>377.7</v>
      </c>
      <c r="G169" s="380">
        <f>G155+G140+G125+G112+G99</f>
        <v>22.400000000000002</v>
      </c>
      <c r="H169" s="298"/>
    </row>
    <row r="170" spans="1:8" ht="12.75">
      <c r="A170" s="363" t="s">
        <v>317</v>
      </c>
      <c r="B170" s="394" t="s">
        <v>303</v>
      </c>
      <c r="C170" s="423"/>
      <c r="D170" s="392">
        <f aca="true" t="shared" si="9" ref="D170:D177">E170+G170</f>
        <v>10.674999999999999</v>
      </c>
      <c r="E170" s="393">
        <f>E156+E141+E127+E100+E113</f>
        <v>10.674999999999999</v>
      </c>
      <c r="F170" s="380">
        <f>F156+F141+F127+F100+F113</f>
        <v>0</v>
      </c>
      <c r="G170" s="380">
        <f>G156+G141+G127+G100+G113</f>
        <v>0</v>
      </c>
      <c r="H170" s="298"/>
    </row>
    <row r="171" spans="1:8" ht="12.75">
      <c r="A171" s="363" t="s">
        <v>596</v>
      </c>
      <c r="B171" s="432" t="s">
        <v>170</v>
      </c>
      <c r="C171" s="423"/>
      <c r="D171" s="407">
        <f t="shared" si="9"/>
        <v>0.3</v>
      </c>
      <c r="E171" s="380">
        <f>E126</f>
        <v>0.3</v>
      </c>
      <c r="F171" s="380">
        <f>F126</f>
        <v>0.3</v>
      </c>
      <c r="G171" s="380">
        <f>G126</f>
        <v>0</v>
      </c>
      <c r="H171" s="298"/>
    </row>
    <row r="172" spans="1:8" ht="25.5">
      <c r="A172" s="277" t="s">
        <v>200</v>
      </c>
      <c r="B172" s="398" t="s">
        <v>180</v>
      </c>
      <c r="C172" s="277" t="s">
        <v>137</v>
      </c>
      <c r="D172" s="412">
        <f>E172+G172</f>
        <v>30.900000000000002</v>
      </c>
      <c r="E172" s="376">
        <f>E173+E174</f>
        <v>30.900000000000002</v>
      </c>
      <c r="F172" s="376">
        <f>F173+F174</f>
        <v>30.299999999999997</v>
      </c>
      <c r="G172" s="376">
        <f>G173+G174</f>
        <v>0</v>
      </c>
      <c r="H172" s="298"/>
    </row>
    <row r="173" spans="1:8" ht="12.75">
      <c r="A173" s="363" t="s">
        <v>201</v>
      </c>
      <c r="B173" s="432" t="s">
        <v>170</v>
      </c>
      <c r="C173" s="391"/>
      <c r="D173" s="407">
        <f t="shared" si="9"/>
        <v>30.900000000000002</v>
      </c>
      <c r="E173" s="380">
        <f>E158+E147+E115+E102</f>
        <v>30.900000000000002</v>
      </c>
      <c r="F173" s="380">
        <f>F158+F147+F115+F102</f>
        <v>30.299999999999997</v>
      </c>
      <c r="G173" s="380">
        <f>G158+G147+G115+G102</f>
        <v>0</v>
      </c>
      <c r="H173" s="298"/>
    </row>
    <row r="174" spans="1:8" ht="12.75">
      <c r="A174" s="363" t="s">
        <v>591</v>
      </c>
      <c r="B174" s="378" t="s">
        <v>298</v>
      </c>
      <c r="C174" s="391"/>
      <c r="D174" s="407">
        <f t="shared" si="9"/>
        <v>0</v>
      </c>
      <c r="E174" s="380">
        <f>E148+E116+E103</f>
        <v>0</v>
      </c>
      <c r="F174" s="380">
        <f>F148+F116+F103</f>
        <v>0</v>
      </c>
      <c r="G174" s="380">
        <f>G148+G116+G103</f>
        <v>0</v>
      </c>
      <c r="H174" s="298"/>
    </row>
    <row r="175" spans="1:8" ht="12.75">
      <c r="A175" s="277" t="s">
        <v>318</v>
      </c>
      <c r="B175" s="398" t="s">
        <v>476</v>
      </c>
      <c r="C175" s="277" t="s">
        <v>176</v>
      </c>
      <c r="D175" s="412">
        <f t="shared" si="9"/>
        <v>12.5</v>
      </c>
      <c r="E175" s="376">
        <f>E176</f>
        <v>12.5</v>
      </c>
      <c r="F175" s="376">
        <f>F176</f>
        <v>0.3</v>
      </c>
      <c r="G175" s="376">
        <f>G176</f>
        <v>0</v>
      </c>
      <c r="H175" s="298"/>
    </row>
    <row r="176" spans="1:8" ht="25.5">
      <c r="A176" s="363" t="s">
        <v>319</v>
      </c>
      <c r="B176" s="381" t="s">
        <v>354</v>
      </c>
      <c r="C176" s="391"/>
      <c r="D176" s="407">
        <f t="shared" si="9"/>
        <v>12.5</v>
      </c>
      <c r="E176" s="380">
        <f>E160+E143+E129+E118+E105</f>
        <v>12.5</v>
      </c>
      <c r="F176" s="380">
        <f>F160+F143+F129+F118+F105</f>
        <v>0.3</v>
      </c>
      <c r="G176" s="380">
        <f>G160+G143+G129+G118+G105</f>
        <v>0</v>
      </c>
      <c r="H176" s="298"/>
    </row>
    <row r="177" spans="1:8" ht="12.75">
      <c r="A177" s="277" t="s">
        <v>320</v>
      </c>
      <c r="B177" s="433" t="s">
        <v>74</v>
      </c>
      <c r="C177" s="374" t="s">
        <v>132</v>
      </c>
      <c r="D177" s="376">
        <f t="shared" si="9"/>
        <v>18</v>
      </c>
      <c r="E177" s="376">
        <f>E178</f>
        <v>18</v>
      </c>
      <c r="F177" s="376">
        <f>F178</f>
        <v>0</v>
      </c>
      <c r="G177" s="376">
        <f>G178</f>
        <v>0</v>
      </c>
      <c r="H177" s="298"/>
    </row>
    <row r="178" spans="1:8" ht="12.75">
      <c r="A178" s="363" t="s">
        <v>321</v>
      </c>
      <c r="B178" s="378" t="s">
        <v>298</v>
      </c>
      <c r="C178" s="420"/>
      <c r="D178" s="407">
        <f>E178+G178</f>
        <v>18</v>
      </c>
      <c r="E178" s="380">
        <f>E107+E120+E131+E145+E162</f>
        <v>18</v>
      </c>
      <c r="F178" s="380">
        <f>F107+F120+F131+F145</f>
        <v>0</v>
      </c>
      <c r="G178" s="380">
        <f>G107+G120+G131+G145</f>
        <v>0</v>
      </c>
      <c r="H178" s="298"/>
    </row>
    <row r="179" spans="1:8" ht="12.75">
      <c r="A179" s="391" t="s">
        <v>592</v>
      </c>
      <c r="B179" s="400" t="s">
        <v>145</v>
      </c>
      <c r="C179" s="277" t="s">
        <v>35</v>
      </c>
      <c r="D179" s="376">
        <f>D180</f>
        <v>2</v>
      </c>
      <c r="E179" s="376">
        <f>E180</f>
        <v>0.7</v>
      </c>
      <c r="F179" s="376">
        <f>F180</f>
        <v>0</v>
      </c>
      <c r="G179" s="376">
        <f>G180</f>
        <v>1.3</v>
      </c>
      <c r="H179" s="298"/>
    </row>
    <row r="180" spans="1:8" ht="12.75">
      <c r="A180" s="364" t="s">
        <v>593</v>
      </c>
      <c r="B180" s="378" t="s">
        <v>298</v>
      </c>
      <c r="C180" s="367"/>
      <c r="D180" s="380">
        <f>E180+G180</f>
        <v>2</v>
      </c>
      <c r="E180" s="434">
        <f>E133</f>
        <v>0.7</v>
      </c>
      <c r="F180" s="434">
        <f>F133</f>
        <v>0</v>
      </c>
      <c r="G180" s="434">
        <f>G133</f>
        <v>1.3</v>
      </c>
      <c r="H180" s="298"/>
    </row>
    <row r="181" spans="1:8" ht="12.75">
      <c r="A181" s="391" t="s">
        <v>62</v>
      </c>
      <c r="B181" s="435" t="s">
        <v>108</v>
      </c>
      <c r="C181" s="423"/>
      <c r="D181" s="436">
        <f>D182+D186</f>
        <v>303.5</v>
      </c>
      <c r="E181" s="436">
        <f>E182+E186</f>
        <v>303.5</v>
      </c>
      <c r="F181" s="436">
        <f>F182+F186</f>
        <v>276.3</v>
      </c>
      <c r="G181" s="436">
        <f>G182+G186</f>
        <v>0</v>
      </c>
      <c r="H181" s="298"/>
    </row>
    <row r="182" spans="1:8" ht="25.5">
      <c r="A182" s="437" t="s">
        <v>63</v>
      </c>
      <c r="B182" s="438" t="s">
        <v>101</v>
      </c>
      <c r="C182" s="439" t="s">
        <v>133</v>
      </c>
      <c r="D182" s="375">
        <f>D183+D184+D185</f>
        <v>303.5</v>
      </c>
      <c r="E182" s="375">
        <f>E183+E184+E185</f>
        <v>303.5</v>
      </c>
      <c r="F182" s="376">
        <f>F183+F184+F185</f>
        <v>276.3</v>
      </c>
      <c r="G182" s="376">
        <f>G183+G184+G185</f>
        <v>0</v>
      </c>
      <c r="H182" s="298"/>
    </row>
    <row r="183" spans="1:8" ht="12.75">
      <c r="A183" s="440" t="s">
        <v>125</v>
      </c>
      <c r="B183" s="378" t="s">
        <v>298</v>
      </c>
      <c r="C183" s="441"/>
      <c r="D183" s="392">
        <f>E183+G183</f>
        <v>151.358</v>
      </c>
      <c r="E183" s="393">
        <v>151.358</v>
      </c>
      <c r="F183" s="380">
        <v>131</v>
      </c>
      <c r="G183" s="380"/>
      <c r="H183" s="298"/>
    </row>
    <row r="184" spans="1:8" ht="12.75">
      <c r="A184" s="440" t="s">
        <v>470</v>
      </c>
      <c r="B184" s="378" t="s">
        <v>379</v>
      </c>
      <c r="C184" s="441"/>
      <c r="D184" s="392">
        <f>E184+G184</f>
        <v>1.642</v>
      </c>
      <c r="E184" s="393">
        <v>1.642</v>
      </c>
      <c r="F184" s="380"/>
      <c r="G184" s="380"/>
      <c r="H184" s="298"/>
    </row>
    <row r="185" spans="1:8" ht="25.5">
      <c r="A185" s="440" t="s">
        <v>469</v>
      </c>
      <c r="B185" s="389" t="s">
        <v>354</v>
      </c>
      <c r="C185" s="442"/>
      <c r="D185" s="407">
        <f>E185+G185</f>
        <v>150.5</v>
      </c>
      <c r="E185" s="380">
        <v>150.5</v>
      </c>
      <c r="F185" s="380">
        <v>145.3</v>
      </c>
      <c r="G185" s="380"/>
      <c r="H185" s="298"/>
    </row>
    <row r="186" spans="1:8" ht="12.75">
      <c r="A186" s="372" t="s">
        <v>471</v>
      </c>
      <c r="B186" s="398" t="s">
        <v>476</v>
      </c>
      <c r="C186" s="277" t="s">
        <v>176</v>
      </c>
      <c r="D186" s="412">
        <f>E186+G186</f>
        <v>0</v>
      </c>
      <c r="E186" s="376">
        <f>E187</f>
        <v>0</v>
      </c>
      <c r="F186" s="376">
        <f>F187</f>
        <v>0</v>
      </c>
      <c r="G186" s="376">
        <f>G187</f>
        <v>0</v>
      </c>
      <c r="H186" s="298"/>
    </row>
    <row r="187" spans="1:8" ht="25.5">
      <c r="A187" s="377" t="s">
        <v>472</v>
      </c>
      <c r="B187" s="381" t="s">
        <v>354</v>
      </c>
      <c r="C187" s="277"/>
      <c r="D187" s="407">
        <f>E187+G187</f>
        <v>0</v>
      </c>
      <c r="E187" s="380"/>
      <c r="F187" s="380"/>
      <c r="G187" s="380"/>
      <c r="H187" s="298"/>
    </row>
    <row r="188" spans="1:8" ht="12.75">
      <c r="A188" s="372" t="s">
        <v>64</v>
      </c>
      <c r="B188" s="373" t="s">
        <v>579</v>
      </c>
      <c r="C188" s="413"/>
      <c r="D188" s="443">
        <f aca="true" t="shared" si="10" ref="D188:G189">D189</f>
        <v>240.878</v>
      </c>
      <c r="E188" s="444">
        <f t="shared" si="10"/>
        <v>18</v>
      </c>
      <c r="F188" s="444">
        <f t="shared" si="10"/>
        <v>0</v>
      </c>
      <c r="G188" s="443">
        <f t="shared" si="10"/>
        <v>222.878</v>
      </c>
      <c r="H188" s="298"/>
    </row>
    <row r="189" spans="1:8" ht="12.75">
      <c r="A189" s="372" t="s">
        <v>65</v>
      </c>
      <c r="B189" s="400" t="s">
        <v>145</v>
      </c>
      <c r="C189" s="439" t="s">
        <v>35</v>
      </c>
      <c r="D189" s="443">
        <f t="shared" si="10"/>
        <v>240.878</v>
      </c>
      <c r="E189" s="444">
        <f t="shared" si="10"/>
        <v>18</v>
      </c>
      <c r="F189" s="444">
        <f t="shared" si="10"/>
        <v>0</v>
      </c>
      <c r="G189" s="443">
        <f t="shared" si="10"/>
        <v>222.878</v>
      </c>
      <c r="H189" s="298"/>
    </row>
    <row r="190" spans="1:8" ht="12.75">
      <c r="A190" s="372" t="s">
        <v>126</v>
      </c>
      <c r="B190" s="378" t="s">
        <v>298</v>
      </c>
      <c r="C190" s="445"/>
      <c r="D190" s="446">
        <f>E190+G190</f>
        <v>240.878</v>
      </c>
      <c r="E190" s="399">
        <v>18</v>
      </c>
      <c r="F190" s="447"/>
      <c r="G190" s="448">
        <v>222.878</v>
      </c>
      <c r="H190" s="298"/>
    </row>
    <row r="191" spans="1:8" ht="12.75">
      <c r="A191" s="372" t="s">
        <v>66</v>
      </c>
      <c r="B191" s="449" t="s">
        <v>306</v>
      </c>
      <c r="C191" s="439" t="s">
        <v>131</v>
      </c>
      <c r="D191" s="450">
        <f aca="true" t="shared" si="11" ref="D191:G192">D192</f>
        <v>28.7</v>
      </c>
      <c r="E191" s="450">
        <f t="shared" si="11"/>
        <v>28.7</v>
      </c>
      <c r="F191" s="450">
        <f t="shared" si="11"/>
        <v>24.6</v>
      </c>
      <c r="G191" s="450">
        <f t="shared" si="11"/>
        <v>0</v>
      </c>
      <c r="H191" s="298"/>
    </row>
    <row r="192" spans="1:8" ht="12.75">
      <c r="A192" s="372" t="s">
        <v>67</v>
      </c>
      <c r="B192" s="400" t="s">
        <v>100</v>
      </c>
      <c r="C192" s="451"/>
      <c r="D192" s="452">
        <f t="shared" si="11"/>
        <v>28.7</v>
      </c>
      <c r="E192" s="452">
        <f t="shared" si="11"/>
        <v>28.7</v>
      </c>
      <c r="F192" s="452">
        <f t="shared" si="11"/>
        <v>24.6</v>
      </c>
      <c r="G192" s="452">
        <f t="shared" si="11"/>
        <v>0</v>
      </c>
      <c r="H192" s="298"/>
    </row>
    <row r="193" spans="1:8" ht="12.75">
      <c r="A193" s="372" t="s">
        <v>204</v>
      </c>
      <c r="B193" s="426" t="s">
        <v>298</v>
      </c>
      <c r="C193" s="451"/>
      <c r="D193" s="453">
        <f aca="true" t="shared" si="12" ref="D193:D198">E193+G193</f>
        <v>28.7</v>
      </c>
      <c r="E193" s="453">
        <v>28.7</v>
      </c>
      <c r="F193" s="453">
        <v>24.6</v>
      </c>
      <c r="G193" s="453"/>
      <c r="H193" s="298"/>
    </row>
    <row r="194" spans="1:8" ht="12.75">
      <c r="A194" s="372" t="s">
        <v>263</v>
      </c>
      <c r="B194" s="435" t="s">
        <v>412</v>
      </c>
      <c r="C194" s="454"/>
      <c r="D194" s="455">
        <f t="shared" si="12"/>
        <v>114.3</v>
      </c>
      <c r="E194" s="456">
        <f>E195</f>
        <v>114.3</v>
      </c>
      <c r="F194" s="456">
        <f>F195</f>
        <v>101.2</v>
      </c>
      <c r="G194" s="456">
        <f>G195</f>
        <v>0</v>
      </c>
      <c r="H194" s="298"/>
    </row>
    <row r="195" spans="1:8" ht="27" customHeight="1">
      <c r="A195" s="372" t="s">
        <v>205</v>
      </c>
      <c r="B195" s="417" t="s">
        <v>103</v>
      </c>
      <c r="C195" s="648" t="s">
        <v>135</v>
      </c>
      <c r="D195" s="457">
        <f t="shared" si="12"/>
        <v>114.3</v>
      </c>
      <c r="E195" s="453">
        <f>E196+E197</f>
        <v>114.3</v>
      </c>
      <c r="F195" s="453">
        <f>F196+F197</f>
        <v>101.2</v>
      </c>
      <c r="G195" s="453">
        <f>G196+G197</f>
        <v>0</v>
      </c>
      <c r="H195" s="298"/>
    </row>
    <row r="196" spans="1:8" ht="25.5">
      <c r="A196" s="372" t="s">
        <v>473</v>
      </c>
      <c r="B196" s="458" t="s">
        <v>354</v>
      </c>
      <c r="C196" s="649"/>
      <c r="D196" s="457">
        <f t="shared" si="12"/>
        <v>114.3</v>
      </c>
      <c r="E196" s="453">
        <v>114.3</v>
      </c>
      <c r="F196" s="453">
        <v>101.2</v>
      </c>
      <c r="G196" s="453"/>
      <c r="H196" s="298"/>
    </row>
    <row r="197" spans="1:8" ht="12.75">
      <c r="A197" s="372" t="s">
        <v>474</v>
      </c>
      <c r="B197" s="426" t="s">
        <v>298</v>
      </c>
      <c r="C197" s="650"/>
      <c r="D197" s="457">
        <f t="shared" si="12"/>
        <v>0</v>
      </c>
      <c r="E197" s="453"/>
      <c r="F197" s="453"/>
      <c r="G197" s="448"/>
      <c r="H197" s="298"/>
    </row>
    <row r="198" spans="1:8" ht="33" customHeight="1" thickBot="1">
      <c r="A198" s="277" t="s">
        <v>322</v>
      </c>
      <c r="B198" s="459" t="s">
        <v>206</v>
      </c>
      <c r="C198" s="460"/>
      <c r="D198" s="461">
        <f t="shared" si="12"/>
        <v>10798.319</v>
      </c>
      <c r="E198" s="461">
        <f>E199+E204+E208+E212+E214+E217+E220+E223+E225+E227</f>
        <v>8110.035</v>
      </c>
      <c r="F198" s="461">
        <f>F199+F204+F208+F212+F214+F217+F220+F223+F225+F227</f>
        <v>5280.908</v>
      </c>
      <c r="G198" s="461">
        <f>G199+G204+G208+G212+G214+G217+G220+G223+G225+G227</f>
        <v>2688.284</v>
      </c>
      <c r="H198" s="298"/>
    </row>
    <row r="199" spans="1:8" ht="12.75">
      <c r="A199" s="277" t="s">
        <v>307</v>
      </c>
      <c r="B199" s="400" t="s">
        <v>100</v>
      </c>
      <c r="C199" s="277" t="s">
        <v>131</v>
      </c>
      <c r="D199" s="462">
        <f>D200+D201+D202+D203</f>
        <v>4310.599999999999</v>
      </c>
      <c r="E199" s="462">
        <f>E200+E201+E202+E203</f>
        <v>4264.099999999999</v>
      </c>
      <c r="F199" s="463">
        <f>F200+F201+F202+F203</f>
        <v>3562.64</v>
      </c>
      <c r="G199" s="464">
        <f>G200+G201+G202+G203</f>
        <v>46.5</v>
      </c>
      <c r="H199" s="298"/>
    </row>
    <row r="200" spans="1:8" ht="12.75">
      <c r="A200" s="363" t="s">
        <v>308</v>
      </c>
      <c r="B200" s="432" t="s">
        <v>298</v>
      </c>
      <c r="C200" s="363"/>
      <c r="D200" s="393">
        <f>D15+D52+D58+D78+D89+D93+D165+D83+D193</f>
        <v>2232.79</v>
      </c>
      <c r="E200" s="393">
        <f>E15+E52+E58+E78+E89+E93+E165+E83+E193</f>
        <v>2194.39</v>
      </c>
      <c r="F200" s="380">
        <f>F15+F52+F58+F78+F89+F93+F165+F83+F193</f>
        <v>1686.2999999999997</v>
      </c>
      <c r="G200" s="379">
        <f>G15+G52+G58+G78+G89+G93+G165+G83+G193</f>
        <v>38.4</v>
      </c>
      <c r="H200" s="298"/>
    </row>
    <row r="201" spans="1:8" ht="25.5">
      <c r="A201" s="363" t="s">
        <v>323</v>
      </c>
      <c r="B201" s="381" t="s">
        <v>354</v>
      </c>
      <c r="C201" s="363"/>
      <c r="D201" s="407">
        <f>E201+G201</f>
        <v>14.1</v>
      </c>
      <c r="E201" s="380">
        <f>E16</f>
        <v>14.1</v>
      </c>
      <c r="F201" s="380">
        <f>F16</f>
        <v>13.9</v>
      </c>
      <c r="G201" s="380">
        <f>G16</f>
        <v>0</v>
      </c>
      <c r="H201" s="298"/>
    </row>
    <row r="202" spans="1:8" ht="12.75">
      <c r="A202" s="363" t="s">
        <v>324</v>
      </c>
      <c r="B202" s="406" t="s">
        <v>355</v>
      </c>
      <c r="C202" s="363"/>
      <c r="D202" s="407">
        <f>E202+G202</f>
        <v>1936.7999999999997</v>
      </c>
      <c r="E202" s="380">
        <f>E79+E59+E53+E17</f>
        <v>1936.2999999999997</v>
      </c>
      <c r="F202" s="380">
        <f>F79+F59+F53+F17</f>
        <v>1857.94</v>
      </c>
      <c r="G202" s="380">
        <f>G79+G59+G53+G17</f>
        <v>0.5</v>
      </c>
      <c r="H202" s="298"/>
    </row>
    <row r="203" spans="1:8" ht="12.75">
      <c r="A203" s="363" t="s">
        <v>325</v>
      </c>
      <c r="B203" s="465" t="s">
        <v>303</v>
      </c>
      <c r="C203" s="363"/>
      <c r="D203" s="392">
        <f>E203+G203</f>
        <v>126.91</v>
      </c>
      <c r="E203" s="393">
        <f>E94+E90+E84+E80+E60+E54</f>
        <v>119.31</v>
      </c>
      <c r="F203" s="380">
        <f>F94+F90+F84+F80+F60+F54</f>
        <v>4.5</v>
      </c>
      <c r="G203" s="380">
        <f>G94+G90+G84+G80+G60+G54</f>
        <v>7.6000000000000005</v>
      </c>
      <c r="H203" s="298"/>
    </row>
    <row r="204" spans="1:8" ht="25.5">
      <c r="A204" s="277" t="s">
        <v>326</v>
      </c>
      <c r="B204" s="398" t="s">
        <v>101</v>
      </c>
      <c r="C204" s="391" t="s">
        <v>133</v>
      </c>
      <c r="D204" s="370">
        <f>D205+D206+D207</f>
        <v>1234.3</v>
      </c>
      <c r="E204" s="370">
        <f>E205+E206+E207</f>
        <v>1182.0000000000002</v>
      </c>
      <c r="F204" s="376">
        <f>F205+F206+F207</f>
        <v>396.048</v>
      </c>
      <c r="G204" s="376">
        <f>G205+G206+G207</f>
        <v>52.3</v>
      </c>
      <c r="H204" s="298"/>
    </row>
    <row r="205" spans="1:8" ht="12.75">
      <c r="A205" s="363" t="s">
        <v>327</v>
      </c>
      <c r="B205" s="432" t="s">
        <v>298</v>
      </c>
      <c r="C205" s="363"/>
      <c r="D205" s="407">
        <f>E205+G205</f>
        <v>788.597</v>
      </c>
      <c r="E205" s="380">
        <f>E183+E44+E167</f>
        <v>736.297</v>
      </c>
      <c r="F205" s="380">
        <f>F183+F44+F167</f>
        <v>241.84799999999998</v>
      </c>
      <c r="G205" s="380">
        <f>G183+G44+G167</f>
        <v>52.3</v>
      </c>
      <c r="H205" s="298"/>
    </row>
    <row r="206" spans="1:8" ht="25.5">
      <c r="A206" s="363" t="s">
        <v>328</v>
      </c>
      <c r="B206" s="381" t="s">
        <v>354</v>
      </c>
      <c r="C206" s="363"/>
      <c r="D206" s="392">
        <f>E206+G206</f>
        <v>444.06100000000004</v>
      </c>
      <c r="E206" s="393">
        <f>E45+E185+E55+E19</f>
        <v>444.06100000000004</v>
      </c>
      <c r="F206" s="380">
        <f>F45+F185+F55+F19</f>
        <v>154.20000000000002</v>
      </c>
      <c r="G206" s="380">
        <f>G45+G185+G55+G19</f>
        <v>0</v>
      </c>
      <c r="H206" s="298"/>
    </row>
    <row r="207" spans="1:8" ht="12.75">
      <c r="A207" s="466" t="s">
        <v>329</v>
      </c>
      <c r="B207" s="394" t="s">
        <v>303</v>
      </c>
      <c r="C207" s="363"/>
      <c r="D207" s="407">
        <f>E207+G207</f>
        <v>1.642</v>
      </c>
      <c r="E207" s="380">
        <f>E184</f>
        <v>1.642</v>
      </c>
      <c r="F207" s="380">
        <f>F184</f>
        <v>0</v>
      </c>
      <c r="G207" s="380">
        <f>G184</f>
        <v>0</v>
      </c>
      <c r="H207" s="298"/>
    </row>
    <row r="208" spans="1:11" ht="25.5">
      <c r="A208" s="277" t="s">
        <v>330</v>
      </c>
      <c r="B208" s="398" t="s">
        <v>103</v>
      </c>
      <c r="C208" s="277" t="s">
        <v>135</v>
      </c>
      <c r="D208" s="370">
        <f>D209+D211+D210</f>
        <v>1688.3579999999997</v>
      </c>
      <c r="E208" s="370">
        <f>E209+E211+E210</f>
        <v>1659.2579999999998</v>
      </c>
      <c r="F208" s="375">
        <f>F209+F211+F210</f>
        <v>1207.2199999999998</v>
      </c>
      <c r="G208" s="376">
        <f>G209+G211+G210</f>
        <v>29.1</v>
      </c>
      <c r="H208" s="298"/>
      <c r="K208" s="220"/>
    </row>
    <row r="209" spans="1:8" ht="12.75">
      <c r="A209" s="467" t="s">
        <v>331</v>
      </c>
      <c r="B209" s="378" t="s">
        <v>298</v>
      </c>
      <c r="C209" s="361"/>
      <c r="D209" s="392">
        <f>E209+G209</f>
        <v>1482.706</v>
      </c>
      <c r="E209" s="392">
        <f>E21+E169+E41+E197</f>
        <v>1455.606</v>
      </c>
      <c r="F209" s="409">
        <f>F21+F169+F41+F197</f>
        <v>1050.6</v>
      </c>
      <c r="G209" s="407">
        <f>G21+G169+G41</f>
        <v>27.1</v>
      </c>
      <c r="H209" s="298"/>
    </row>
    <row r="210" spans="1:8" ht="25.5">
      <c r="A210" s="363" t="s">
        <v>332</v>
      </c>
      <c r="B210" s="468" t="s">
        <v>354</v>
      </c>
      <c r="C210" s="363"/>
      <c r="D210" s="392">
        <f>D22+D196+D171</f>
        <v>178.33</v>
      </c>
      <c r="E210" s="392">
        <f>E22+E196+E171</f>
        <v>178.33</v>
      </c>
      <c r="F210" s="392">
        <f>F22+F196+F171</f>
        <v>156.62</v>
      </c>
      <c r="G210" s="407">
        <f>G22+G196</f>
        <v>0</v>
      </c>
      <c r="H210" s="298"/>
    </row>
    <row r="211" spans="1:8" ht="12.75">
      <c r="A211" s="363" t="s">
        <v>333</v>
      </c>
      <c r="B211" s="426" t="s">
        <v>303</v>
      </c>
      <c r="C211" s="367"/>
      <c r="D211" s="392">
        <f aca="true" t="shared" si="13" ref="D211:D224">E211+G211</f>
        <v>27.322</v>
      </c>
      <c r="E211" s="392">
        <f>E23+E170</f>
        <v>25.322</v>
      </c>
      <c r="F211" s="407">
        <f>F23+F170</f>
        <v>0</v>
      </c>
      <c r="G211" s="407">
        <f>G23+G170</f>
        <v>2</v>
      </c>
      <c r="H211" s="298"/>
    </row>
    <row r="212" spans="1:8" ht="17.25" customHeight="1">
      <c r="A212" s="277" t="s">
        <v>334</v>
      </c>
      <c r="B212" s="469" t="s">
        <v>207</v>
      </c>
      <c r="C212" s="277" t="s">
        <v>134</v>
      </c>
      <c r="D212" s="412">
        <f t="shared" si="13"/>
        <v>262.1</v>
      </c>
      <c r="E212" s="376">
        <f>E213</f>
        <v>241.1</v>
      </c>
      <c r="F212" s="376">
        <f>F213</f>
        <v>6.5</v>
      </c>
      <c r="G212" s="376">
        <f>G213</f>
        <v>21</v>
      </c>
      <c r="H212" s="298"/>
    </row>
    <row r="213" spans="1:8" ht="12.75">
      <c r="A213" s="363" t="s">
        <v>335</v>
      </c>
      <c r="B213" s="378" t="s">
        <v>298</v>
      </c>
      <c r="C213" s="423"/>
      <c r="D213" s="407">
        <f t="shared" si="13"/>
        <v>262.1</v>
      </c>
      <c r="E213" s="407">
        <f>E25</f>
        <v>241.1</v>
      </c>
      <c r="F213" s="407">
        <f>F25</f>
        <v>6.5</v>
      </c>
      <c r="G213" s="407">
        <f>G25</f>
        <v>21</v>
      </c>
      <c r="H213" s="298"/>
    </row>
    <row r="214" spans="1:8" ht="12.75">
      <c r="A214" s="277" t="s">
        <v>336</v>
      </c>
      <c r="B214" s="373" t="s">
        <v>107</v>
      </c>
      <c r="C214" s="374" t="s">
        <v>136</v>
      </c>
      <c r="D214" s="410">
        <f>E214+G214</f>
        <v>2491.0060000000003</v>
      </c>
      <c r="E214" s="376">
        <f>E215+E216</f>
        <v>263.4</v>
      </c>
      <c r="F214" s="376">
        <f>F215+F216</f>
        <v>7.8</v>
      </c>
      <c r="G214" s="370">
        <f>G215+G216</f>
        <v>2227.606</v>
      </c>
      <c r="H214" s="298"/>
    </row>
    <row r="215" spans="1:8" ht="12.75">
      <c r="A215" s="277" t="s">
        <v>337</v>
      </c>
      <c r="B215" s="406" t="s">
        <v>298</v>
      </c>
      <c r="C215" s="367"/>
      <c r="D215" s="392">
        <f t="shared" si="13"/>
        <v>2491.0060000000003</v>
      </c>
      <c r="E215" s="407">
        <f aca="true" t="shared" si="14" ref="E215:G216">E27</f>
        <v>263.4</v>
      </c>
      <c r="F215" s="407">
        <f t="shared" si="14"/>
        <v>7.8</v>
      </c>
      <c r="G215" s="392">
        <f t="shared" si="14"/>
        <v>2227.606</v>
      </c>
      <c r="H215" s="298"/>
    </row>
    <row r="216" spans="1:8" ht="25.5">
      <c r="A216" s="277" t="s">
        <v>374</v>
      </c>
      <c r="B216" s="468" t="s">
        <v>372</v>
      </c>
      <c r="C216" s="367"/>
      <c r="D216" s="407">
        <f t="shared" si="13"/>
        <v>0</v>
      </c>
      <c r="E216" s="407">
        <f t="shared" si="14"/>
        <v>0</v>
      </c>
      <c r="F216" s="407">
        <f t="shared" si="14"/>
        <v>0</v>
      </c>
      <c r="G216" s="407">
        <f>G28</f>
        <v>0</v>
      </c>
      <c r="H216" s="298"/>
    </row>
    <row r="217" spans="1:8" ht="25.5">
      <c r="A217" s="277" t="s">
        <v>338</v>
      </c>
      <c r="B217" s="398" t="s">
        <v>180</v>
      </c>
      <c r="C217" s="396" t="s">
        <v>137</v>
      </c>
      <c r="D217" s="376">
        <f>D218+D219</f>
        <v>183.4</v>
      </c>
      <c r="E217" s="376">
        <f>E218+E219</f>
        <v>183.4</v>
      </c>
      <c r="F217" s="376">
        <f>F218+F219</f>
        <v>92.8</v>
      </c>
      <c r="G217" s="376">
        <f>G218+G219</f>
        <v>0</v>
      </c>
      <c r="H217" s="298"/>
    </row>
    <row r="218" spans="1:8" ht="16.5" customHeight="1">
      <c r="A218" s="363" t="s">
        <v>339</v>
      </c>
      <c r="B218" s="426" t="s">
        <v>298</v>
      </c>
      <c r="C218" s="277"/>
      <c r="D218" s="407">
        <f t="shared" si="13"/>
        <v>23.8</v>
      </c>
      <c r="E218" s="407">
        <f>E30+E174+E49</f>
        <v>23.8</v>
      </c>
      <c r="F218" s="407">
        <f>F30+F174+F49</f>
        <v>19.7</v>
      </c>
      <c r="G218" s="407">
        <f>G30+G174+G49</f>
        <v>0</v>
      </c>
      <c r="H218" s="298"/>
    </row>
    <row r="219" spans="1:8" ht="25.5">
      <c r="A219" s="363" t="s">
        <v>340</v>
      </c>
      <c r="B219" s="468" t="s">
        <v>354</v>
      </c>
      <c r="C219" s="277"/>
      <c r="D219" s="407">
        <f t="shared" si="13"/>
        <v>159.6</v>
      </c>
      <c r="E219" s="407">
        <f>E48+E173</f>
        <v>159.6</v>
      </c>
      <c r="F219" s="407">
        <f>F48+F173</f>
        <v>73.1</v>
      </c>
      <c r="G219" s="407">
        <f>G48+G173</f>
        <v>0</v>
      </c>
      <c r="H219" s="298"/>
    </row>
    <row r="220" spans="1:8" ht="12.75">
      <c r="A220" s="277" t="s">
        <v>341</v>
      </c>
      <c r="B220" s="398" t="s">
        <v>475</v>
      </c>
      <c r="C220" s="277" t="s">
        <v>176</v>
      </c>
      <c r="D220" s="412">
        <f t="shared" si="13"/>
        <v>16.1</v>
      </c>
      <c r="E220" s="376">
        <f>E221+E222</f>
        <v>16.1</v>
      </c>
      <c r="F220" s="376">
        <f>F221+F222</f>
        <v>0.3</v>
      </c>
      <c r="G220" s="376">
        <f>G221+G222</f>
        <v>0</v>
      </c>
      <c r="H220" s="298"/>
    </row>
    <row r="221" spans="1:8" ht="25.5">
      <c r="A221" s="363" t="s">
        <v>342</v>
      </c>
      <c r="B221" s="381" t="s">
        <v>354</v>
      </c>
      <c r="C221" s="391"/>
      <c r="D221" s="407">
        <f t="shared" si="13"/>
        <v>12.5</v>
      </c>
      <c r="E221" s="407">
        <f>E176+E86+E187</f>
        <v>12.5</v>
      </c>
      <c r="F221" s="407">
        <f>F176+F86+F187</f>
        <v>0.3</v>
      </c>
      <c r="G221" s="407">
        <f>G176+G86+G187</f>
        <v>0</v>
      </c>
      <c r="H221" s="298"/>
    </row>
    <row r="222" spans="1:8" ht="12.75">
      <c r="A222" s="363" t="s">
        <v>595</v>
      </c>
      <c r="B222" s="426" t="s">
        <v>298</v>
      </c>
      <c r="C222" s="391"/>
      <c r="D222" s="407">
        <f t="shared" si="13"/>
        <v>3.6</v>
      </c>
      <c r="E222" s="407">
        <f>E38</f>
        <v>3.6</v>
      </c>
      <c r="F222" s="407">
        <f>F38</f>
        <v>0</v>
      </c>
      <c r="G222" s="407">
        <f>G38</f>
        <v>0</v>
      </c>
      <c r="H222" s="298"/>
    </row>
    <row r="223" spans="1:8" ht="12.75">
      <c r="A223" s="277" t="s">
        <v>343</v>
      </c>
      <c r="B223" s="433" t="s">
        <v>74</v>
      </c>
      <c r="C223" s="277" t="s">
        <v>132</v>
      </c>
      <c r="D223" s="370">
        <f t="shared" si="13"/>
        <v>187.377</v>
      </c>
      <c r="E223" s="370">
        <f>E224</f>
        <v>102.277</v>
      </c>
      <c r="F223" s="376">
        <f>F224</f>
        <v>7.6</v>
      </c>
      <c r="G223" s="376">
        <f>G224</f>
        <v>85.1</v>
      </c>
      <c r="H223" s="298"/>
    </row>
    <row r="224" spans="1:8" ht="12.75">
      <c r="A224" s="363" t="s">
        <v>344</v>
      </c>
      <c r="B224" s="378" t="s">
        <v>298</v>
      </c>
      <c r="C224" s="425"/>
      <c r="D224" s="393">
        <f t="shared" si="13"/>
        <v>187.377</v>
      </c>
      <c r="E224" s="393">
        <f>E32+E178</f>
        <v>102.277</v>
      </c>
      <c r="F224" s="380">
        <f>F32+F178</f>
        <v>7.6</v>
      </c>
      <c r="G224" s="380">
        <f>G32+G178</f>
        <v>85.1</v>
      </c>
      <c r="H224" s="298"/>
    </row>
    <row r="225" spans="1:8" ht="25.5" customHeight="1">
      <c r="A225" s="277" t="s">
        <v>345</v>
      </c>
      <c r="B225" s="398" t="s">
        <v>144</v>
      </c>
      <c r="C225" s="277" t="s">
        <v>33</v>
      </c>
      <c r="D225" s="411">
        <f>E225+G225</f>
        <v>179.1</v>
      </c>
      <c r="E225" s="375">
        <f>E226</f>
        <v>179.1</v>
      </c>
      <c r="F225" s="376">
        <f>F226</f>
        <v>0</v>
      </c>
      <c r="G225" s="376">
        <f>G226</f>
        <v>0</v>
      </c>
      <c r="H225" s="298"/>
    </row>
    <row r="226" spans="1:8" ht="12.75">
      <c r="A226" s="363" t="s">
        <v>346</v>
      </c>
      <c r="B226" s="378" t="s">
        <v>298</v>
      </c>
      <c r="C226" s="425"/>
      <c r="D226" s="409">
        <f>E226+G226</f>
        <v>179.1</v>
      </c>
      <c r="E226" s="409">
        <f>E34</f>
        <v>179.1</v>
      </c>
      <c r="F226" s="407">
        <f>F34</f>
        <v>0</v>
      </c>
      <c r="G226" s="407">
        <f>G34</f>
        <v>0</v>
      </c>
      <c r="H226" s="298"/>
    </row>
    <row r="227" spans="1:8" ht="12.75">
      <c r="A227" s="277" t="s">
        <v>347</v>
      </c>
      <c r="B227" s="400" t="s">
        <v>145</v>
      </c>
      <c r="C227" s="277" t="s">
        <v>35</v>
      </c>
      <c r="D227" s="410">
        <f>E227+G227</f>
        <v>245.978</v>
      </c>
      <c r="E227" s="376">
        <f>E228</f>
        <v>19.3</v>
      </c>
      <c r="F227" s="376">
        <f>F228</f>
        <v>0</v>
      </c>
      <c r="G227" s="370">
        <f>G228</f>
        <v>226.678</v>
      </c>
      <c r="H227" s="298"/>
    </row>
    <row r="228" spans="1:8" ht="12.75">
      <c r="A228" s="363" t="s">
        <v>348</v>
      </c>
      <c r="B228" s="378" t="s">
        <v>298</v>
      </c>
      <c r="C228" s="425"/>
      <c r="D228" s="392">
        <f>E228+G228</f>
        <v>245.978</v>
      </c>
      <c r="E228" s="407">
        <f>E36+E189+E179</f>
        <v>19.3</v>
      </c>
      <c r="F228" s="407">
        <f>F36+F189+F179</f>
        <v>0</v>
      </c>
      <c r="G228" s="392">
        <f>G36+G189+G179</f>
        <v>226.678</v>
      </c>
      <c r="H228" s="298"/>
    </row>
    <row r="229" spans="1:8" ht="12.75">
      <c r="A229" s="363"/>
      <c r="B229" s="426" t="s">
        <v>208</v>
      </c>
      <c r="C229" s="425"/>
      <c r="D229" s="380"/>
      <c r="E229" s="380"/>
      <c r="F229" s="380"/>
      <c r="G229" s="380"/>
      <c r="H229" s="298"/>
    </row>
    <row r="230" spans="1:8" ht="12.75">
      <c r="A230" s="363"/>
      <c r="B230" s="470" t="s">
        <v>299</v>
      </c>
      <c r="C230" s="367"/>
      <c r="D230" s="443">
        <f>D200+D205+D209+D213+D215+D218+D224+D226+D228+D222</f>
        <v>7897.054000000002</v>
      </c>
      <c r="E230" s="443">
        <f>E200+E205+E209+E213+E215+E218+E224+E226+E228+E222</f>
        <v>5218.870000000001</v>
      </c>
      <c r="F230" s="443">
        <f>F200+F205+F209+F213+F215+F218+F224+F226+F228+F222</f>
        <v>3020.3479999999995</v>
      </c>
      <c r="G230" s="443">
        <f>G200+G205+G209+G213+G215+G218+G224+G226+G228+G222</f>
        <v>2678.184</v>
      </c>
      <c r="H230" s="371"/>
    </row>
    <row r="231" spans="1:8" ht="13.5" customHeight="1">
      <c r="A231" s="363"/>
      <c r="B231" s="470" t="s">
        <v>209</v>
      </c>
      <c r="C231" s="367"/>
      <c r="D231" s="471">
        <f>D219+D210+D206+D201+D221</f>
        <v>808.591</v>
      </c>
      <c r="E231" s="471">
        <f>E219+E210+E206+E201+E221</f>
        <v>808.591</v>
      </c>
      <c r="F231" s="399">
        <f>F219+F210+F206+F201+F221</f>
        <v>398.12</v>
      </c>
      <c r="G231" s="399">
        <f>G219+G210+G206+G201+G221</f>
        <v>0</v>
      </c>
      <c r="H231" s="298"/>
    </row>
    <row r="232" spans="1:8" ht="12.75" customHeight="1">
      <c r="A232" s="363"/>
      <c r="B232" s="470" t="s">
        <v>758</v>
      </c>
      <c r="C232" s="367"/>
      <c r="D232" s="341">
        <f>D202</f>
        <v>1936.7999999999997</v>
      </c>
      <c r="E232" s="341">
        <f>E202</f>
        <v>1936.2999999999997</v>
      </c>
      <c r="F232" s="399">
        <f>F202</f>
        <v>1857.94</v>
      </c>
      <c r="G232" s="399">
        <f>G202</f>
        <v>0.5</v>
      </c>
      <c r="H232" s="298"/>
    </row>
    <row r="233" spans="1:8" ht="12" customHeight="1">
      <c r="A233" s="363"/>
      <c r="B233" s="470" t="s">
        <v>373</v>
      </c>
      <c r="C233" s="367"/>
      <c r="D233" s="341">
        <f>E233+G233</f>
        <v>0</v>
      </c>
      <c r="E233" s="341">
        <f>E216</f>
        <v>0</v>
      </c>
      <c r="F233" s="399">
        <f>F216</f>
        <v>0</v>
      </c>
      <c r="G233" s="399">
        <f>G216</f>
        <v>0</v>
      </c>
      <c r="H233" s="298"/>
    </row>
    <row r="234" spans="1:8" ht="14.25" customHeight="1">
      <c r="A234" s="363"/>
      <c r="B234" s="470" t="s">
        <v>312</v>
      </c>
      <c r="C234" s="367"/>
      <c r="D234" s="471">
        <f>D211+D207+D203</f>
        <v>155.874</v>
      </c>
      <c r="E234" s="341">
        <f>E211+E207+E203</f>
        <v>146.274</v>
      </c>
      <c r="F234" s="399">
        <f>F211+F207+F203</f>
        <v>4.5</v>
      </c>
      <c r="G234" s="341">
        <f>G211+G207+G203</f>
        <v>9.600000000000001</v>
      </c>
      <c r="H234" s="298"/>
    </row>
    <row r="235" spans="1:8" ht="12.75">
      <c r="A235" s="363"/>
      <c r="B235" s="400" t="s">
        <v>210</v>
      </c>
      <c r="C235" s="472"/>
      <c r="D235" s="443">
        <f>SUM(D230:D234)</f>
        <v>10798.319000000001</v>
      </c>
      <c r="E235" s="443">
        <f>SUM(E230:E234)</f>
        <v>8110.035000000001</v>
      </c>
      <c r="F235" s="443">
        <f>SUM(F230:F234)</f>
        <v>5280.907999999999</v>
      </c>
      <c r="G235" s="443">
        <f>SUM(G230:G234)</f>
        <v>2688.284</v>
      </c>
      <c r="H235" s="298"/>
    </row>
    <row r="236" spans="1:8" ht="15.75" customHeight="1">
      <c r="A236" s="363"/>
      <c r="B236" s="401" t="s">
        <v>407</v>
      </c>
      <c r="C236" s="401"/>
      <c r="D236" s="443">
        <f>E236+G236</f>
        <v>10571.641</v>
      </c>
      <c r="E236" s="443">
        <f>E198</f>
        <v>8110.035</v>
      </c>
      <c r="F236" s="443">
        <f>F198-F227</f>
        <v>5280.908</v>
      </c>
      <c r="G236" s="443">
        <f>G198-G227</f>
        <v>2461.606</v>
      </c>
      <c r="H236" s="298"/>
    </row>
  </sheetData>
  <sheetProtection/>
  <mergeCells count="22">
    <mergeCell ref="C147:C148"/>
    <mergeCell ref="C195:C197"/>
    <mergeCell ref="C122:C123"/>
    <mergeCell ref="C137:C138"/>
    <mergeCell ref="C152:C153"/>
    <mergeCell ref="C166:C167"/>
    <mergeCell ref="C82:C84"/>
    <mergeCell ref="C85:C86"/>
    <mergeCell ref="C18:C19"/>
    <mergeCell ref="C37:C38"/>
    <mergeCell ref="F10:F11"/>
    <mergeCell ref="A6:G6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C12" sqref="C12:AA55"/>
    </sheetView>
  </sheetViews>
  <sheetFormatPr defaultColWidth="8.7109375" defaultRowHeight="12.75"/>
  <cols>
    <col min="1" max="1" width="4.140625" style="240" customWidth="1"/>
    <col min="2" max="2" width="16.7109375" style="240" customWidth="1"/>
    <col min="3" max="3" width="8.7109375" style="240" customWidth="1"/>
    <col min="4" max="4" width="7.00390625" style="241" customWidth="1"/>
    <col min="5" max="5" width="7.7109375" style="240" customWidth="1"/>
    <col min="6" max="6" width="8.00390625" style="240" customWidth="1"/>
    <col min="7" max="7" width="7.421875" style="240" customWidth="1"/>
    <col min="8" max="8" width="8.00390625" style="240" customWidth="1"/>
    <col min="9" max="9" width="6.140625" style="240" customWidth="1"/>
    <col min="10" max="10" width="6.421875" style="240" customWidth="1"/>
    <col min="11" max="11" width="6.8515625" style="240" customWidth="1"/>
    <col min="12" max="12" width="6.140625" style="240" customWidth="1"/>
    <col min="13" max="13" width="6.00390625" style="240" customWidth="1"/>
    <col min="14" max="14" width="7.28125" style="240" customWidth="1"/>
    <col min="15" max="15" width="7.00390625" style="240" customWidth="1"/>
    <col min="16" max="16" width="7.421875" style="240" customWidth="1"/>
    <col min="17" max="17" width="8.00390625" style="240" customWidth="1"/>
    <col min="18" max="18" width="7.57421875" style="240" customWidth="1"/>
    <col min="19" max="19" width="7.7109375" style="240" customWidth="1"/>
    <col min="20" max="20" width="8.7109375" style="240" customWidth="1"/>
    <col min="21" max="21" width="7.28125" style="240" customWidth="1"/>
    <col min="22" max="23" width="6.7109375" style="240" customWidth="1"/>
    <col min="24" max="24" width="8.421875" style="240" customWidth="1"/>
    <col min="25" max="25" width="6.57421875" style="240" customWidth="1"/>
    <col min="26" max="26" width="8.421875" style="240" customWidth="1"/>
    <col min="27" max="27" width="8.00390625" style="240" customWidth="1"/>
    <col min="28" max="16384" width="8.7109375" style="240" customWidth="1"/>
  </cols>
  <sheetData>
    <row r="1" spans="22:26" ht="14.25" customHeight="1">
      <c r="V1" s="242" t="s">
        <v>224</v>
      </c>
      <c r="W1" s="243"/>
      <c r="X1" s="243"/>
      <c r="Y1" s="243"/>
      <c r="Z1" s="243"/>
    </row>
    <row r="2" spans="17:26" ht="12.75" customHeight="1">
      <c r="Q2" s="242"/>
      <c r="R2" s="242"/>
      <c r="V2" s="626" t="s">
        <v>751</v>
      </c>
      <c r="W2" s="626"/>
      <c r="X2" s="626"/>
      <c r="Y2" s="244"/>
      <c r="Z2" s="244"/>
    </row>
    <row r="3" spans="11:26" ht="13.5" customHeight="1">
      <c r="K3" s="241"/>
      <c r="L3" s="241"/>
      <c r="M3" s="241"/>
      <c r="N3" s="241"/>
      <c r="O3" s="241"/>
      <c r="P3" s="241"/>
      <c r="Q3" s="242"/>
      <c r="R3" s="242"/>
      <c r="V3" s="245" t="s">
        <v>390</v>
      </c>
      <c r="W3" s="243"/>
      <c r="X3" s="243"/>
      <c r="Y3" s="243"/>
      <c r="Z3" s="243"/>
    </row>
    <row r="4" spans="11:26" ht="11.25" customHeight="1">
      <c r="K4" s="241"/>
      <c r="L4" s="241"/>
      <c r="M4" s="241"/>
      <c r="N4" s="241"/>
      <c r="O4" s="241"/>
      <c r="P4" s="241"/>
      <c r="Q4" s="242"/>
      <c r="R4" s="242"/>
      <c r="V4" s="242" t="s">
        <v>652</v>
      </c>
      <c r="W4" s="242"/>
      <c r="X4" s="242"/>
      <c r="Y4" s="242"/>
      <c r="Z4" s="242"/>
    </row>
    <row r="5" spans="3:21" ht="11.25">
      <c r="C5" s="241" t="s">
        <v>653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  <c r="T5" s="242"/>
      <c r="U5" s="242"/>
    </row>
    <row r="6" spans="4:10" ht="11.25">
      <c r="D6" s="241" t="s">
        <v>654</v>
      </c>
      <c r="E6" s="241"/>
      <c r="F6" s="241"/>
      <c r="G6" s="241"/>
      <c r="H6" s="241"/>
      <c r="I6" s="241"/>
      <c r="J6" s="241"/>
    </row>
    <row r="7" spans="5:10" ht="9" customHeight="1">
      <c r="E7" s="241"/>
      <c r="F7" s="241"/>
      <c r="G7" s="241"/>
      <c r="H7" s="241"/>
      <c r="I7" s="241"/>
      <c r="J7" s="241"/>
    </row>
    <row r="8" spans="1:27" ht="18" customHeight="1">
      <c r="A8" s="657"/>
      <c r="B8" s="658" t="s">
        <v>655</v>
      </c>
      <c r="C8" s="661" t="s">
        <v>656</v>
      </c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2" t="s">
        <v>399</v>
      </c>
    </row>
    <row r="9" spans="1:28" ht="27.75" customHeight="1">
      <c r="A9" s="657"/>
      <c r="B9" s="659"/>
      <c r="C9" s="664" t="s">
        <v>103</v>
      </c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5" t="s">
        <v>657</v>
      </c>
      <c r="P9" s="666"/>
      <c r="Q9" s="246" t="s">
        <v>658</v>
      </c>
      <c r="R9" s="246" t="s">
        <v>659</v>
      </c>
      <c r="S9" s="247" t="s">
        <v>660</v>
      </c>
      <c r="T9" s="663" t="s">
        <v>661</v>
      </c>
      <c r="U9" s="663"/>
      <c r="V9" s="663"/>
      <c r="W9" s="663"/>
      <c r="X9" s="663"/>
      <c r="Y9" s="663"/>
      <c r="Z9" s="663"/>
      <c r="AA9" s="663"/>
      <c r="AB9" s="245"/>
    </row>
    <row r="10" spans="1:27" ht="12.75" customHeight="1">
      <c r="A10" s="657"/>
      <c r="B10" s="659"/>
      <c r="C10" s="667" t="s">
        <v>662</v>
      </c>
      <c r="D10" s="669" t="s">
        <v>663</v>
      </c>
      <c r="E10" s="669" t="s">
        <v>664</v>
      </c>
      <c r="F10" s="669" t="s">
        <v>665</v>
      </c>
      <c r="G10" s="669" t="s">
        <v>666</v>
      </c>
      <c r="H10" s="669" t="s">
        <v>667</v>
      </c>
      <c r="I10" s="669" t="s">
        <v>668</v>
      </c>
      <c r="J10" s="669" t="s">
        <v>669</v>
      </c>
      <c r="K10" s="669" t="s">
        <v>670</v>
      </c>
      <c r="L10" s="669" t="s">
        <v>671</v>
      </c>
      <c r="M10" s="669" t="s">
        <v>672</v>
      </c>
      <c r="N10" s="669" t="s">
        <v>673</v>
      </c>
      <c r="O10" s="669" t="s">
        <v>674</v>
      </c>
      <c r="P10" s="669" t="s">
        <v>675</v>
      </c>
      <c r="Q10" s="669" t="s">
        <v>482</v>
      </c>
      <c r="R10" s="669" t="s">
        <v>676</v>
      </c>
      <c r="S10" s="669" t="s">
        <v>677</v>
      </c>
      <c r="T10" s="669" t="s">
        <v>678</v>
      </c>
      <c r="U10" s="669" t="s">
        <v>679</v>
      </c>
      <c r="V10" s="669" t="s">
        <v>680</v>
      </c>
      <c r="W10" s="669" t="s">
        <v>681</v>
      </c>
      <c r="X10" s="669" t="s">
        <v>682</v>
      </c>
      <c r="Y10" s="669" t="s">
        <v>711</v>
      </c>
      <c r="Z10" s="669" t="s">
        <v>683</v>
      </c>
      <c r="AA10" s="659" t="s">
        <v>0</v>
      </c>
    </row>
    <row r="11" spans="1:27" ht="87" customHeight="1">
      <c r="A11" s="657"/>
      <c r="B11" s="660"/>
      <c r="C11" s="668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60"/>
    </row>
    <row r="12" spans="1:27" ht="14.25" customHeight="1">
      <c r="A12" s="248"/>
      <c r="B12" s="241" t="s">
        <v>649</v>
      </c>
      <c r="C12" s="473"/>
      <c r="D12" s="474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4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</row>
    <row r="13" spans="1:27" ht="11.25">
      <c r="A13" s="250"/>
      <c r="B13" s="251" t="s">
        <v>0</v>
      </c>
      <c r="C13" s="475">
        <f>C14</f>
        <v>0.1</v>
      </c>
      <c r="D13" s="475">
        <f aca="true" t="shared" si="0" ref="D13:AA13">D14</f>
        <v>16.9</v>
      </c>
      <c r="E13" s="475">
        <f t="shared" si="0"/>
        <v>16.7</v>
      </c>
      <c r="F13" s="475">
        <f t="shared" si="0"/>
        <v>0.3</v>
      </c>
      <c r="G13" s="475">
        <f t="shared" si="0"/>
        <v>0</v>
      </c>
      <c r="H13" s="475">
        <f t="shared" si="0"/>
        <v>7.9</v>
      </c>
      <c r="I13" s="475">
        <f t="shared" si="0"/>
        <v>7.1</v>
      </c>
      <c r="J13" s="475">
        <f t="shared" si="0"/>
        <v>6.5</v>
      </c>
      <c r="K13" s="476">
        <f t="shared" si="0"/>
        <v>1.41</v>
      </c>
      <c r="L13" s="475">
        <f t="shared" si="0"/>
        <v>3.6</v>
      </c>
      <c r="M13" s="476">
        <f t="shared" si="0"/>
        <v>3.02</v>
      </c>
      <c r="N13" s="475">
        <f t="shared" si="0"/>
        <v>0.5</v>
      </c>
      <c r="O13" s="475">
        <f t="shared" si="0"/>
        <v>0</v>
      </c>
      <c r="P13" s="475">
        <f t="shared" si="0"/>
        <v>0</v>
      </c>
      <c r="Q13" s="475">
        <f t="shared" si="0"/>
        <v>13.8</v>
      </c>
      <c r="R13" s="475">
        <f t="shared" si="0"/>
        <v>0.1</v>
      </c>
      <c r="S13" s="475"/>
      <c r="T13" s="475">
        <f t="shared" si="0"/>
        <v>0</v>
      </c>
      <c r="U13" s="475">
        <f t="shared" si="0"/>
        <v>0</v>
      </c>
      <c r="V13" s="475">
        <f t="shared" si="0"/>
        <v>0</v>
      </c>
      <c r="W13" s="475">
        <f t="shared" si="0"/>
        <v>0</v>
      </c>
      <c r="X13" s="475">
        <f t="shared" si="0"/>
        <v>0</v>
      </c>
      <c r="Y13" s="475">
        <f t="shared" si="0"/>
        <v>0</v>
      </c>
      <c r="Z13" s="475">
        <f t="shared" si="0"/>
        <v>0</v>
      </c>
      <c r="AA13" s="477">
        <f t="shared" si="0"/>
        <v>77.92999999999999</v>
      </c>
    </row>
    <row r="14" spans="1:27" ht="11.25">
      <c r="A14" s="252" t="s">
        <v>17</v>
      </c>
      <c r="B14" s="251" t="s">
        <v>684</v>
      </c>
      <c r="C14" s="475">
        <v>0.1</v>
      </c>
      <c r="D14" s="475">
        <v>16.9</v>
      </c>
      <c r="E14" s="475">
        <v>16.7</v>
      </c>
      <c r="F14" s="475">
        <v>0.3</v>
      </c>
      <c r="G14" s="475"/>
      <c r="H14" s="475">
        <v>7.9</v>
      </c>
      <c r="I14" s="475">
        <v>7.1</v>
      </c>
      <c r="J14" s="475">
        <v>6.5</v>
      </c>
      <c r="K14" s="476">
        <v>1.41</v>
      </c>
      <c r="L14" s="475">
        <v>3.6</v>
      </c>
      <c r="M14" s="476">
        <v>3.02</v>
      </c>
      <c r="N14" s="475">
        <v>0.5</v>
      </c>
      <c r="O14" s="475"/>
      <c r="P14" s="475"/>
      <c r="Q14" s="475">
        <v>13.8</v>
      </c>
      <c r="R14" s="475">
        <v>0.1</v>
      </c>
      <c r="S14" s="475"/>
      <c r="T14" s="475"/>
      <c r="U14" s="475"/>
      <c r="V14" s="475"/>
      <c r="W14" s="475"/>
      <c r="X14" s="475"/>
      <c r="Y14" s="475"/>
      <c r="Z14" s="475"/>
      <c r="AA14" s="477">
        <f>C14+D14+E14+F14+G14+H14+I14+J14+K14+L14+M14+N14+O14+P14+Q14+S14+T14+U14+V14+R14+W14+X14+Y14+Z14</f>
        <v>77.92999999999999</v>
      </c>
    </row>
    <row r="15" spans="1:27" ht="11.25">
      <c r="A15" s="249" t="s">
        <v>18</v>
      </c>
      <c r="B15" s="253" t="s">
        <v>685</v>
      </c>
      <c r="C15" s="475">
        <v>0.1</v>
      </c>
      <c r="D15" s="475">
        <v>16.6</v>
      </c>
      <c r="E15" s="475">
        <v>14.2</v>
      </c>
      <c r="F15" s="475">
        <v>0.3</v>
      </c>
      <c r="G15" s="475"/>
      <c r="H15" s="475">
        <v>7.8</v>
      </c>
      <c r="I15" s="475">
        <v>5.9</v>
      </c>
      <c r="J15" s="475">
        <v>6.1</v>
      </c>
      <c r="K15" s="476">
        <v>1.41</v>
      </c>
      <c r="L15" s="475"/>
      <c r="M15" s="476">
        <v>2.61</v>
      </c>
      <c r="N15" s="475">
        <v>0.4</v>
      </c>
      <c r="O15" s="475"/>
      <c r="P15" s="475"/>
      <c r="Q15" s="475">
        <v>13.6</v>
      </c>
      <c r="R15" s="475"/>
      <c r="S15" s="475"/>
      <c r="T15" s="475"/>
      <c r="U15" s="475"/>
      <c r="V15" s="475"/>
      <c r="W15" s="475"/>
      <c r="X15" s="475"/>
      <c r="Y15" s="475"/>
      <c r="Z15" s="475"/>
      <c r="AA15" s="477">
        <f aca="true" t="shared" si="1" ref="AA15:AA54">C15+D15+E15+F15+G15+H15+I15+J15+K15+L15+M15+N15+O15+P15+Q15+S15+T15+U15+V15+R15+W15+X15+Y15+Z15</f>
        <v>69.02</v>
      </c>
    </row>
    <row r="16" spans="1:27" ht="49.5" customHeight="1">
      <c r="A16" s="249"/>
      <c r="B16" s="254" t="s">
        <v>599</v>
      </c>
      <c r="C16" s="475"/>
      <c r="D16" s="478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7">
        <f t="shared" si="1"/>
        <v>0</v>
      </c>
    </row>
    <row r="17" spans="1:27" ht="11.25">
      <c r="A17" s="249"/>
      <c r="B17" s="251" t="s">
        <v>0</v>
      </c>
      <c r="C17" s="475">
        <f>C18</f>
        <v>0</v>
      </c>
      <c r="D17" s="475">
        <f aca="true" t="shared" si="2" ref="D17:Z17">D18</f>
        <v>0</v>
      </c>
      <c r="E17" s="475">
        <f t="shared" si="2"/>
        <v>0</v>
      </c>
      <c r="F17" s="475">
        <f t="shared" si="2"/>
        <v>0</v>
      </c>
      <c r="G17" s="475">
        <f t="shared" si="2"/>
        <v>0</v>
      </c>
      <c r="H17" s="475">
        <f t="shared" si="2"/>
        <v>0</v>
      </c>
      <c r="I17" s="475">
        <f t="shared" si="2"/>
        <v>0</v>
      </c>
      <c r="J17" s="475">
        <f t="shared" si="2"/>
        <v>0</v>
      </c>
      <c r="K17" s="475">
        <f t="shared" si="2"/>
        <v>0</v>
      </c>
      <c r="L17" s="475">
        <f t="shared" si="2"/>
        <v>0</v>
      </c>
      <c r="M17" s="475">
        <f t="shared" si="2"/>
        <v>0</v>
      </c>
      <c r="N17" s="475">
        <f t="shared" si="2"/>
        <v>0</v>
      </c>
      <c r="O17" s="475">
        <f t="shared" si="2"/>
        <v>0</v>
      </c>
      <c r="P17" s="475">
        <f t="shared" si="2"/>
        <v>0</v>
      </c>
      <c r="Q17" s="475">
        <f t="shared" si="2"/>
        <v>0</v>
      </c>
      <c r="R17" s="475">
        <f t="shared" si="2"/>
        <v>0</v>
      </c>
      <c r="S17" s="475">
        <f t="shared" si="2"/>
        <v>0</v>
      </c>
      <c r="T17" s="475">
        <f t="shared" si="2"/>
        <v>46.3</v>
      </c>
      <c r="U17" s="475">
        <f t="shared" si="2"/>
        <v>100.4</v>
      </c>
      <c r="V17" s="475">
        <f t="shared" si="2"/>
        <v>76.7</v>
      </c>
      <c r="W17" s="475">
        <f t="shared" si="2"/>
        <v>37.4</v>
      </c>
      <c r="X17" s="475">
        <f t="shared" si="2"/>
        <v>22.4</v>
      </c>
      <c r="Y17" s="475">
        <f t="shared" si="2"/>
        <v>9.4</v>
      </c>
      <c r="Z17" s="477">
        <f t="shared" si="2"/>
        <v>0.861</v>
      </c>
      <c r="AA17" s="477">
        <f t="shared" si="1"/>
        <v>293.4609999999999</v>
      </c>
    </row>
    <row r="18" spans="1:27" ht="11.25">
      <c r="A18" s="252" t="s">
        <v>17</v>
      </c>
      <c r="B18" s="251" t="s">
        <v>684</v>
      </c>
      <c r="C18" s="475"/>
      <c r="D18" s="478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>
        <v>46.3</v>
      </c>
      <c r="U18" s="475">
        <v>100.4</v>
      </c>
      <c r="V18" s="475">
        <v>76.7</v>
      </c>
      <c r="W18" s="475">
        <v>37.4</v>
      </c>
      <c r="X18" s="475">
        <v>22.4</v>
      </c>
      <c r="Y18" s="475">
        <v>9.4</v>
      </c>
      <c r="Z18" s="477">
        <v>0.861</v>
      </c>
      <c r="AA18" s="477">
        <f t="shared" si="1"/>
        <v>293.4609999999999</v>
      </c>
    </row>
    <row r="19" spans="1:27" ht="11.25">
      <c r="A19" s="249" t="s">
        <v>18</v>
      </c>
      <c r="B19" s="253" t="s">
        <v>685</v>
      </c>
      <c r="C19" s="475"/>
      <c r="D19" s="478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>
        <v>1</v>
      </c>
      <c r="U19" s="475">
        <v>3.4</v>
      </c>
      <c r="V19" s="475">
        <v>3.7</v>
      </c>
      <c r="W19" s="475"/>
      <c r="X19" s="475"/>
      <c r="Y19" s="475"/>
      <c r="Z19" s="475">
        <v>0.8</v>
      </c>
      <c r="AA19" s="475">
        <f t="shared" si="1"/>
        <v>8.900000000000002</v>
      </c>
    </row>
    <row r="20" spans="1:27" ht="11.25">
      <c r="A20" s="249"/>
      <c r="B20" s="255" t="s">
        <v>22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>
        <f t="shared" si="1"/>
        <v>0</v>
      </c>
    </row>
    <row r="21" spans="1:27" ht="11.25">
      <c r="A21" s="249"/>
      <c r="B21" s="251" t="s">
        <v>0</v>
      </c>
      <c r="C21" s="475">
        <f>C22</f>
        <v>0</v>
      </c>
      <c r="D21" s="475">
        <f aca="true" t="shared" si="3" ref="D21:Z21">D22</f>
        <v>0</v>
      </c>
      <c r="E21" s="475">
        <f t="shared" si="3"/>
        <v>0</v>
      </c>
      <c r="F21" s="475">
        <f t="shared" si="3"/>
        <v>0</v>
      </c>
      <c r="G21" s="475">
        <f t="shared" si="3"/>
        <v>0</v>
      </c>
      <c r="H21" s="475">
        <f t="shared" si="3"/>
        <v>0</v>
      </c>
      <c r="I21" s="475">
        <f t="shared" si="3"/>
        <v>0</v>
      </c>
      <c r="J21" s="475">
        <f t="shared" si="3"/>
        <v>0</v>
      </c>
      <c r="K21" s="475">
        <f t="shared" si="3"/>
        <v>0</v>
      </c>
      <c r="L21" s="475">
        <f t="shared" si="3"/>
        <v>0</v>
      </c>
      <c r="M21" s="475">
        <f t="shared" si="3"/>
        <v>0</v>
      </c>
      <c r="N21" s="475">
        <f t="shared" si="3"/>
        <v>0</v>
      </c>
      <c r="O21" s="475">
        <f t="shared" si="3"/>
        <v>50.7</v>
      </c>
      <c r="P21" s="475">
        <f t="shared" si="3"/>
        <v>78</v>
      </c>
      <c r="Q21" s="475">
        <f t="shared" si="3"/>
        <v>0</v>
      </c>
      <c r="R21" s="475">
        <f t="shared" si="3"/>
        <v>0</v>
      </c>
      <c r="S21" s="475">
        <f t="shared" si="3"/>
        <v>0</v>
      </c>
      <c r="T21" s="475">
        <f t="shared" si="3"/>
        <v>0</v>
      </c>
      <c r="U21" s="475">
        <f t="shared" si="3"/>
        <v>0</v>
      </c>
      <c r="V21" s="475">
        <f t="shared" si="3"/>
        <v>0</v>
      </c>
      <c r="W21" s="475">
        <f t="shared" si="3"/>
        <v>0</v>
      </c>
      <c r="X21" s="475">
        <f t="shared" si="3"/>
        <v>0</v>
      </c>
      <c r="Y21" s="475"/>
      <c r="Z21" s="475">
        <f t="shared" si="3"/>
        <v>0</v>
      </c>
      <c r="AA21" s="475">
        <f t="shared" si="1"/>
        <v>128.7</v>
      </c>
    </row>
    <row r="22" spans="1:27" ht="11.25">
      <c r="A22" s="252" t="s">
        <v>17</v>
      </c>
      <c r="B22" s="251" t="s">
        <v>684</v>
      </c>
      <c r="C22" s="475"/>
      <c r="D22" s="478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>
        <v>50.7</v>
      </c>
      <c r="P22" s="475">
        <v>78</v>
      </c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>
        <f t="shared" si="1"/>
        <v>128.7</v>
      </c>
    </row>
    <row r="23" spans="1:27" ht="11.25">
      <c r="A23" s="249" t="s">
        <v>18</v>
      </c>
      <c r="B23" s="253" t="s">
        <v>685</v>
      </c>
      <c r="C23" s="475"/>
      <c r="D23" s="478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>
        <v>42.8</v>
      </c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>
        <f t="shared" si="1"/>
        <v>42.8</v>
      </c>
    </row>
    <row r="24" spans="1:27" ht="14.25" customHeight="1">
      <c r="A24" s="249"/>
      <c r="B24" s="254" t="s">
        <v>50</v>
      </c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8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</row>
    <row r="25" spans="1:27" ht="11.25">
      <c r="A25" s="249"/>
      <c r="B25" s="251" t="s">
        <v>0</v>
      </c>
      <c r="C25" s="475">
        <f>C26</f>
        <v>0</v>
      </c>
      <c r="D25" s="475">
        <f aca="true" t="shared" si="4" ref="D25:Z25">D26</f>
        <v>0</v>
      </c>
      <c r="E25" s="475">
        <f t="shared" si="4"/>
        <v>0</v>
      </c>
      <c r="F25" s="475">
        <f t="shared" si="4"/>
        <v>0</v>
      </c>
      <c r="G25" s="475">
        <f t="shared" si="4"/>
        <v>0</v>
      </c>
      <c r="H25" s="475">
        <f t="shared" si="4"/>
        <v>0</v>
      </c>
      <c r="I25" s="475">
        <f t="shared" si="4"/>
        <v>0</v>
      </c>
      <c r="J25" s="475">
        <f t="shared" si="4"/>
        <v>0</v>
      </c>
      <c r="K25" s="475">
        <f t="shared" si="4"/>
        <v>0</v>
      </c>
      <c r="L25" s="475">
        <f t="shared" si="4"/>
        <v>0</v>
      </c>
      <c r="M25" s="475">
        <f t="shared" si="4"/>
        <v>0</v>
      </c>
      <c r="N25" s="475">
        <f t="shared" si="4"/>
        <v>0</v>
      </c>
      <c r="O25" s="475">
        <f t="shared" si="4"/>
        <v>5.2</v>
      </c>
      <c r="P25" s="475">
        <f t="shared" si="4"/>
        <v>0</v>
      </c>
      <c r="Q25" s="475">
        <f t="shared" si="4"/>
        <v>0</v>
      </c>
      <c r="R25" s="475">
        <f t="shared" si="4"/>
        <v>0</v>
      </c>
      <c r="S25" s="475">
        <f t="shared" si="4"/>
        <v>4</v>
      </c>
      <c r="T25" s="475">
        <f t="shared" si="4"/>
        <v>0</v>
      </c>
      <c r="U25" s="475">
        <f t="shared" si="4"/>
        <v>0</v>
      </c>
      <c r="V25" s="475">
        <f t="shared" si="4"/>
        <v>0</v>
      </c>
      <c r="W25" s="475">
        <f t="shared" si="4"/>
        <v>0</v>
      </c>
      <c r="X25" s="475">
        <f t="shared" si="4"/>
        <v>0</v>
      </c>
      <c r="Y25" s="475"/>
      <c r="Z25" s="475">
        <f t="shared" si="4"/>
        <v>0</v>
      </c>
      <c r="AA25" s="475">
        <f t="shared" si="1"/>
        <v>9.2</v>
      </c>
    </row>
    <row r="26" spans="1:27" ht="11.25">
      <c r="A26" s="252" t="s">
        <v>17</v>
      </c>
      <c r="B26" s="251" t="s">
        <v>9</v>
      </c>
      <c r="C26" s="475"/>
      <c r="D26" s="478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>
        <v>5.2</v>
      </c>
      <c r="P26" s="475"/>
      <c r="Q26" s="475"/>
      <c r="R26" s="475"/>
      <c r="S26" s="475">
        <v>4</v>
      </c>
      <c r="T26" s="475"/>
      <c r="U26" s="475"/>
      <c r="V26" s="475"/>
      <c r="W26" s="475"/>
      <c r="X26" s="475"/>
      <c r="Y26" s="475"/>
      <c r="Z26" s="475"/>
      <c r="AA26" s="475">
        <f t="shared" si="1"/>
        <v>9.2</v>
      </c>
    </row>
    <row r="27" spans="1:27" ht="11.25">
      <c r="A27" s="249" t="s">
        <v>18</v>
      </c>
      <c r="B27" s="253" t="s">
        <v>685</v>
      </c>
      <c r="C27" s="475"/>
      <c r="D27" s="478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>
        <v>5.1</v>
      </c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>
        <f t="shared" si="1"/>
        <v>5.1</v>
      </c>
    </row>
    <row r="28" spans="1:27" ht="23.25" customHeight="1">
      <c r="A28" s="249"/>
      <c r="B28" s="254" t="s">
        <v>55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</row>
    <row r="29" spans="1:27" ht="11.25">
      <c r="A29" s="249"/>
      <c r="B29" s="251" t="s">
        <v>0</v>
      </c>
      <c r="C29" s="475">
        <f>C30</f>
        <v>0</v>
      </c>
      <c r="D29" s="475">
        <f aca="true" t="shared" si="5" ref="D29:Z29">D30</f>
        <v>0</v>
      </c>
      <c r="E29" s="475">
        <f t="shared" si="5"/>
        <v>0</v>
      </c>
      <c r="F29" s="475">
        <f t="shared" si="5"/>
        <v>0</v>
      </c>
      <c r="G29" s="475">
        <f t="shared" si="5"/>
        <v>0</v>
      </c>
      <c r="H29" s="475">
        <f t="shared" si="5"/>
        <v>0</v>
      </c>
      <c r="I29" s="475">
        <f t="shared" si="5"/>
        <v>0</v>
      </c>
      <c r="J29" s="475">
        <f t="shared" si="5"/>
        <v>0</v>
      </c>
      <c r="K29" s="475">
        <f t="shared" si="5"/>
        <v>0</v>
      </c>
      <c r="L29" s="475">
        <f t="shared" si="5"/>
        <v>0</v>
      </c>
      <c r="M29" s="475">
        <f t="shared" si="5"/>
        <v>0</v>
      </c>
      <c r="N29" s="475">
        <f t="shared" si="5"/>
        <v>0</v>
      </c>
      <c r="O29" s="475">
        <f t="shared" si="5"/>
        <v>5.4</v>
      </c>
      <c r="P29" s="475">
        <f t="shared" si="5"/>
        <v>0</v>
      </c>
      <c r="Q29" s="475">
        <f t="shared" si="5"/>
        <v>0</v>
      </c>
      <c r="R29" s="475">
        <f t="shared" si="5"/>
        <v>0</v>
      </c>
      <c r="S29" s="475">
        <f t="shared" si="5"/>
        <v>0</v>
      </c>
      <c r="T29" s="475">
        <f t="shared" si="5"/>
        <v>0</v>
      </c>
      <c r="U29" s="475">
        <f t="shared" si="5"/>
        <v>0</v>
      </c>
      <c r="V29" s="475">
        <f t="shared" si="5"/>
        <v>0</v>
      </c>
      <c r="W29" s="475">
        <f t="shared" si="5"/>
        <v>0</v>
      </c>
      <c r="X29" s="475">
        <f t="shared" si="5"/>
        <v>0</v>
      </c>
      <c r="Y29" s="475"/>
      <c r="Z29" s="475">
        <f t="shared" si="5"/>
        <v>0</v>
      </c>
      <c r="AA29" s="475">
        <f t="shared" si="1"/>
        <v>5.4</v>
      </c>
    </row>
    <row r="30" spans="1:27" ht="11.25">
      <c r="A30" s="252" t="s">
        <v>17</v>
      </c>
      <c r="B30" s="251" t="s">
        <v>9</v>
      </c>
      <c r="C30" s="475"/>
      <c r="D30" s="478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>
        <v>5.4</v>
      </c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>
        <f t="shared" si="1"/>
        <v>5.4</v>
      </c>
    </row>
    <row r="31" spans="1:27" ht="11.25">
      <c r="A31" s="249" t="s">
        <v>18</v>
      </c>
      <c r="B31" s="253" t="s">
        <v>685</v>
      </c>
      <c r="C31" s="475"/>
      <c r="D31" s="478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>
        <v>5.3</v>
      </c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>
        <f t="shared" si="1"/>
        <v>5.3</v>
      </c>
    </row>
    <row r="32" spans="1:27" ht="27" customHeight="1">
      <c r="A32" s="249"/>
      <c r="B32" s="254" t="s">
        <v>59</v>
      </c>
      <c r="C32" s="475"/>
      <c r="D32" s="478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8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</row>
    <row r="33" spans="1:27" ht="11.25">
      <c r="A33" s="249"/>
      <c r="B33" s="251" t="s">
        <v>0</v>
      </c>
      <c r="C33" s="475">
        <f>C34</f>
        <v>0</v>
      </c>
      <c r="D33" s="475">
        <f aca="true" t="shared" si="6" ref="D33:Z33">D34</f>
        <v>0</v>
      </c>
      <c r="E33" s="475">
        <f t="shared" si="6"/>
        <v>0</v>
      </c>
      <c r="F33" s="475">
        <f t="shared" si="6"/>
        <v>0</v>
      </c>
      <c r="G33" s="475">
        <f t="shared" si="6"/>
        <v>0</v>
      </c>
      <c r="H33" s="475">
        <f t="shared" si="6"/>
        <v>0</v>
      </c>
      <c r="I33" s="475">
        <f t="shared" si="6"/>
        <v>0</v>
      </c>
      <c r="J33" s="475">
        <f t="shared" si="6"/>
        <v>0</v>
      </c>
      <c r="K33" s="475">
        <f t="shared" si="6"/>
        <v>0</v>
      </c>
      <c r="L33" s="475">
        <f t="shared" si="6"/>
        <v>0.3</v>
      </c>
      <c r="M33" s="475">
        <f t="shared" si="6"/>
        <v>0</v>
      </c>
      <c r="N33" s="475">
        <f t="shared" si="6"/>
        <v>0</v>
      </c>
      <c r="O33" s="475">
        <f t="shared" si="6"/>
        <v>0</v>
      </c>
      <c r="P33" s="475">
        <f t="shared" si="6"/>
        <v>0</v>
      </c>
      <c r="Q33" s="475">
        <f t="shared" si="6"/>
        <v>0</v>
      </c>
      <c r="R33" s="475">
        <f t="shared" si="6"/>
        <v>0</v>
      </c>
      <c r="S33" s="475">
        <f t="shared" si="6"/>
        <v>5.3</v>
      </c>
      <c r="T33" s="475">
        <f t="shared" si="6"/>
        <v>0</v>
      </c>
      <c r="U33" s="475">
        <f t="shared" si="6"/>
        <v>0</v>
      </c>
      <c r="V33" s="475">
        <f t="shared" si="6"/>
        <v>0</v>
      </c>
      <c r="W33" s="475">
        <f t="shared" si="6"/>
        <v>0</v>
      </c>
      <c r="X33" s="475">
        <f t="shared" si="6"/>
        <v>0</v>
      </c>
      <c r="Y33" s="475"/>
      <c r="Z33" s="475">
        <f t="shared" si="6"/>
        <v>0</v>
      </c>
      <c r="AA33" s="475">
        <f t="shared" si="1"/>
        <v>5.6</v>
      </c>
    </row>
    <row r="34" spans="1:27" ht="11.25">
      <c r="A34" s="252" t="s">
        <v>17</v>
      </c>
      <c r="B34" s="251" t="s">
        <v>9</v>
      </c>
      <c r="C34" s="475"/>
      <c r="D34" s="478"/>
      <c r="E34" s="475"/>
      <c r="F34" s="475"/>
      <c r="G34" s="475"/>
      <c r="H34" s="475"/>
      <c r="I34" s="475"/>
      <c r="J34" s="475"/>
      <c r="K34" s="475"/>
      <c r="L34" s="475">
        <v>0.3</v>
      </c>
      <c r="M34" s="475"/>
      <c r="N34" s="475"/>
      <c r="O34" s="475"/>
      <c r="P34" s="475"/>
      <c r="Q34" s="475"/>
      <c r="R34" s="475"/>
      <c r="S34" s="475">
        <v>5.3</v>
      </c>
      <c r="T34" s="475"/>
      <c r="U34" s="475"/>
      <c r="V34" s="475"/>
      <c r="W34" s="475"/>
      <c r="X34" s="475"/>
      <c r="Y34" s="475"/>
      <c r="Z34" s="475"/>
      <c r="AA34" s="475">
        <f t="shared" si="1"/>
        <v>5.6</v>
      </c>
    </row>
    <row r="35" spans="1:27" ht="11.25">
      <c r="A35" s="249" t="s">
        <v>18</v>
      </c>
      <c r="B35" s="253" t="s">
        <v>685</v>
      </c>
      <c r="C35" s="475"/>
      <c r="D35" s="478"/>
      <c r="E35" s="475"/>
      <c r="F35" s="475"/>
      <c r="G35" s="475"/>
      <c r="H35" s="475"/>
      <c r="I35" s="475"/>
      <c r="J35" s="475"/>
      <c r="K35" s="475"/>
      <c r="L35" s="475">
        <v>0.3</v>
      </c>
      <c r="M35" s="475"/>
      <c r="N35" s="475"/>
      <c r="O35" s="475"/>
      <c r="P35" s="475"/>
      <c r="Q35" s="475"/>
      <c r="R35" s="475"/>
      <c r="S35" s="475">
        <v>0.3</v>
      </c>
      <c r="T35" s="475"/>
      <c r="U35" s="475"/>
      <c r="V35" s="475"/>
      <c r="W35" s="475"/>
      <c r="X35" s="475"/>
      <c r="Y35" s="475"/>
      <c r="Z35" s="475"/>
      <c r="AA35" s="475">
        <f t="shared" si="1"/>
        <v>0.6</v>
      </c>
    </row>
    <row r="36" spans="1:27" ht="11.25">
      <c r="A36" s="249"/>
      <c r="B36" s="255" t="s">
        <v>6</v>
      </c>
      <c r="C36" s="475"/>
      <c r="D36" s="478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8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>
        <f t="shared" si="1"/>
        <v>0</v>
      </c>
    </row>
    <row r="37" spans="1:27" ht="11.25">
      <c r="A37" s="249"/>
      <c r="B37" s="251" t="s">
        <v>0</v>
      </c>
      <c r="C37" s="475">
        <f>C38</f>
        <v>0</v>
      </c>
      <c r="D37" s="475">
        <f aca="true" t="shared" si="7" ref="D37:Z37">D38</f>
        <v>0</v>
      </c>
      <c r="E37" s="475">
        <f t="shared" si="7"/>
        <v>0</v>
      </c>
      <c r="F37" s="475">
        <f t="shared" si="7"/>
        <v>0</v>
      </c>
      <c r="G37" s="475">
        <f t="shared" si="7"/>
        <v>0</v>
      </c>
      <c r="H37" s="475">
        <f t="shared" si="7"/>
        <v>0</v>
      </c>
      <c r="I37" s="475">
        <f t="shared" si="7"/>
        <v>0</v>
      </c>
      <c r="J37" s="475">
        <f t="shared" si="7"/>
        <v>0</v>
      </c>
      <c r="K37" s="475">
        <f t="shared" si="7"/>
        <v>0</v>
      </c>
      <c r="L37" s="475">
        <f t="shared" si="7"/>
        <v>0</v>
      </c>
      <c r="M37" s="475">
        <f t="shared" si="7"/>
        <v>0</v>
      </c>
      <c r="N37" s="475">
        <f t="shared" si="7"/>
        <v>0</v>
      </c>
      <c r="O37" s="475">
        <f t="shared" si="7"/>
        <v>11.9</v>
      </c>
      <c r="P37" s="475">
        <f t="shared" si="7"/>
        <v>0</v>
      </c>
      <c r="Q37" s="475">
        <f t="shared" si="7"/>
        <v>0</v>
      </c>
      <c r="R37" s="475">
        <f t="shared" si="7"/>
        <v>0</v>
      </c>
      <c r="S37" s="475">
        <f t="shared" si="7"/>
        <v>3.2</v>
      </c>
      <c r="T37" s="475">
        <f t="shared" si="7"/>
        <v>0</v>
      </c>
      <c r="U37" s="475">
        <f t="shared" si="7"/>
        <v>0</v>
      </c>
      <c r="V37" s="475">
        <f t="shared" si="7"/>
        <v>0</v>
      </c>
      <c r="W37" s="475">
        <f t="shared" si="7"/>
        <v>0</v>
      </c>
      <c r="X37" s="475">
        <f t="shared" si="7"/>
        <v>0</v>
      </c>
      <c r="Y37" s="475"/>
      <c r="Z37" s="475">
        <f t="shared" si="7"/>
        <v>0</v>
      </c>
      <c r="AA37" s="475">
        <f t="shared" si="1"/>
        <v>15.100000000000001</v>
      </c>
    </row>
    <row r="38" spans="1:27" ht="11.25">
      <c r="A38" s="252" t="s">
        <v>17</v>
      </c>
      <c r="B38" s="251" t="s">
        <v>9</v>
      </c>
      <c r="C38" s="475"/>
      <c r="D38" s="478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>
        <v>11.9</v>
      </c>
      <c r="P38" s="475"/>
      <c r="Q38" s="475"/>
      <c r="R38" s="475"/>
      <c r="S38" s="475">
        <v>3.2</v>
      </c>
      <c r="T38" s="475"/>
      <c r="U38" s="475"/>
      <c r="V38" s="475"/>
      <c r="W38" s="475"/>
      <c r="X38" s="475"/>
      <c r="Y38" s="475"/>
      <c r="Z38" s="475"/>
      <c r="AA38" s="475">
        <f t="shared" si="1"/>
        <v>15.100000000000001</v>
      </c>
    </row>
    <row r="39" spans="1:27" ht="11.25">
      <c r="A39" s="249" t="s">
        <v>18</v>
      </c>
      <c r="B39" s="253" t="s">
        <v>685</v>
      </c>
      <c r="C39" s="475"/>
      <c r="D39" s="478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>
        <v>11.7</v>
      </c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>
        <f t="shared" si="1"/>
        <v>11.7</v>
      </c>
    </row>
    <row r="40" spans="1:27" ht="11.25">
      <c r="A40" s="249"/>
      <c r="B40" s="255" t="s">
        <v>7</v>
      </c>
      <c r="C40" s="475"/>
      <c r="D40" s="478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>
        <f t="shared" si="1"/>
        <v>0</v>
      </c>
    </row>
    <row r="41" spans="1:27" ht="11.25">
      <c r="A41" s="249"/>
      <c r="B41" s="251" t="s">
        <v>0</v>
      </c>
      <c r="C41" s="475">
        <f>C42</f>
        <v>0</v>
      </c>
      <c r="D41" s="475">
        <f aca="true" t="shared" si="8" ref="D41:Z41">D42</f>
        <v>0</v>
      </c>
      <c r="E41" s="475">
        <f t="shared" si="8"/>
        <v>0</v>
      </c>
      <c r="F41" s="475">
        <f t="shared" si="8"/>
        <v>0</v>
      </c>
      <c r="G41" s="475">
        <f t="shared" si="8"/>
        <v>0</v>
      </c>
      <c r="H41" s="475">
        <f t="shared" si="8"/>
        <v>0</v>
      </c>
      <c r="I41" s="475">
        <f t="shared" si="8"/>
        <v>0</v>
      </c>
      <c r="J41" s="475">
        <f t="shared" si="8"/>
        <v>0</v>
      </c>
      <c r="K41" s="475">
        <f t="shared" si="8"/>
        <v>0</v>
      </c>
      <c r="L41" s="475">
        <f t="shared" si="8"/>
        <v>0</v>
      </c>
      <c r="M41" s="475">
        <f t="shared" si="8"/>
        <v>0</v>
      </c>
      <c r="N41" s="475">
        <f t="shared" si="8"/>
        <v>0</v>
      </c>
      <c r="O41" s="475">
        <f t="shared" si="8"/>
        <v>8.4</v>
      </c>
      <c r="P41" s="475">
        <f t="shared" si="8"/>
        <v>0</v>
      </c>
      <c r="Q41" s="475">
        <f t="shared" si="8"/>
        <v>0</v>
      </c>
      <c r="R41" s="475">
        <f t="shared" si="8"/>
        <v>0</v>
      </c>
      <c r="S41" s="475">
        <f t="shared" si="8"/>
        <v>0</v>
      </c>
      <c r="T41" s="475">
        <f t="shared" si="8"/>
        <v>0</v>
      </c>
      <c r="U41" s="475">
        <f t="shared" si="8"/>
        <v>0</v>
      </c>
      <c r="V41" s="475">
        <f t="shared" si="8"/>
        <v>0</v>
      </c>
      <c r="W41" s="475">
        <f t="shared" si="8"/>
        <v>0</v>
      </c>
      <c r="X41" s="475">
        <f t="shared" si="8"/>
        <v>0</v>
      </c>
      <c r="Y41" s="475"/>
      <c r="Z41" s="475">
        <f t="shared" si="8"/>
        <v>0</v>
      </c>
      <c r="AA41" s="475">
        <f t="shared" si="1"/>
        <v>8.4</v>
      </c>
    </row>
    <row r="42" spans="1:27" ht="11.25">
      <c r="A42" s="252" t="s">
        <v>17</v>
      </c>
      <c r="B42" s="251" t="s">
        <v>9</v>
      </c>
      <c r="C42" s="475"/>
      <c r="D42" s="478"/>
      <c r="E42" s="475"/>
      <c r="F42" s="475"/>
      <c r="G42" s="477"/>
      <c r="H42" s="475"/>
      <c r="I42" s="475"/>
      <c r="J42" s="475"/>
      <c r="K42" s="475"/>
      <c r="L42" s="475"/>
      <c r="M42" s="475"/>
      <c r="N42" s="475"/>
      <c r="O42" s="475">
        <v>8.4</v>
      </c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>
        <f t="shared" si="1"/>
        <v>8.4</v>
      </c>
    </row>
    <row r="43" spans="1:27" ht="11.25">
      <c r="A43" s="249" t="s">
        <v>18</v>
      </c>
      <c r="B43" s="253" t="s">
        <v>685</v>
      </c>
      <c r="C43" s="475"/>
      <c r="D43" s="478"/>
      <c r="E43" s="475"/>
      <c r="F43" s="475"/>
      <c r="G43" s="477"/>
      <c r="H43" s="475"/>
      <c r="I43" s="475"/>
      <c r="J43" s="475"/>
      <c r="K43" s="475"/>
      <c r="L43" s="475"/>
      <c r="M43" s="475"/>
      <c r="N43" s="475"/>
      <c r="O43" s="475">
        <v>8.2</v>
      </c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>
        <f t="shared" si="1"/>
        <v>8.2</v>
      </c>
    </row>
    <row r="44" spans="1:27" ht="11.25">
      <c r="A44" s="249"/>
      <c r="B44" s="255" t="s">
        <v>686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8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>
        <f t="shared" si="1"/>
        <v>0</v>
      </c>
    </row>
    <row r="45" spans="1:27" ht="11.25">
      <c r="A45" s="249"/>
      <c r="B45" s="251" t="s">
        <v>0</v>
      </c>
      <c r="C45" s="475">
        <f>C46</f>
        <v>0</v>
      </c>
      <c r="D45" s="475">
        <f aca="true" t="shared" si="9" ref="D45:Z45">D46</f>
        <v>0</v>
      </c>
      <c r="E45" s="475">
        <f t="shared" si="9"/>
        <v>0</v>
      </c>
      <c r="F45" s="475">
        <f t="shared" si="9"/>
        <v>0</v>
      </c>
      <c r="G45" s="475">
        <f t="shared" si="9"/>
        <v>114.3</v>
      </c>
      <c r="H45" s="475">
        <f t="shared" si="9"/>
        <v>0</v>
      </c>
      <c r="I45" s="475">
        <f t="shared" si="9"/>
        <v>0</v>
      </c>
      <c r="J45" s="475">
        <f t="shared" si="9"/>
        <v>0</v>
      </c>
      <c r="K45" s="475">
        <f t="shared" si="9"/>
        <v>0</v>
      </c>
      <c r="L45" s="475">
        <f t="shared" si="9"/>
        <v>0</v>
      </c>
      <c r="M45" s="475">
        <f t="shared" si="9"/>
        <v>0</v>
      </c>
      <c r="N45" s="475">
        <f t="shared" si="9"/>
        <v>0</v>
      </c>
      <c r="O45" s="475">
        <f t="shared" si="9"/>
        <v>0</v>
      </c>
      <c r="P45" s="475">
        <f t="shared" si="9"/>
        <v>0</v>
      </c>
      <c r="Q45" s="475">
        <f t="shared" si="9"/>
        <v>0</v>
      </c>
      <c r="R45" s="475">
        <f t="shared" si="9"/>
        <v>0</v>
      </c>
      <c r="S45" s="475">
        <f t="shared" si="9"/>
        <v>0</v>
      </c>
      <c r="T45" s="475">
        <f t="shared" si="9"/>
        <v>0</v>
      </c>
      <c r="U45" s="475">
        <f t="shared" si="9"/>
        <v>0</v>
      </c>
      <c r="V45" s="475">
        <f t="shared" si="9"/>
        <v>0</v>
      </c>
      <c r="W45" s="475">
        <f t="shared" si="9"/>
        <v>0</v>
      </c>
      <c r="X45" s="475">
        <f t="shared" si="9"/>
        <v>0</v>
      </c>
      <c r="Y45" s="475"/>
      <c r="Z45" s="475">
        <f t="shared" si="9"/>
        <v>0</v>
      </c>
      <c r="AA45" s="475">
        <f t="shared" si="1"/>
        <v>114.3</v>
      </c>
    </row>
    <row r="46" spans="1:27" ht="11.25">
      <c r="A46" s="252" t="s">
        <v>17</v>
      </c>
      <c r="B46" s="251" t="s">
        <v>9</v>
      </c>
      <c r="C46" s="475"/>
      <c r="D46" s="475"/>
      <c r="E46" s="475"/>
      <c r="F46" s="475"/>
      <c r="G46" s="475">
        <v>114.3</v>
      </c>
      <c r="H46" s="475"/>
      <c r="I46" s="475"/>
      <c r="J46" s="475"/>
      <c r="K46" s="475"/>
      <c r="L46" s="475"/>
      <c r="M46" s="475"/>
      <c r="N46" s="475"/>
      <c r="O46" s="478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>
        <f t="shared" si="1"/>
        <v>114.3</v>
      </c>
    </row>
    <row r="47" spans="1:27" ht="11.25">
      <c r="A47" s="249" t="s">
        <v>18</v>
      </c>
      <c r="B47" s="253" t="s">
        <v>685</v>
      </c>
      <c r="C47" s="475"/>
      <c r="D47" s="475"/>
      <c r="E47" s="475"/>
      <c r="F47" s="475"/>
      <c r="G47" s="475">
        <v>101.2</v>
      </c>
      <c r="H47" s="475"/>
      <c r="I47" s="475"/>
      <c r="J47" s="475"/>
      <c r="K47" s="475"/>
      <c r="L47" s="475"/>
      <c r="M47" s="475"/>
      <c r="N47" s="475"/>
      <c r="O47" s="478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>
        <f t="shared" si="1"/>
        <v>101.2</v>
      </c>
    </row>
    <row r="48" spans="1:27" ht="19.5" customHeight="1">
      <c r="A48" s="249"/>
      <c r="B48" s="255" t="s">
        <v>108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8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>
        <f t="shared" si="1"/>
        <v>0</v>
      </c>
    </row>
    <row r="49" spans="1:27" ht="11.25">
      <c r="A49" s="249"/>
      <c r="B49" s="251" t="s">
        <v>0</v>
      </c>
      <c r="C49" s="475">
        <f>C50</f>
        <v>0</v>
      </c>
      <c r="D49" s="475">
        <f aca="true" t="shared" si="10" ref="D49:Z49">D50</f>
        <v>0</v>
      </c>
      <c r="E49" s="475">
        <f t="shared" si="10"/>
        <v>0</v>
      </c>
      <c r="F49" s="475">
        <f t="shared" si="10"/>
        <v>0</v>
      </c>
      <c r="G49" s="475">
        <f t="shared" si="10"/>
        <v>0</v>
      </c>
      <c r="H49" s="475">
        <f t="shared" si="10"/>
        <v>0</v>
      </c>
      <c r="I49" s="475">
        <f t="shared" si="10"/>
        <v>0</v>
      </c>
      <c r="J49" s="475">
        <f t="shared" si="10"/>
        <v>0</v>
      </c>
      <c r="K49" s="475">
        <f t="shared" si="10"/>
        <v>0</v>
      </c>
      <c r="L49" s="475">
        <f t="shared" si="10"/>
        <v>0</v>
      </c>
      <c r="M49" s="475">
        <f t="shared" si="10"/>
        <v>0</v>
      </c>
      <c r="N49" s="475">
        <f t="shared" si="10"/>
        <v>0</v>
      </c>
      <c r="O49" s="475">
        <f t="shared" si="10"/>
        <v>0</v>
      </c>
      <c r="P49" s="475">
        <f t="shared" si="10"/>
        <v>0</v>
      </c>
      <c r="Q49" s="475">
        <f t="shared" si="10"/>
        <v>0</v>
      </c>
      <c r="R49" s="475">
        <f t="shared" si="10"/>
        <v>0</v>
      </c>
      <c r="S49" s="475">
        <f t="shared" si="10"/>
        <v>0</v>
      </c>
      <c r="T49" s="475">
        <f t="shared" si="10"/>
        <v>0</v>
      </c>
      <c r="U49" s="475">
        <f t="shared" si="10"/>
        <v>0</v>
      </c>
      <c r="V49" s="475">
        <f t="shared" si="10"/>
        <v>150.5</v>
      </c>
      <c r="W49" s="475">
        <f t="shared" si="10"/>
        <v>0</v>
      </c>
      <c r="X49" s="475">
        <f t="shared" si="10"/>
        <v>0</v>
      </c>
      <c r="Y49" s="475"/>
      <c r="Z49" s="475">
        <f t="shared" si="10"/>
        <v>0</v>
      </c>
      <c r="AA49" s="475">
        <f t="shared" si="1"/>
        <v>150.5</v>
      </c>
    </row>
    <row r="50" spans="1:27" ht="11.25">
      <c r="A50" s="252" t="s">
        <v>17</v>
      </c>
      <c r="B50" s="251" t="s">
        <v>9</v>
      </c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8"/>
      <c r="P50" s="475"/>
      <c r="Q50" s="475"/>
      <c r="R50" s="475"/>
      <c r="S50" s="475"/>
      <c r="T50" s="475"/>
      <c r="U50" s="475"/>
      <c r="V50" s="475">
        <v>150.5</v>
      </c>
      <c r="W50" s="475"/>
      <c r="X50" s="475"/>
      <c r="Y50" s="475"/>
      <c r="Z50" s="475"/>
      <c r="AA50" s="475">
        <f t="shared" si="1"/>
        <v>150.5</v>
      </c>
    </row>
    <row r="51" spans="1:27" ht="11.25">
      <c r="A51" s="249" t="s">
        <v>18</v>
      </c>
      <c r="B51" s="253" t="s">
        <v>685</v>
      </c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8"/>
      <c r="P51" s="475"/>
      <c r="Q51" s="475"/>
      <c r="R51" s="475"/>
      <c r="S51" s="475"/>
      <c r="T51" s="475"/>
      <c r="U51" s="475"/>
      <c r="V51" s="475">
        <v>145.3</v>
      </c>
      <c r="W51" s="475"/>
      <c r="X51" s="475"/>
      <c r="Y51" s="475"/>
      <c r="Z51" s="475"/>
      <c r="AA51" s="475">
        <f t="shared" si="1"/>
        <v>145.3</v>
      </c>
    </row>
    <row r="52" spans="1:27" ht="11.25">
      <c r="A52" s="252"/>
      <c r="B52" s="255" t="s">
        <v>0</v>
      </c>
      <c r="C52" s="475">
        <f>C53</f>
        <v>0.1</v>
      </c>
      <c r="D52" s="475">
        <f aca="true" t="shared" si="11" ref="D52:Z52">D53</f>
        <v>16.9</v>
      </c>
      <c r="E52" s="475">
        <f t="shared" si="11"/>
        <v>16.7</v>
      </c>
      <c r="F52" s="475">
        <f t="shared" si="11"/>
        <v>0.3</v>
      </c>
      <c r="G52" s="475">
        <f t="shared" si="11"/>
        <v>114.3</v>
      </c>
      <c r="H52" s="475">
        <f t="shared" si="11"/>
        <v>7.9</v>
      </c>
      <c r="I52" s="475">
        <f t="shared" si="11"/>
        <v>7.1</v>
      </c>
      <c r="J52" s="475">
        <f t="shared" si="11"/>
        <v>6.5</v>
      </c>
      <c r="K52" s="476">
        <f t="shared" si="11"/>
        <v>1.41</v>
      </c>
      <c r="L52" s="475">
        <f t="shared" si="11"/>
        <v>3.9</v>
      </c>
      <c r="M52" s="476">
        <f t="shared" si="11"/>
        <v>3.02</v>
      </c>
      <c r="N52" s="475">
        <f t="shared" si="11"/>
        <v>0.5</v>
      </c>
      <c r="O52" s="475">
        <f t="shared" si="11"/>
        <v>81.60000000000001</v>
      </c>
      <c r="P52" s="475">
        <f t="shared" si="11"/>
        <v>78</v>
      </c>
      <c r="Q52" s="475">
        <f t="shared" si="11"/>
        <v>13.8</v>
      </c>
      <c r="R52" s="475">
        <f t="shared" si="11"/>
        <v>0.1</v>
      </c>
      <c r="S52" s="475">
        <f t="shared" si="11"/>
        <v>12.5</v>
      </c>
      <c r="T52" s="475">
        <f t="shared" si="11"/>
        <v>46.3</v>
      </c>
      <c r="U52" s="475">
        <f t="shared" si="11"/>
        <v>100.4</v>
      </c>
      <c r="V52" s="475">
        <f t="shared" si="11"/>
        <v>227.2</v>
      </c>
      <c r="W52" s="475">
        <f t="shared" si="11"/>
        <v>37.4</v>
      </c>
      <c r="X52" s="475">
        <f t="shared" si="11"/>
        <v>22.4</v>
      </c>
      <c r="Y52" s="475">
        <f t="shared" si="11"/>
        <v>9.4</v>
      </c>
      <c r="Z52" s="477">
        <f t="shared" si="11"/>
        <v>0.861</v>
      </c>
      <c r="AA52" s="477">
        <f t="shared" si="1"/>
        <v>808.591</v>
      </c>
    </row>
    <row r="53" spans="1:27" ht="11.25">
      <c r="A53" s="252" t="s">
        <v>17</v>
      </c>
      <c r="B53" s="255" t="s">
        <v>9</v>
      </c>
      <c r="C53" s="475">
        <f>C14+C18+C22+C26+C30+C34+C38+C42+C50+C46</f>
        <v>0.1</v>
      </c>
      <c r="D53" s="475">
        <f aca="true" t="shared" si="12" ref="D53:Z54">D14+D18+D22+D26+D30+D34+D38+D42+D50+D46</f>
        <v>16.9</v>
      </c>
      <c r="E53" s="475">
        <f t="shared" si="12"/>
        <v>16.7</v>
      </c>
      <c r="F53" s="475">
        <f t="shared" si="12"/>
        <v>0.3</v>
      </c>
      <c r="G53" s="475">
        <f t="shared" si="12"/>
        <v>114.3</v>
      </c>
      <c r="H53" s="475">
        <f t="shared" si="12"/>
        <v>7.9</v>
      </c>
      <c r="I53" s="475">
        <f t="shared" si="12"/>
        <v>7.1</v>
      </c>
      <c r="J53" s="475">
        <f t="shared" si="12"/>
        <v>6.5</v>
      </c>
      <c r="K53" s="476">
        <f t="shared" si="12"/>
        <v>1.41</v>
      </c>
      <c r="L53" s="475">
        <f t="shared" si="12"/>
        <v>3.9</v>
      </c>
      <c r="M53" s="476">
        <f t="shared" si="12"/>
        <v>3.02</v>
      </c>
      <c r="N53" s="475">
        <f t="shared" si="12"/>
        <v>0.5</v>
      </c>
      <c r="O53" s="475">
        <f t="shared" si="12"/>
        <v>81.60000000000001</v>
      </c>
      <c r="P53" s="475">
        <f t="shared" si="12"/>
        <v>78</v>
      </c>
      <c r="Q53" s="475">
        <f t="shared" si="12"/>
        <v>13.8</v>
      </c>
      <c r="R53" s="475">
        <f t="shared" si="12"/>
        <v>0.1</v>
      </c>
      <c r="S53" s="475">
        <f t="shared" si="12"/>
        <v>12.5</v>
      </c>
      <c r="T53" s="475">
        <f t="shared" si="12"/>
        <v>46.3</v>
      </c>
      <c r="U53" s="475">
        <f t="shared" si="12"/>
        <v>100.4</v>
      </c>
      <c r="V53" s="475">
        <f t="shared" si="12"/>
        <v>227.2</v>
      </c>
      <c r="W53" s="475">
        <f t="shared" si="12"/>
        <v>37.4</v>
      </c>
      <c r="X53" s="475">
        <f t="shared" si="12"/>
        <v>22.4</v>
      </c>
      <c r="Y53" s="475">
        <f t="shared" si="12"/>
        <v>9.4</v>
      </c>
      <c r="Z53" s="477">
        <f t="shared" si="12"/>
        <v>0.861</v>
      </c>
      <c r="AA53" s="477">
        <f t="shared" si="1"/>
        <v>808.591</v>
      </c>
    </row>
    <row r="54" spans="1:27" ht="11.25">
      <c r="A54" s="249" t="s">
        <v>92</v>
      </c>
      <c r="B54" s="256" t="s">
        <v>687</v>
      </c>
      <c r="C54" s="475">
        <f>C15+C19+C23+C27+C31+C35+C39+C43+C51+C47</f>
        <v>0.1</v>
      </c>
      <c r="D54" s="475">
        <f t="shared" si="12"/>
        <v>16.6</v>
      </c>
      <c r="E54" s="475">
        <f t="shared" si="12"/>
        <v>14.2</v>
      </c>
      <c r="F54" s="475">
        <f t="shared" si="12"/>
        <v>0.3</v>
      </c>
      <c r="G54" s="475">
        <f t="shared" si="12"/>
        <v>101.2</v>
      </c>
      <c r="H54" s="475">
        <f t="shared" si="12"/>
        <v>7.8</v>
      </c>
      <c r="I54" s="475">
        <f t="shared" si="12"/>
        <v>5.9</v>
      </c>
      <c r="J54" s="475">
        <f t="shared" si="12"/>
        <v>6.1</v>
      </c>
      <c r="K54" s="476">
        <f t="shared" si="12"/>
        <v>1.41</v>
      </c>
      <c r="L54" s="475">
        <f t="shared" si="12"/>
        <v>0.3</v>
      </c>
      <c r="M54" s="476">
        <f t="shared" si="12"/>
        <v>2.61</v>
      </c>
      <c r="N54" s="475">
        <f t="shared" si="12"/>
        <v>0.4</v>
      </c>
      <c r="O54" s="475">
        <f t="shared" si="12"/>
        <v>73.1</v>
      </c>
      <c r="P54" s="475">
        <f t="shared" si="12"/>
        <v>0</v>
      </c>
      <c r="Q54" s="475">
        <f t="shared" si="12"/>
        <v>13.6</v>
      </c>
      <c r="R54" s="475">
        <f t="shared" si="12"/>
        <v>0</v>
      </c>
      <c r="S54" s="475">
        <f t="shared" si="12"/>
        <v>0.3</v>
      </c>
      <c r="T54" s="475">
        <f t="shared" si="12"/>
        <v>1</v>
      </c>
      <c r="U54" s="475">
        <f t="shared" si="12"/>
        <v>3.4</v>
      </c>
      <c r="V54" s="475">
        <f t="shared" si="12"/>
        <v>149</v>
      </c>
      <c r="W54" s="475">
        <f t="shared" si="12"/>
        <v>0</v>
      </c>
      <c r="X54" s="475">
        <f t="shared" si="12"/>
        <v>0</v>
      </c>
      <c r="Y54" s="475"/>
      <c r="Z54" s="475">
        <f t="shared" si="12"/>
        <v>0.8</v>
      </c>
      <c r="AA54" s="477">
        <f t="shared" si="1"/>
        <v>398.12000000000006</v>
      </c>
    </row>
    <row r="55" spans="2:27" ht="11.25">
      <c r="B55" s="240" t="s">
        <v>688</v>
      </c>
      <c r="C55" s="479"/>
      <c r="D55" s="480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</row>
    <row r="56" spans="2:7" ht="11.25">
      <c r="B56" s="257" t="s">
        <v>689</v>
      </c>
      <c r="C56" s="257"/>
      <c r="D56" s="257"/>
      <c r="E56" s="257"/>
      <c r="F56" s="257"/>
      <c r="G56" s="257"/>
    </row>
    <row r="57" spans="2:7" ht="11.25">
      <c r="B57" s="671" t="s">
        <v>690</v>
      </c>
      <c r="C57" s="671"/>
      <c r="D57" s="671"/>
      <c r="E57" s="671"/>
      <c r="F57" s="671"/>
      <c r="G57" s="671"/>
    </row>
    <row r="58" spans="2:7" ht="11.25">
      <c r="B58" s="672" t="s">
        <v>691</v>
      </c>
      <c r="C58" s="672"/>
      <c r="D58" s="672"/>
      <c r="E58" s="672"/>
      <c r="F58" s="672"/>
      <c r="G58" s="672"/>
    </row>
    <row r="59" spans="2:7" ht="11.25">
      <c r="B59" s="672" t="s">
        <v>692</v>
      </c>
      <c r="C59" s="672"/>
      <c r="D59" s="672"/>
      <c r="E59" s="672"/>
      <c r="F59" s="672"/>
      <c r="G59" s="672"/>
    </row>
    <row r="61" ht="12.75" customHeight="1"/>
    <row r="62" ht="12.75" customHeight="1"/>
  </sheetData>
  <sheetProtection/>
  <mergeCells count="36">
    <mergeCell ref="B58:G58"/>
    <mergeCell ref="B59:G59"/>
    <mergeCell ref="W10:W11"/>
    <mergeCell ref="X10:X11"/>
    <mergeCell ref="Y10:Y11"/>
    <mergeCell ref="Z10:Z11"/>
    <mergeCell ref="M10:M11"/>
    <mergeCell ref="N10:N11"/>
    <mergeCell ref="O10:O11"/>
    <mergeCell ref="P10:P11"/>
    <mergeCell ref="AA10:AA11"/>
    <mergeCell ref="B57:G57"/>
    <mergeCell ref="Q10:Q11"/>
    <mergeCell ref="R10:R11"/>
    <mergeCell ref="S10:S11"/>
    <mergeCell ref="T10:T11"/>
    <mergeCell ref="U10:U11"/>
    <mergeCell ref="V10:V11"/>
    <mergeCell ref="K10:K11"/>
    <mergeCell ref="L10:L11"/>
    <mergeCell ref="E10:E11"/>
    <mergeCell ref="F10:F11"/>
    <mergeCell ref="G10:G11"/>
    <mergeCell ref="H10:H11"/>
    <mergeCell ref="I10:I11"/>
    <mergeCell ref="J10:J11"/>
    <mergeCell ref="V2:X2"/>
    <mergeCell ref="A8:A11"/>
    <mergeCell ref="B8:B11"/>
    <mergeCell ref="C8:Z8"/>
    <mergeCell ref="AA8:AA9"/>
    <mergeCell ref="C9:N9"/>
    <mergeCell ref="O9:P9"/>
    <mergeCell ref="T9:Z9"/>
    <mergeCell ref="C10:C11"/>
    <mergeCell ref="D10:D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15" sqref="B15:F30"/>
    </sheetView>
  </sheetViews>
  <sheetFormatPr defaultColWidth="9.140625" defaultRowHeight="12.75"/>
  <cols>
    <col min="1" max="1" width="3.8515625" style="2" customWidth="1"/>
    <col min="2" max="2" width="46.00390625" style="2" customWidth="1"/>
    <col min="3" max="3" width="7.421875" style="2" customWidth="1"/>
    <col min="4" max="4" width="7.57421875" style="2" customWidth="1"/>
    <col min="5" max="5" width="11.8515625" style="2" customWidth="1"/>
    <col min="6" max="6" width="8.140625" style="2" customWidth="1"/>
    <col min="7" max="7" width="9.140625" style="10" customWidth="1"/>
    <col min="8" max="16384" width="9.140625" style="2" customWidth="1"/>
  </cols>
  <sheetData>
    <row r="2" spans="4:6" ht="12.75">
      <c r="D2" s="678" t="s">
        <v>643</v>
      </c>
      <c r="E2" s="678"/>
      <c r="F2" s="678"/>
    </row>
    <row r="3" spans="4:6" ht="12.75">
      <c r="D3" s="626" t="s">
        <v>751</v>
      </c>
      <c r="E3" s="626"/>
      <c r="F3" s="626"/>
    </row>
    <row r="4" ht="12.75">
      <c r="D4" s="77" t="s">
        <v>644</v>
      </c>
    </row>
    <row r="5" ht="12.75">
      <c r="D5" s="106" t="s">
        <v>645</v>
      </c>
    </row>
    <row r="6" ht="12.75">
      <c r="D6" s="77"/>
    </row>
    <row r="7" spans="2:6" ht="12.75">
      <c r="B7" s="679" t="s">
        <v>646</v>
      </c>
      <c r="C7" s="679"/>
      <c r="D7" s="679"/>
      <c r="E7" s="679"/>
      <c r="F7" s="679"/>
    </row>
    <row r="8" spans="1:6" ht="12.75">
      <c r="A8" s="266"/>
      <c r="B8" s="679" t="s">
        <v>647</v>
      </c>
      <c r="C8" s="679"/>
      <c r="D8" s="679"/>
      <c r="E8" s="679"/>
      <c r="F8" s="679"/>
    </row>
    <row r="10" spans="1:6" ht="12.75">
      <c r="A10" s="107"/>
      <c r="E10" s="680" t="s">
        <v>399</v>
      </c>
      <c r="F10" s="680"/>
    </row>
    <row r="11" spans="1:6" ht="12.75" customHeight="1">
      <c r="A11" s="673" t="s">
        <v>356</v>
      </c>
      <c r="B11" s="681" t="s">
        <v>648</v>
      </c>
      <c r="C11" s="684" t="s">
        <v>0</v>
      </c>
      <c r="D11" s="686" t="s">
        <v>8</v>
      </c>
      <c r="E11" s="686"/>
      <c r="F11" s="686"/>
    </row>
    <row r="12" spans="1:6" ht="12.75" customHeight="1">
      <c r="A12" s="674"/>
      <c r="B12" s="682"/>
      <c r="C12" s="685"/>
      <c r="D12" s="686" t="s">
        <v>9</v>
      </c>
      <c r="E12" s="686"/>
      <c r="F12" s="673" t="s">
        <v>10</v>
      </c>
    </row>
    <row r="13" spans="1:6" ht="12.75" customHeight="1">
      <c r="A13" s="674"/>
      <c r="B13" s="682"/>
      <c r="C13" s="685"/>
      <c r="D13" s="676" t="s">
        <v>11</v>
      </c>
      <c r="E13" s="673" t="s">
        <v>220</v>
      </c>
      <c r="F13" s="674"/>
    </row>
    <row r="14" spans="1:6" ht="23.25" customHeight="1">
      <c r="A14" s="675"/>
      <c r="B14" s="683"/>
      <c r="C14" s="677"/>
      <c r="D14" s="677"/>
      <c r="E14" s="675"/>
      <c r="F14" s="675"/>
    </row>
    <row r="15" spans="1:6" ht="12.75">
      <c r="A15" s="11" t="s">
        <v>12</v>
      </c>
      <c r="B15" s="472" t="s">
        <v>649</v>
      </c>
      <c r="C15" s="472"/>
      <c r="D15" s="472"/>
      <c r="E15" s="472"/>
      <c r="F15" s="401"/>
    </row>
    <row r="16" spans="1:6" ht="12.75">
      <c r="A16" s="12"/>
      <c r="B16" s="481" t="s">
        <v>650</v>
      </c>
      <c r="C16" s="399">
        <f>D16+F16</f>
        <v>4.83</v>
      </c>
      <c r="D16" s="399">
        <v>4.83</v>
      </c>
      <c r="E16" s="341"/>
      <c r="F16" s="341"/>
    </row>
    <row r="17" spans="1:6" ht="12.75">
      <c r="A17" s="11" t="s">
        <v>17</v>
      </c>
      <c r="B17" s="425" t="s">
        <v>439</v>
      </c>
      <c r="C17" s="401"/>
      <c r="D17" s="401"/>
      <c r="E17" s="401"/>
      <c r="F17" s="401"/>
    </row>
    <row r="18" spans="1:6" ht="12.75">
      <c r="A18" s="12"/>
      <c r="B18" s="481" t="s">
        <v>650</v>
      </c>
      <c r="C18" s="399">
        <f>D18+F18</f>
        <v>225.49</v>
      </c>
      <c r="D18" s="399">
        <v>225.49</v>
      </c>
      <c r="E18" s="399">
        <v>214.18</v>
      </c>
      <c r="F18" s="341"/>
    </row>
    <row r="19" spans="1:6" ht="13.5" customHeight="1">
      <c r="A19" s="11" t="s">
        <v>19</v>
      </c>
      <c r="B19" s="482" t="s">
        <v>246</v>
      </c>
      <c r="C19" s="341"/>
      <c r="D19" s="341"/>
      <c r="E19" s="341"/>
      <c r="F19" s="341"/>
    </row>
    <row r="20" spans="1:6" ht="12.75">
      <c r="A20" s="12"/>
      <c r="B20" s="481" t="s">
        <v>650</v>
      </c>
      <c r="C20" s="399">
        <f>D20+F20</f>
        <v>15.35</v>
      </c>
      <c r="D20" s="399">
        <v>15.35</v>
      </c>
      <c r="E20" s="399">
        <v>14.85</v>
      </c>
      <c r="F20" s="341"/>
    </row>
    <row r="21" spans="1:6" ht="12.75">
      <c r="A21" s="11" t="s">
        <v>21</v>
      </c>
      <c r="B21" s="425" t="s">
        <v>480</v>
      </c>
      <c r="C21" s="341"/>
      <c r="D21" s="401"/>
      <c r="E21" s="401"/>
      <c r="F21" s="401"/>
    </row>
    <row r="22" spans="1:6" ht="12.75">
      <c r="A22" s="12"/>
      <c r="B22" s="481" t="s">
        <v>650</v>
      </c>
      <c r="C22" s="399">
        <f>D22+F22</f>
        <v>938.56</v>
      </c>
      <c r="D22" s="399">
        <v>938.06</v>
      </c>
      <c r="E22" s="399">
        <v>901.35</v>
      </c>
      <c r="F22" s="341">
        <v>0.5</v>
      </c>
    </row>
    <row r="23" spans="1:6" ht="12.75">
      <c r="A23" s="11" t="s">
        <v>24</v>
      </c>
      <c r="B23" s="425" t="s">
        <v>497</v>
      </c>
      <c r="C23" s="401"/>
      <c r="D23" s="401"/>
      <c r="E23" s="401"/>
      <c r="F23" s="341"/>
    </row>
    <row r="24" spans="1:6" ht="12.75">
      <c r="A24" s="12"/>
      <c r="B24" s="481" t="s">
        <v>650</v>
      </c>
      <c r="C24" s="399">
        <f>D24+F24</f>
        <v>518.89</v>
      </c>
      <c r="D24" s="399">
        <v>518.89</v>
      </c>
      <c r="E24" s="399">
        <v>500.29</v>
      </c>
      <c r="F24" s="341"/>
    </row>
    <row r="25" spans="1:6" ht="12.75">
      <c r="A25" s="11" t="s">
        <v>26</v>
      </c>
      <c r="B25" s="483" t="s">
        <v>4</v>
      </c>
      <c r="C25" s="401"/>
      <c r="D25" s="401"/>
      <c r="E25" s="401"/>
      <c r="F25" s="401"/>
    </row>
    <row r="26" spans="1:6" ht="12.75">
      <c r="A26" s="12"/>
      <c r="B26" s="481" t="s">
        <v>650</v>
      </c>
      <c r="C26" s="399">
        <f>D26+F26</f>
        <v>233.68</v>
      </c>
      <c r="D26" s="399">
        <v>233.68</v>
      </c>
      <c r="E26" s="399">
        <v>227.27</v>
      </c>
      <c r="F26" s="341"/>
    </row>
    <row r="27" spans="1:6" ht="12.75">
      <c r="A27" s="11" t="s">
        <v>28</v>
      </c>
      <c r="B27" s="483" t="s">
        <v>444</v>
      </c>
      <c r="C27" s="401"/>
      <c r="D27" s="401"/>
      <c r="E27" s="401"/>
      <c r="F27" s="401"/>
    </row>
    <row r="28" spans="1:6" ht="12.75">
      <c r="A28" s="12"/>
      <c r="B28" s="481" t="s">
        <v>650</v>
      </c>
      <c r="C28" s="341">
        <f>D28+F28</f>
        <v>1691.1299999999999</v>
      </c>
      <c r="D28" s="341">
        <f>D22+D24+D26</f>
        <v>1690.6299999999999</v>
      </c>
      <c r="E28" s="341">
        <f>E22+E24+E26</f>
        <v>1628.91</v>
      </c>
      <c r="F28" s="341">
        <f>F22+F24+F26</f>
        <v>0.5</v>
      </c>
    </row>
    <row r="29" spans="1:6" ht="12.75">
      <c r="A29" s="11" t="s">
        <v>30</v>
      </c>
      <c r="B29" s="484" t="s">
        <v>651</v>
      </c>
      <c r="C29" s="401"/>
      <c r="D29" s="401"/>
      <c r="E29" s="401"/>
      <c r="F29" s="401"/>
    </row>
    <row r="30" spans="1:6" ht="12" customHeight="1">
      <c r="A30" s="12"/>
      <c r="B30" s="485" t="s">
        <v>650</v>
      </c>
      <c r="C30" s="444">
        <f>D30+F30</f>
        <v>1936.8</v>
      </c>
      <c r="D30" s="444">
        <f>D16+D18+D20+D28</f>
        <v>1936.3</v>
      </c>
      <c r="E30" s="444">
        <f>E16+E18+E20+E28</f>
        <v>1857.94</v>
      </c>
      <c r="F30" s="401">
        <f>F16+F18+F20+F28</f>
        <v>0.5</v>
      </c>
    </row>
  </sheetData>
  <sheetProtection/>
  <mergeCells count="13">
    <mergeCell ref="A11:A14"/>
    <mergeCell ref="B11:B14"/>
    <mergeCell ref="C11:C14"/>
    <mergeCell ref="D11:F11"/>
    <mergeCell ref="D12:E12"/>
    <mergeCell ref="F12:F14"/>
    <mergeCell ref="D13:D14"/>
    <mergeCell ref="E13:E14"/>
    <mergeCell ref="D2:F2"/>
    <mergeCell ref="D3:F3"/>
    <mergeCell ref="B7:F7"/>
    <mergeCell ref="B8:F8"/>
    <mergeCell ref="E10:F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07"/>
      <c r="D1" s="307"/>
      <c r="E1" s="106" t="s">
        <v>224</v>
      </c>
    </row>
    <row r="2" spans="3:7" ht="12.75">
      <c r="C2" s="77"/>
      <c r="D2" s="77"/>
      <c r="E2" s="626" t="s">
        <v>751</v>
      </c>
      <c r="F2" s="626"/>
      <c r="G2" s="626"/>
    </row>
    <row r="3" spans="3:5" ht="12.75">
      <c r="C3" s="307"/>
      <c r="D3" s="307"/>
      <c r="E3" s="77" t="s">
        <v>398</v>
      </c>
    </row>
    <row r="4" spans="4:6" ht="12.75">
      <c r="D4" s="77"/>
      <c r="E4" s="77" t="s">
        <v>228</v>
      </c>
      <c r="F4" s="77"/>
    </row>
    <row r="5" ht="10.5" customHeight="1"/>
    <row r="6" spans="1:8" ht="14.25" customHeight="1">
      <c r="A6" s="679" t="s">
        <v>351</v>
      </c>
      <c r="B6" s="679"/>
      <c r="C6" s="679"/>
      <c r="D6" s="679"/>
      <c r="E6" s="679"/>
      <c r="F6" s="679"/>
      <c r="G6" s="679"/>
      <c r="H6" s="306"/>
    </row>
    <row r="7" spans="1:8" ht="14.25" customHeight="1">
      <c r="A7" s="306"/>
      <c r="B7" s="306"/>
      <c r="C7" s="306"/>
      <c r="D7" s="306"/>
      <c r="E7" s="306"/>
      <c r="F7" s="306"/>
      <c r="G7" s="306"/>
      <c r="H7" s="306"/>
    </row>
    <row r="8" ht="12.75">
      <c r="G8" s="2" t="s">
        <v>399</v>
      </c>
    </row>
    <row r="9" spans="1:7" ht="12.75" customHeight="1">
      <c r="A9" s="692" t="s">
        <v>247</v>
      </c>
      <c r="B9" s="62"/>
      <c r="C9" s="673" t="s">
        <v>249</v>
      </c>
      <c r="D9" s="676" t="s">
        <v>0</v>
      </c>
      <c r="E9" s="686" t="s">
        <v>8</v>
      </c>
      <c r="F9" s="686"/>
      <c r="G9" s="686"/>
    </row>
    <row r="10" spans="1:7" ht="12.75" customHeight="1">
      <c r="A10" s="692"/>
      <c r="B10" s="682" t="s">
        <v>111</v>
      </c>
      <c r="C10" s="674"/>
      <c r="D10" s="693"/>
      <c r="E10" s="686" t="s">
        <v>9</v>
      </c>
      <c r="F10" s="686"/>
      <c r="G10" s="687" t="s">
        <v>10</v>
      </c>
    </row>
    <row r="11" spans="1:7" ht="12.75" customHeight="1">
      <c r="A11" s="692"/>
      <c r="B11" s="682"/>
      <c r="C11" s="674"/>
      <c r="D11" s="693"/>
      <c r="E11" s="676" t="s">
        <v>11</v>
      </c>
      <c r="F11" s="673" t="s">
        <v>220</v>
      </c>
      <c r="G11" s="687"/>
    </row>
    <row r="12" spans="1:7" ht="29.25" customHeight="1">
      <c r="A12" s="692"/>
      <c r="B12" s="683"/>
      <c r="C12" s="675"/>
      <c r="D12" s="677"/>
      <c r="E12" s="677"/>
      <c r="F12" s="675"/>
      <c r="G12" s="687"/>
    </row>
    <row r="13" spans="1:7" ht="12.75">
      <c r="A13" s="11" t="s">
        <v>12</v>
      </c>
      <c r="B13" s="309" t="s">
        <v>1</v>
      </c>
      <c r="C13" s="309"/>
      <c r="D13" s="148">
        <f>SB!D13+'dot.'!D13+'skol. lėšos'!D13+Lik!D13</f>
        <v>4191.964000000001</v>
      </c>
      <c r="E13" s="148">
        <f>SB!E13+'dot.'!E13+'skol. lėšos'!E13+Lik!E13</f>
        <v>1851.0579999999995</v>
      </c>
      <c r="F13" s="168">
        <f>SB!F13+'dot.'!F13+'skol. lėšos'!F13+Lik!F13</f>
        <v>747.5999999999998</v>
      </c>
      <c r="G13" s="148">
        <f>SB!G13+'dot.'!G13+'skol. lėšos'!G13+Lik!G13</f>
        <v>2340.906</v>
      </c>
    </row>
    <row r="14" spans="1:7" ht="12.75">
      <c r="A14" s="11" t="s">
        <v>13</v>
      </c>
      <c r="B14" s="7" t="s">
        <v>100</v>
      </c>
      <c r="C14" s="309" t="s">
        <v>131</v>
      </c>
      <c r="D14" s="148">
        <f>SB!D14+'dot.'!D14+'skol. lėšos'!D14+Lik!D14</f>
        <v>185.2</v>
      </c>
      <c r="E14" s="148">
        <f>SB!E14+'dot.'!E14+'skol. lėšos'!E14+Lik!E14</f>
        <v>185.2</v>
      </c>
      <c r="F14" s="168">
        <f>SB!F14+'dot.'!F14+'skol. lėšos'!F14+Lik!F14</f>
        <v>99.4</v>
      </c>
      <c r="G14" s="148">
        <f>SB!G14+'dot.'!G14+'skol. lėšos'!G14+Lik!G14+G23</f>
        <v>0</v>
      </c>
    </row>
    <row r="15" spans="1:7" ht="12.75">
      <c r="A15" s="12" t="s">
        <v>149</v>
      </c>
      <c r="B15" s="307" t="s">
        <v>235</v>
      </c>
      <c r="C15" s="700"/>
      <c r="D15" s="23">
        <f>SB!D15+'dot.'!D15+'skol. lėšos'!D15+Lik!D15</f>
        <v>67</v>
      </c>
      <c r="E15" s="23">
        <f>SB!E15+'dot.'!E15+'skol. lėšos'!E15+Lik!E15</f>
        <v>67</v>
      </c>
      <c r="F15" s="23">
        <f>SB!F15+'dot.'!F15+'skol. lėšos'!F15+Lik!F15</f>
        <v>61.7</v>
      </c>
      <c r="G15" s="23">
        <f>SB!G15+'dot.'!G15+'skol. lėšos'!G15+Lik!G15</f>
        <v>0</v>
      </c>
    </row>
    <row r="16" spans="1:7" ht="12.75">
      <c r="A16" s="12" t="s">
        <v>150</v>
      </c>
      <c r="B16" s="307" t="s">
        <v>300</v>
      </c>
      <c r="C16" s="701"/>
      <c r="D16" s="23">
        <f>SB!D16+'dot.'!D16+'skol. lėšos'!D16+Lik!D16</f>
        <v>17.1</v>
      </c>
      <c r="E16" s="23">
        <f>SB!E16+'dot.'!E16+'skol. lėšos'!E16+Lik!E16</f>
        <v>17.1</v>
      </c>
      <c r="F16" s="23">
        <f>SB!F16+'dot.'!F16+'skol. lėšos'!F16+Lik!F16</f>
        <v>15.9</v>
      </c>
      <c r="G16" s="23">
        <f>SB!G16+'dot.'!G16+'skol. lėšos'!G16+Lik!G16</f>
        <v>0</v>
      </c>
    </row>
    <row r="17" spans="1:7" ht="15" customHeight="1">
      <c r="A17" s="12" t="s">
        <v>150</v>
      </c>
      <c r="B17" s="307" t="s">
        <v>236</v>
      </c>
      <c r="C17" s="701"/>
      <c r="D17" s="23">
        <f>SB!D17+'dot.'!D17+'skol. lėšos'!D17+Lik!D17</f>
        <v>20.9</v>
      </c>
      <c r="E17" s="23">
        <f>SB!E17+'dot.'!E17+'skol. lėšos'!E17+Lik!E17</f>
        <v>20.9</v>
      </c>
      <c r="F17" s="23">
        <f>SB!F17+'dot.'!F17+'skol. lėšos'!F17+Lik!F17</f>
        <v>19.5</v>
      </c>
      <c r="G17" s="23">
        <f>SB!G17+'dot.'!G17+'skol. lėšos'!G17+Lik!G17</f>
        <v>0</v>
      </c>
    </row>
    <row r="18" spans="1:7" ht="12.75">
      <c r="A18" s="12" t="s">
        <v>151</v>
      </c>
      <c r="B18" s="77" t="s">
        <v>218</v>
      </c>
      <c r="C18" s="701"/>
      <c r="D18" s="23">
        <f>SB!D18+'dot.'!D18+'skol. lėšos'!D18+Lik!D18</f>
        <v>12.5</v>
      </c>
      <c r="E18" s="23">
        <f>SB!E18+'dot.'!E18+'skol. lėšos'!E18+Lik!E18</f>
        <v>12.5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153</v>
      </c>
      <c r="B19" s="77" t="s">
        <v>408</v>
      </c>
      <c r="C19" s="701"/>
      <c r="D19" s="150">
        <f>SB!D19+'dot.'!D19+'skol. lėšos'!D19+Lik!D19</f>
        <v>32.2</v>
      </c>
      <c r="E19" s="150">
        <f>SB!E19+'dot.'!E19+'skol. lėšos'!E19+Lik!E19</f>
        <v>32.2</v>
      </c>
      <c r="F19" s="150">
        <f>SB!F19+'dot.'!F19+'skol. lėšos'!F19+Lik!F19</f>
        <v>2.1</v>
      </c>
      <c r="G19" s="150">
        <f>SB!G19+'dot.'!G19+'skol. lėšos'!G19+Lik!G19</f>
        <v>0</v>
      </c>
    </row>
    <row r="20" spans="1:7" ht="12.75">
      <c r="A20" s="12" t="s">
        <v>152</v>
      </c>
      <c r="B20" s="77" t="s">
        <v>221</v>
      </c>
      <c r="C20" s="701"/>
      <c r="D20" s="23">
        <f>SB!D20+'dot.'!D20+'skol. lėšos'!D20+Lik!D20</f>
        <v>15.8</v>
      </c>
      <c r="E20" s="23">
        <f>SB!E20+'dot.'!E20+'skol. lėšos'!E20+Lik!E20</f>
        <v>15.8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153</v>
      </c>
      <c r="B21" s="77" t="s">
        <v>77</v>
      </c>
      <c r="C21" s="701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154</v>
      </c>
      <c r="B22" s="77" t="s">
        <v>78</v>
      </c>
      <c r="C22" s="701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11" ht="12.75">
      <c r="A23" s="12" t="s">
        <v>417</v>
      </c>
      <c r="B23" s="77" t="s">
        <v>482</v>
      </c>
      <c r="C23" s="310"/>
      <c r="D23" s="23">
        <f>SB!D23+'dot.'!D23+'skol. lėšos'!D23+Lik!D23</f>
        <v>2.1</v>
      </c>
      <c r="E23" s="23">
        <f>SB!E23+'dot.'!E23+'skol. lėšos'!E23+Lik!E23</f>
        <v>2.1</v>
      </c>
      <c r="F23" s="23">
        <f>SB!F23+'dot.'!F23+'skol. lėšos'!F23+Lik!F23</f>
        <v>0.2</v>
      </c>
      <c r="G23" s="23">
        <f>SB!G23+'dot.'!G23+'skol. lėšos'!G23+Lik!G23</f>
        <v>0</v>
      </c>
      <c r="I23" s="34"/>
      <c r="J23" s="34"/>
      <c r="K23" s="34"/>
    </row>
    <row r="24" spans="1:7" ht="38.25" customHeight="1">
      <c r="A24" s="63" t="s">
        <v>14</v>
      </c>
      <c r="B24" s="108" t="s">
        <v>103</v>
      </c>
      <c r="C24" s="75" t="s">
        <v>135</v>
      </c>
      <c r="D24" s="148">
        <f>SB!D24+'dot.'!D24+'skol. lėšos'!D24+Lik!D24</f>
        <v>894.981</v>
      </c>
      <c r="E24" s="148">
        <f>SB!E24+'dot.'!E24+'skol. lėšos'!E24+Lik!E24</f>
        <v>890.281</v>
      </c>
      <c r="F24" s="22">
        <f>SB!F24+'dot.'!F24+'skol. lėšos'!F24+Lik!F24</f>
        <v>626.2999999999998</v>
      </c>
      <c r="G24" s="22">
        <f>SB!G24+'dot.'!G24+'skol. lėšos'!G24+Lik!G24</f>
        <v>4.7</v>
      </c>
    </row>
    <row r="25" spans="1:7" ht="12.75">
      <c r="A25" s="17" t="s">
        <v>248</v>
      </c>
      <c r="B25" s="109" t="s">
        <v>234</v>
      </c>
      <c r="C25" s="65"/>
      <c r="D25" s="23">
        <f>SB!D25+'dot.'!D25+'skol. lėšos'!D25+Lik!D25</f>
        <v>702.8140000000001</v>
      </c>
      <c r="E25" s="23">
        <f>SB!E25+'dot.'!E25+'skol. lėšos'!E25+Lik!E25</f>
        <v>698.114</v>
      </c>
      <c r="F25" s="23">
        <f>SB!F25+'dot.'!F25+'skol. lėšos'!F25+Lik!F25</f>
        <v>556.6999999999999</v>
      </c>
      <c r="G25" s="23">
        <f>SB!G25+'dot.'!G25+'skol. lėšos'!G25+Lik!G25</f>
        <v>4.7</v>
      </c>
    </row>
    <row r="26" spans="1:7" ht="12.75">
      <c r="A26" s="17" t="s">
        <v>416</v>
      </c>
      <c r="B26" s="79" t="s">
        <v>233</v>
      </c>
      <c r="C26" s="66"/>
      <c r="D26" s="23">
        <f>SB!D26+'dot.'!D26+'skol. lėšos'!D26+Lik!D26</f>
        <v>67.8</v>
      </c>
      <c r="E26" s="23">
        <f>SB!E26+'dot.'!E26+'skol. lėšos'!E26+Lik!E26</f>
        <v>67.8</v>
      </c>
      <c r="F26" s="23">
        <f>SB!F26+'dot.'!F26+'skol. lėšos'!F26+Lik!F26</f>
        <v>52.8</v>
      </c>
      <c r="G26" s="23">
        <f>SB!G26+'dot.'!G26+'skol. lėšos'!G26+Lik!G26</f>
        <v>0</v>
      </c>
    </row>
    <row r="27" spans="1:7" ht="12.75">
      <c r="A27" s="17" t="s">
        <v>417</v>
      </c>
      <c r="B27" s="79" t="s">
        <v>68</v>
      </c>
      <c r="C27" s="67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153</v>
      </c>
      <c r="B28" s="79" t="s">
        <v>162</v>
      </c>
      <c r="C28" s="67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157</v>
      </c>
      <c r="B29" s="13" t="s">
        <v>2</v>
      </c>
      <c r="C29" s="66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155</v>
      </c>
      <c r="B30" s="13" t="s">
        <v>73</v>
      </c>
      <c r="C30" s="66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244</v>
      </c>
      <c r="B31" s="79" t="s">
        <v>3</v>
      </c>
      <c r="C31" s="67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68" t="s">
        <v>364</v>
      </c>
      <c r="B32" s="110" t="s">
        <v>88</v>
      </c>
      <c r="C32" s="67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68" t="s">
        <v>417</v>
      </c>
      <c r="B33" s="136" t="s">
        <v>104</v>
      </c>
      <c r="C33" s="67"/>
      <c r="D33" s="23">
        <f>SB!D33+'dot.'!D33+'skol. lėšos'!D33+Lik!D33</f>
        <v>9.3</v>
      </c>
      <c r="E33" s="23">
        <f>SB!E33+'dot.'!E33+'skol. lėšos'!E33+Lik!E33</f>
        <v>9.3</v>
      </c>
      <c r="F33" s="23">
        <f>SB!F33+'dot.'!F33+'skol. lėšos'!F33+Lik!F33</f>
        <v>8.9</v>
      </c>
      <c r="G33" s="23">
        <f>SB!G33+'dot.'!G33+'skol. lėšos'!G33+Lik!G33</f>
        <v>0</v>
      </c>
    </row>
    <row r="34" spans="1:7" ht="12.75">
      <c r="A34" s="68" t="s">
        <v>417</v>
      </c>
      <c r="B34" s="136" t="s">
        <v>567</v>
      </c>
      <c r="C34" s="67"/>
      <c r="D34" s="23">
        <f>SB!D34+'dot.'!D34+'skol. lėšos'!D34+Lik!D34</f>
        <v>4.6</v>
      </c>
      <c r="E34" s="23">
        <f>SB!E34+'dot.'!E34+'skol. lėšos'!E34+Lik!E34</f>
        <v>4.6</v>
      </c>
      <c r="F34" s="23">
        <f>SB!F34+'dot.'!F34+'skol. lėšos'!F34+Lik!F34</f>
        <v>4.3</v>
      </c>
      <c r="G34" s="23">
        <f>SB!G34+'dot.'!G34+'skol. lėšos'!G34+Lik!G34</f>
        <v>0</v>
      </c>
    </row>
    <row r="35" spans="1:7" ht="25.5">
      <c r="A35" s="68" t="s">
        <v>371</v>
      </c>
      <c r="B35" s="136" t="s">
        <v>370</v>
      </c>
      <c r="C35" s="67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25.5">
      <c r="A36" s="68"/>
      <c r="B36" s="136" t="s">
        <v>642</v>
      </c>
      <c r="C36" s="67"/>
      <c r="D36" s="150">
        <f>SB!D36+'dot.'!D36+'skol. lėšos'!D36+Lik!D36</f>
        <v>4.667</v>
      </c>
      <c r="E36" s="150">
        <f>SB!E36+'dot.'!E36+'skol. lėšos'!E36+Lik!E36</f>
        <v>4.667</v>
      </c>
      <c r="F36" s="150">
        <f>SB!F36+'dot.'!F36+'skol. lėšos'!F36+Lik!F36</f>
        <v>3.6</v>
      </c>
      <c r="G36" s="23">
        <f>SB!G36+'dot.'!G36+'skol. lėšos'!G36+Lik!G36</f>
        <v>0</v>
      </c>
    </row>
    <row r="37" spans="1:7" ht="30.75" customHeight="1">
      <c r="A37" s="11" t="s">
        <v>15</v>
      </c>
      <c r="B37" s="230" t="s">
        <v>207</v>
      </c>
      <c r="C37" s="69" t="s">
        <v>134</v>
      </c>
      <c r="D37" s="148">
        <f>SB!D37+'dot.'!D37+'skol. lėšos'!D37+Lik!D37</f>
        <v>262.09999999999997</v>
      </c>
      <c r="E37" s="148">
        <f>SB!E37+'dot.'!E37+'skol. lėšos'!E37+Lik!E37</f>
        <v>241.1</v>
      </c>
      <c r="F37" s="148">
        <f>SB!F37+'dot.'!F37+'skol. lėšos'!F37+Lik!F37</f>
        <v>6.5</v>
      </c>
      <c r="G37" s="148">
        <f>SB!G37+'dot.'!G37+'skol. lėšos'!G37+Lik!G37</f>
        <v>21</v>
      </c>
    </row>
    <row r="38" spans="1:7" ht="12.75">
      <c r="A38" s="12" t="s">
        <v>158</v>
      </c>
      <c r="B38" s="34" t="s">
        <v>580</v>
      </c>
      <c r="C38" s="69"/>
      <c r="D38" s="150">
        <f>SB!D38+'dot.'!D38+'skol. lėšos'!D38+Lik!D38</f>
        <v>4.1</v>
      </c>
      <c r="E38" s="150">
        <f>SB!E38+'dot.'!E38+'skol. lėšos'!E38+Lik!E38</f>
        <v>4.1</v>
      </c>
      <c r="F38" s="150">
        <f>SB!F38+'dot.'!F38+'skol. lėšos'!F38+Lik!F38</f>
        <v>4</v>
      </c>
      <c r="G38" s="23">
        <f>SB!G38+'dot.'!G38+'skol. lėšos'!G38+Lik!G38</f>
        <v>0</v>
      </c>
    </row>
    <row r="39" spans="1:7" ht="12.75">
      <c r="A39" s="12" t="s">
        <v>159</v>
      </c>
      <c r="B39" s="34" t="s">
        <v>143</v>
      </c>
      <c r="C39" s="70"/>
      <c r="D39" s="23">
        <f>SB!D39+'dot.'!D39+'skol. lėšos'!D39+Lik!D39</f>
        <v>233.70000000000002</v>
      </c>
      <c r="E39" s="23">
        <f>SB!E39+'dot.'!E39+'skol. lėšos'!E39+Lik!E39</f>
        <v>225.5</v>
      </c>
      <c r="F39" s="23">
        <f>SB!F39+'dot.'!F39+'skol. lėšos'!F39+Lik!F39</f>
        <v>2.5</v>
      </c>
      <c r="G39" s="23">
        <f>SB!G39+'dot.'!G39+'skol. lėšos'!G39+Lik!G39</f>
        <v>8.2</v>
      </c>
    </row>
    <row r="40" spans="1:7" ht="12.75">
      <c r="A40" s="12" t="s">
        <v>160</v>
      </c>
      <c r="B40" s="77" t="s">
        <v>75</v>
      </c>
      <c r="C40" s="70"/>
      <c r="D40" s="150">
        <f>SB!D40+'dot.'!D40+'skol. lėšos'!D40+Lik!D40</f>
        <v>17.5</v>
      </c>
      <c r="E40" s="150">
        <f>SB!E40+'dot.'!E40+'skol. lėšos'!E40+Lik!E40</f>
        <v>11.5</v>
      </c>
      <c r="F40" s="150">
        <f>SB!F40+'dot.'!F40+'skol. lėšos'!F40+Lik!F40</f>
        <v>0</v>
      </c>
      <c r="G40" s="150">
        <f>SB!G40+'dot.'!G40+'skol. lėšos'!G40+Lik!G40</f>
        <v>6</v>
      </c>
    </row>
    <row r="41" spans="1:7" ht="12.75">
      <c r="A41" s="12" t="s">
        <v>148</v>
      </c>
      <c r="B41" s="77" t="s">
        <v>360</v>
      </c>
      <c r="C41" s="71"/>
      <c r="D41" s="23">
        <f>SB!D41+'dot.'!D41+'skol. lėšos'!D41+Lik!D41</f>
        <v>6.8</v>
      </c>
      <c r="E41" s="23">
        <f>SB!E41+'dot.'!E41+'skol. lėšos'!E41+Lik!E41</f>
        <v>0</v>
      </c>
      <c r="F41" s="23">
        <f>SB!F41+'dot.'!F41+'skol. lėšos'!F41+Lik!F41</f>
        <v>0</v>
      </c>
      <c r="G41" s="23">
        <f>SB!G41+'dot.'!G41+'skol. lėšos'!G41+Lik!G41</f>
        <v>6.8</v>
      </c>
    </row>
    <row r="42" spans="1:7" ht="12.75">
      <c r="A42" s="11" t="s">
        <v>16</v>
      </c>
      <c r="B42" s="6" t="s">
        <v>107</v>
      </c>
      <c r="C42" s="70" t="s">
        <v>136</v>
      </c>
      <c r="D42" s="237">
        <f>SB!D42+'dot.'!D42+'skol. lėšos'!D42+Lik!D42</f>
        <v>2491.006</v>
      </c>
      <c r="E42" s="148">
        <f>SB!E42+'dot.'!E42+'skol. lėšos'!E42+Lik!E42</f>
        <v>263.40000000000003</v>
      </c>
      <c r="F42" s="168">
        <f>SB!F42+'dot.'!F42+'skol. lėšos'!F42+Lik!F42</f>
        <v>7.8</v>
      </c>
      <c r="G42" s="148">
        <f>SB!G42+'dot.'!G42+'skol. lėšos'!G42+Lik!G42</f>
        <v>2227.6059999999998</v>
      </c>
    </row>
    <row r="43" spans="1:7" ht="12.75">
      <c r="A43" s="12" t="s">
        <v>148</v>
      </c>
      <c r="B43" s="77" t="s">
        <v>69</v>
      </c>
      <c r="C43" s="69"/>
      <c r="D43" s="167">
        <f>SB!D43+'dot.'!D43+'skol. lėšos'!D43+Lik!D43</f>
        <v>3.5</v>
      </c>
      <c r="E43" s="23">
        <f>SB!E43+'dot.'!E43+'skol. lėšos'!E43+Lik!E43</f>
        <v>3.5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148</v>
      </c>
      <c r="B44" s="77" t="s">
        <v>409</v>
      </c>
      <c r="C44" s="70"/>
      <c r="D44" s="72">
        <f>SB!D44+'dot.'!D44+'skol. lėšos'!D44+Lik!D44</f>
        <v>45.6</v>
      </c>
      <c r="E44" s="23">
        <f>SB!E44+'dot.'!E44+'skol. lėšos'!E44+Lik!E44</f>
        <v>45.6</v>
      </c>
      <c r="F44" s="23">
        <f>SB!F44+'dot.'!F44+'skol. lėšos'!F44+Lik!F44</f>
        <v>0</v>
      </c>
      <c r="G44" s="23">
        <f>SB!G44+'dot.'!G44+'skol. lėšos'!G44+Lik!G44</f>
        <v>0</v>
      </c>
    </row>
    <row r="45" spans="1:7" ht="12.75">
      <c r="A45" s="12" t="s">
        <v>148</v>
      </c>
      <c r="B45" s="77" t="s">
        <v>613</v>
      </c>
      <c r="C45" s="70"/>
      <c r="D45" s="167">
        <f>SB!D45+'dot.'!D45+'skol. lėšos'!D45+Lik!D45</f>
        <v>1453.088</v>
      </c>
      <c r="E45" s="72">
        <f>SB!E45+'dot.'!E45+'skol. lėšos'!E45+Lik!E45</f>
        <v>30.8</v>
      </c>
      <c r="F45" s="72">
        <f>SB!F45+'dot.'!F45+'skol. lėšos'!F45+Lik!F45</f>
        <v>7.8</v>
      </c>
      <c r="G45" s="167">
        <f>SB!G45+'dot.'!G45+'skol. lėšos'!G45+Lik!G45</f>
        <v>1422.288</v>
      </c>
    </row>
    <row r="46" spans="1:7" ht="12.75">
      <c r="A46" s="12" t="s">
        <v>148</v>
      </c>
      <c r="B46" s="77" t="s">
        <v>411</v>
      </c>
      <c r="C46" s="70"/>
      <c r="D46" s="167">
        <f>SB!D46+'dot.'!D46+'skol. lėšos'!D46+Lik!D46</f>
        <v>5.818</v>
      </c>
      <c r="E46" s="72">
        <f>SB!E46+'dot.'!E46+'skol. lėšos'!E46+Lik!E46</f>
        <v>0</v>
      </c>
      <c r="F46" s="23">
        <f>SB!F46+'dot.'!F46+'skol. lėšos'!F46+Lik!F46</f>
        <v>0</v>
      </c>
      <c r="G46" s="167">
        <f>SB!G46+'dot.'!G46+'skol. lėšos'!G46+Lik!G46</f>
        <v>5.818</v>
      </c>
    </row>
    <row r="47" spans="1:7" ht="12.75">
      <c r="A47" s="12" t="s">
        <v>403</v>
      </c>
      <c r="B47" s="77" t="s">
        <v>404</v>
      </c>
      <c r="C47" s="71"/>
      <c r="D47" s="72">
        <f>SB!D47+'dot.'!D47+'skol. lėšos'!D47+Lik!D47</f>
        <v>983.0000000000001</v>
      </c>
      <c r="E47" s="23">
        <f>SB!E47+'dot.'!E47+'skol. lėšos'!E47+Lik!E47</f>
        <v>183.5</v>
      </c>
      <c r="F47" s="23">
        <f>SB!F47+'dot.'!F47+'skol. lėšos'!F47+Lik!F47</f>
        <v>0</v>
      </c>
      <c r="G47" s="23">
        <f>SB!G47+'dot.'!G47+'skol. lėšos'!G47+Lik!G47</f>
        <v>799.5</v>
      </c>
    </row>
    <row r="48" spans="1:7" ht="25.5">
      <c r="A48" s="11" t="s">
        <v>70</v>
      </c>
      <c r="B48" s="92" t="s">
        <v>180</v>
      </c>
      <c r="C48" s="70" t="s">
        <v>137</v>
      </c>
      <c r="D48" s="22">
        <f>SB!D48+'dot.'!D48+'skol. lėšos'!D48+Lik!D48</f>
        <v>3.5</v>
      </c>
      <c r="E48" s="22">
        <f>SB!E48+'dot.'!E48+'skol. lėšos'!E48+Lik!E48</f>
        <v>3.5</v>
      </c>
      <c r="F48" s="22">
        <f>SB!F48+'dot.'!F48+'skol. lėšos'!F48+Lik!F48</f>
        <v>0</v>
      </c>
      <c r="G48" s="22">
        <f>SB!G48+'dot.'!G48+'skol. lėšos'!G48+Lik!G48</f>
        <v>0</v>
      </c>
    </row>
    <row r="49" spans="1:7" ht="12.75">
      <c r="A49" s="12" t="s">
        <v>148</v>
      </c>
      <c r="B49" s="77" t="s">
        <v>69</v>
      </c>
      <c r="C49" s="69"/>
      <c r="D49" s="23">
        <f>SB!D49+'dot.'!D49+'skol. lėšos'!D49+Lik!D49</f>
        <v>3.5</v>
      </c>
      <c r="E49" s="23">
        <f>SB!E49+'dot.'!E49+'skol. lėšos'!E49+Lik!E49</f>
        <v>3.5</v>
      </c>
      <c r="F49" s="23">
        <f>SB!F49+'dot.'!F49+'skol. lėšos'!F49+Lik!F49</f>
        <v>0</v>
      </c>
      <c r="G49" s="23">
        <f>SB!G49+'dot.'!G49+'skol. lėšos'!G49+Lik!G49</f>
        <v>0</v>
      </c>
    </row>
    <row r="50" spans="1:7" ht="12.75">
      <c r="A50" s="11" t="s">
        <v>129</v>
      </c>
      <c r="B50" s="112" t="s">
        <v>128</v>
      </c>
      <c r="C50" s="71" t="s">
        <v>132</v>
      </c>
      <c r="D50" s="148">
        <f>SB!D50+'dot.'!D50+'skol. lėšos'!D50+Lik!D50</f>
        <v>169.377</v>
      </c>
      <c r="E50" s="148">
        <f>SB!E50+'dot.'!E50+'skol. lėšos'!E50+Lik!E50</f>
        <v>84.277</v>
      </c>
      <c r="F50" s="22">
        <f>SB!F50+'dot.'!F50+'skol. lėšos'!F50+Lik!F50</f>
        <v>7.6</v>
      </c>
      <c r="G50" s="22">
        <f>SB!G50+'dot.'!G50+'skol. lėšos'!G50+Lik!G50</f>
        <v>85.10000000000001</v>
      </c>
    </row>
    <row r="51" spans="1:7" ht="12.75">
      <c r="A51" s="12" t="s">
        <v>366</v>
      </c>
      <c r="B51" s="2" t="s">
        <v>106</v>
      </c>
      <c r="C51" s="69"/>
      <c r="D51" s="150">
        <f>SB!D51+'dot.'!D51+'skol. lėšos'!D51+Lik!D51</f>
        <v>169.377</v>
      </c>
      <c r="E51" s="150">
        <f>SB!E51+'dot.'!E51+'skol. lėšos'!E51+Lik!E51</f>
        <v>84.277</v>
      </c>
      <c r="F51" s="23">
        <f>SB!F51+'dot.'!F51+'skol. lėšos'!F51+Lik!F51</f>
        <v>7.6</v>
      </c>
      <c r="G51" s="23">
        <f>SB!G51+'dot.'!G51+'skol. lėšos'!G51+Lik!G51</f>
        <v>85.10000000000001</v>
      </c>
    </row>
    <row r="52" spans="1:7" ht="25.5">
      <c r="A52" s="11" t="s">
        <v>140</v>
      </c>
      <c r="B52" s="92" t="s">
        <v>144</v>
      </c>
      <c r="C52" s="69" t="s">
        <v>33</v>
      </c>
      <c r="D52" s="22">
        <f>SB!D52+'dot.'!D52+'skol. lėšos'!D52+Lik!D52</f>
        <v>179.1</v>
      </c>
      <c r="E52" s="22">
        <f>SB!E52+'dot.'!E52+'skol. lėšos'!E52+Lik!E52</f>
        <v>179.1</v>
      </c>
      <c r="F52" s="22">
        <f>SB!F52+'dot.'!F52+'skol. lėšos'!F52+Lik!F52</f>
        <v>0</v>
      </c>
      <c r="G52" s="22">
        <f>SB!G52+'dot.'!G52+'skol. lėšos'!G52+Lik!G52</f>
        <v>0</v>
      </c>
    </row>
    <row r="53" spans="1:7" ht="12.75">
      <c r="A53" s="12" t="s">
        <v>367</v>
      </c>
      <c r="B53" s="2" t="s">
        <v>109</v>
      </c>
      <c r="C53" s="69"/>
      <c r="D53" s="23">
        <f>SB!D53+'dot.'!D53+'skol. lėšos'!D53+Lik!D53</f>
        <v>175.6</v>
      </c>
      <c r="E53" s="23">
        <f>SB!E53+'dot.'!E53+'skol. lėšos'!E53+Lik!E53</f>
        <v>175.6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4.25" customHeight="1">
      <c r="A54" s="12" t="s">
        <v>367</v>
      </c>
      <c r="B54" s="113" t="s">
        <v>442</v>
      </c>
      <c r="C54" s="71"/>
      <c r="D54" s="23">
        <f>SB!D54+'dot.'!D54+'skol. lėšos'!D54+Lik!D54</f>
        <v>3.5</v>
      </c>
      <c r="E54" s="23">
        <f>SB!E54+'dot.'!E54+'skol. lėšos'!E54+Lik!E54</f>
        <v>3.5</v>
      </c>
      <c r="F54" s="23">
        <f>SB!F54+'dot.'!F54+'skol. lėšos'!F54+Lik!F54</f>
        <v>0</v>
      </c>
      <c r="G54" s="23">
        <f>SB!G54+'dot.'!G54+'skol. lėšos'!G54+Lik!G54</f>
        <v>0</v>
      </c>
    </row>
    <row r="55" spans="1:7" ht="12.75">
      <c r="A55" s="11" t="s">
        <v>146</v>
      </c>
      <c r="B55" s="7" t="s">
        <v>145</v>
      </c>
      <c r="C55" s="71" t="s">
        <v>35</v>
      </c>
      <c r="D55" s="22">
        <f>SB!D55+'dot.'!D55+'skol. lėšos'!D55+Lik!D55</f>
        <v>3.1</v>
      </c>
      <c r="E55" s="22">
        <f>SB!E55+'dot.'!E55+'skol. lėšos'!E55+Lik!E55</f>
        <v>0.6</v>
      </c>
      <c r="F55" s="22">
        <f>SB!F55+'dot.'!F55+'skol. lėšos'!F55+Lik!F55</f>
        <v>0</v>
      </c>
      <c r="G55" s="22">
        <f>SB!G55+'dot.'!G55+'skol. lėšos'!G55+Lik!G55</f>
        <v>2.5</v>
      </c>
    </row>
    <row r="56" spans="1:7" ht="12.75">
      <c r="A56" s="12" t="s">
        <v>368</v>
      </c>
      <c r="B56" s="114" t="s">
        <v>71</v>
      </c>
      <c r="C56" s="19"/>
      <c r="D56" s="23">
        <f>SB!D56+'dot.'!D56+'skol. lėšos'!D56+Lik!D56</f>
        <v>0.6</v>
      </c>
      <c r="E56" s="23">
        <f>SB!E56+'dot.'!E56+'skol. lėšos'!E56+Lik!E56</f>
        <v>0.6</v>
      </c>
      <c r="F56" s="23">
        <f>SB!F56+'dot.'!F56+'skol. lėšos'!F56+Lik!F56</f>
        <v>0</v>
      </c>
      <c r="G56" s="23">
        <f>SB!G56+'dot.'!G56+'skol. lėšos'!G56+Lik!G56</f>
        <v>0</v>
      </c>
    </row>
    <row r="57" spans="1:7" ht="12.75">
      <c r="A57" s="12" t="s">
        <v>156</v>
      </c>
      <c r="B57" s="114" t="s">
        <v>72</v>
      </c>
      <c r="C57" s="19"/>
      <c r="D57" s="23">
        <f>SB!D57+'dot.'!D57+'skol. lėšos'!D57+Lik!D57</f>
        <v>2.5</v>
      </c>
      <c r="E57" s="23">
        <f>SB!E57+'dot.'!E57+'skol. lėšos'!E57+Lik!E57</f>
        <v>0</v>
      </c>
      <c r="F57" s="23">
        <f>SB!F57+'dot.'!F57+'skol. lėšos'!F57+Lik!F57</f>
        <v>0</v>
      </c>
      <c r="G57" s="23">
        <f>SB!G57+'dot.'!G57+'skol. lėšos'!G57+Lik!G57</f>
        <v>2.5</v>
      </c>
    </row>
    <row r="58" spans="1:7" ht="12.75">
      <c r="A58" s="208" t="s">
        <v>178</v>
      </c>
      <c r="B58" s="207" t="s">
        <v>476</v>
      </c>
      <c r="C58" s="688" t="s">
        <v>176</v>
      </c>
      <c r="D58" s="22">
        <f>SB!D58+'dot.'!D58+'skol. lėšos'!D58+Lik!D58</f>
        <v>3.6</v>
      </c>
      <c r="E58" s="22">
        <f>SB!E58+'dot.'!E58+'skol. lėšos'!E58+Lik!E58</f>
        <v>3.6</v>
      </c>
      <c r="F58" s="22">
        <f>SB!F58+'dot.'!F58+'skol. lėšos'!F58+Lik!F58</f>
        <v>0</v>
      </c>
      <c r="G58" s="22">
        <f>SB!G58+'dot.'!G58+'skol. lėšos'!G58+Lik!G58</f>
        <v>0</v>
      </c>
    </row>
    <row r="59" spans="1:7" ht="12.75">
      <c r="A59" s="18" t="s">
        <v>179</v>
      </c>
      <c r="B59" s="171" t="s">
        <v>578</v>
      </c>
      <c r="C59" s="690"/>
      <c r="D59" s="23">
        <f>SB!D59+'dot.'!D59+'skol. lėšos'!D59+Lik!D59</f>
        <v>3.6</v>
      </c>
      <c r="E59" s="23">
        <f>SB!E59+'dot.'!E59+'skol. lėšos'!E59+Lik!E59</f>
        <v>3.6</v>
      </c>
      <c r="F59" s="23">
        <f>SB!F59+'dot.'!F59+'skol. lėšos'!F59+Lik!F59</f>
        <v>0</v>
      </c>
      <c r="G59" s="23">
        <f>SB!G59+'dot.'!G59+'skol. lėšos'!G59+Lik!G59</f>
        <v>0</v>
      </c>
    </row>
    <row r="60" spans="1:7" ht="12.75">
      <c r="A60" s="11" t="s">
        <v>17</v>
      </c>
      <c r="B60" s="115" t="s">
        <v>217</v>
      </c>
      <c r="C60" s="7"/>
      <c r="D60" s="22">
        <f>SB!D60+'dot.'!D60+'skol. lėšos'!D60+Lik!D60</f>
        <v>51.4</v>
      </c>
      <c r="E60" s="22">
        <f>SB!E60+'dot.'!E60+'skol. lėšos'!E60+Lik!E60</f>
        <v>51.4</v>
      </c>
      <c r="F60" s="22">
        <f>SB!F60+'dot.'!F60+'skol. lėšos'!F60+Lik!F60</f>
        <v>46.6</v>
      </c>
      <c r="G60" s="22">
        <f>SB!G60+'dot.'!G60+'skol. lėšos'!G60+Lik!G60</f>
        <v>0</v>
      </c>
    </row>
    <row r="61" spans="1:7" ht="25.5">
      <c r="A61" s="12" t="s">
        <v>18</v>
      </c>
      <c r="B61" s="126" t="s">
        <v>103</v>
      </c>
      <c r="C61" s="69" t="s">
        <v>135</v>
      </c>
      <c r="D61" s="23">
        <f>SB!D61+'dot.'!D61+'skol. lėšos'!D61+Lik!D61</f>
        <v>51.4</v>
      </c>
      <c r="E61" s="23">
        <f>SB!E61+'dot.'!E61+'skol. lėšos'!E61+Lik!E61</f>
        <v>51.4</v>
      </c>
      <c r="F61" s="23">
        <f>SB!F61+'dot.'!F61+'skol. lėšos'!F61+Lik!F61</f>
        <v>46.6</v>
      </c>
      <c r="G61" s="23">
        <f>SB!G61+'dot.'!G61+'skol. lėšos'!G61+Lik!G61</f>
        <v>0</v>
      </c>
    </row>
    <row r="62" spans="1:12" ht="25.5">
      <c r="A62" s="11" t="s">
        <v>19</v>
      </c>
      <c r="B62" s="108" t="s">
        <v>599</v>
      </c>
      <c r="C62" s="14"/>
      <c r="D62" s="148">
        <f>SB!D62+'dot.'!D62+'skol. lėšos'!D62+Lik!D62</f>
        <v>605.9390000000001</v>
      </c>
      <c r="E62" s="148">
        <f>SB!E62+'dot.'!E62+'skol. lėšos'!E62+Lik!E62</f>
        <v>553.639</v>
      </c>
      <c r="F62" s="148">
        <f>SB!F62+'dot.'!F62+'skol. lėšos'!F62+Lik!F62</f>
        <v>80.248</v>
      </c>
      <c r="G62" s="22">
        <f>SB!G62+'dot.'!G62+'skol. lėšos'!G62+Lik!G62</f>
        <v>52.3</v>
      </c>
      <c r="H62" s="73"/>
      <c r="I62" s="74"/>
      <c r="J62" s="74"/>
      <c r="K62" s="34"/>
      <c r="L62" s="34"/>
    </row>
    <row r="63" spans="1:12" ht="30" customHeight="1">
      <c r="A63" s="11" t="s">
        <v>20</v>
      </c>
      <c r="B63" s="108" t="s">
        <v>101</v>
      </c>
      <c r="C63" s="75" t="s">
        <v>133</v>
      </c>
      <c r="D63" s="148">
        <f>SB!D63+'dot.'!D63+'skol. lėšos'!D63+Lik!D63</f>
        <v>605.9390000000001</v>
      </c>
      <c r="E63" s="148">
        <f>SB!E63+'dot.'!E63+'skol. lėšos'!E63+Lik!E63</f>
        <v>553.639</v>
      </c>
      <c r="F63" s="148">
        <f>SB!F63+'dot.'!F63+'skol. lėšos'!F63+Lik!F63</f>
        <v>80.248</v>
      </c>
      <c r="G63" s="22">
        <f>SB!G63+'dot.'!G63+'skol. lėšos'!G63+Lik!G63</f>
        <v>52.3</v>
      </c>
      <c r="H63" s="73"/>
      <c r="I63" s="74"/>
      <c r="J63" s="74"/>
      <c r="K63" s="34"/>
      <c r="L63" s="34"/>
    </row>
    <row r="64" spans="1:12" ht="12.75">
      <c r="A64" s="17" t="s">
        <v>238</v>
      </c>
      <c r="B64" s="117" t="s">
        <v>79</v>
      </c>
      <c r="C64" s="14"/>
      <c r="D64" s="23">
        <f>SB!D64+'dot.'!D64+'skol. lėšos'!D64+Lik!D64</f>
        <v>2</v>
      </c>
      <c r="E64" s="23">
        <f>SB!E64+'dot.'!E64+'skol. lėšos'!E64+Lik!E64</f>
        <v>2</v>
      </c>
      <c r="F64" s="23">
        <f>SB!F64+'dot.'!F64+'skol. lėšos'!F64+Lik!F64</f>
        <v>0</v>
      </c>
      <c r="G64" s="23">
        <f>SB!G64+'dot.'!G64+'skol. lėšos'!G64+Lik!G64</f>
        <v>0</v>
      </c>
      <c r="H64" s="73"/>
      <c r="I64" s="74"/>
      <c r="J64" s="74"/>
      <c r="K64" s="34"/>
      <c r="L64" s="34"/>
    </row>
    <row r="65" spans="1:12" ht="25.5">
      <c r="A65" s="17" t="s">
        <v>214</v>
      </c>
      <c r="B65" s="184" t="s">
        <v>222</v>
      </c>
      <c r="C65" s="90"/>
      <c r="D65" s="23">
        <f>SB!D65+'dot.'!D65+'skol. lėšos'!D65+Lik!D65</f>
        <v>1</v>
      </c>
      <c r="E65" s="23">
        <f>SB!E65+'dot.'!E65+'skol. lėšos'!E65+Lik!E65</f>
        <v>1</v>
      </c>
      <c r="F65" s="23">
        <f>SB!F65+'dot.'!F65+'skol. lėšos'!F65+Lik!F65</f>
        <v>0</v>
      </c>
      <c r="G65" s="23">
        <f>SB!G65+'dot.'!G65+'skol. lėšos'!G65+Lik!G65</f>
        <v>0</v>
      </c>
      <c r="H65" s="73"/>
      <c r="I65" s="74"/>
      <c r="J65" s="74"/>
      <c r="K65" s="34"/>
      <c r="L65" s="34"/>
    </row>
    <row r="66" spans="1:12" ht="12.75">
      <c r="A66" s="17" t="s">
        <v>215</v>
      </c>
      <c r="B66" s="102" t="s">
        <v>305</v>
      </c>
      <c r="C66" s="79"/>
      <c r="D66" s="23">
        <f>SB!D66+'dot.'!D66+'skol. lėšos'!D66+Lik!D66</f>
        <v>5</v>
      </c>
      <c r="E66" s="23">
        <f>SB!E66+'dot.'!E66+'skol. lėšos'!E66+Lik!E66</f>
        <v>5</v>
      </c>
      <c r="F66" s="23">
        <f>SB!F66+'dot.'!F66+'skol. lėšos'!F66+Lik!F66</f>
        <v>0</v>
      </c>
      <c r="G66" s="23">
        <f>SB!G66+'dot.'!G66+'skol. lėšos'!G66+Lik!G66</f>
        <v>0</v>
      </c>
      <c r="H66" s="77"/>
      <c r="I66" s="74"/>
      <c r="J66" s="74"/>
      <c r="K66" s="74"/>
      <c r="L66" s="74"/>
    </row>
    <row r="67" spans="1:12" ht="12.75">
      <c r="A67" s="78"/>
      <c r="B67" s="119" t="s">
        <v>139</v>
      </c>
      <c r="C67" s="79"/>
      <c r="D67" s="23">
        <f>SB!D67+'dot.'!D67+'skol. lėšos'!D67+Lik!D67</f>
        <v>102.30000000000001</v>
      </c>
      <c r="E67" s="23">
        <f>SB!E67+'dot.'!E67+'skol. lėšos'!E67+Lik!E67</f>
        <v>99.4</v>
      </c>
      <c r="F67" s="23">
        <f>SB!F67+'dot.'!F67+'skol. lėšos'!F67+Lik!F67</f>
        <v>0</v>
      </c>
      <c r="G67" s="23">
        <f>SB!G67+'dot.'!G67+'skol. lėšos'!G67+Lik!G67</f>
        <v>2.9</v>
      </c>
      <c r="H67" s="77"/>
      <c r="I67" s="74"/>
      <c r="J67" s="74"/>
      <c r="K67" s="74"/>
      <c r="L67" s="74"/>
    </row>
    <row r="68" spans="1:12" ht="12.75">
      <c r="A68" s="17" t="s">
        <v>216</v>
      </c>
      <c r="B68" s="120" t="s">
        <v>441</v>
      </c>
      <c r="C68" s="80"/>
      <c r="D68" s="23">
        <f>SB!D68+'dot.'!D68+'skol. lėšos'!D68+Lik!D68</f>
        <v>6.3</v>
      </c>
      <c r="E68" s="23">
        <f>SB!E68+'dot.'!E68+'skol. lėšos'!E68+Lik!E68</f>
        <v>6.3</v>
      </c>
      <c r="F68" s="23">
        <f>SB!F68+'dot.'!F68+'skol. lėšos'!F68+Lik!F68</f>
        <v>0</v>
      </c>
      <c r="G68" s="23">
        <f>SB!G68+'dot.'!G68+'skol. lėšos'!G68+Lik!G68</f>
        <v>0</v>
      </c>
      <c r="H68" s="77"/>
      <c r="I68" s="74"/>
      <c r="J68" s="74"/>
      <c r="K68" s="74"/>
      <c r="L68" s="74"/>
    </row>
    <row r="69" spans="1:12" ht="12.75">
      <c r="A69" s="17" t="s">
        <v>213</v>
      </c>
      <c r="B69" s="120" t="s">
        <v>84</v>
      </c>
      <c r="C69" s="79"/>
      <c r="D69" s="23">
        <f>SB!D69+'dot.'!D69+'skol. lėšos'!D69+Lik!D69</f>
        <v>24.2</v>
      </c>
      <c r="E69" s="23">
        <f>SB!E69+'dot.'!E69+'skol. lėšos'!E69+Lik!E69</f>
        <v>21.3</v>
      </c>
      <c r="F69" s="23">
        <f>SB!F69+'dot.'!F69+'skol. lėšos'!F69+Lik!F69</f>
        <v>0</v>
      </c>
      <c r="G69" s="23">
        <f>SB!G69+'dot.'!G69+'skol. lėšos'!G69+Lik!G69</f>
        <v>2.9</v>
      </c>
      <c r="H69" s="77"/>
      <c r="I69" s="74"/>
      <c r="J69" s="74"/>
      <c r="K69" s="34"/>
      <c r="L69" s="34"/>
    </row>
    <row r="70" spans="1:12" ht="12.75">
      <c r="A70" s="12" t="s">
        <v>214</v>
      </c>
      <c r="B70" s="121" t="s">
        <v>81</v>
      </c>
      <c r="C70" s="79"/>
      <c r="D70" s="23">
        <f>SB!D70+'dot.'!D70+'skol. lėšos'!D70+Lik!D70</f>
        <v>51.8</v>
      </c>
      <c r="E70" s="23">
        <f>SB!E70+'dot.'!E70+'skol. lėšos'!E70+Lik!E70</f>
        <v>51.8</v>
      </c>
      <c r="F70" s="23">
        <f>SB!F70+'dot.'!F70+'skol. lėšos'!F70+Lik!F70</f>
        <v>0</v>
      </c>
      <c r="G70" s="23">
        <f>SB!G70+'dot.'!G70+'skol. lėšos'!G70+Lik!G70</f>
        <v>0</v>
      </c>
      <c r="H70" s="77"/>
      <c r="I70" s="74"/>
      <c r="J70" s="74"/>
      <c r="K70" s="74"/>
      <c r="L70" s="74"/>
    </row>
    <row r="71" spans="1:7" ht="12.75">
      <c r="A71" s="12" t="s">
        <v>215</v>
      </c>
      <c r="B71" s="121" t="s">
        <v>82</v>
      </c>
      <c r="C71" s="79"/>
      <c r="D71" s="23">
        <f>SB!D71+'dot.'!D71+'skol. lėšos'!D71+Lik!D71</f>
        <v>17</v>
      </c>
      <c r="E71" s="23">
        <f>SB!E71+'dot.'!E71+'skol. lėšos'!E71+Lik!E71</f>
        <v>17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12.75">
      <c r="A72" s="12" t="s">
        <v>215</v>
      </c>
      <c r="B72" s="121" t="s">
        <v>83</v>
      </c>
      <c r="C72" s="79"/>
      <c r="D72" s="23">
        <f>SB!D72+'dot.'!D72+'skol. lėšos'!D72+Lik!D72</f>
        <v>3</v>
      </c>
      <c r="E72" s="23">
        <f>SB!E72+'dot.'!E72+'skol. lėšos'!E72+Lik!E72</f>
        <v>3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25.5">
      <c r="A73" s="12" t="s">
        <v>215</v>
      </c>
      <c r="B73" s="142" t="s">
        <v>449</v>
      </c>
      <c r="C73" s="79"/>
      <c r="D73" s="23">
        <f>SB!D73+'dot.'!D73+'skol. lėšos'!D73+Lik!D73</f>
        <v>43.4</v>
      </c>
      <c r="E73" s="23">
        <f>SB!E73+'dot.'!E73+'skol. lėšos'!E73+Lik!E73</f>
        <v>43.4</v>
      </c>
      <c r="F73" s="235">
        <f>SB!F73+'dot.'!F73+'skol. lėšos'!F73+Lik!F73</f>
        <v>40.6</v>
      </c>
      <c r="G73" s="23">
        <f>SB!G73+'dot.'!G73+'skol. lėšos'!G73+Lik!G73</f>
        <v>0</v>
      </c>
    </row>
    <row r="74" spans="1:7" ht="25.5">
      <c r="A74" s="221" t="s">
        <v>755</v>
      </c>
      <c r="B74" s="142" t="s">
        <v>754</v>
      </c>
      <c r="C74" s="79"/>
      <c r="D74" s="23">
        <f>SB!D75+'dot.'!D74+'skol. lėšos'!D75+Lik!D75</f>
        <v>43.339</v>
      </c>
      <c r="E74" s="23">
        <f>SB!E74+'dot.'!E74+'skol. lėšos'!E74+Lik!E74</f>
        <v>0</v>
      </c>
      <c r="F74" s="235">
        <f>SB!F74+'dot.'!F74+'skol. lėšos'!F74+Lik!F74</f>
        <v>0</v>
      </c>
      <c r="G74" s="23">
        <f>SB!G74+'dot.'!G74+'skol. lėšos'!G74+Lik!G74</f>
        <v>41</v>
      </c>
    </row>
    <row r="75" spans="1:7" ht="12.75">
      <c r="A75" s="17" t="s">
        <v>211</v>
      </c>
      <c r="B75" s="102" t="s">
        <v>393</v>
      </c>
      <c r="C75" s="79"/>
      <c r="D75" s="23">
        <f>SB!D75+'dot.'!D75+'skol. lėšos'!D75+Lik!D75</f>
        <v>2.339</v>
      </c>
      <c r="E75" s="23">
        <f>SB!E75+'dot.'!E75+'skol. lėšos'!E75+Lik!E75</f>
        <v>2.339</v>
      </c>
      <c r="F75" s="23">
        <f>SB!F75+'dot.'!F75+'skol. lėšos'!F75+Lik!F75</f>
        <v>2.2</v>
      </c>
      <c r="G75" s="23">
        <f>SB!G75+'dot.'!G75+'skol. lėšos'!G75+Lik!G75</f>
        <v>0</v>
      </c>
    </row>
    <row r="76" spans="1:7" ht="12.75">
      <c r="A76" s="17" t="s">
        <v>211</v>
      </c>
      <c r="B76" s="102" t="s">
        <v>391</v>
      </c>
      <c r="C76" s="79"/>
      <c r="D76" s="23">
        <f>SB!D76+'dot.'!D76+'skol. lėšos'!D76+Lik!D76</f>
        <v>2</v>
      </c>
      <c r="E76" s="23">
        <f>SB!E76+'dot.'!E76+'skol. lėšos'!E76+Lik!E76</f>
        <v>2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211</v>
      </c>
      <c r="B77" s="102" t="s">
        <v>241</v>
      </c>
      <c r="C77" s="79"/>
      <c r="D77" s="23">
        <f>SB!D77+'dot.'!D77+'skol. lėšos'!D77+Lik!D77</f>
        <v>22</v>
      </c>
      <c r="E77" s="23">
        <f>SB!E77+'dot.'!E77+'skol. lėšos'!E77+Lik!E77</f>
        <v>22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211</v>
      </c>
      <c r="B78" s="102" t="s">
        <v>242</v>
      </c>
      <c r="C78" s="79"/>
      <c r="D78" s="23">
        <f>SB!D78+'dot.'!D78+'skol. lėšos'!D78+Lik!D78</f>
        <v>27</v>
      </c>
      <c r="E78" s="23">
        <f>SB!E78+'dot.'!E78+'skol. lėšos'!E78+Lik!E78</f>
        <v>27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211</v>
      </c>
      <c r="B79" s="102" t="s">
        <v>243</v>
      </c>
      <c r="C79" s="79"/>
      <c r="D79" s="23">
        <f>SB!D79+'dot.'!D79+'skol. lėšos'!D79+Lik!D79</f>
        <v>3.4</v>
      </c>
      <c r="E79" s="23">
        <f>SB!E79+'dot.'!E79+'skol. lėšos'!E79+Lik!E79</f>
        <v>3.4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211</v>
      </c>
      <c r="B80" s="102" t="s">
        <v>392</v>
      </c>
      <c r="C80" s="79"/>
      <c r="D80" s="23">
        <f>SB!D80+'dot.'!D80+'skol. lėšos'!D80+Lik!D80</f>
        <v>53.7</v>
      </c>
      <c r="E80" s="23">
        <f>SB!E80+'dot.'!E80+'skol. lėšos'!E80+Lik!E80</f>
        <v>53.7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212</v>
      </c>
      <c r="B81" s="102" t="s">
        <v>80</v>
      </c>
      <c r="C81" s="79"/>
      <c r="D81" s="23">
        <f>SB!D81+'dot.'!D81+'skol. lėšos'!D81+Lik!D81</f>
        <v>11.5</v>
      </c>
      <c r="E81" s="23">
        <f>SB!E81+'dot.'!E81+'skol. lėšos'!E81+Lik!E81</f>
        <v>11.5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212</v>
      </c>
      <c r="B82" s="102" t="s">
        <v>85</v>
      </c>
      <c r="C82" s="79"/>
      <c r="D82" s="23">
        <f>SB!D82+'dot.'!D82+'skol. lėšos'!D82+Lik!D82</f>
        <v>1.8</v>
      </c>
      <c r="E82" s="23">
        <f>SB!E82+'dot.'!E82+'skol. lėšos'!E82+Lik!E82</f>
        <v>1.8</v>
      </c>
      <c r="F82" s="23">
        <f>SB!F82+'dot.'!F82+'skol. lėšos'!F82+Lik!F82</f>
        <v>0</v>
      </c>
      <c r="G82" s="23">
        <f>SB!G82+'dot.'!G82+'skol. lėšos'!G82+Lik!G82</f>
        <v>0</v>
      </c>
    </row>
    <row r="83" spans="1:7" ht="12.75">
      <c r="A83" s="17" t="s">
        <v>212</v>
      </c>
      <c r="B83" s="102" t="s">
        <v>237</v>
      </c>
      <c r="C83" s="79"/>
      <c r="D83" s="23">
        <f>SB!D83+'dot.'!D83+'skol. lėšos'!D83+Lik!D83</f>
        <v>177.6</v>
      </c>
      <c r="E83" s="23">
        <f>SB!E83+'dot.'!E83+'skol. lėšos'!E83+Lik!E83</f>
        <v>177.6</v>
      </c>
      <c r="F83" s="23">
        <f>SB!F83+'dot.'!F83+'skol. lėšos'!F83+Lik!F83</f>
        <v>0</v>
      </c>
      <c r="G83" s="23">
        <f>SB!G83+'dot.'!G83+'skol. lėšos'!G83+Lik!G83</f>
        <v>0</v>
      </c>
    </row>
    <row r="84" spans="1:7" ht="12.75">
      <c r="A84" s="17" t="s">
        <v>212</v>
      </c>
      <c r="B84" s="102" t="s">
        <v>245</v>
      </c>
      <c r="C84" s="79"/>
      <c r="D84" s="23">
        <f>SB!D84+'dot.'!D84+'skol. lėšos'!D84+Lik!D84</f>
        <v>37.4</v>
      </c>
      <c r="E84" s="23">
        <f>SB!E84+'dot.'!E84+'skol. lėšos'!E84+Lik!E84</f>
        <v>37.4</v>
      </c>
      <c r="F84" s="23">
        <f>SB!F84+'dot.'!F84+'skol. lėšos'!F84+Lik!F84</f>
        <v>34.7</v>
      </c>
      <c r="G84" s="23">
        <f>SB!G84+'dot.'!G84+'skol. lėšos'!G84+Lik!G84</f>
        <v>0</v>
      </c>
    </row>
    <row r="85" spans="1:8" ht="12.75">
      <c r="A85" s="17" t="s">
        <v>161</v>
      </c>
      <c r="B85" s="102" t="s">
        <v>86</v>
      </c>
      <c r="C85" s="79"/>
      <c r="D85" s="23">
        <f>SB!D85+'dot.'!D85+'skol. lėšos'!D85+Lik!D85</f>
        <v>22.7</v>
      </c>
      <c r="E85" s="23">
        <f>SB!E85+'dot.'!E85+'skol. lėšos'!E85+Lik!E85</f>
        <v>22.7</v>
      </c>
      <c r="F85" s="23">
        <f>SB!F85+'dot.'!F85+'skol. lėšos'!F85+Lik!F85</f>
        <v>0</v>
      </c>
      <c r="G85" s="23">
        <f>SB!G85+'dot.'!G85+'skol. lėšos'!G85+Lik!G85</f>
        <v>0</v>
      </c>
      <c r="H85" s="2"/>
    </row>
    <row r="86" spans="1:8" ht="12.75">
      <c r="A86" s="17" t="s">
        <v>489</v>
      </c>
      <c r="B86" s="102" t="s">
        <v>488</v>
      </c>
      <c r="C86" s="81"/>
      <c r="D86" s="23">
        <f>SB!D86+'dot.'!D86+'skol. lėšos'!D86+Lik!D86</f>
        <v>49.8</v>
      </c>
      <c r="E86" s="23">
        <f>SB!E86+'dot.'!E86+'skol. lėšos'!E86+Lik!E86</f>
        <v>41.4</v>
      </c>
      <c r="F86" s="150">
        <f>SB!F86+'dot.'!F86+'skol. lėšos'!F86+Lik!F86</f>
        <v>2.7479999999999998</v>
      </c>
      <c r="G86" s="23">
        <f>SB!G86+'dot.'!G86+'skol. lėšos'!G86+Lik!G86</f>
        <v>8.4</v>
      </c>
      <c r="H86" s="2"/>
    </row>
    <row r="87" spans="1:7" ht="12.75">
      <c r="A87" s="82" t="s">
        <v>21</v>
      </c>
      <c r="B87" s="6" t="s">
        <v>439</v>
      </c>
      <c r="C87" s="83"/>
      <c r="D87" s="148"/>
      <c r="E87" s="148"/>
      <c r="F87" s="148"/>
      <c r="G87" s="148"/>
    </row>
    <row r="88" spans="1:7" ht="12.75">
      <c r="A88" s="82" t="s">
        <v>23</v>
      </c>
      <c r="B88" s="7" t="s">
        <v>100</v>
      </c>
      <c r="C88" s="6" t="s">
        <v>131</v>
      </c>
      <c r="D88" s="148">
        <f>SB!D88+'dot.'!D88+'skol. lėšos'!D88+Lik!D88</f>
        <v>355.615</v>
      </c>
      <c r="E88" s="148">
        <f>SB!E88+'dot.'!E88+'skol. lėšos'!E88+Lik!E88</f>
        <v>346.115</v>
      </c>
      <c r="F88" s="148">
        <f>SB!F88+'dot.'!F88+'skol. lėšos'!F88+Lik!F88</f>
        <v>299.70000000000005</v>
      </c>
      <c r="G88" s="22">
        <f>SB!G88+'dot.'!G88+'skol. lėšos'!G88+Lik!G88</f>
        <v>9.5</v>
      </c>
    </row>
    <row r="89" spans="1:7" ht="12.75">
      <c r="A89" s="12" t="s">
        <v>357</v>
      </c>
      <c r="B89" s="84" t="s">
        <v>223</v>
      </c>
      <c r="C89" s="84"/>
      <c r="D89" s="150">
        <f>SB!D89+'dot.'!D89+'skol. lėšos'!D89+Lik!D89</f>
        <v>355.615</v>
      </c>
      <c r="E89" s="150">
        <f>SB!E89+'dot.'!E89+'skol. lėšos'!E89+Lik!E89</f>
        <v>346.115</v>
      </c>
      <c r="F89" s="150">
        <f>SB!F89+'dot.'!F89+'skol. lėšos'!F89+Lik!F89</f>
        <v>299.70000000000005</v>
      </c>
      <c r="G89" s="23">
        <f>SB!G89+'dot.'!G89+'skol. lėšos'!G89+Lik!G89</f>
        <v>9.5</v>
      </c>
    </row>
    <row r="90" spans="1:7" ht="25.5">
      <c r="A90" s="11" t="s">
        <v>24</v>
      </c>
      <c r="B90" s="92" t="s">
        <v>246</v>
      </c>
      <c r="C90" s="6"/>
      <c r="D90" s="148"/>
      <c r="E90" s="148"/>
      <c r="F90" s="22"/>
      <c r="G90" s="22"/>
    </row>
    <row r="91" spans="1:7" ht="12.75">
      <c r="A91" s="11" t="s">
        <v>25</v>
      </c>
      <c r="B91" s="7" t="s">
        <v>100</v>
      </c>
      <c r="C91" s="6" t="s">
        <v>131</v>
      </c>
      <c r="D91" s="148">
        <f>SB!D91+'dot.'!D91+'skol. lėšos'!D91+Lik!D91</f>
        <v>266.30199999999996</v>
      </c>
      <c r="E91" s="148">
        <f>SB!E91+'dot.'!E91+'skol. lėšos'!E91+Lik!E91</f>
        <v>266.30199999999996</v>
      </c>
      <c r="F91" s="22">
        <f>SB!F91+'dot.'!F91+'skol. lėšos'!F91+Lik!F91</f>
        <v>248.5</v>
      </c>
      <c r="G91" s="22">
        <f>SB!G91+'dot.'!G91+'skol. lėšos'!G91+Lik!G91</f>
        <v>0</v>
      </c>
    </row>
    <row r="92" spans="1:7" ht="13.5" customHeight="1">
      <c r="A92" s="12" t="s">
        <v>358</v>
      </c>
      <c r="B92" s="84" t="s">
        <v>223</v>
      </c>
      <c r="C92" s="84"/>
      <c r="D92" s="150">
        <f>SB!D92+'dot.'!D92+'skol. lėšos'!D92+Lik!D92</f>
        <v>266.30199999999996</v>
      </c>
      <c r="E92" s="150">
        <f>SB!E92+'dot.'!E92+'skol. lėšos'!E92+Lik!E92</f>
        <v>266.30199999999996</v>
      </c>
      <c r="F92" s="22">
        <f>SB!F92+'dot.'!F92+'skol. lėšos'!F92+Lik!F92</f>
        <v>248.5</v>
      </c>
      <c r="G92" s="23">
        <f>SB!G92+'dot.'!G92+'skol. lėšos'!G92+Lik!G92</f>
        <v>0</v>
      </c>
    </row>
    <row r="93" spans="1:7" ht="12.75">
      <c r="A93" s="11" t="s">
        <v>26</v>
      </c>
      <c r="B93" s="6" t="s">
        <v>480</v>
      </c>
      <c r="C93" s="6"/>
      <c r="D93" s="148"/>
      <c r="E93" s="148"/>
      <c r="F93" s="22"/>
      <c r="G93" s="22"/>
    </row>
    <row r="94" spans="1:7" ht="14.25" customHeight="1">
      <c r="A94" s="12" t="s">
        <v>27</v>
      </c>
      <c r="B94" s="115" t="s">
        <v>100</v>
      </c>
      <c r="C94" s="6" t="s">
        <v>131</v>
      </c>
      <c r="D94" s="22">
        <f>SB!D94+'dot.'!D94+'skol. lėšos'!D94+Lik!D94</f>
        <v>411.5</v>
      </c>
      <c r="E94" s="22">
        <f>SB!E94+'dot.'!E94+'skol. lėšos'!E94+Lik!E94</f>
        <v>407.5</v>
      </c>
      <c r="F94" s="22">
        <f>SB!F94+'dot.'!F94+'skol. lėšos'!F94+Lik!F94</f>
        <v>284.40000000000003</v>
      </c>
      <c r="G94" s="22">
        <f>SB!G94+'dot.'!G94+'skol. lėšos'!G94+Lik!G94</f>
        <v>4</v>
      </c>
    </row>
    <row r="95" spans="1:7" ht="12.75">
      <c r="A95" s="12" t="s">
        <v>244</v>
      </c>
      <c r="B95" s="84" t="s">
        <v>223</v>
      </c>
      <c r="C95" s="6"/>
      <c r="D95" s="23">
        <f>SB!D95+'dot.'!D95+'skol. lėšos'!D95+Lik!D95</f>
        <v>411.5</v>
      </c>
      <c r="E95" s="23">
        <f>SB!E95+'dot.'!E95+'skol. lėšos'!E95+Lik!E95</f>
        <v>407.5</v>
      </c>
      <c r="F95" s="23">
        <f>SB!F95+'dot.'!F95+'skol. lėšos'!F95+Lik!F95</f>
        <v>284.40000000000003</v>
      </c>
      <c r="G95" s="23">
        <f>SB!G95+'dot.'!G95+'skol. lėšos'!G95+Lik!G95</f>
        <v>4</v>
      </c>
    </row>
    <row r="96" spans="1:7" ht="12.75">
      <c r="A96" s="11" t="s">
        <v>28</v>
      </c>
      <c r="B96" s="6" t="s">
        <v>497</v>
      </c>
      <c r="C96" s="6"/>
      <c r="D96" s="148"/>
      <c r="E96" s="148"/>
      <c r="F96" s="148"/>
      <c r="G96" s="148"/>
    </row>
    <row r="97" spans="1:7" ht="12.75">
      <c r="A97" s="11" t="s">
        <v>29</v>
      </c>
      <c r="B97" s="115" t="s">
        <v>100</v>
      </c>
      <c r="C97" s="6" t="s">
        <v>131</v>
      </c>
      <c r="D97" s="22">
        <f>SB!D97+'dot.'!D97+'skol. lėšos'!D97+Lik!D97</f>
        <v>358.09999999999997</v>
      </c>
      <c r="E97" s="22">
        <f>SB!E97+'dot.'!E97+'skol. lėšos'!E97+Lik!E97</f>
        <v>338.2</v>
      </c>
      <c r="F97" s="22">
        <f>SB!F97+'dot.'!F97+'skol. lėšos'!F97+Lik!F97</f>
        <v>251.7</v>
      </c>
      <c r="G97" s="168">
        <f>SB!G97+'dot.'!G97+'skol. lėšos'!G97+Lik!G97</f>
        <v>19.9</v>
      </c>
    </row>
    <row r="98" spans="1:7" ht="12.75">
      <c r="A98" s="12" t="s">
        <v>244</v>
      </c>
      <c r="B98" s="84" t="s">
        <v>223</v>
      </c>
      <c r="C98" s="6"/>
      <c r="D98" s="23">
        <f>SB!D98+'dot.'!D98+'skol. lėšos'!D98+Lik!D98</f>
        <v>358.09999999999997</v>
      </c>
      <c r="E98" s="23">
        <f>SB!E98+'dot.'!E98+'skol. lėšos'!E98+Lik!E98</f>
        <v>338.2</v>
      </c>
      <c r="F98" s="23">
        <f>SB!F98+'dot.'!F98+'skol. lėšos'!F98+Lik!F98</f>
        <v>251.7</v>
      </c>
      <c r="G98" s="235">
        <f>SB!G98+'dot.'!G98+'skol. lėšos'!G98+Lik!G98</f>
        <v>19.9</v>
      </c>
    </row>
    <row r="99" spans="1:7" ht="12.75">
      <c r="A99" s="11" t="s">
        <v>30</v>
      </c>
      <c r="B99" s="112" t="s">
        <v>4</v>
      </c>
      <c r="C99" s="6"/>
      <c r="D99" s="148"/>
      <c r="E99" s="148"/>
      <c r="F99" s="148"/>
      <c r="G99" s="148"/>
    </row>
    <row r="100" spans="1:7" ht="12.75">
      <c r="A100" s="11" t="s">
        <v>31</v>
      </c>
      <c r="B100" s="7" t="s">
        <v>100</v>
      </c>
      <c r="C100" s="6" t="s">
        <v>131</v>
      </c>
      <c r="D100" s="148">
        <f>SB!D100+'dot.'!D100+'skol. lėšos'!D100+Lik!D100</f>
        <v>133.173</v>
      </c>
      <c r="E100" s="148">
        <f>SB!E100+'dot.'!E100+'skol. lėšos'!E100+Lik!E100</f>
        <v>129.073</v>
      </c>
      <c r="F100" s="22">
        <f>SB!F100+'dot.'!F100+'skol. lėšos'!F100+Lik!F100</f>
        <v>104.4</v>
      </c>
      <c r="G100" s="22">
        <f>SB!G100+'dot.'!G100+'skol. lėšos'!G100+Lik!G100</f>
        <v>4.1</v>
      </c>
    </row>
    <row r="101" spans="1:7" ht="12.75">
      <c r="A101" s="12" t="s">
        <v>359</v>
      </c>
      <c r="B101" s="79" t="s">
        <v>304</v>
      </c>
      <c r="C101" s="6"/>
      <c r="D101" s="150">
        <f>SB!D101+'dot.'!D101+'skol. lėšos'!D101+Lik!D101</f>
        <v>133.173</v>
      </c>
      <c r="E101" s="150">
        <f>SB!E101+'dot.'!E101+'skol. lėšos'!E101+Lik!E101</f>
        <v>129.073</v>
      </c>
      <c r="F101" s="23">
        <f>SB!F101+'dot.'!F101+'skol. lėšos'!F101+Lik!F101</f>
        <v>104.4</v>
      </c>
      <c r="G101" s="23">
        <f>SB!G101+'dot.'!G101+'skol. lėšos'!G101+Lik!G101</f>
        <v>4.1</v>
      </c>
    </row>
    <row r="102" spans="1:7" ht="14.25" customHeight="1">
      <c r="A102" s="11" t="s">
        <v>33</v>
      </c>
      <c r="B102" s="112" t="s">
        <v>444</v>
      </c>
      <c r="C102" s="6"/>
      <c r="D102" s="148"/>
      <c r="E102" s="148"/>
      <c r="F102" s="148"/>
      <c r="G102" s="148"/>
    </row>
    <row r="103" spans="1:7" ht="12.75">
      <c r="A103" s="11" t="s">
        <v>34</v>
      </c>
      <c r="B103" s="7" t="s">
        <v>100</v>
      </c>
      <c r="C103" s="6" t="s">
        <v>131</v>
      </c>
      <c r="D103" s="148">
        <f>SB!D103+'dot.'!D103+'skol. lėšos'!D103+Lik!D103</f>
        <v>902.7729999999999</v>
      </c>
      <c r="E103" s="148">
        <f>SB!E103+'dot.'!E103+'skol. lėšos'!E103+Lik!E103</f>
        <v>874.7729999999999</v>
      </c>
      <c r="F103" s="22">
        <f>SB!F103+'dot.'!F103+'skol. lėšos'!F103+Lik!F103</f>
        <v>640.5</v>
      </c>
      <c r="G103" s="22">
        <f>SB!G103+'dot.'!G103+'skol. lėšos'!G103+Lik!G103</f>
        <v>28</v>
      </c>
    </row>
    <row r="104" spans="1:7" ht="12.75">
      <c r="A104" s="12"/>
      <c r="B104" s="79" t="s">
        <v>304</v>
      </c>
      <c r="C104" s="6"/>
      <c r="D104" s="150">
        <f>SB!D104+'dot.'!D104+'skol. lėšos'!D104+Lik!D104</f>
        <v>902.7729999999999</v>
      </c>
      <c r="E104" s="150">
        <f>SB!E104+'dot.'!E104+'skol. lėšos'!E104+Lik!E104</f>
        <v>874.7729999999999</v>
      </c>
      <c r="F104" s="23">
        <f>SB!F104+'dot.'!F104+'skol. lėšos'!F104+Lik!F104</f>
        <v>640.5</v>
      </c>
      <c r="G104" s="23">
        <f>SB!G104+'dot.'!G104+'skol. lėšos'!G104+Lik!G104</f>
        <v>28</v>
      </c>
    </row>
    <row r="105" spans="1:7" ht="12.75">
      <c r="A105" s="11" t="s">
        <v>35</v>
      </c>
      <c r="B105" s="6" t="s">
        <v>5</v>
      </c>
      <c r="C105" s="85"/>
      <c r="D105" s="22">
        <f>SB!D105+'dot.'!D105+'skol. lėšos'!D105+Lik!D105</f>
        <v>123.30000000000001</v>
      </c>
      <c r="E105" s="22">
        <f>SB!E105+'dot.'!E105+'skol. lėšos'!E105+Lik!E105</f>
        <v>123.30000000000001</v>
      </c>
      <c r="F105" s="22">
        <f>SB!F105+'dot.'!F105+'skol. lėšos'!F105+Lik!F105</f>
        <v>94</v>
      </c>
      <c r="G105" s="22">
        <f>SB!G105+'dot.'!G105+'skol. lėšos'!G105+Lik!G105</f>
        <v>0</v>
      </c>
    </row>
    <row r="106" spans="1:7" ht="12.75">
      <c r="A106" s="11" t="s">
        <v>36</v>
      </c>
      <c r="B106" s="7" t="s">
        <v>100</v>
      </c>
      <c r="C106" s="85" t="s">
        <v>131</v>
      </c>
      <c r="D106" s="22">
        <f>SB!D106+'dot.'!D106+'skol. lėšos'!D106+Lik!D106</f>
        <v>123.30000000000001</v>
      </c>
      <c r="E106" s="22">
        <f>SB!E106+'dot.'!E106+'skol. lėšos'!E106+Lik!E106</f>
        <v>123.30000000000001</v>
      </c>
      <c r="F106" s="22">
        <f>SB!F106+'dot.'!F106+'skol. lėšos'!F106+Lik!F106</f>
        <v>94</v>
      </c>
      <c r="G106" s="22">
        <f>SB!G106+'dot.'!G106+'skol. lėšos'!G106+Lik!G106</f>
        <v>0</v>
      </c>
    </row>
    <row r="107" spans="1:7" ht="12.75">
      <c r="A107" s="12" t="s">
        <v>361</v>
      </c>
      <c r="B107" s="84" t="s">
        <v>304</v>
      </c>
      <c r="C107" s="85"/>
      <c r="D107" s="23">
        <f>SB!D107+'dot.'!D107+'skol. lėšos'!D107+Lik!D107</f>
        <v>123.30000000000001</v>
      </c>
      <c r="E107" s="23">
        <f>SB!E107+'dot.'!E107+'skol. lėšos'!E107+Lik!E107</f>
        <v>123.30000000000001</v>
      </c>
      <c r="F107" s="23">
        <f>SB!F107+'dot.'!F107+'skol. lėšos'!F107+Lik!F107</f>
        <v>94</v>
      </c>
      <c r="G107" s="23">
        <f>SB!G107+'dot.'!G107+'skol. lėšos'!G107+Lik!G107</f>
        <v>0</v>
      </c>
    </row>
    <row r="108" spans="1:7" ht="12.75">
      <c r="A108" s="11" t="s">
        <v>37</v>
      </c>
      <c r="B108" s="6" t="s">
        <v>44</v>
      </c>
      <c r="C108" s="85"/>
      <c r="D108" s="697"/>
      <c r="E108" s="698"/>
      <c r="F108" s="698"/>
      <c r="G108" s="699"/>
    </row>
    <row r="109" spans="1:7" ht="12.75">
      <c r="A109" s="12" t="s">
        <v>38</v>
      </c>
      <c r="B109" s="309" t="s">
        <v>100</v>
      </c>
      <c r="C109" s="85" t="s">
        <v>131</v>
      </c>
      <c r="D109" s="22">
        <f>SB!D109+'dot.'!D109+'skol. lėšos'!D109+Lik!D109</f>
        <v>229.20000000000002</v>
      </c>
      <c r="E109" s="22">
        <f>SB!E109+'dot.'!E109+'skol. lėšos'!E109+Lik!E109</f>
        <v>228.3</v>
      </c>
      <c r="F109" s="22">
        <f>SB!F109+'dot.'!F109+'skol. lėšos'!F109+Lik!F109</f>
        <v>165.29999999999998</v>
      </c>
      <c r="G109" s="22">
        <f>SB!G109+'dot.'!G109+'skol. lėšos'!G109+Lik!G109</f>
        <v>0.9</v>
      </c>
    </row>
    <row r="110" spans="1:7" ht="14.25" customHeight="1">
      <c r="A110" s="12" t="s">
        <v>362</v>
      </c>
      <c r="B110" s="79" t="s">
        <v>304</v>
      </c>
      <c r="C110" s="86"/>
      <c r="D110" s="211">
        <f>SB!D110+'dot.'!D110+'skol. lėšos'!D110+Lik!D110</f>
        <v>229.20000000000002</v>
      </c>
      <c r="E110" s="211">
        <f>SB!E110+'dot.'!E110+'skol. lėšos'!E110+Lik!E110</f>
        <v>228.3</v>
      </c>
      <c r="F110" s="211">
        <f>SB!F110+'dot.'!F110+'skol. lėšos'!F110+Lik!F110</f>
        <v>165.29999999999998</v>
      </c>
      <c r="G110" s="211">
        <f>SB!G110+'dot.'!G110+'skol. lėšos'!G110+Lik!G110</f>
        <v>0.9</v>
      </c>
    </row>
    <row r="111" spans="1:7" ht="25.5">
      <c r="A111" s="11" t="s">
        <v>39</v>
      </c>
      <c r="B111" s="92" t="s">
        <v>350</v>
      </c>
      <c r="C111" s="137"/>
      <c r="D111" s="187"/>
      <c r="E111" s="188"/>
      <c r="F111" s="188"/>
      <c r="G111" s="152"/>
    </row>
    <row r="112" spans="1:7" ht="12.75">
      <c r="A112" s="11" t="s">
        <v>40</v>
      </c>
      <c r="B112" s="7" t="s">
        <v>100</v>
      </c>
      <c r="C112" s="85" t="s">
        <v>131</v>
      </c>
      <c r="D112" s="22">
        <f>SB!D112+'dot.'!D112+'skol. lėšos'!D112+Lik!D112</f>
        <v>136.2</v>
      </c>
      <c r="E112" s="22">
        <f>SB!E112+'dot.'!E112+'skol. lėšos'!E112+Lik!E112</f>
        <v>136.2</v>
      </c>
      <c r="F112" s="22">
        <f>SB!F112+'dot.'!F112+'skol. lėšos'!F112+Lik!F112</f>
        <v>114.3</v>
      </c>
      <c r="G112" s="22">
        <f>SB!G112+'dot.'!G112+'skol. lėšos'!G112+Lik!G112</f>
        <v>0</v>
      </c>
    </row>
    <row r="113" spans="1:7" ht="14.25" customHeight="1">
      <c r="A113" s="12" t="s">
        <v>363</v>
      </c>
      <c r="B113" s="79" t="s">
        <v>304</v>
      </c>
      <c r="C113" s="86"/>
      <c r="D113" s="23">
        <f>SB!D113+'dot.'!D113+'skol. lėšos'!D113+Lik!D113</f>
        <v>136.2</v>
      </c>
      <c r="E113" s="23">
        <f>SB!E113+'dot.'!E113+'skol. lėšos'!E113+Lik!E113</f>
        <v>136.2</v>
      </c>
      <c r="F113" s="23">
        <f>SB!F113+'dot.'!F113+'skol. lėšos'!F113+Lik!F113</f>
        <v>114.3</v>
      </c>
      <c r="G113" s="23">
        <f>SB!G113+'dot.'!G113+'skol. lėšos'!G113+Lik!G113</f>
        <v>0</v>
      </c>
    </row>
    <row r="114" spans="1:7" ht="12.75">
      <c r="A114" s="11" t="s">
        <v>41</v>
      </c>
      <c r="B114" s="6" t="s">
        <v>50</v>
      </c>
      <c r="C114" s="6"/>
      <c r="D114" s="22">
        <f>SB!D114+'dot.'!D114+'skol. lėšos'!D114+Lik!D114</f>
        <v>53.1</v>
      </c>
      <c r="E114" s="22">
        <f>SB!E114+'dot.'!E114+'skol. lėšos'!E114+Lik!E114</f>
        <v>51.800000000000004</v>
      </c>
      <c r="F114" s="22">
        <f>SB!F114+'dot.'!F114+'skol. lėšos'!F114+Lik!F114</f>
        <v>39.4</v>
      </c>
      <c r="G114" s="22">
        <f>SB!G114+'dot.'!G114+'skol. lėšos'!G114+Lik!G114</f>
        <v>1.2999999999999998</v>
      </c>
    </row>
    <row r="115" spans="1:7" ht="12.75">
      <c r="A115" s="11" t="s">
        <v>42</v>
      </c>
      <c r="B115" s="7" t="s">
        <v>100</v>
      </c>
      <c r="C115" s="6" t="s">
        <v>131</v>
      </c>
      <c r="D115" s="22">
        <f>SB!D115+'dot.'!D115+'skol. lėšos'!D115+Lik!D115</f>
        <v>1.5</v>
      </c>
      <c r="E115" s="22">
        <f>SB!E115+'dot.'!E115+'skol. lėšos'!E115+Lik!E115</f>
        <v>1.5</v>
      </c>
      <c r="F115" s="22">
        <f>SB!F115+'dot.'!F115+'skol. lėšos'!F115+Lik!F115</f>
        <v>0</v>
      </c>
      <c r="G115" s="22">
        <f>SB!G115+'dot.'!G115+'skol. lėšos'!G115+Lik!G115</f>
        <v>0</v>
      </c>
    </row>
    <row r="116" spans="1:7" ht="12.75">
      <c r="A116" s="12" t="s">
        <v>363</v>
      </c>
      <c r="B116" s="109" t="s">
        <v>89</v>
      </c>
      <c r="C116" s="14"/>
      <c r="D116" s="23">
        <f>SB!D116+'dot.'!D116+'skol. lėšos'!D116+Lik!D116</f>
        <v>0.8</v>
      </c>
      <c r="E116" s="23">
        <f>SB!E116+'dot.'!E116+'skol. lėšos'!E116+Lik!E116</f>
        <v>0.8</v>
      </c>
      <c r="F116" s="23">
        <f>SB!F116+'dot.'!F116+'skol. lėšos'!F116+Lik!F116</f>
        <v>0</v>
      </c>
      <c r="G116" s="23">
        <f>SB!G116+'dot.'!G116+'skol. lėšos'!G116+Lik!G116</f>
        <v>0</v>
      </c>
    </row>
    <row r="117" spans="1:7" ht="12.75">
      <c r="A117" s="12" t="s">
        <v>375</v>
      </c>
      <c r="B117" s="25" t="s">
        <v>116</v>
      </c>
      <c r="C117" s="83"/>
      <c r="D117" s="23">
        <f>SB!D117+'dot.'!D117+'skol. lėšos'!D117+Lik!D117</f>
        <v>0.7</v>
      </c>
      <c r="E117" s="23">
        <f>SB!E117+'dot.'!E117+'skol. lėšos'!E117+Lik!E117</f>
        <v>0.7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25.5">
      <c r="A118" s="11" t="s">
        <v>225</v>
      </c>
      <c r="B118" s="108" t="s">
        <v>101</v>
      </c>
      <c r="C118" s="688" t="s">
        <v>133</v>
      </c>
      <c r="D118" s="22">
        <f>SB!D118+'dot.'!D118+'skol. lėšos'!D118+Lik!D118</f>
        <v>0</v>
      </c>
      <c r="E118" s="22">
        <f>SB!E118+'dot.'!E118+'skol. lėšos'!E118+Lik!E118</f>
        <v>0</v>
      </c>
      <c r="F118" s="22">
        <f>SB!F118+'dot.'!F118+'skol. lėšos'!F118+Lik!F118</f>
        <v>0</v>
      </c>
      <c r="G118" s="22">
        <f>SB!G118+'dot.'!G118+'skol. lėšos'!G118+Lik!G118</f>
        <v>0</v>
      </c>
    </row>
    <row r="119" spans="1:7" ht="18" customHeight="1">
      <c r="A119" s="12" t="s">
        <v>455</v>
      </c>
      <c r="B119" s="102" t="s">
        <v>393</v>
      </c>
      <c r="C119" s="689"/>
      <c r="D119" s="23">
        <f>SB!D119+'dot.'!D119+'skol. lėšos'!D119+Lik!D119</f>
        <v>0</v>
      </c>
      <c r="E119" s="23">
        <f>SB!E119+'dot.'!E119+'skol. lėšos'!E119+Lik!E119</f>
        <v>0</v>
      </c>
      <c r="F119" s="23">
        <f>SB!F119+'dot.'!F119+'skol. lėšos'!F119+Lik!F119</f>
        <v>0</v>
      </c>
      <c r="G119" s="23">
        <f>SB!G119+'dot.'!G119+'skol. lėšos'!G119+Lik!G119</f>
        <v>0</v>
      </c>
    </row>
    <row r="120" spans="1:7" ht="38.25">
      <c r="A120" s="11" t="s">
        <v>349</v>
      </c>
      <c r="B120" s="116" t="s">
        <v>103</v>
      </c>
      <c r="C120" s="688" t="s">
        <v>135</v>
      </c>
      <c r="D120" s="22">
        <f>SB!D120+'dot.'!D120+'skol. lėšos'!D120+Lik!D120</f>
        <v>49.7</v>
      </c>
      <c r="E120" s="22">
        <f>SB!E120+'dot.'!E120+'skol. lėšos'!E120+Lik!E120</f>
        <v>48.400000000000006</v>
      </c>
      <c r="F120" s="22">
        <f>SB!F120+'dot.'!F120+'skol. lėšos'!F120+Lik!F120</f>
        <v>39.4</v>
      </c>
      <c r="G120" s="22">
        <f>SB!G120+'dot.'!G120+'skol. lėšos'!G120+Lik!G120</f>
        <v>1.2999999999999998</v>
      </c>
    </row>
    <row r="121" spans="1:7" ht="12.75">
      <c r="A121" s="12" t="s">
        <v>248</v>
      </c>
      <c r="B121" s="109" t="s">
        <v>87</v>
      </c>
      <c r="C121" s="690"/>
      <c r="D121" s="23">
        <f>SB!D121+'dot.'!D121+'skol. lėšos'!D121+Lik!D121</f>
        <v>41.300000000000004</v>
      </c>
      <c r="E121" s="23">
        <f>SB!E121+'dot.'!E121+'skol. lėšos'!E121+Lik!E121</f>
        <v>40.7</v>
      </c>
      <c r="F121" s="23">
        <f>SB!F121+'dot.'!F121+'skol. lėšos'!F121+Lik!F121</f>
        <v>35.4</v>
      </c>
      <c r="G121" s="23">
        <f>SB!G121+'dot.'!G121+'skol. lėšos'!G121+Lik!G121</f>
        <v>0.6</v>
      </c>
    </row>
    <row r="122" spans="1:7" ht="12.75">
      <c r="A122" s="12" t="s">
        <v>364</v>
      </c>
      <c r="B122" s="81" t="s">
        <v>88</v>
      </c>
      <c r="C122" s="690"/>
      <c r="D122" s="23">
        <f>SB!D122+'dot.'!D122+'skol. lėšos'!D122+Lik!D122</f>
        <v>8.4</v>
      </c>
      <c r="E122" s="23">
        <f>SB!E122+'dot.'!E122+'skol. lėšos'!E122+Lik!E122</f>
        <v>7.7</v>
      </c>
      <c r="F122" s="23">
        <f>SB!F122+'dot.'!F122+'skol. lėšos'!F122+Lik!F122</f>
        <v>4</v>
      </c>
      <c r="G122" s="23">
        <f>SB!G122+'dot.'!G122+'skol. lėšos'!G122+Lik!G122</f>
        <v>0.7</v>
      </c>
    </row>
    <row r="123" spans="1:7" ht="15" customHeight="1">
      <c r="A123" s="12" t="s">
        <v>364</v>
      </c>
      <c r="B123" s="79" t="s">
        <v>415</v>
      </c>
      <c r="C123" s="689"/>
      <c r="D123" s="23">
        <f>SB!D123+'dot.'!D123+'skol. lėšos'!D123+Lik!D123</f>
        <v>0</v>
      </c>
      <c r="E123" s="23">
        <f>SB!E123+'dot.'!E123+'skol. lėšos'!E123+Lik!E123</f>
        <v>0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26.25" customHeight="1">
      <c r="A124" s="11" t="s">
        <v>433</v>
      </c>
      <c r="B124" s="92" t="s">
        <v>180</v>
      </c>
      <c r="C124" s="309" t="s">
        <v>137</v>
      </c>
      <c r="D124" s="22">
        <f>SB!D124+'dot.'!D124+'skol. lėšos'!D124+Lik!D124</f>
        <v>0</v>
      </c>
      <c r="E124" s="22">
        <f>SB!E124+'dot.'!E124+'skol. lėšos'!E124+Lik!E124</f>
        <v>0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" customHeight="1">
      <c r="A125" s="12" t="s">
        <v>446</v>
      </c>
      <c r="B125" s="102" t="s">
        <v>447</v>
      </c>
      <c r="C125" s="79"/>
      <c r="D125" s="23">
        <f>SB!D125+'dot.'!D125+'skol. lėšos'!D125+Lik!D125</f>
        <v>0</v>
      </c>
      <c r="E125" s="23">
        <f>SB!E125+'dot.'!E125+'skol. lėšos'!E125+Lik!E125</f>
        <v>0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448</v>
      </c>
      <c r="B126" s="6" t="s">
        <v>74</v>
      </c>
      <c r="C126" s="6" t="s">
        <v>132</v>
      </c>
      <c r="D126" s="22">
        <f>SB!D126+'dot.'!D126+'skol. lėšos'!D126+Lik!D126</f>
        <v>1.9</v>
      </c>
      <c r="E126" s="22">
        <f>SB!E126+'dot.'!E126+'skol. lėšos'!E126+Lik!E126</f>
        <v>1.9</v>
      </c>
      <c r="F126" s="22">
        <f>SB!F126+'dot.'!F126+'skol. lėšos'!F126+Lik!F126</f>
        <v>0</v>
      </c>
      <c r="G126" s="22">
        <f>SB!G126+'dot.'!G126+'skol. lėšos'!G126+Lik!G126</f>
        <v>0</v>
      </c>
    </row>
    <row r="127" spans="1:7" ht="12.75">
      <c r="A127" s="12" t="s">
        <v>366</v>
      </c>
      <c r="B127" s="77" t="s">
        <v>106</v>
      </c>
      <c r="C127" s="6"/>
      <c r="D127" s="23">
        <f>SB!D127+'dot.'!D127+'skol. lėšos'!D127+Lik!D127</f>
        <v>1.9</v>
      </c>
      <c r="E127" s="23">
        <f>SB!E127+'dot.'!E127+'skol. lėšos'!E127+Lik!E127</f>
        <v>1.9</v>
      </c>
      <c r="F127" s="23">
        <f>SB!F127+'dot.'!F127+'skol. lėšos'!F127+Lik!F127</f>
        <v>0</v>
      </c>
      <c r="G127" s="23">
        <f>SB!G127+'dot.'!G127+'skol. lėšos'!G127+Lik!G127</f>
        <v>0</v>
      </c>
    </row>
    <row r="128" spans="1:7" ht="12.75">
      <c r="A128" s="11" t="s">
        <v>43</v>
      </c>
      <c r="B128" s="6" t="s">
        <v>55</v>
      </c>
      <c r="C128" s="6"/>
      <c r="D128" s="22">
        <f>SB!D128+'dot.'!D128+'skol. lėšos'!D128+Lik!D128</f>
        <v>77.3</v>
      </c>
      <c r="E128" s="22">
        <f>SB!E128+'dot.'!E128+'skol. lėšos'!E128+Lik!E128</f>
        <v>76.3</v>
      </c>
      <c r="F128" s="22">
        <f>SB!F128+'dot.'!F128+'skol. lėšos'!F128+Lik!F128</f>
        <v>60.3</v>
      </c>
      <c r="G128" s="22">
        <f>SB!G128+'dot.'!G128+'skol. lėšos'!G128+Lik!G128</f>
        <v>1</v>
      </c>
    </row>
    <row r="129" spans="1:7" ht="12.75">
      <c r="A129" s="15" t="s">
        <v>45</v>
      </c>
      <c r="B129" s="7" t="s">
        <v>100</v>
      </c>
      <c r="C129" s="6" t="s">
        <v>131</v>
      </c>
      <c r="D129" s="22">
        <f>SB!D129+'dot.'!D129+'skol. lėšos'!D129+Lik!D129</f>
        <v>1.8</v>
      </c>
      <c r="E129" s="22">
        <f>SB!E129+'dot.'!E129+'skol. lėšos'!E129+Lik!E129</f>
        <v>1.8</v>
      </c>
      <c r="F129" s="22">
        <f>SB!F129+'dot.'!F129+'skol. lėšos'!F129+Lik!F129</f>
        <v>0</v>
      </c>
      <c r="G129" s="22">
        <f>SB!G129+'dot.'!G129+'skol. lėšos'!G129+Lik!G129</f>
        <v>0</v>
      </c>
    </row>
    <row r="130" spans="1:7" ht="12.75">
      <c r="A130" s="12" t="s">
        <v>363</v>
      </c>
      <c r="B130" s="109" t="s">
        <v>89</v>
      </c>
      <c r="C130" s="14"/>
      <c r="D130" s="23">
        <f>SB!D130+'dot.'!D130+'skol. lėšos'!D130+Lik!D130</f>
        <v>0.7</v>
      </c>
      <c r="E130" s="23">
        <f>SB!E130+'dot.'!E130+'skol. lėšos'!E130+Lik!E130</f>
        <v>0.7</v>
      </c>
      <c r="F130" s="23">
        <f>SB!F130+'dot.'!F130+'skol. lėšos'!F130+Lik!F130</f>
        <v>0</v>
      </c>
      <c r="G130" s="23">
        <f>SB!G130+'dot.'!G130+'skol. lėšos'!G130+Lik!G130</f>
        <v>0</v>
      </c>
    </row>
    <row r="131" spans="1:7" ht="12.75">
      <c r="A131" s="12" t="s">
        <v>362</v>
      </c>
      <c r="B131" s="25" t="s">
        <v>116</v>
      </c>
      <c r="C131" s="83"/>
      <c r="D131" s="23">
        <f>SB!D131+'dot.'!D131+'skol. lėšos'!D131+Lik!D131</f>
        <v>1.1</v>
      </c>
      <c r="E131" s="23">
        <f>SB!E131+'dot.'!E131+'skol. lėšos'!E131+Lik!E131</f>
        <v>1.1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25.5">
      <c r="A132" s="11" t="s">
        <v>226</v>
      </c>
      <c r="B132" s="108" t="s">
        <v>101</v>
      </c>
      <c r="C132" s="90"/>
      <c r="D132" s="22">
        <f>SB!D132+'dot.'!D132+'skol. lėšos'!D132+Lik!D132</f>
        <v>0</v>
      </c>
      <c r="E132" s="22">
        <f>SB!E132+'dot.'!E132+'skol. lėšos'!E132+Lik!E132</f>
        <v>0</v>
      </c>
      <c r="F132" s="22">
        <f>SB!F132+'dot.'!F132+'skol. lėšos'!F132+Lik!F132</f>
        <v>0</v>
      </c>
      <c r="G132" s="22">
        <f>SB!G132+'dot.'!G132+'skol. lėšos'!G132+Lik!G132</f>
        <v>0</v>
      </c>
    </row>
    <row r="133" spans="1:7" ht="12.75">
      <c r="A133" s="12" t="s">
        <v>227</v>
      </c>
      <c r="B133" s="102" t="s">
        <v>393</v>
      </c>
      <c r="C133" s="90"/>
      <c r="D133" s="23">
        <f>SB!D133+'dot.'!D133+'skol. lėšos'!D133+Lik!D133</f>
        <v>0</v>
      </c>
      <c r="E133" s="23">
        <f>SB!E133+'dot.'!E133+'skol. lėšos'!E133+Lik!E133</f>
        <v>0</v>
      </c>
      <c r="F133" s="23">
        <f>SB!F133+'dot.'!F133+'skol. lėšos'!F133+Lik!F133</f>
        <v>0</v>
      </c>
      <c r="G133" s="23">
        <f>SB!G133+'dot.'!G133+'skol. lėšos'!G133+Lik!G133</f>
        <v>0</v>
      </c>
    </row>
    <row r="134" spans="1:7" ht="38.25">
      <c r="A134" s="11" t="s">
        <v>301</v>
      </c>
      <c r="B134" s="116" t="s">
        <v>103</v>
      </c>
      <c r="C134" s="688" t="s">
        <v>135</v>
      </c>
      <c r="D134" s="22">
        <f>SB!D134+'dot.'!D134+'skol. lėšos'!D134+Lik!D134</f>
        <v>73.5</v>
      </c>
      <c r="E134" s="22">
        <f>SB!E134+'dot.'!E134+'skol. lėšos'!E134+Lik!E134</f>
        <v>72.5</v>
      </c>
      <c r="F134" s="22">
        <f>SB!F134+'dot.'!F134+'skol. lėšos'!F134+Lik!F134</f>
        <v>60.3</v>
      </c>
      <c r="G134" s="22">
        <f>SB!G134+'dot.'!G134+'skol. lėšos'!G134+Lik!G134</f>
        <v>1</v>
      </c>
    </row>
    <row r="135" spans="1:7" ht="12.75">
      <c r="A135" s="12" t="s">
        <v>248</v>
      </c>
      <c r="B135" s="109" t="s">
        <v>87</v>
      </c>
      <c r="C135" s="690"/>
      <c r="D135" s="23">
        <f>SB!D135+'dot.'!D135+'skol. lėšos'!D135+Lik!D135</f>
        <v>42.5</v>
      </c>
      <c r="E135" s="23">
        <f>SB!E135+'dot.'!E135+'skol. lėšos'!E135+Lik!E135</f>
        <v>41.5</v>
      </c>
      <c r="F135" s="23">
        <f>SB!F135+'dot.'!F135+'skol. lėšos'!F135+Lik!F135</f>
        <v>37.3</v>
      </c>
      <c r="G135" s="23">
        <f>SB!G135+'dot.'!G135+'skol. lėšos'!G135+Lik!G135</f>
        <v>1</v>
      </c>
    </row>
    <row r="136" spans="1:7" ht="12.75">
      <c r="A136" s="12" t="s">
        <v>364</v>
      </c>
      <c r="B136" s="81" t="s">
        <v>88</v>
      </c>
      <c r="C136" s="690"/>
      <c r="D136" s="23">
        <f>SB!D136+'dot.'!D136+'skol. lėšos'!D136+Lik!D136</f>
        <v>29</v>
      </c>
      <c r="E136" s="23">
        <f>SB!E136+'dot.'!E136+'skol. lėšos'!E136+Lik!E136</f>
        <v>29</v>
      </c>
      <c r="F136" s="23">
        <f>SB!F136+'dot.'!F136+'skol. lėšos'!F136+Lik!F136</f>
        <v>23</v>
      </c>
      <c r="G136" s="23">
        <f>SB!G136+'dot.'!G136+'skol. lėšos'!G136+Lik!G136</f>
        <v>0</v>
      </c>
    </row>
    <row r="137" spans="1:7" ht="12.75">
      <c r="A137" s="12" t="s">
        <v>364</v>
      </c>
      <c r="B137" s="84" t="s">
        <v>415</v>
      </c>
      <c r="C137" s="689"/>
      <c r="D137" s="23">
        <f>SB!D137+'dot.'!D137+'skol. lėšos'!D137+Lik!D137</f>
        <v>2</v>
      </c>
      <c r="E137" s="23">
        <f>SB!E137+'dot.'!E137+'skol. lėšos'!E137+Lik!E137</f>
        <v>2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25.5">
      <c r="A138" s="15" t="s">
        <v>313</v>
      </c>
      <c r="B138" s="92" t="s">
        <v>180</v>
      </c>
      <c r="C138" s="6" t="s">
        <v>137</v>
      </c>
      <c r="D138" s="22">
        <f>SB!D138+'dot.'!D138+'skol. lėšos'!D138+Lik!D138</f>
        <v>0</v>
      </c>
      <c r="E138" s="22">
        <f>SB!E138+'dot.'!E138+'skol. lėšos'!E138+Lik!E138</f>
        <v>0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8" t="s">
        <v>446</v>
      </c>
      <c r="B139" s="84" t="s">
        <v>447</v>
      </c>
      <c r="C139" s="67"/>
      <c r="D139" s="23">
        <f>SB!D139+'dot.'!D139+'skol. lėšos'!D139+Lik!D139</f>
        <v>0</v>
      </c>
      <c r="E139" s="23">
        <f>SB!E139+'dot.'!E139+'skol. lėšos'!E139+Lik!E139</f>
        <v>0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315</v>
      </c>
      <c r="B140" s="6" t="s">
        <v>74</v>
      </c>
      <c r="C140" s="6" t="s">
        <v>132</v>
      </c>
      <c r="D140" s="22">
        <f>SB!D140+'dot.'!D140+'skol. lėšos'!D140+Lik!D140</f>
        <v>2</v>
      </c>
      <c r="E140" s="22">
        <f>SB!E140+'dot.'!E140+'skol. lėšos'!E140+Lik!E140</f>
        <v>2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2" t="s">
        <v>366</v>
      </c>
      <c r="B141" s="77" t="s">
        <v>106</v>
      </c>
      <c r="C141" s="6"/>
      <c r="D141" s="23">
        <f>SB!D141+'dot.'!D141+'skol. lėšos'!D141+Lik!D141</f>
        <v>2</v>
      </c>
      <c r="E141" s="23">
        <f>SB!E141+'dot.'!E141+'skol. lėšos'!E141+Lik!E141</f>
        <v>2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5" t="s">
        <v>46</v>
      </c>
      <c r="B142" s="6" t="s">
        <v>59</v>
      </c>
      <c r="C142" s="6"/>
      <c r="D142" s="22">
        <f>SB!D142+'dot.'!D142+'skol. lėšos'!D142+Lik!D142</f>
        <v>215.09999999999997</v>
      </c>
      <c r="E142" s="22">
        <f>SB!E142+'dot.'!E142+'skol. lėšos'!E142+Lik!E142</f>
        <v>205.29999999999995</v>
      </c>
      <c r="F142" s="22">
        <f>SB!F142+'dot.'!F142+'skol. lėšos'!F142+Lik!F142</f>
        <v>136</v>
      </c>
      <c r="G142" s="22">
        <f>SB!G142+'dot.'!G142+'skol. lėšos'!G142+Lik!G142</f>
        <v>9.8</v>
      </c>
    </row>
    <row r="143" spans="1:7" ht="25.5">
      <c r="A143" s="15" t="s">
        <v>47</v>
      </c>
      <c r="B143" s="108" t="s">
        <v>101</v>
      </c>
      <c r="C143" s="688" t="s">
        <v>133</v>
      </c>
      <c r="D143" s="22">
        <f>SB!D143+'dot.'!D143+'skol. lėšos'!D143+Lik!D143</f>
        <v>10.8</v>
      </c>
      <c r="E143" s="22">
        <f>SB!E143+'dot.'!E143+'skol. lėšos'!E143+Lik!E143</f>
        <v>10.8</v>
      </c>
      <c r="F143" s="22">
        <f>SB!F143+'dot.'!F143+'skol. lėšos'!F143+Lik!F143</f>
        <v>10.5</v>
      </c>
      <c r="G143" s="22">
        <f>SB!G143+'dot.'!G143+'skol. lėšos'!G143+Lik!G143</f>
        <v>0</v>
      </c>
    </row>
    <row r="144" spans="1:7" ht="16.5" customHeight="1">
      <c r="A144" s="15" t="s">
        <v>117</v>
      </c>
      <c r="B144" s="102" t="s">
        <v>393</v>
      </c>
      <c r="C144" s="689"/>
      <c r="D144" s="22">
        <f>SB!D144+'dot.'!D144+'skol. lėšos'!D144+Lik!D144</f>
        <v>10.8</v>
      </c>
      <c r="E144" s="22">
        <f>SB!E144+'dot.'!E144+'skol. lėšos'!E144+Lik!E144</f>
        <v>10.8</v>
      </c>
      <c r="F144" s="22">
        <f>SB!F144+'dot.'!F144+'skol. lėšos'!F144+Lik!F144</f>
        <v>10.5</v>
      </c>
      <c r="G144" s="22">
        <f>SB!G144+'dot.'!G144+'skol. lėšos'!G144+Lik!G144</f>
        <v>0</v>
      </c>
    </row>
    <row r="145" spans="1:7" ht="38.25">
      <c r="A145" s="11" t="s">
        <v>48</v>
      </c>
      <c r="B145" s="108" t="s">
        <v>103</v>
      </c>
      <c r="C145" s="6" t="s">
        <v>135</v>
      </c>
      <c r="D145" s="22">
        <f>SB!D145+'dot.'!D145+'skol. lėšos'!D145+Lik!D145</f>
        <v>194.59999999999997</v>
      </c>
      <c r="E145" s="22">
        <f>SB!E145+'dot.'!E145+'skol. lėšos'!E145+Lik!E145</f>
        <v>186.09999999999997</v>
      </c>
      <c r="F145" s="22">
        <f>SB!F145+'dot.'!F145+'skol. lėšos'!F145+Lik!F145</f>
        <v>125.5</v>
      </c>
      <c r="G145" s="22">
        <f>SB!G145+'dot.'!G145+'skol. lėšos'!G145+Lik!G145</f>
        <v>8.5</v>
      </c>
    </row>
    <row r="146" spans="1:7" ht="12.75">
      <c r="A146" s="12" t="s">
        <v>248</v>
      </c>
      <c r="B146" s="109" t="s">
        <v>87</v>
      </c>
      <c r="C146" s="67"/>
      <c r="D146" s="23">
        <f>SB!D146+'dot.'!D146+'skol. lėšos'!D146+Lik!D146</f>
        <v>57.300000000000004</v>
      </c>
      <c r="E146" s="23">
        <f>SB!E146+'dot.'!E146+'skol. lėšos'!E146+Lik!E146</f>
        <v>57.300000000000004</v>
      </c>
      <c r="F146" s="23">
        <f>SB!F146+'dot.'!F146+'skol. lėšos'!F146+Lik!F146</f>
        <v>50.7</v>
      </c>
      <c r="G146" s="23">
        <f>SB!G146+'dot.'!G146+'skol. lėšos'!G146+Lik!G146</f>
        <v>0</v>
      </c>
    </row>
    <row r="147" spans="1:7" ht="12.75">
      <c r="A147" s="12" t="s">
        <v>364</v>
      </c>
      <c r="B147" s="79" t="s">
        <v>88</v>
      </c>
      <c r="C147" s="67"/>
      <c r="D147" s="23">
        <f>SB!D147+'dot.'!D147+'skol. lėšos'!D147+Lik!D147</f>
        <v>107.1</v>
      </c>
      <c r="E147" s="23">
        <f>SB!E147+'dot.'!E147+'skol. lėšos'!E147+Lik!E147</f>
        <v>98.6</v>
      </c>
      <c r="F147" s="23">
        <f>SB!F147+'dot.'!F147+'skol. lėšos'!F147+Lik!F147</f>
        <v>74.8</v>
      </c>
      <c r="G147" s="23">
        <f>SB!G147+'dot.'!G147+'skol. lėšos'!G147+Lik!G147</f>
        <v>8.5</v>
      </c>
    </row>
    <row r="148" spans="1:7" ht="12.75">
      <c r="A148" s="12" t="s">
        <v>364</v>
      </c>
      <c r="B148" s="79" t="s">
        <v>415</v>
      </c>
      <c r="C148" s="67"/>
      <c r="D148" s="23">
        <f>SB!D148+'dot.'!D148+'skol. lėšos'!D148+Lik!D148</f>
        <v>0</v>
      </c>
      <c r="E148" s="23">
        <f>SB!E148+'dot.'!E148+'skol. lėšos'!E148+Lik!E148</f>
        <v>0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12.75">
      <c r="A149" s="123" t="s">
        <v>365</v>
      </c>
      <c r="B149" s="79" t="s">
        <v>90</v>
      </c>
      <c r="C149" s="67"/>
      <c r="D149" s="23">
        <f>SB!D149+'dot.'!D149+'skol. lėšos'!D149+Lik!D149</f>
        <v>30.2</v>
      </c>
      <c r="E149" s="23">
        <f>SB!E149+'dot.'!E149+'skol. lėšos'!E149+Lik!E149</f>
        <v>30.2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25.5">
      <c r="A150" s="138" t="s">
        <v>230</v>
      </c>
      <c r="B150" s="92" t="s">
        <v>180</v>
      </c>
      <c r="C150" s="6" t="s">
        <v>137</v>
      </c>
      <c r="D150" s="22">
        <f>SB!D150+'dot.'!D150+'skol. lėšos'!D150+Lik!D150</f>
        <v>0</v>
      </c>
      <c r="E150" s="22">
        <f>SB!E150+'dot.'!E150+'skol. lėšos'!E150+Lik!E150</f>
        <v>0</v>
      </c>
      <c r="F150" s="22">
        <f>SB!F150+'dot.'!F150+'skol. lėšos'!F150+Lik!F150</f>
        <v>0</v>
      </c>
      <c r="G150" s="22">
        <f>SB!G150+'dot.'!G150+'skol. lėšos'!G150+Lik!G150</f>
        <v>0</v>
      </c>
    </row>
    <row r="151" spans="1:7" ht="12.75">
      <c r="A151" s="18" t="s">
        <v>446</v>
      </c>
      <c r="B151" s="84" t="s">
        <v>447</v>
      </c>
      <c r="C151" s="67"/>
      <c r="D151" s="23">
        <f>SB!D151+'dot.'!D151+'skol. lėšos'!D151+Lik!D151</f>
        <v>0</v>
      </c>
      <c r="E151" s="23">
        <f>SB!E151+'dot.'!E151+'skol. lėšos'!E151+Lik!E151</f>
        <v>0</v>
      </c>
      <c r="F151" s="23">
        <f>SB!F151+'dot.'!F151+'skol. lėšos'!F151+Lik!F151</f>
        <v>0</v>
      </c>
      <c r="G151" s="23">
        <f>SB!G151+'dot.'!G151+'skol. lėšos'!G151+Lik!G151</f>
        <v>0</v>
      </c>
    </row>
    <row r="152" spans="1:7" ht="12.75">
      <c r="A152" s="11" t="s">
        <v>231</v>
      </c>
      <c r="B152" s="7" t="s">
        <v>413</v>
      </c>
      <c r="C152" s="6" t="s">
        <v>35</v>
      </c>
      <c r="D152" s="22">
        <f>SB!D152+'dot.'!D152+'skol. lėšos'!D152+Lik!D152</f>
        <v>2</v>
      </c>
      <c r="E152" s="22">
        <f>SB!E152+'dot.'!E152+'skol. lėšos'!E152+Lik!E152</f>
        <v>0.7</v>
      </c>
      <c r="F152" s="22">
        <f>SB!F152+'dot.'!F152+'skol. lėšos'!F152+Lik!F152</f>
        <v>0</v>
      </c>
      <c r="G152" s="22">
        <f>SB!G152+'dot.'!G152+'skol. lėšos'!G152+Lik!G152</f>
        <v>1.3</v>
      </c>
    </row>
    <row r="153" spans="1:7" ht="12.75">
      <c r="A153" s="15"/>
      <c r="B153" s="1" t="s">
        <v>478</v>
      </c>
      <c r="C153" s="83"/>
      <c r="D153" s="23">
        <f>SB!D153+'dot.'!D153+'skol. lėšos'!D153+Lik!D153</f>
        <v>2</v>
      </c>
      <c r="E153" s="23">
        <f>SB!E153+'dot.'!E153+'skol. lėšos'!E153+Lik!E153</f>
        <v>0.7</v>
      </c>
      <c r="F153" s="23">
        <f>SB!F153+'dot.'!F153+'skol. lėšos'!F153+Lik!F153</f>
        <v>0</v>
      </c>
      <c r="G153" s="23">
        <f>SB!G153+'dot.'!G153+'skol. lėšos'!G153+Lik!G153</f>
        <v>1.3</v>
      </c>
    </row>
    <row r="154" spans="1:7" ht="12.75">
      <c r="A154" s="15" t="s">
        <v>477</v>
      </c>
      <c r="B154" s="83" t="s">
        <v>74</v>
      </c>
      <c r="C154" s="83" t="s">
        <v>132</v>
      </c>
      <c r="D154" s="22">
        <f>SB!D154+'dot.'!D154+'skol. lėšos'!D154+Lik!D154</f>
        <v>7.7</v>
      </c>
      <c r="E154" s="22">
        <f>SB!E154+'dot.'!E154+'skol. lėšos'!E154+Lik!E154</f>
        <v>7.7</v>
      </c>
      <c r="F154" s="22">
        <f>SB!F154+'dot.'!F154+'skol. lėšos'!F154+Lik!F154</f>
        <v>0</v>
      </c>
      <c r="G154" s="22">
        <f>SB!G154+'dot.'!G154+'skol. lėšos'!G154+Lik!G154</f>
        <v>0</v>
      </c>
    </row>
    <row r="155" spans="1:7" ht="12.75">
      <c r="A155" s="18" t="s">
        <v>366</v>
      </c>
      <c r="B155" s="77" t="s">
        <v>106</v>
      </c>
      <c r="C155" s="6"/>
      <c r="D155" s="23">
        <f>SB!D155+'dot.'!D155+'skol. lėšos'!D155+Lik!D155</f>
        <v>7.7</v>
      </c>
      <c r="E155" s="23">
        <f>SB!E155+'dot.'!E155+'skol. lėšos'!E155+Lik!E155</f>
        <v>7.7</v>
      </c>
      <c r="F155" s="23">
        <f>SB!F155+'dot.'!F155+'skol. lėšos'!F155+Lik!F155</f>
        <v>0</v>
      </c>
      <c r="G155" s="23">
        <f>SB!G155+'dot.'!G155+'skol. lėšos'!G155+Lik!G155</f>
        <v>0</v>
      </c>
    </row>
    <row r="156" spans="1:7" ht="12.75">
      <c r="A156" s="15" t="s">
        <v>49</v>
      </c>
      <c r="B156" s="6" t="s">
        <v>6</v>
      </c>
      <c r="C156" s="6"/>
      <c r="D156" s="148">
        <f>SB!D156+'dot.'!D156+'skol. lėšos'!D156+Lik!D156</f>
        <v>117.907</v>
      </c>
      <c r="E156" s="148">
        <f>SB!E156+'dot.'!E156+'skol. lėšos'!E156+Lik!E156</f>
        <v>117.207</v>
      </c>
      <c r="F156" s="22">
        <f>SB!F156+'dot.'!F156+'skol. lėšos'!F156+Lik!F156</f>
        <v>85.6</v>
      </c>
      <c r="G156" s="22">
        <f>SB!G156+'dot.'!G156+'skol. lėšos'!G156+Lik!G156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2">
        <f>SB!D157+'dot.'!D157+'skol. lėšos'!D157+Lik!D157</f>
        <v>0.7</v>
      </c>
      <c r="E157" s="22">
        <f>SB!E157+'dot.'!E157+'skol. lėšos'!E157+Lik!E157</f>
        <v>0.7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12.75">
      <c r="A158" s="12" t="s">
        <v>363</v>
      </c>
      <c r="B158" s="109" t="s">
        <v>89</v>
      </c>
      <c r="C158" s="88"/>
      <c r="D158" s="22">
        <f>SB!D158+'dot.'!D158+'skol. lėšos'!D158+Lik!D158</f>
        <v>0</v>
      </c>
      <c r="E158" s="22">
        <f>SB!E158+'dot.'!E158+'skol. lėšos'!E158+Lik!E158</f>
        <v>0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362</v>
      </c>
      <c r="B159" s="25" t="s">
        <v>116</v>
      </c>
      <c r="C159" s="89"/>
      <c r="D159" s="22">
        <f>SB!D159+'dot.'!D159+'skol. lėšos'!D159+Lik!D159</f>
        <v>0.7</v>
      </c>
      <c r="E159" s="22">
        <f>SB!E159+'dot.'!E159+'skol. lėšos'!E159+Lik!E159</f>
        <v>0.7</v>
      </c>
      <c r="F159" s="22">
        <f>SB!F159+'dot.'!F159+'skol. lėšos'!F159+Lik!F159</f>
        <v>0</v>
      </c>
      <c r="G159" s="22">
        <f>SB!G159+'dot.'!G159+'skol. lėšos'!G159+Lik!G159</f>
        <v>0</v>
      </c>
    </row>
    <row r="160" spans="1:7" ht="25.5">
      <c r="A160" s="11" t="s">
        <v>52</v>
      </c>
      <c r="B160" s="108" t="s">
        <v>101</v>
      </c>
      <c r="C160" s="688" t="s">
        <v>133</v>
      </c>
      <c r="D160" s="22">
        <f>SB!D160+'dot.'!D160+'skol. lėšos'!D160+Lik!D160</f>
        <v>10.7</v>
      </c>
      <c r="E160" s="22">
        <f>SB!E160+'dot.'!E160+'skol. lėšos'!E160+Lik!E160</f>
        <v>10.7</v>
      </c>
      <c r="F160" s="22">
        <f>SB!F160+'dot.'!F160+'skol. lėšos'!F160+Lik!F160</f>
        <v>10.5</v>
      </c>
      <c r="G160" s="22">
        <f>SB!G160+'dot.'!G160+'skol. lėšos'!G160+Lik!G160</f>
        <v>0</v>
      </c>
    </row>
    <row r="161" spans="1:7" ht="12.75">
      <c r="A161" s="12" t="s">
        <v>120</v>
      </c>
      <c r="B161" s="102" t="s">
        <v>393</v>
      </c>
      <c r="C161" s="689"/>
      <c r="D161" s="22">
        <f>SB!D161+'dot.'!D161+'skol. lėšos'!D161+Lik!D161</f>
        <v>10.7</v>
      </c>
      <c r="E161" s="22">
        <f>SB!E161+'dot.'!E161+'skol. lėšos'!E161+Lik!E161</f>
        <v>10.7</v>
      </c>
      <c r="F161" s="22">
        <f>SB!F161+'dot.'!F161+'skol. lėšos'!F161+Lik!F161</f>
        <v>10.5</v>
      </c>
      <c r="G161" s="22">
        <f>SB!G161+'dot.'!G161+'skol. lėšos'!G161+Lik!G161</f>
        <v>0</v>
      </c>
    </row>
    <row r="162" spans="1:7" ht="38.25">
      <c r="A162" s="11" t="s">
        <v>53</v>
      </c>
      <c r="B162" s="108" t="s">
        <v>103</v>
      </c>
      <c r="C162" s="6" t="s">
        <v>135</v>
      </c>
      <c r="D162" s="148">
        <f>SB!D162+'dot.'!D162+'skol. lėšos'!D162+Lik!D162</f>
        <v>102.50699999999999</v>
      </c>
      <c r="E162" s="148">
        <f>SB!E162+'dot.'!E162+'skol. lėšos'!E162+Lik!E162</f>
        <v>101.80699999999999</v>
      </c>
      <c r="F162" s="22">
        <f>SB!F162+'dot.'!F162+'skol. lėšos'!F162+Lik!F162</f>
        <v>75.1</v>
      </c>
      <c r="G162" s="22">
        <f>SB!G162+'dot.'!G162+'skol. lėšos'!G162+Lik!G162</f>
        <v>0.7</v>
      </c>
    </row>
    <row r="163" spans="1:7" ht="12.75">
      <c r="A163" s="12" t="s">
        <v>248</v>
      </c>
      <c r="B163" s="109" t="s">
        <v>87</v>
      </c>
      <c r="C163" s="67"/>
      <c r="D163" s="148">
        <f>SB!D163+'dot.'!D163+'skol. lėšos'!D163+Lik!D163</f>
        <v>63.7</v>
      </c>
      <c r="E163" s="148">
        <f>SB!E163+'dot.'!E163+'skol. lėšos'!E163+Lik!E163</f>
        <v>63</v>
      </c>
      <c r="F163" s="22">
        <f>SB!F163+'dot.'!F163+'skol. lėšos'!F163+Lik!F163</f>
        <v>54.300000000000004</v>
      </c>
      <c r="G163" s="22">
        <f>SB!G163+'dot.'!G163+'skol. lėšos'!G163+Lik!G163</f>
        <v>0.7</v>
      </c>
    </row>
    <row r="164" spans="1:7" ht="12.75">
      <c r="A164" s="12" t="s">
        <v>364</v>
      </c>
      <c r="B164" s="79" t="s">
        <v>88</v>
      </c>
      <c r="C164" s="67"/>
      <c r="D164" s="148">
        <f>SB!D164+'dot.'!D164+'skol. lėšos'!D164+Lik!D164</f>
        <v>38.806999999999995</v>
      </c>
      <c r="E164" s="148">
        <f>SB!E164+'dot.'!E164+'skol. lėšos'!E164+Lik!E164</f>
        <v>38.806999999999995</v>
      </c>
      <c r="F164" s="22">
        <f>SB!F164+'dot.'!F164+'skol. lėšos'!F164+Lik!F164</f>
        <v>20.799999999999997</v>
      </c>
      <c r="G164" s="22">
        <f>SB!G164+'dot.'!G164+'skol. lėšos'!G164+Lik!G164</f>
        <v>0</v>
      </c>
    </row>
    <row r="165" spans="1:7" ht="12.75">
      <c r="A165" s="12" t="s">
        <v>364</v>
      </c>
      <c r="B165" s="79" t="s">
        <v>415</v>
      </c>
      <c r="C165" s="67"/>
      <c r="D165" s="22">
        <f>SB!D165+'dot.'!D165+'skol. lėšos'!D165+Lik!D165</f>
        <v>0</v>
      </c>
      <c r="E165" s="22">
        <f>SB!E165+'dot.'!E165+'skol. lėšos'!E165+Lik!E165</f>
        <v>0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25.5">
      <c r="A166" s="15" t="s">
        <v>194</v>
      </c>
      <c r="B166" s="92" t="s">
        <v>180</v>
      </c>
      <c r="C166" s="84"/>
      <c r="D166" s="22">
        <f>SB!D166+'dot.'!D166+'skol. lėšos'!D166+Lik!D166</f>
        <v>0</v>
      </c>
      <c r="E166" s="22">
        <f>SB!E166+'dot.'!E166+'skol. lėšos'!E166+Lik!E166</f>
        <v>0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8" t="s">
        <v>446</v>
      </c>
      <c r="B167" s="84" t="s">
        <v>447</v>
      </c>
      <c r="C167" s="67"/>
      <c r="D167" s="22">
        <f>SB!D167+'dot.'!D167+'skol. lėšos'!D167+Lik!D167</f>
        <v>0</v>
      </c>
      <c r="E167" s="22">
        <f>SB!E167+'dot.'!E167+'skol. lėšos'!E167+Lik!E167</f>
        <v>0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5" customHeight="1">
      <c r="A168" s="15" t="s">
        <v>464</v>
      </c>
      <c r="B168" s="6" t="s">
        <v>74</v>
      </c>
      <c r="C168" s="6" t="s">
        <v>132</v>
      </c>
      <c r="D168" s="22">
        <f>SB!D168+'dot.'!D168+'skol. lėšos'!D168+Lik!D168</f>
        <v>4</v>
      </c>
      <c r="E168" s="22">
        <f>SB!E168+'dot.'!E168+'skol. lėšos'!E168+Lik!E168</f>
        <v>4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12.75">
      <c r="A169" s="12" t="s">
        <v>366</v>
      </c>
      <c r="B169" s="77" t="s">
        <v>106</v>
      </c>
      <c r="C169" s="90"/>
      <c r="D169" s="22">
        <f>SB!D169+'dot.'!D169+'skol. lėšos'!D169+Lik!D169</f>
        <v>4</v>
      </c>
      <c r="E169" s="22">
        <f>SB!E169+'dot.'!E169+'skol. lėšos'!E169+Lik!E169</f>
        <v>4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54</v>
      </c>
      <c r="B170" s="6" t="s">
        <v>7</v>
      </c>
      <c r="C170" s="6"/>
      <c r="D170" s="148">
        <f>SB!D170+'dot.'!D170+'skol. lėšos'!D170+Lik!D170</f>
        <v>129.718</v>
      </c>
      <c r="E170" s="148">
        <f>SB!E170+'dot.'!E170+'skol. lėšos'!E170+Lik!E170</f>
        <v>118.818</v>
      </c>
      <c r="F170" s="148">
        <f>SB!F170+'dot.'!F170+'skol. lėšos'!F170+Lik!F170</f>
        <v>87</v>
      </c>
      <c r="G170" s="22">
        <f>SB!G170+'dot.'!G170+'skol. lėšos'!G170+Lik!G170</f>
        <v>10.9</v>
      </c>
    </row>
    <row r="171" spans="1:7" ht="12.75">
      <c r="A171" s="11" t="s">
        <v>56</v>
      </c>
      <c r="B171" s="7" t="s">
        <v>100</v>
      </c>
      <c r="C171" s="14" t="s">
        <v>131</v>
      </c>
      <c r="D171" s="22">
        <f>SB!D171+'dot.'!D171+'skol. lėšos'!D171+Lik!D171</f>
        <v>1.5</v>
      </c>
      <c r="E171" s="22">
        <f>SB!E171+'dot.'!E171+'skol. lėšos'!E171+Lik!E171</f>
        <v>1.5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12.75">
      <c r="A172" s="12" t="s">
        <v>363</v>
      </c>
      <c r="B172" s="117" t="s">
        <v>89</v>
      </c>
      <c r="C172" s="14"/>
      <c r="D172" s="22">
        <f>SB!D172+'dot.'!D172+'skol. lėšos'!D172+Lik!D172</f>
        <v>0.1</v>
      </c>
      <c r="E172" s="22">
        <f>SB!E172+'dot.'!E172+'skol. lėšos'!E172+Lik!E172</f>
        <v>0.1</v>
      </c>
      <c r="F172" s="22">
        <f>SB!F172+'dot.'!F172+'skol. lėšos'!F172+Lik!F172</f>
        <v>0</v>
      </c>
      <c r="G172" s="22">
        <f>SB!G172+'dot.'!G172+'skol. lėšos'!G172+Lik!G172</f>
        <v>0</v>
      </c>
    </row>
    <row r="173" spans="1:7" ht="15" customHeight="1">
      <c r="A173" s="12" t="s">
        <v>362</v>
      </c>
      <c r="B173" s="172" t="s">
        <v>142</v>
      </c>
      <c r="C173" s="90"/>
      <c r="D173" s="22">
        <f>SB!D173+'dot.'!D173+'skol. lėšos'!D173+Lik!D173</f>
        <v>1.4</v>
      </c>
      <c r="E173" s="22">
        <f>SB!E173+'dot.'!E173+'skol. lėšos'!E173+Lik!E173</f>
        <v>1.4</v>
      </c>
      <c r="F173" s="22">
        <f>SB!F173+'dot.'!F173+'skol. lėšos'!F173+Lik!F173</f>
        <v>0</v>
      </c>
      <c r="G173" s="22">
        <f>SB!G173+'dot.'!G173+'skol. lėšos'!G173+Lik!G173</f>
        <v>0</v>
      </c>
    </row>
    <row r="174" spans="1:7" ht="28.5" customHeight="1">
      <c r="A174" s="11" t="s">
        <v>57</v>
      </c>
      <c r="B174" s="108" t="s">
        <v>101</v>
      </c>
      <c r="C174" s="688" t="s">
        <v>133</v>
      </c>
      <c r="D174" s="22">
        <f>SB!D174+'dot.'!D174+'skol. lėšos'!D174+Lik!D174</f>
        <v>9.8</v>
      </c>
      <c r="E174" s="22">
        <f>SB!E174+'dot.'!E174+'skol. lėšos'!E174+Lik!E174</f>
        <v>9.8</v>
      </c>
      <c r="F174" s="22">
        <f>SB!F174+'dot.'!F174+'skol. lėšos'!F174+Lik!F174</f>
        <v>9.6</v>
      </c>
      <c r="G174" s="22">
        <f>SB!G174+'dot.'!G174+'skol. lėšos'!G174+Lik!G174</f>
        <v>0</v>
      </c>
    </row>
    <row r="175" spans="1:7" ht="15" customHeight="1">
      <c r="A175" s="12" t="s">
        <v>123</v>
      </c>
      <c r="B175" s="102" t="s">
        <v>393</v>
      </c>
      <c r="C175" s="689"/>
      <c r="D175" s="22">
        <f>SB!D175+'dot.'!D175+'skol. lėšos'!D175+Lik!D175</f>
        <v>9.8</v>
      </c>
      <c r="E175" s="22">
        <f>SB!E175+'dot.'!E175+'skol. lėšos'!E175+Lik!E175</f>
        <v>9.8</v>
      </c>
      <c r="F175" s="22">
        <f>SB!F175+'dot.'!F175+'skol. lėšos'!F175+Lik!F175</f>
        <v>9.6</v>
      </c>
      <c r="G175" s="22">
        <f>SB!G175+'dot.'!G175+'skol. lėšos'!G175+Lik!G175</f>
        <v>0</v>
      </c>
    </row>
    <row r="176" spans="1:7" ht="38.25">
      <c r="A176" s="11" t="s">
        <v>195</v>
      </c>
      <c r="B176" s="108" t="s">
        <v>103</v>
      </c>
      <c r="C176" s="688" t="s">
        <v>135</v>
      </c>
      <c r="D176" s="148">
        <f>SB!D176+'dot.'!D176+'skol. lėšos'!D176+Lik!D176</f>
        <v>116.01799999999999</v>
      </c>
      <c r="E176" s="148">
        <f>SB!E176+'dot.'!E176+'skol. lėšos'!E176+Lik!E176</f>
        <v>105.118</v>
      </c>
      <c r="F176" s="148">
        <f>SB!F176+'dot.'!F176+'skol. lėšos'!F176+Lik!F176</f>
        <v>77.4</v>
      </c>
      <c r="G176" s="22">
        <f>SB!G176+'dot.'!G176+'skol. lėšos'!G176+Lik!G176</f>
        <v>10.9</v>
      </c>
    </row>
    <row r="177" spans="1:7" ht="12.75">
      <c r="A177" s="12" t="s">
        <v>248</v>
      </c>
      <c r="B177" s="117" t="s">
        <v>87</v>
      </c>
      <c r="C177" s="690"/>
      <c r="D177" s="235">
        <f>SB!D177+'dot.'!D177+'skol. lėšos'!D177+Lik!D177</f>
        <v>63.5</v>
      </c>
      <c r="E177" s="235">
        <f>SB!E177+'dot.'!E177+'skol. lėšos'!E177+Lik!E177</f>
        <v>63.5</v>
      </c>
      <c r="F177" s="235">
        <f>SB!F177+'dot.'!F177+'skol. lėšos'!F177+Lik!F177</f>
        <v>54.6</v>
      </c>
      <c r="G177" s="23">
        <f>SB!G177+'dot.'!G177+'skol. lėšos'!G177+Lik!G177</f>
        <v>0</v>
      </c>
    </row>
    <row r="178" spans="1:7" ht="12.75">
      <c r="A178" s="12" t="s">
        <v>364</v>
      </c>
      <c r="B178" s="102" t="s">
        <v>88</v>
      </c>
      <c r="C178" s="690"/>
      <c r="D178" s="150">
        <f>SB!D178+'dot.'!D178+'skol. lėšos'!D178+Lik!D178</f>
        <v>28.918</v>
      </c>
      <c r="E178" s="150">
        <f>SB!E178+'dot.'!E178+'skol. lėšos'!E178+Lik!E178</f>
        <v>25.918</v>
      </c>
      <c r="F178" s="23">
        <f>SB!F178+'dot.'!F178+'skol. lėšos'!F178+Lik!F178</f>
        <v>14.9</v>
      </c>
      <c r="G178" s="23">
        <f>SB!G178+'dot.'!G178+'skol. lėšos'!G178+Lik!G178</f>
        <v>3</v>
      </c>
    </row>
    <row r="179" spans="1:7" ht="12.75">
      <c r="A179" s="12" t="s">
        <v>364</v>
      </c>
      <c r="B179" s="102" t="s">
        <v>415</v>
      </c>
      <c r="C179" s="690"/>
      <c r="D179" s="23">
        <f>SB!D179+'dot.'!D179+'skol. lėšos'!D179+Lik!D179</f>
        <v>7.9</v>
      </c>
      <c r="E179" s="23">
        <f>SB!E179+'dot.'!E179+'skol. lėšos'!E179+Lik!E179</f>
        <v>0</v>
      </c>
      <c r="F179" s="23">
        <f>SB!F179+'dot.'!F179+'skol. lėšos'!F179+Lik!F179</f>
        <v>0</v>
      </c>
      <c r="G179" s="23">
        <f>SB!G179+'dot.'!G179+'skol. lėšos'!G179+Lik!G179</f>
        <v>7.9</v>
      </c>
    </row>
    <row r="180" spans="1:7" ht="12.75">
      <c r="A180" s="17" t="s">
        <v>153</v>
      </c>
      <c r="B180" s="102" t="s">
        <v>162</v>
      </c>
      <c r="C180" s="689"/>
      <c r="D180" s="23">
        <f>SB!D180+'dot.'!D180+'skol. lėšos'!D180+Lik!D180</f>
        <v>15.7</v>
      </c>
      <c r="E180" s="23">
        <f>SB!E180+'dot.'!E180+'skol. lėšos'!E180+Lik!E180</f>
        <v>15.7</v>
      </c>
      <c r="F180" s="23">
        <f>SB!F180+'dot.'!F180+'skol. lėšos'!F180+Lik!F180</f>
        <v>7.9</v>
      </c>
      <c r="G180" s="23">
        <f>SB!G180+'dot.'!G180+'skol. lėšos'!G180+Lik!G180</f>
        <v>0</v>
      </c>
    </row>
    <row r="181" spans="1:7" ht="25.5">
      <c r="A181" s="11" t="s">
        <v>196</v>
      </c>
      <c r="B181" s="92" t="s">
        <v>180</v>
      </c>
      <c r="C181" s="6" t="s">
        <v>137</v>
      </c>
      <c r="D181" s="22">
        <f>SB!D181+'dot.'!D181+'skol. lėšos'!D181+Lik!D181</f>
        <v>0</v>
      </c>
      <c r="E181" s="22">
        <f>SB!E181+'dot.'!E181+'skol. lėšos'!E181+Lik!E181</f>
        <v>0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2.75">
      <c r="A182" s="18" t="s">
        <v>446</v>
      </c>
      <c r="B182" s="84" t="s">
        <v>447</v>
      </c>
      <c r="C182" s="67"/>
      <c r="D182" s="22">
        <f>SB!D182+'dot.'!D182+'skol. lėšos'!D182+Lik!D182</f>
        <v>0</v>
      </c>
      <c r="E182" s="22">
        <f>SB!E182+'dot.'!E182+'skol. lėšos'!E182+Lik!E182</f>
        <v>0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3.5" customHeight="1">
      <c r="A183" s="11" t="s">
        <v>377</v>
      </c>
      <c r="B183" s="6" t="s">
        <v>74</v>
      </c>
      <c r="C183" s="6" t="s">
        <v>132</v>
      </c>
      <c r="D183" s="22">
        <f>SB!D183+'dot.'!D183+'skol. lėšos'!D183+Lik!D183</f>
        <v>2.4</v>
      </c>
      <c r="E183" s="22">
        <f>SB!E183+'dot.'!E183+'skol. lėšos'!E183+Lik!E183</f>
        <v>2.4</v>
      </c>
      <c r="F183" s="22">
        <f>SB!F183+'dot.'!F183+'skol. lėšos'!F183+Lik!F183</f>
        <v>0</v>
      </c>
      <c r="G183" s="22">
        <f>SB!G183+'dot.'!G183+'skol. lėšos'!G183+Lik!G183</f>
        <v>0</v>
      </c>
    </row>
    <row r="184" spans="1:7" ht="13.5" customHeight="1">
      <c r="A184" s="12" t="s">
        <v>366</v>
      </c>
      <c r="B184" s="77" t="s">
        <v>106</v>
      </c>
      <c r="C184" s="6"/>
      <c r="D184" s="22">
        <f>SB!D184+'dot.'!D184+'skol. lėšos'!D184+Lik!D184</f>
        <v>2.4</v>
      </c>
      <c r="E184" s="22">
        <f>SB!E184+'dot.'!E184+'skol. lėšos'!E184+Lik!E184</f>
        <v>2.4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82" t="s">
        <v>58</v>
      </c>
      <c r="B185" s="6" t="s">
        <v>440</v>
      </c>
      <c r="C185" s="84"/>
      <c r="D185" s="148">
        <f>SB!D185+'dot.'!D185+'skol. lėšos'!D185+Lik!D185</f>
        <v>593.1250000000001</v>
      </c>
      <c r="E185" s="148">
        <f>SB!E185+'dot.'!E185+'skol. lėšos'!E185+Lik!E185</f>
        <v>569.4250000000002</v>
      </c>
      <c r="F185" s="22">
        <f>SB!F185+'dot.'!F185+'skol. lėšos'!F185+Lik!F185</f>
        <v>408.29999999999995</v>
      </c>
      <c r="G185" s="22">
        <f>SB!G185+'dot.'!G185+'skol. lėšos'!G185+Lik!G185</f>
        <v>23.700000000000003</v>
      </c>
    </row>
    <row r="186" spans="1:7" ht="16.5" customHeight="1">
      <c r="A186" s="11" t="s">
        <v>60</v>
      </c>
      <c r="B186" s="7" t="s">
        <v>100</v>
      </c>
      <c r="C186" s="6" t="s">
        <v>131</v>
      </c>
      <c r="D186" s="148">
        <f>SB!D186+'dot.'!D186+'skol. lėšos'!D186+Lik!D186</f>
        <v>5.5</v>
      </c>
      <c r="E186" s="22">
        <f>SB!E186+'dot.'!E186+'skol. lėšos'!E186+Lik!E186</f>
        <v>5.5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12.75">
      <c r="A187" s="12" t="s">
        <v>363</v>
      </c>
      <c r="B187" s="79" t="s">
        <v>89</v>
      </c>
      <c r="C187" s="79"/>
      <c r="D187" s="22">
        <f>SB!D187+'dot.'!D187+'skol. lėšos'!D187+Lik!D187</f>
        <v>1.6</v>
      </c>
      <c r="E187" s="22">
        <f>SB!E187+'dot.'!E187+'skol. lėšos'!E187+Lik!E187</f>
        <v>1.6</v>
      </c>
      <c r="F187" s="22">
        <f>SB!F187+'dot.'!F187+'skol. lėšos'!F187+Lik!F187</f>
        <v>0</v>
      </c>
      <c r="G187" s="22">
        <f>SB!G187+'dot.'!G187+'skol. lėšos'!G187+Lik!G187</f>
        <v>0</v>
      </c>
    </row>
    <row r="188" spans="1:7" ht="12.75">
      <c r="A188" s="12" t="s">
        <v>362</v>
      </c>
      <c r="B188" s="79" t="s">
        <v>116</v>
      </c>
      <c r="C188" s="77"/>
      <c r="D188" s="22">
        <f>SB!D188+'dot.'!D188+'skol. lėšos'!D188+Lik!D188</f>
        <v>3.9000000000000004</v>
      </c>
      <c r="E188" s="22">
        <f>SB!E188+'dot.'!E188+'skol. lėšos'!E188+Lik!E188</f>
        <v>3.9000000000000004</v>
      </c>
      <c r="F188" s="22">
        <f>SB!F188+'dot.'!F188+'skol. lėšos'!F188+Lik!F188</f>
        <v>0</v>
      </c>
      <c r="G188" s="22">
        <f>SB!G188+'dot.'!G188+'skol. lėšos'!G188+Lik!G188</f>
        <v>0</v>
      </c>
    </row>
    <row r="189" spans="1:7" ht="25.5">
      <c r="A189" s="16" t="s">
        <v>61</v>
      </c>
      <c r="B189" s="108" t="s">
        <v>101</v>
      </c>
      <c r="C189" s="688" t="s">
        <v>133</v>
      </c>
      <c r="D189" s="148">
        <f>SB!D189+'dot.'!D189+'skol. lėšos'!D189+Lik!D189</f>
        <v>31.3</v>
      </c>
      <c r="E189" s="22">
        <f>SB!E189+'dot.'!E189+'skol. lėšos'!E189+Lik!E189</f>
        <v>31.3</v>
      </c>
      <c r="F189" s="22">
        <f>SB!F189+'dot.'!F189+'skol. lėšos'!F189+Lik!F189</f>
        <v>30.6</v>
      </c>
      <c r="G189" s="22">
        <f>SB!G189+'dot.'!G189+'skol. lėšos'!G189+Lik!G189</f>
        <v>0</v>
      </c>
    </row>
    <row r="190" spans="1:7" ht="12.75">
      <c r="A190" s="173"/>
      <c r="B190" s="102" t="s">
        <v>393</v>
      </c>
      <c r="C190" s="689"/>
      <c r="D190" s="22">
        <f>SB!D190+'dot.'!D190+'skol. lėšos'!D190+Lik!D190</f>
        <v>31.3</v>
      </c>
      <c r="E190" s="22">
        <f>SB!E190+'dot.'!E190+'skol. lėšos'!E190+Lik!E190</f>
        <v>31.3</v>
      </c>
      <c r="F190" s="22">
        <f>SB!F190+'dot.'!F190+'skol. lėšos'!F190+Lik!F190</f>
        <v>30.6</v>
      </c>
      <c r="G190" s="22">
        <f>SB!G190+'dot.'!G190+'skol. lėšos'!G190+Lik!G190</f>
        <v>0</v>
      </c>
    </row>
    <row r="191" spans="1:7" ht="38.25" customHeight="1">
      <c r="A191" s="11" t="s">
        <v>198</v>
      </c>
      <c r="B191" s="108" t="s">
        <v>103</v>
      </c>
      <c r="C191" s="14" t="s">
        <v>135</v>
      </c>
      <c r="D191" s="148">
        <f>SB!D191+'dot.'!D191+'skol. lėšos'!D191+Lik!D191</f>
        <v>536.325</v>
      </c>
      <c r="E191" s="148">
        <f>SB!E191+'dot.'!E191+'skol. lėšos'!E191+Lik!E191</f>
        <v>513.9250000000001</v>
      </c>
      <c r="F191" s="148">
        <f>SB!F191+'dot.'!F191+'skol. lėšos'!F191+Lik!F191</f>
        <v>377.69999999999993</v>
      </c>
      <c r="G191" s="148">
        <f>SB!G191+'dot.'!G191+'skol. lėšos'!G191+Lik!G191</f>
        <v>22.4</v>
      </c>
    </row>
    <row r="192" spans="1:7" ht="14.25" customHeight="1">
      <c r="A192" s="17" t="s">
        <v>248</v>
      </c>
      <c r="B192" s="109" t="s">
        <v>87</v>
      </c>
      <c r="C192" s="177"/>
      <c r="D192" s="148">
        <f>SB!D192+'dot.'!D192+'skol. lėšos'!D192+Lik!D192</f>
        <v>268.30000000000007</v>
      </c>
      <c r="E192" s="148">
        <f>SB!E192+'dot.'!E192+'skol. lėšos'!E192+Lik!E192</f>
        <v>266</v>
      </c>
      <c r="F192" s="22">
        <f>SB!F192+'dot.'!F192+'skol. lėšos'!F192+Lik!F192</f>
        <v>232.29999999999998</v>
      </c>
      <c r="G192" s="22">
        <f>SB!G192+'dot.'!G192+'skol. lėšos'!G192+Lik!G192</f>
        <v>2.3</v>
      </c>
    </row>
    <row r="193" spans="1:12" ht="12.75">
      <c r="A193" s="17" t="s">
        <v>364</v>
      </c>
      <c r="B193" s="79" t="s">
        <v>88</v>
      </c>
      <c r="C193" s="178"/>
      <c r="D193" s="148">
        <f>SB!D193+'dot.'!D193+'skol. lėšos'!D193+Lik!D193</f>
        <v>212.225</v>
      </c>
      <c r="E193" s="148">
        <f>SB!E193+'dot.'!E193+'skol. lėšos'!E193+Lik!E193</f>
        <v>200.025</v>
      </c>
      <c r="F193" s="22">
        <f>SB!F193+'dot.'!F193+'skol. lėšos'!F193+Lik!F193</f>
        <v>137.5</v>
      </c>
      <c r="G193" s="22">
        <f>SB!G193+'dot.'!G193+'skol. lėšos'!G193+Lik!G193</f>
        <v>12.2</v>
      </c>
      <c r="L193" s="2" t="s">
        <v>91</v>
      </c>
    </row>
    <row r="194" spans="1:7" ht="12.75">
      <c r="A194" s="17" t="s">
        <v>364</v>
      </c>
      <c r="B194" s="79" t="s">
        <v>415</v>
      </c>
      <c r="C194" s="178"/>
      <c r="D194" s="22">
        <f>SB!D194+'dot.'!D194+'skol. lėšos'!D194+Lik!D194</f>
        <v>9.9</v>
      </c>
      <c r="E194" s="22">
        <f>SB!E194+'dot.'!E194+'skol. lėšos'!E194+Lik!E194</f>
        <v>2</v>
      </c>
      <c r="F194" s="22">
        <f>SB!F194+'dot.'!F194+'skol. lėšos'!F194+Lik!F194</f>
        <v>0</v>
      </c>
      <c r="G194" s="22">
        <f>SB!G194+'dot.'!G194+'skol. lėšos'!G194+Lik!G194</f>
        <v>7.9</v>
      </c>
    </row>
    <row r="195" spans="1:7" ht="15" customHeight="1">
      <c r="A195" s="17" t="s">
        <v>365</v>
      </c>
      <c r="B195" s="79" t="s">
        <v>90</v>
      </c>
      <c r="C195" s="76"/>
      <c r="D195" s="22">
        <f>SB!D195+'dot.'!D195+'skol. lėšos'!D195+Lik!D195</f>
        <v>30.2</v>
      </c>
      <c r="E195" s="22">
        <f>SB!E195+'dot.'!E195+'skol. lėšos'!E195+Lik!E195</f>
        <v>30.2</v>
      </c>
      <c r="F195" s="22">
        <f>SB!F195+'dot.'!F195+'skol. lėšos'!F195+Lik!F195</f>
        <v>0</v>
      </c>
      <c r="G195" s="22">
        <f>SB!G195+'dot.'!G195+'skol. lėšos'!G195+Lik!G195</f>
        <v>0</v>
      </c>
    </row>
    <row r="196" spans="1:7" ht="15" customHeight="1">
      <c r="A196" s="173" t="s">
        <v>153</v>
      </c>
      <c r="B196" s="81" t="s">
        <v>162</v>
      </c>
      <c r="C196" s="202"/>
      <c r="D196" s="22">
        <f>SB!D196+'dot.'!D196+'skol. lėšos'!D196+Lik!D196</f>
        <v>15.7</v>
      </c>
      <c r="E196" s="22">
        <f>SB!E196+'dot.'!E196+'skol. lėšos'!E196+Lik!E196</f>
        <v>15.7</v>
      </c>
      <c r="F196" s="22">
        <f>SB!F196+'dot.'!F196+'skol. lėšos'!F196+Lik!F196</f>
        <v>7.9</v>
      </c>
      <c r="G196" s="22">
        <f>SB!G196+'dot.'!G196+'skol. lėšos'!G196+Lik!G196</f>
        <v>0</v>
      </c>
    </row>
    <row r="197" spans="1:7" ht="25.5">
      <c r="A197" s="11" t="s">
        <v>200</v>
      </c>
      <c r="B197" s="203" t="s">
        <v>180</v>
      </c>
      <c r="C197" s="6"/>
      <c r="D197" s="22">
        <f>SB!D197+'dot.'!D197+'skol. lėšos'!D197+Lik!D197</f>
        <v>0</v>
      </c>
      <c r="E197" s="22">
        <f>SB!E197+'dot.'!E197+'skol. lėšos'!E197+Lik!E197</f>
        <v>0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2"/>
      <c r="B198" s="84" t="s">
        <v>447</v>
      </c>
      <c r="C198" s="90"/>
      <c r="D198" s="22">
        <f>SB!D198+'dot.'!D198+'skol. lėšos'!D198+Lik!D198</f>
        <v>0</v>
      </c>
      <c r="E198" s="22">
        <f>SB!E198+'dot.'!E198+'skol. lėšos'!E198+Lik!E198</f>
        <v>0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.75">
      <c r="A199" s="11" t="s">
        <v>492</v>
      </c>
      <c r="B199" s="90" t="s">
        <v>74</v>
      </c>
      <c r="C199" s="71" t="s">
        <v>132</v>
      </c>
      <c r="D199" s="22">
        <f>SB!D199+'dot.'!D199+'skol. lėšos'!D199+Lik!D199</f>
        <v>18</v>
      </c>
      <c r="E199" s="22">
        <f>SB!E199+'dot.'!E199+'skol. lėšos'!E199+Lik!E199</f>
        <v>18</v>
      </c>
      <c r="F199" s="22">
        <f>SB!F199+'dot.'!F199+'skol. lėšos'!F199+Lik!F199</f>
        <v>0</v>
      </c>
      <c r="G199" s="22">
        <f>SB!G199+'dot.'!G199+'skol. lėšos'!G199+Lik!G199</f>
        <v>0</v>
      </c>
    </row>
    <row r="200" spans="1:7" ht="12.75">
      <c r="A200" s="12" t="s">
        <v>366</v>
      </c>
      <c r="B200" s="84" t="s">
        <v>106</v>
      </c>
      <c r="C200" s="5"/>
      <c r="D200" s="22">
        <f>SB!D200+'dot.'!D200+'skol. lėšos'!D200+Lik!D200</f>
        <v>18</v>
      </c>
      <c r="E200" s="22">
        <f>SB!E200+'dot.'!E200+'skol. lėšos'!E200+Lik!E200</f>
        <v>18</v>
      </c>
      <c r="F200" s="22">
        <f>SB!F200+'dot.'!F200+'skol. lėšos'!F200+Lik!F200</f>
        <v>0</v>
      </c>
      <c r="G200" s="22">
        <f>SB!G200+'dot.'!G200+'skol. lėšos'!G200+Lik!G200</f>
        <v>0</v>
      </c>
    </row>
    <row r="201" spans="1:7" ht="12" customHeight="1">
      <c r="A201" s="11" t="s">
        <v>320</v>
      </c>
      <c r="B201" s="7" t="s">
        <v>145</v>
      </c>
      <c r="C201" s="71" t="s">
        <v>35</v>
      </c>
      <c r="D201" s="22">
        <f>SB!D201+'dot.'!D201+'skol. lėšos'!D201+Lik!D201</f>
        <v>2</v>
      </c>
      <c r="E201" s="22">
        <f>SB!E201+'dot.'!E201+'skol. lėšos'!E201+Lik!E201</f>
        <v>0.7</v>
      </c>
      <c r="F201" s="22">
        <f>SB!F201+'dot.'!F201+'skol. lėšos'!F201+Lik!F201</f>
        <v>0</v>
      </c>
      <c r="G201" s="22">
        <f>SB!G201+'dot.'!G201+'skol. lėšos'!G201+Lik!G201</f>
        <v>1.3</v>
      </c>
    </row>
    <row r="202" spans="1:7" ht="12.75">
      <c r="A202" s="12" t="s">
        <v>368</v>
      </c>
      <c r="B202" s="79" t="s">
        <v>401</v>
      </c>
      <c r="C202" s="1"/>
      <c r="D202" s="22">
        <f>SB!D202+'dot.'!D202+'skol. lėšos'!D202+Lik!D202</f>
        <v>2</v>
      </c>
      <c r="E202" s="22">
        <f>SB!E202+'dot.'!E202+'skol. lėšos'!E202+Lik!E202</f>
        <v>0.7</v>
      </c>
      <c r="F202" s="22">
        <f>SB!F202+'dot.'!F202+'skol. lėšos'!F202+Lik!F202</f>
        <v>0</v>
      </c>
      <c r="G202" s="22">
        <f>SB!G202+'dot.'!G202+'skol. lėšos'!G202+Lik!G202</f>
        <v>1.3</v>
      </c>
    </row>
    <row r="203" spans="1:7" ht="12.75">
      <c r="A203" s="11" t="s">
        <v>62</v>
      </c>
      <c r="B203" s="6" t="s">
        <v>108</v>
      </c>
      <c r="C203" s="5"/>
      <c r="D203" s="148">
        <f>SB!D203+'dot.'!D203+'skol. lėšos'!D203+Lik!D203</f>
        <v>151.358</v>
      </c>
      <c r="E203" s="148">
        <f>SB!E203+'dot.'!E203+'skol. lėšos'!E203+Lik!E203</f>
        <v>151.358</v>
      </c>
      <c r="F203" s="22">
        <f>SB!F203+'dot.'!F203+'skol. lėšos'!F203+Lik!F203</f>
        <v>131</v>
      </c>
      <c r="G203" s="22">
        <f>SB!G203+'dot.'!G203+'skol. lėšos'!G203+Lik!G203</f>
        <v>0</v>
      </c>
    </row>
    <row r="204" spans="1:7" ht="26.25" customHeight="1">
      <c r="A204" s="12" t="s">
        <v>63</v>
      </c>
      <c r="B204" s="116" t="s">
        <v>101</v>
      </c>
      <c r="C204" s="7" t="s">
        <v>133</v>
      </c>
      <c r="D204" s="148">
        <f>SB!D204+'dot.'!D204+'skol. lėšos'!D204+Lik!D204</f>
        <v>151.358</v>
      </c>
      <c r="E204" s="148">
        <f>SB!E204+'dot.'!E204+'skol. lėšos'!E204+Lik!E204</f>
        <v>151.358</v>
      </c>
      <c r="F204" s="22">
        <f>SB!F204+'dot.'!F204+'skol. lėšos'!F204+Lik!F204</f>
        <v>131</v>
      </c>
      <c r="G204" s="22">
        <f>SB!G204+'dot.'!G204+'skol. lėšos'!G204+Lik!G204</f>
        <v>0</v>
      </c>
    </row>
    <row r="205" spans="1:7" ht="12.75">
      <c r="A205" s="11" t="s">
        <v>64</v>
      </c>
      <c r="B205" s="131" t="s">
        <v>579</v>
      </c>
      <c r="C205" s="7"/>
      <c r="D205" s="148">
        <f>SB!D205+'dot.'!D205+'skol. lėšos'!D205+Lik!D205</f>
        <v>240.878</v>
      </c>
      <c r="E205" s="148">
        <f>SB!E205+'dot.'!E205+'skol. lėšos'!E205+Lik!E205</f>
        <v>18</v>
      </c>
      <c r="F205" s="148">
        <f>SB!F205+'dot.'!F205+'skol. lėšos'!F205+Lik!F205</f>
        <v>0</v>
      </c>
      <c r="G205" s="148">
        <f>SB!G205+'dot.'!G205+'skol. lėšos'!G205+Lik!G205</f>
        <v>222.878</v>
      </c>
    </row>
    <row r="206" spans="1:7" ht="12.75">
      <c r="A206" s="12" t="s">
        <v>65</v>
      </c>
      <c r="B206" s="7" t="s">
        <v>145</v>
      </c>
      <c r="C206" s="694" t="s">
        <v>35</v>
      </c>
      <c r="D206" s="148">
        <f>SB!D206+'dot.'!D206+'skol. lėšos'!D206+Lik!D206</f>
        <v>240.878</v>
      </c>
      <c r="E206" s="148">
        <f>SB!E206+'dot.'!E206+'skol. lėšos'!E206+Lik!E206</f>
        <v>18</v>
      </c>
      <c r="F206" s="148">
        <f>SB!F206+'dot.'!F206+'skol. lėšos'!F206+Lik!F206</f>
        <v>0</v>
      </c>
      <c r="G206" s="148">
        <f>SB!G206+'dot.'!G206+'skol. lėšos'!G206+Lik!G206</f>
        <v>222.878</v>
      </c>
    </row>
    <row r="207" spans="1:7" ht="12.75">
      <c r="A207" s="12" t="s">
        <v>126</v>
      </c>
      <c r="B207" s="79" t="s">
        <v>71</v>
      </c>
      <c r="C207" s="695"/>
      <c r="D207" s="22">
        <f>SB!D207+'dot.'!D207+'skol. lėšos'!D207+Lik!D207</f>
        <v>18</v>
      </c>
      <c r="E207" s="22">
        <f>SB!E207+'dot.'!E207+'skol. lėšos'!E207+Lik!E207</f>
        <v>18</v>
      </c>
      <c r="F207" s="22">
        <f>SB!F207+'dot.'!F207+'skol. lėšos'!F207+Lik!F207</f>
        <v>0</v>
      </c>
      <c r="G207" s="22">
        <f>SB!G207+'dot.'!G207+'skol. lėšos'!G207+Lik!G207</f>
        <v>0</v>
      </c>
    </row>
    <row r="208" spans="1:7" ht="15.75" customHeight="1">
      <c r="A208" s="12" t="s">
        <v>493</v>
      </c>
      <c r="B208" s="79" t="s">
        <v>72</v>
      </c>
      <c r="C208" s="696"/>
      <c r="D208" s="148">
        <f>SB!D208+'dot.'!D208+'skol. lėšos'!D208+Lik!D208</f>
        <v>222.878</v>
      </c>
      <c r="E208" s="22">
        <f>SB!E208+'dot.'!E208+'skol. lėšos'!E208+Lik!E208</f>
        <v>0</v>
      </c>
      <c r="F208" s="22">
        <f>SB!F208+'dot.'!F208+'skol. lėšos'!F208+Lik!F208</f>
        <v>0</v>
      </c>
      <c r="G208" s="148">
        <f>SB!G208+'dot.'!G208+'skol. lėšos'!G208+Lik!G208</f>
        <v>222.878</v>
      </c>
    </row>
    <row r="209" spans="1:7" ht="16.5" customHeight="1">
      <c r="A209" s="11" t="s">
        <v>66</v>
      </c>
      <c r="B209" s="309" t="s">
        <v>306</v>
      </c>
      <c r="C209" s="691" t="s">
        <v>131</v>
      </c>
      <c r="D209" s="22">
        <f>SB!D209+'dot.'!D209+'skol. lėšos'!D209+Lik!D209</f>
        <v>28.7</v>
      </c>
      <c r="E209" s="22">
        <f>SB!E209+'dot.'!E209+'skol. lėšos'!E209+Lik!E209</f>
        <v>28.7</v>
      </c>
      <c r="F209" s="22">
        <f>SB!F209+'dot.'!F209+'skol. lėšos'!F209+Lik!F209</f>
        <v>24.6</v>
      </c>
      <c r="G209" s="22">
        <f>SB!G209+'dot.'!G209+'skol. lėšos'!G209+Lik!G209</f>
        <v>0</v>
      </c>
    </row>
    <row r="210" spans="1:7" ht="12.75" customHeight="1">
      <c r="A210" s="12" t="s">
        <v>67</v>
      </c>
      <c r="B210" s="5" t="s">
        <v>100</v>
      </c>
      <c r="C210" s="691"/>
      <c r="D210" s="22">
        <f>SB!D210+'dot.'!D210+'skol. lėšos'!D210+Lik!D210</f>
        <v>28.7</v>
      </c>
      <c r="E210" s="22">
        <f>SB!E210+'dot.'!E210+'skol. lėšos'!E210+Lik!E210</f>
        <v>28.7</v>
      </c>
      <c r="F210" s="22">
        <f>SB!F210+'dot.'!F210+'skol. lėšos'!F210+Lik!F210</f>
        <v>24.6</v>
      </c>
      <c r="G210" s="22">
        <f>SB!G210+'dot.'!G210+'skol. lėšos'!G210+Lik!G210</f>
        <v>0</v>
      </c>
    </row>
    <row r="211" spans="1:7" ht="12.75">
      <c r="A211" s="11" t="s">
        <v>263</v>
      </c>
      <c r="B211" s="70" t="s">
        <v>412</v>
      </c>
      <c r="C211" s="688" t="s">
        <v>135</v>
      </c>
      <c r="D211" s="22">
        <f>SB!D211+'dot.'!D211+'skol. lėšos'!D211+Lik!D211</f>
        <v>0</v>
      </c>
      <c r="E211" s="22">
        <f>SB!E211+'dot.'!E211+'skol. lėšos'!E211+Lik!E211</f>
        <v>0</v>
      </c>
      <c r="F211" s="22">
        <f>SB!F211+'dot.'!F211+'skol. lėšos'!F211+Lik!F211</f>
        <v>0</v>
      </c>
      <c r="G211" s="22">
        <f>SB!G211+'dot.'!G211+'skol. lėšos'!G211+Lik!G211</f>
        <v>0</v>
      </c>
    </row>
    <row r="212" spans="1:7" ht="38.25">
      <c r="A212" s="11" t="s">
        <v>205</v>
      </c>
      <c r="B212" s="116" t="s">
        <v>103</v>
      </c>
      <c r="C212" s="689"/>
      <c r="D212" s="22">
        <f>SB!D212+'dot.'!D212+'skol. lėšos'!D212+Lik!D212</f>
        <v>0</v>
      </c>
      <c r="E212" s="22">
        <f>SB!E212+'dot.'!E212+'skol. lėšos'!E212+Lik!E212</f>
        <v>0</v>
      </c>
      <c r="F212" s="22">
        <f>SB!F212+'dot.'!F212+'skol. lėšos'!F212+Lik!F212</f>
        <v>0</v>
      </c>
      <c r="G212" s="22">
        <f>SB!G212+'dot.'!G212+'skol. lėšos'!G212+Lik!G212</f>
        <v>0</v>
      </c>
    </row>
    <row r="213" spans="1:7" ht="12.75">
      <c r="A213" s="11" t="s">
        <v>384</v>
      </c>
      <c r="B213" s="92" t="s">
        <v>22</v>
      </c>
      <c r="C213" s="688" t="s">
        <v>135</v>
      </c>
      <c r="D213" s="22">
        <f>SB!D213+'dot.'!D213+'skol. lėšos'!D213+Lik!D213</f>
        <v>20.3</v>
      </c>
      <c r="E213" s="22">
        <f>SB!E213+'dot.'!E213+'skol. lėšos'!E213+Lik!E213</f>
        <v>20.3</v>
      </c>
      <c r="F213" s="22">
        <f>SB!F213+'dot.'!F213+'skol. lėšos'!F213+Lik!F213</f>
        <v>19.7</v>
      </c>
      <c r="G213" s="22">
        <f>SB!G213+'dot.'!G213+'skol. lėšos'!G213+Lik!G213</f>
        <v>0</v>
      </c>
    </row>
    <row r="214" spans="1:7" ht="38.25">
      <c r="A214" s="11" t="s">
        <v>307</v>
      </c>
      <c r="B214" s="116" t="s">
        <v>103</v>
      </c>
      <c r="C214" s="690"/>
      <c r="D214" s="22">
        <f>SB!D214+'dot.'!D214+'skol. lėšos'!D214+Lik!D214</f>
        <v>20.3</v>
      </c>
      <c r="E214" s="22">
        <f>SB!E214+'dot.'!E214+'skol. lėšos'!E214+Lik!E214</f>
        <v>20.3</v>
      </c>
      <c r="F214" s="22">
        <f>SB!F214+'dot.'!F214+'skol. lėšos'!F214+Lik!F214</f>
        <v>19.7</v>
      </c>
      <c r="G214" s="22">
        <f>SB!G214+'dot.'!G214+'skol. lėšos'!G214+Lik!G214</f>
        <v>0</v>
      </c>
    </row>
    <row r="215" spans="1:7" ht="12.75">
      <c r="A215" s="11" t="s">
        <v>308</v>
      </c>
      <c r="B215" s="308" t="s">
        <v>568</v>
      </c>
      <c r="C215" s="689"/>
      <c r="D215" s="22">
        <f>SB!D215+'dot.'!D215+'skol. lėšos'!D215+Lik!D215</f>
        <v>20.3</v>
      </c>
      <c r="E215" s="22">
        <f>SB!E215+'dot.'!E215+'skol. lėšos'!E215+Lik!E215</f>
        <v>20.3</v>
      </c>
      <c r="F215" s="22">
        <f>SB!F215+'dot.'!F215+'skol. lėšos'!F215+Lik!F215</f>
        <v>19.7</v>
      </c>
      <c r="G215" s="22">
        <f>SB!G215+'dot.'!G215+'skol. lėšos'!G215+Lik!G215</f>
        <v>0</v>
      </c>
    </row>
    <row r="216" spans="1:7" ht="12.75">
      <c r="A216" s="11" t="s">
        <v>385</v>
      </c>
      <c r="B216" s="90" t="s">
        <v>127</v>
      </c>
      <c r="C216" s="7"/>
      <c r="D216" s="148">
        <f>SB!D216+'dot.'!D216+'skol. lėšos'!D216+Lik!D216</f>
        <v>7897.054000000001</v>
      </c>
      <c r="E216" s="148">
        <f>SB!E216+'dot.'!E216+'skol. lėšos'!E216+Lik!E216</f>
        <v>5218.870000000001</v>
      </c>
      <c r="F216" s="148">
        <f>SB!F216+'dot.'!F216+'skol. lėšos'!F216+Lik!F216</f>
        <v>3020.348</v>
      </c>
      <c r="G216" s="148">
        <f>SB!G216+'dot.'!G216+'skol. lėšos'!G216+Lik!G216</f>
        <v>2678.184</v>
      </c>
    </row>
    <row r="217" spans="1:7" ht="12.75">
      <c r="A217" s="11" t="s">
        <v>569</v>
      </c>
      <c r="B217" s="6" t="s">
        <v>100</v>
      </c>
      <c r="C217" s="7" t="s">
        <v>131</v>
      </c>
      <c r="D217" s="148">
        <f>SB!D217+'dot.'!D217+'skol. lėšos'!D217+Lik!D217</f>
        <v>2232.79</v>
      </c>
      <c r="E217" s="148">
        <f>SB!E217+'dot.'!E217+'skol. lėšos'!E217+Lik!E217</f>
        <v>2194.39</v>
      </c>
      <c r="F217" s="148">
        <f>SB!F217+'dot.'!F217+'skol. lėšos'!F217+Lik!F217</f>
        <v>1686.2999999999997</v>
      </c>
      <c r="G217" s="148">
        <f>SB!G217+'dot.'!G217+'skol. lėšos'!G217+Lik!G217</f>
        <v>38.4</v>
      </c>
    </row>
    <row r="218" spans="1:7" ht="25.5">
      <c r="A218" s="11" t="s">
        <v>570</v>
      </c>
      <c r="B218" s="92" t="s">
        <v>101</v>
      </c>
      <c r="C218" s="7" t="s">
        <v>133</v>
      </c>
      <c r="D218" s="148">
        <f>SB!D218+'dot.'!D218+'skol. lėšos'!D218+Lik!D218</f>
        <v>788.5970000000001</v>
      </c>
      <c r="E218" s="148">
        <f>SB!E218+'dot.'!E218+'skol. lėšos'!E218+Lik!E218</f>
        <v>736.2970000000001</v>
      </c>
      <c r="F218" s="148">
        <f>SB!F218+'dot.'!F218+'skol. lėšos'!F218+Lik!F218</f>
        <v>241.848</v>
      </c>
      <c r="G218" s="148">
        <f>SB!G218+'dot.'!G218+'skol. lėšos'!G218+Lik!G218</f>
        <v>52.3</v>
      </c>
    </row>
    <row r="219" spans="1:7" ht="38.25">
      <c r="A219" s="11" t="s">
        <v>571</v>
      </c>
      <c r="B219" s="180" t="s">
        <v>103</v>
      </c>
      <c r="C219" s="7" t="s">
        <v>135</v>
      </c>
      <c r="D219" s="148">
        <f>SB!D219+'dot.'!D219+'skol. lėšos'!D219+Lik!D219</f>
        <v>1503.0059999999999</v>
      </c>
      <c r="E219" s="148">
        <f>SB!E219+'dot.'!E219+'skol. lėšos'!E219+Lik!E219</f>
        <v>1475.906</v>
      </c>
      <c r="F219" s="168">
        <f>SB!F219+'dot.'!F219+'skol. lėšos'!F219+Lik!F219</f>
        <v>1070.3</v>
      </c>
      <c r="G219" s="148">
        <f>SB!G219+'dot.'!G219+'skol. lėšos'!G219+Lik!G219</f>
        <v>27.1</v>
      </c>
    </row>
    <row r="220" spans="1:7" ht="25.5">
      <c r="A220" s="11" t="s">
        <v>572</v>
      </c>
      <c r="B220" s="92" t="s">
        <v>207</v>
      </c>
      <c r="C220" s="7" t="s">
        <v>134</v>
      </c>
      <c r="D220" s="148">
        <f>SB!D220+'dot.'!D220+'skol. lėšos'!D220+Lik!D220</f>
        <v>262.09999999999997</v>
      </c>
      <c r="E220" s="148">
        <f>SB!E220+'dot.'!E220+'skol. lėšos'!E220+Lik!E220</f>
        <v>241.1</v>
      </c>
      <c r="F220" s="168">
        <f>SB!F220+'dot.'!F220+'skol. lėšos'!F220+Lik!F220</f>
        <v>6.5</v>
      </c>
      <c r="G220" s="148">
        <f>SB!G220+'dot.'!G220+'skol. lėšos'!G220+Lik!G220</f>
        <v>21</v>
      </c>
    </row>
    <row r="221" spans="1:7" ht="12.75">
      <c r="A221" s="11" t="s">
        <v>573</v>
      </c>
      <c r="B221" s="116" t="s">
        <v>107</v>
      </c>
      <c r="C221" s="7" t="s">
        <v>136</v>
      </c>
      <c r="D221" s="148">
        <f>SB!D221+'dot.'!D221+'skol. lėšos'!D221+Lik!D221</f>
        <v>2491.006</v>
      </c>
      <c r="E221" s="148">
        <f>SB!E221+'dot.'!E221+'skol. lėšos'!E221+Lik!E221</f>
        <v>263.40000000000003</v>
      </c>
      <c r="F221" s="168">
        <f>SB!F221+'dot.'!F221+'skol. lėšos'!F221+Lik!F221</f>
        <v>7.8</v>
      </c>
      <c r="G221" s="148">
        <f>SB!G221+'dot.'!G221+'skol. lėšos'!G221+Lik!G221</f>
        <v>2227.6059999999998</v>
      </c>
    </row>
    <row r="222" spans="1:7" ht="25.5">
      <c r="A222" s="11" t="s">
        <v>574</v>
      </c>
      <c r="B222" s="92" t="s">
        <v>180</v>
      </c>
      <c r="C222" s="7" t="s">
        <v>137</v>
      </c>
      <c r="D222" s="148">
        <f>SB!D222+'dot.'!D222+'skol. lėšos'!D222+Lik!D222</f>
        <v>3.5</v>
      </c>
      <c r="E222" s="148">
        <f>SB!E222+'dot.'!E222+'skol. lėšos'!E222+Lik!E222</f>
        <v>3.5</v>
      </c>
      <c r="F222" s="168">
        <f>SB!F222+'dot.'!F222+'skol. lėšos'!F222+Lik!F222</f>
        <v>0</v>
      </c>
      <c r="G222" s="148">
        <f>SB!G222+'dot.'!G222+'skol. lėšos'!G222+Lik!G222</f>
        <v>0</v>
      </c>
    </row>
    <row r="223" spans="1:7" ht="12.75">
      <c r="A223" s="11" t="s">
        <v>582</v>
      </c>
      <c r="B223" s="92" t="s">
        <v>476</v>
      </c>
      <c r="C223" s="7" t="s">
        <v>176</v>
      </c>
      <c r="D223" s="148">
        <f>SB!D224+'dot.'!D224+'skol. lėšos'!D224+Lik!D224</f>
        <v>187.377</v>
      </c>
      <c r="E223" s="148">
        <f>SB!E224+'dot.'!E224+'skol. lėšos'!E224+Lik!E224</f>
        <v>102.277</v>
      </c>
      <c r="F223" s="168">
        <f>SB!F224+'dot.'!F224+'skol. lėšos'!F224+Lik!F224</f>
        <v>7.6</v>
      </c>
      <c r="G223" s="148">
        <f>SB!G224+'dot.'!G224+'skol. lėšos'!G224+Lik!G224</f>
        <v>85.10000000000001</v>
      </c>
    </row>
    <row r="224" spans="1:7" ht="18.75" customHeight="1">
      <c r="A224" s="11" t="s">
        <v>575</v>
      </c>
      <c r="B224" s="309" t="s">
        <v>74</v>
      </c>
      <c r="C224" s="7" t="s">
        <v>132</v>
      </c>
      <c r="D224" s="148">
        <f>SB!D224+'dot.'!D224+'skol. lėšos'!D224+Lik!D224</f>
        <v>187.377</v>
      </c>
      <c r="E224" s="148">
        <f>SB!E224+'dot.'!E224+'skol. lėšos'!E224+Lik!E224</f>
        <v>102.277</v>
      </c>
      <c r="F224" s="168">
        <f>SB!F224+'dot.'!F224+'skol. lėšos'!F224+Lik!F224</f>
        <v>7.6</v>
      </c>
      <c r="G224" s="148">
        <f>SB!G224+'dot.'!G224+'skol. lėšos'!G224+Lik!G224</f>
        <v>85.10000000000001</v>
      </c>
    </row>
    <row r="225" spans="1:7" ht="18.75" customHeight="1">
      <c r="A225" s="11" t="s">
        <v>576</v>
      </c>
      <c r="B225" s="309" t="s">
        <v>144</v>
      </c>
      <c r="C225" s="7" t="s">
        <v>33</v>
      </c>
      <c r="D225" s="168">
        <f>SB!D225+'dot.'!D225+'skol. lėšos'!D225+Lik!D225</f>
        <v>179.1</v>
      </c>
      <c r="E225" s="168">
        <f>SB!E225+'dot.'!E225+'skol. lėšos'!E225+Lik!E225</f>
        <v>179.1</v>
      </c>
      <c r="F225" s="168">
        <f>SB!F225+'dot.'!F225+'skol. lėšos'!F225+Lik!F225</f>
        <v>0</v>
      </c>
      <c r="G225" s="168">
        <f>SB!G225+'dot.'!G225+'skol. lėšos'!G225+Lik!G225</f>
        <v>0</v>
      </c>
    </row>
    <row r="226" spans="1:7" ht="12.75">
      <c r="A226" s="135" t="s">
        <v>577</v>
      </c>
      <c r="B226" s="309" t="s">
        <v>145</v>
      </c>
      <c r="C226" s="70" t="s">
        <v>35</v>
      </c>
      <c r="D226" s="22">
        <f>SB!D226+'dot.'!D226+'skol. lėšos'!D226+Lik!D226</f>
        <v>245.97799999999998</v>
      </c>
      <c r="E226" s="22">
        <f>SB!E226+'dot.'!E226+'skol. lėšos'!E226+Lik!E226</f>
        <v>19.3</v>
      </c>
      <c r="F226" s="168">
        <f>SB!F226+'dot.'!F226+'skol. lėšos'!F226+Lik!F226</f>
        <v>0</v>
      </c>
      <c r="G226" s="22">
        <f>SB!G226+'dot.'!G226+'skol. lėšos'!G226+Lik!G226</f>
        <v>226.678</v>
      </c>
    </row>
    <row r="227" spans="1:7" ht="12.75">
      <c r="A227" s="11" t="s">
        <v>386</v>
      </c>
      <c r="B227" s="7" t="s">
        <v>445</v>
      </c>
      <c r="C227" s="7"/>
      <c r="D227" s="148">
        <f>SB!D227+'dot.'!D227+'skol. lėšos'!D227+Lik!D227</f>
        <v>7670.376000000001</v>
      </c>
      <c r="E227" s="148">
        <f>SB!E227+'dot.'!E227+'skol. lėšos'!E227+Lik!E227</f>
        <v>5218.870000000001</v>
      </c>
      <c r="F227" s="148">
        <f>SB!F227+'dot.'!F227+'skol. lėšos'!F227+Lik!F227</f>
        <v>3020.348</v>
      </c>
      <c r="G227" s="148">
        <f>SB!G227+'dot.'!G227+'skol. lėšos'!G227+Lik!G227</f>
        <v>2451.5060000000003</v>
      </c>
    </row>
    <row r="228" spans="1:7" ht="12.75">
      <c r="A228" s="34"/>
      <c r="C228" s="34"/>
      <c r="D228" s="34"/>
      <c r="E228" s="34"/>
      <c r="F228" s="34"/>
      <c r="G228" s="34"/>
    </row>
  </sheetData>
  <sheetProtection/>
  <mergeCells count="26">
    <mergeCell ref="C206:C208"/>
    <mergeCell ref="D108:G108"/>
    <mergeCell ref="C15:C22"/>
    <mergeCell ref="C213:C215"/>
    <mergeCell ref="C211:C212"/>
    <mergeCell ref="C58:C59"/>
    <mergeCell ref="C118:C119"/>
    <mergeCell ref="C120:C123"/>
    <mergeCell ref="C189:C190"/>
    <mergeCell ref="E2:G2"/>
    <mergeCell ref="C134:C137"/>
    <mergeCell ref="C143:C144"/>
    <mergeCell ref="E11:E12"/>
    <mergeCell ref="C209:C210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60:C161"/>
    <mergeCell ref="C176:C180"/>
    <mergeCell ref="C174:C175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190">
      <selection activeCell="G208" sqref="A4:G208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0"/>
      <c r="D1" s="60"/>
      <c r="E1" s="58" t="s">
        <v>564</v>
      </c>
      <c r="F1" s="59"/>
      <c r="G1" s="59"/>
    </row>
    <row r="2" spans="3:7" ht="15">
      <c r="C2" s="4"/>
      <c r="D2" s="4"/>
      <c r="E2" s="626" t="s">
        <v>751</v>
      </c>
      <c r="F2" s="626"/>
      <c r="G2" s="626"/>
    </row>
    <row r="3" spans="3:7" ht="15">
      <c r="C3" s="60"/>
      <c r="D3" s="60"/>
      <c r="E3" s="4" t="s">
        <v>398</v>
      </c>
      <c r="F3" s="59"/>
      <c r="G3" s="59"/>
    </row>
    <row r="4" spans="1:7" ht="15">
      <c r="A4" s="298"/>
      <c r="B4" s="298"/>
      <c r="C4" s="298"/>
      <c r="D4" s="486"/>
      <c r="E4" s="486" t="s">
        <v>239</v>
      </c>
      <c r="F4" s="486"/>
      <c r="G4" s="487"/>
    </row>
    <row r="5" spans="1:7" ht="12.75">
      <c r="A5" s="298"/>
      <c r="B5" s="298"/>
      <c r="C5" s="298"/>
      <c r="D5" s="298"/>
      <c r="E5" s="298"/>
      <c r="F5" s="298"/>
      <c r="G5" s="298"/>
    </row>
    <row r="6" spans="1:8" ht="14.25">
      <c r="A6" s="702" t="s">
        <v>566</v>
      </c>
      <c r="B6" s="702"/>
      <c r="C6" s="702"/>
      <c r="D6" s="702"/>
      <c r="E6" s="702"/>
      <c r="F6" s="702"/>
      <c r="G6" s="702"/>
      <c r="H6" s="61"/>
    </row>
    <row r="7" spans="1:8" ht="14.25">
      <c r="A7" s="702" t="s">
        <v>352</v>
      </c>
      <c r="B7" s="702"/>
      <c r="C7" s="702"/>
      <c r="D7" s="702"/>
      <c r="E7" s="702"/>
      <c r="F7" s="702"/>
      <c r="G7" s="702"/>
      <c r="H7" s="311"/>
    </row>
    <row r="8" spans="1:7" ht="12.75">
      <c r="A8" s="298"/>
      <c r="B8" s="298"/>
      <c r="C8" s="298"/>
      <c r="D8" s="298"/>
      <c r="E8" s="298"/>
      <c r="F8" s="298"/>
      <c r="G8" s="298" t="s">
        <v>399</v>
      </c>
    </row>
    <row r="9" spans="1:7" ht="12.75" customHeight="1">
      <c r="A9" s="703" t="s">
        <v>247</v>
      </c>
      <c r="B9" s="489"/>
      <c r="C9" s="651" t="s">
        <v>249</v>
      </c>
      <c r="D9" s="639" t="s">
        <v>0</v>
      </c>
      <c r="E9" s="642" t="s">
        <v>8</v>
      </c>
      <c r="F9" s="642"/>
      <c r="G9" s="642"/>
    </row>
    <row r="10" spans="1:7" ht="12.75" customHeight="1">
      <c r="A10" s="703"/>
      <c r="B10" s="709" t="s">
        <v>111</v>
      </c>
      <c r="C10" s="704"/>
      <c r="D10" s="640"/>
      <c r="E10" s="642" t="s">
        <v>9</v>
      </c>
      <c r="F10" s="642"/>
      <c r="G10" s="708" t="s">
        <v>10</v>
      </c>
    </row>
    <row r="11" spans="1:7" ht="12.75" customHeight="1">
      <c r="A11" s="703"/>
      <c r="B11" s="709"/>
      <c r="C11" s="704"/>
      <c r="D11" s="640"/>
      <c r="E11" s="639" t="s">
        <v>11</v>
      </c>
      <c r="F11" s="651" t="s">
        <v>220</v>
      </c>
      <c r="G11" s="708"/>
    </row>
    <row r="12" spans="1:7" ht="29.25" customHeight="1">
      <c r="A12" s="703"/>
      <c r="B12" s="710"/>
      <c r="C12" s="652"/>
      <c r="D12" s="641"/>
      <c r="E12" s="641"/>
      <c r="F12" s="652"/>
      <c r="G12" s="708"/>
    </row>
    <row r="13" spans="1:7" ht="12.75">
      <c r="A13" s="372" t="s">
        <v>12</v>
      </c>
      <c r="B13" s="491" t="s">
        <v>1</v>
      </c>
      <c r="C13" s="491"/>
      <c r="D13" s="401">
        <f>E13+G13</f>
        <v>1448.1979999999999</v>
      </c>
      <c r="E13" s="450">
        <f>E14+E24+E37+E42+E50+E48+E52+E55+E58</f>
        <v>1181.7999999999997</v>
      </c>
      <c r="F13" s="450">
        <f>F14+F24+F37+F42+F50+F48+F52+F55+F58</f>
        <v>669.7999999999998</v>
      </c>
      <c r="G13" s="450">
        <f>G14+G24+G37+G42+G50+G48+G52+G55+G58</f>
        <v>266.398</v>
      </c>
    </row>
    <row r="14" spans="1:7" ht="12.75">
      <c r="A14" s="277" t="s">
        <v>13</v>
      </c>
      <c r="B14" s="472" t="s">
        <v>100</v>
      </c>
      <c r="C14" s="491" t="s">
        <v>131</v>
      </c>
      <c r="D14" s="450">
        <f>D15+D16+D17+D18+D19+D20+D21+D22+D23</f>
        <v>145.29999999999998</v>
      </c>
      <c r="E14" s="450">
        <f>E15+E16+E17+E18+E19+E20+E21+E22+E23</f>
        <v>145.29999999999998</v>
      </c>
      <c r="F14" s="450">
        <f>F15+F16+F17+F18+F19+F20+F21+F22+F23</f>
        <v>89.9</v>
      </c>
      <c r="G14" s="450">
        <f>G15+G16+G17+G18+G19+G20+G21+G22+G23</f>
        <v>0</v>
      </c>
    </row>
    <row r="15" spans="1:7" ht="12.75">
      <c r="A15" s="377" t="s">
        <v>149</v>
      </c>
      <c r="B15" s="492" t="s">
        <v>235</v>
      </c>
      <c r="C15" s="653"/>
      <c r="D15" s="341">
        <f aca="true" t="shared" si="0" ref="D15:D34">E15+G15</f>
        <v>61.9</v>
      </c>
      <c r="E15" s="452">
        <v>61.9</v>
      </c>
      <c r="F15" s="452">
        <v>56.7</v>
      </c>
      <c r="G15" s="452"/>
    </row>
    <row r="16" spans="1:7" ht="12.75">
      <c r="A16" s="377" t="s">
        <v>150</v>
      </c>
      <c r="B16" s="492" t="s">
        <v>300</v>
      </c>
      <c r="C16" s="711"/>
      <c r="D16" s="341">
        <f t="shared" si="0"/>
        <v>15.9</v>
      </c>
      <c r="E16" s="452">
        <v>15.9</v>
      </c>
      <c r="F16" s="452">
        <v>14.8</v>
      </c>
      <c r="G16" s="452"/>
    </row>
    <row r="17" spans="1:7" ht="12.75">
      <c r="A17" s="377" t="s">
        <v>150</v>
      </c>
      <c r="B17" s="492" t="s">
        <v>236</v>
      </c>
      <c r="C17" s="711"/>
      <c r="D17" s="341">
        <f t="shared" si="0"/>
        <v>19.5</v>
      </c>
      <c r="E17" s="452">
        <v>19.5</v>
      </c>
      <c r="F17" s="452">
        <v>18.2</v>
      </c>
      <c r="G17" s="452"/>
    </row>
    <row r="18" spans="1:7" ht="12.75">
      <c r="A18" s="377" t="s">
        <v>151</v>
      </c>
      <c r="B18" s="493" t="s">
        <v>218</v>
      </c>
      <c r="C18" s="711"/>
      <c r="D18" s="341">
        <f t="shared" si="0"/>
        <v>12.5</v>
      </c>
      <c r="E18" s="452">
        <v>12.5</v>
      </c>
      <c r="F18" s="452"/>
      <c r="G18" s="450"/>
    </row>
    <row r="19" spans="1:7" ht="12.75">
      <c r="A19" s="377" t="s">
        <v>153</v>
      </c>
      <c r="B19" s="493" t="s">
        <v>408</v>
      </c>
      <c r="C19" s="711"/>
      <c r="D19" s="341">
        <f t="shared" si="0"/>
        <v>0</v>
      </c>
      <c r="E19" s="452"/>
      <c r="F19" s="452"/>
      <c r="G19" s="450"/>
    </row>
    <row r="20" spans="1:7" ht="12.75">
      <c r="A20" s="377" t="s">
        <v>152</v>
      </c>
      <c r="B20" s="493" t="s">
        <v>221</v>
      </c>
      <c r="C20" s="711"/>
      <c r="D20" s="341">
        <f t="shared" si="0"/>
        <v>15.8</v>
      </c>
      <c r="E20" s="452">
        <v>15.8</v>
      </c>
      <c r="F20" s="452"/>
      <c r="G20" s="450"/>
    </row>
    <row r="21" spans="1:7" ht="12.75">
      <c r="A21" s="377" t="s">
        <v>153</v>
      </c>
      <c r="B21" s="493" t="s">
        <v>77</v>
      </c>
      <c r="C21" s="711"/>
      <c r="D21" s="341">
        <f t="shared" si="0"/>
        <v>3</v>
      </c>
      <c r="E21" s="452">
        <v>3</v>
      </c>
      <c r="F21" s="452"/>
      <c r="G21" s="450"/>
    </row>
    <row r="22" spans="1:7" ht="12.75">
      <c r="A22" s="377" t="s">
        <v>154</v>
      </c>
      <c r="B22" s="493" t="s">
        <v>78</v>
      </c>
      <c r="C22" s="711"/>
      <c r="D22" s="341">
        <f t="shared" si="0"/>
        <v>14.6</v>
      </c>
      <c r="E22" s="452">
        <v>14.6</v>
      </c>
      <c r="F22" s="452"/>
      <c r="G22" s="450"/>
    </row>
    <row r="23" spans="1:7" ht="12.75">
      <c r="A23" s="377" t="s">
        <v>417</v>
      </c>
      <c r="B23" s="493" t="s">
        <v>482</v>
      </c>
      <c r="C23" s="391"/>
      <c r="D23" s="341">
        <f t="shared" si="0"/>
        <v>2.1</v>
      </c>
      <c r="E23" s="452">
        <v>2.1</v>
      </c>
      <c r="F23" s="452">
        <v>0.2</v>
      </c>
      <c r="G23" s="450"/>
    </row>
    <row r="24" spans="1:7" ht="43.5" customHeight="1">
      <c r="A24" s="494" t="s">
        <v>14</v>
      </c>
      <c r="B24" s="495" t="s">
        <v>103</v>
      </c>
      <c r="C24" s="496" t="s">
        <v>135</v>
      </c>
      <c r="D24" s="497">
        <f>E24+G24</f>
        <v>779.7</v>
      </c>
      <c r="E24" s="498">
        <f>E25+E27+E28+E29+E30+E31+E33+E26+E32+E35+E34+E36</f>
        <v>775</v>
      </c>
      <c r="F24" s="499">
        <f>F25+F27+F28+F29+F30+F31+F33+F26+F32+F35+F34+F36</f>
        <v>570.3999999999999</v>
      </c>
      <c r="G24" s="499">
        <f>G25+G27+G28+G29+G30+G31+G33+G26+G32+G35+G34+G36</f>
        <v>4.7</v>
      </c>
    </row>
    <row r="25" spans="1:7" ht="12.75">
      <c r="A25" s="388" t="s">
        <v>248</v>
      </c>
      <c r="B25" s="500" t="s">
        <v>234</v>
      </c>
      <c r="C25" s="501"/>
      <c r="D25" s="502">
        <f t="shared" si="0"/>
        <v>633.4000000000001</v>
      </c>
      <c r="E25" s="341">
        <v>628.7</v>
      </c>
      <c r="F25" s="453">
        <v>508.4</v>
      </c>
      <c r="G25" s="453">
        <v>4.7</v>
      </c>
    </row>
    <row r="26" spans="1:7" ht="12.75">
      <c r="A26" s="388" t="s">
        <v>416</v>
      </c>
      <c r="B26" s="503" t="s">
        <v>233</v>
      </c>
      <c r="C26" s="504"/>
      <c r="D26" s="505">
        <f t="shared" si="0"/>
        <v>63.7</v>
      </c>
      <c r="E26" s="341">
        <v>63.7</v>
      </c>
      <c r="F26" s="453">
        <v>48.8</v>
      </c>
      <c r="G26" s="453"/>
    </row>
    <row r="27" spans="1:7" ht="12.75">
      <c r="A27" s="388" t="s">
        <v>417</v>
      </c>
      <c r="B27" s="503" t="s">
        <v>68</v>
      </c>
      <c r="C27" s="506"/>
      <c r="D27" s="502">
        <f t="shared" si="0"/>
        <v>2.9</v>
      </c>
      <c r="E27" s="341">
        <v>2.9</v>
      </c>
      <c r="F27" s="453"/>
      <c r="G27" s="453"/>
    </row>
    <row r="28" spans="1:7" ht="12.75">
      <c r="A28" s="388" t="s">
        <v>153</v>
      </c>
      <c r="B28" s="503" t="s">
        <v>162</v>
      </c>
      <c r="C28" s="506"/>
      <c r="D28" s="502">
        <f t="shared" si="0"/>
        <v>35</v>
      </c>
      <c r="E28" s="341">
        <v>35</v>
      </c>
      <c r="F28" s="453"/>
      <c r="G28" s="453"/>
    </row>
    <row r="29" spans="1:7" ht="12.75">
      <c r="A29" s="388" t="s">
        <v>157</v>
      </c>
      <c r="B29" s="413" t="s">
        <v>2</v>
      </c>
      <c r="C29" s="504"/>
      <c r="D29" s="502">
        <f t="shared" si="0"/>
        <v>3</v>
      </c>
      <c r="E29" s="341">
        <v>3</v>
      </c>
      <c r="F29" s="455"/>
      <c r="G29" s="455"/>
    </row>
    <row r="30" spans="1:7" ht="12.75">
      <c r="A30" s="388" t="s">
        <v>155</v>
      </c>
      <c r="B30" s="413" t="s">
        <v>73</v>
      </c>
      <c r="C30" s="504"/>
      <c r="D30" s="502">
        <f t="shared" si="0"/>
        <v>9.4</v>
      </c>
      <c r="E30" s="341">
        <v>9.4</v>
      </c>
      <c r="F30" s="455"/>
      <c r="G30" s="455"/>
    </row>
    <row r="31" spans="1:7" ht="12.75">
      <c r="A31" s="388" t="s">
        <v>244</v>
      </c>
      <c r="B31" s="503" t="s">
        <v>3</v>
      </c>
      <c r="C31" s="506"/>
      <c r="D31" s="502">
        <f t="shared" si="0"/>
        <v>8.1</v>
      </c>
      <c r="E31" s="507">
        <v>8.1</v>
      </c>
      <c r="F31" s="508"/>
      <c r="G31" s="455"/>
    </row>
    <row r="32" spans="1:7" ht="15" customHeight="1">
      <c r="A32" s="509" t="s">
        <v>364</v>
      </c>
      <c r="B32" s="510" t="s">
        <v>88</v>
      </c>
      <c r="C32" s="506"/>
      <c r="D32" s="502">
        <f t="shared" si="0"/>
        <v>0</v>
      </c>
      <c r="E32" s="507"/>
      <c r="F32" s="508"/>
      <c r="G32" s="453"/>
    </row>
    <row r="33" spans="1:7" ht="25.5">
      <c r="A33" s="509" t="s">
        <v>417</v>
      </c>
      <c r="B33" s="511" t="s">
        <v>104</v>
      </c>
      <c r="C33" s="506"/>
      <c r="D33" s="502">
        <f t="shared" si="0"/>
        <v>9.3</v>
      </c>
      <c r="E33" s="453">
        <v>9.3</v>
      </c>
      <c r="F33" s="453">
        <v>8.9</v>
      </c>
      <c r="G33" s="453"/>
    </row>
    <row r="34" spans="1:7" ht="12.75">
      <c r="A34" s="509" t="s">
        <v>417</v>
      </c>
      <c r="B34" s="511" t="s">
        <v>567</v>
      </c>
      <c r="C34" s="506"/>
      <c r="D34" s="502">
        <f t="shared" si="0"/>
        <v>4.6</v>
      </c>
      <c r="E34" s="452">
        <v>4.6</v>
      </c>
      <c r="F34" s="452">
        <v>4.3</v>
      </c>
      <c r="G34" s="452"/>
    </row>
    <row r="35" spans="1:7" ht="25.5">
      <c r="A35" s="509" t="s">
        <v>371</v>
      </c>
      <c r="B35" s="511" t="s">
        <v>370</v>
      </c>
      <c r="C35" s="506"/>
      <c r="D35" s="502">
        <f>E35+G35</f>
        <v>9.3</v>
      </c>
      <c r="E35" s="452">
        <v>9.3</v>
      </c>
      <c r="F35" s="452"/>
      <c r="G35" s="452"/>
    </row>
    <row r="36" spans="1:7" ht="25.5">
      <c r="A36" s="509"/>
      <c r="B36" s="511" t="s">
        <v>642</v>
      </c>
      <c r="C36" s="506"/>
      <c r="D36" s="512">
        <f>SB!D36+'dot.'!D36+'skol. lėšos'!D36+Lik!D36</f>
        <v>0</v>
      </c>
      <c r="E36" s="452">
        <v>1</v>
      </c>
      <c r="F36" s="452"/>
      <c r="G36" s="452"/>
    </row>
    <row r="37" spans="1:7" ht="30.75" customHeight="1">
      <c r="A37" s="372" t="s">
        <v>15</v>
      </c>
      <c r="B37" s="513" t="s">
        <v>207</v>
      </c>
      <c r="C37" s="514" t="s">
        <v>134</v>
      </c>
      <c r="D37" s="515">
        <f>D38+D40+D39+D41</f>
        <v>28.2</v>
      </c>
      <c r="E37" s="515">
        <f>E38+E40+E39+E41</f>
        <v>19.9</v>
      </c>
      <c r="F37" s="516">
        <f>F38+F40+F39+F41</f>
        <v>4</v>
      </c>
      <c r="G37" s="516">
        <f>G38+G40+G39+G41</f>
        <v>8.3</v>
      </c>
    </row>
    <row r="38" spans="1:7" ht="12.75">
      <c r="A38" s="377" t="s">
        <v>158</v>
      </c>
      <c r="B38" s="299" t="s">
        <v>580</v>
      </c>
      <c r="C38" s="514"/>
      <c r="D38" s="446">
        <f>E38+G38</f>
        <v>4.1</v>
      </c>
      <c r="E38" s="471">
        <v>4.1</v>
      </c>
      <c r="F38" s="453">
        <v>4</v>
      </c>
      <c r="G38" s="455"/>
    </row>
    <row r="39" spans="1:7" ht="12.75">
      <c r="A39" s="377" t="s">
        <v>159</v>
      </c>
      <c r="B39" s="299" t="s">
        <v>143</v>
      </c>
      <c r="C39" s="517"/>
      <c r="D39" s="502">
        <f>E39+G39</f>
        <v>11.8</v>
      </c>
      <c r="E39" s="341">
        <v>11.8</v>
      </c>
      <c r="F39" s="453"/>
      <c r="G39" s="453"/>
    </row>
    <row r="40" spans="1:7" ht="12.75">
      <c r="A40" s="377" t="s">
        <v>160</v>
      </c>
      <c r="B40" s="493" t="s">
        <v>75</v>
      </c>
      <c r="C40" s="517"/>
      <c r="D40" s="502">
        <f>E40+G40</f>
        <v>5.5</v>
      </c>
      <c r="E40" s="453">
        <v>4</v>
      </c>
      <c r="F40" s="453"/>
      <c r="G40" s="453">
        <v>1.5</v>
      </c>
    </row>
    <row r="41" spans="1:7" ht="12.75">
      <c r="A41" s="377" t="s">
        <v>148</v>
      </c>
      <c r="B41" s="493" t="s">
        <v>360</v>
      </c>
      <c r="C41" s="518"/>
      <c r="D41" s="502">
        <f>E41+G41</f>
        <v>6.8</v>
      </c>
      <c r="E41" s="457"/>
      <c r="F41" s="457"/>
      <c r="G41" s="457">
        <v>6.8</v>
      </c>
    </row>
    <row r="42" spans="1:7" ht="12.75">
      <c r="A42" s="372" t="s">
        <v>16</v>
      </c>
      <c r="B42" s="425" t="s">
        <v>107</v>
      </c>
      <c r="C42" s="517" t="s">
        <v>136</v>
      </c>
      <c r="D42" s="497">
        <f>D43+D44+D45+D47</f>
        <v>194.298</v>
      </c>
      <c r="E42" s="519">
        <f>E43+E44+E45+E47</f>
        <v>12.4</v>
      </c>
      <c r="F42" s="519">
        <f>F43+F44+F45+F47</f>
        <v>0</v>
      </c>
      <c r="G42" s="497">
        <f>G43+G44+G45+G47</f>
        <v>181.89800000000002</v>
      </c>
    </row>
    <row r="43" spans="1:7" ht="12.75">
      <c r="A43" s="377" t="s">
        <v>148</v>
      </c>
      <c r="B43" s="493" t="s">
        <v>69</v>
      </c>
      <c r="C43" s="514"/>
      <c r="D43" s="502">
        <f>E43+G43</f>
        <v>3.5</v>
      </c>
      <c r="E43" s="341">
        <v>3.5</v>
      </c>
      <c r="F43" s="471"/>
      <c r="G43" s="341"/>
    </row>
    <row r="44" spans="1:7" ht="12.75">
      <c r="A44" s="377" t="s">
        <v>148</v>
      </c>
      <c r="B44" s="493" t="s">
        <v>76</v>
      </c>
      <c r="C44" s="517"/>
      <c r="D44" s="502">
        <f>E44+G44</f>
        <v>0</v>
      </c>
      <c r="E44" s="341"/>
      <c r="F44" s="471"/>
      <c r="G44" s="341"/>
    </row>
    <row r="45" spans="1:9" ht="12.75">
      <c r="A45" s="377" t="s">
        <v>148</v>
      </c>
      <c r="B45" s="493" t="s">
        <v>613</v>
      </c>
      <c r="C45" s="517"/>
      <c r="D45" s="497">
        <f>E45+G45</f>
        <v>179.098</v>
      </c>
      <c r="E45" s="401">
        <v>7</v>
      </c>
      <c r="F45" s="444"/>
      <c r="G45" s="443">
        <v>172.098</v>
      </c>
      <c r="I45" s="10"/>
    </row>
    <row r="46" spans="1:7" ht="12.75">
      <c r="A46" s="377" t="s">
        <v>148</v>
      </c>
      <c r="B46" s="493" t="s">
        <v>411</v>
      </c>
      <c r="C46" s="517"/>
      <c r="D46" s="502">
        <f>E46+G46</f>
        <v>0</v>
      </c>
      <c r="E46" s="341"/>
      <c r="F46" s="446"/>
      <c r="G46" s="341"/>
    </row>
    <row r="47" spans="1:7" ht="12.75">
      <c r="A47" s="377" t="s">
        <v>403</v>
      </c>
      <c r="B47" s="493" t="s">
        <v>404</v>
      </c>
      <c r="C47" s="518"/>
      <c r="D47" s="502">
        <f>E47+G47</f>
        <v>11.700000000000001</v>
      </c>
      <c r="E47" s="341">
        <v>1.9</v>
      </c>
      <c r="F47" s="446"/>
      <c r="G47" s="502">
        <v>9.8</v>
      </c>
    </row>
    <row r="48" spans="1:7" ht="25.5">
      <c r="A48" s="372" t="s">
        <v>70</v>
      </c>
      <c r="B48" s="482" t="s">
        <v>180</v>
      </c>
      <c r="C48" s="518" t="s">
        <v>137</v>
      </c>
      <c r="D48" s="520">
        <f>D49</f>
        <v>3.5</v>
      </c>
      <c r="E48" s="520">
        <f>E49</f>
        <v>3.5</v>
      </c>
      <c r="F48" s="520">
        <f>F49</f>
        <v>0</v>
      </c>
      <c r="G48" s="520">
        <f>G49</f>
        <v>0</v>
      </c>
    </row>
    <row r="49" spans="1:7" ht="12.75">
      <c r="A49" s="377" t="s">
        <v>148</v>
      </c>
      <c r="B49" s="493" t="s">
        <v>69</v>
      </c>
      <c r="C49" s="518"/>
      <c r="D49" s="502">
        <f>E49+G49</f>
        <v>3.5</v>
      </c>
      <c r="E49" s="341">
        <v>3.5</v>
      </c>
      <c r="F49" s="341"/>
      <c r="G49" s="341"/>
    </row>
    <row r="50" spans="1:7" ht="12.75">
      <c r="A50" s="372" t="s">
        <v>129</v>
      </c>
      <c r="B50" s="483" t="s">
        <v>128</v>
      </c>
      <c r="C50" s="472" t="s">
        <v>132</v>
      </c>
      <c r="D50" s="520">
        <f>E50+G50</f>
        <v>117</v>
      </c>
      <c r="E50" s="401">
        <f>E51</f>
        <v>48</v>
      </c>
      <c r="F50" s="401">
        <f>F51</f>
        <v>5.5</v>
      </c>
      <c r="G50" s="401">
        <f>G51</f>
        <v>69</v>
      </c>
    </row>
    <row r="51" spans="1:7" ht="12.75">
      <c r="A51" s="377" t="s">
        <v>366</v>
      </c>
      <c r="B51" s="298" t="s">
        <v>106</v>
      </c>
      <c r="C51" s="514"/>
      <c r="D51" s="341">
        <f>E51+G51</f>
        <v>117</v>
      </c>
      <c r="E51" s="341">
        <v>48</v>
      </c>
      <c r="F51" s="453">
        <v>5.5</v>
      </c>
      <c r="G51" s="521">
        <v>69</v>
      </c>
    </row>
    <row r="52" spans="1:7" ht="25.5">
      <c r="A52" s="372" t="s">
        <v>140</v>
      </c>
      <c r="B52" s="482" t="s">
        <v>144</v>
      </c>
      <c r="C52" s="472" t="s">
        <v>33</v>
      </c>
      <c r="D52" s="520">
        <f>D53+D54</f>
        <v>173.5</v>
      </c>
      <c r="E52" s="520">
        <f>E53+E54</f>
        <v>173.5</v>
      </c>
      <c r="F52" s="520">
        <f>F53+F54</f>
        <v>0</v>
      </c>
      <c r="G52" s="520">
        <f>G53+G54</f>
        <v>0</v>
      </c>
    </row>
    <row r="53" spans="1:7" ht="12.75">
      <c r="A53" s="377" t="s">
        <v>367</v>
      </c>
      <c r="B53" s="298" t="s">
        <v>109</v>
      </c>
      <c r="C53" s="518"/>
      <c r="D53" s="502">
        <f>E53</f>
        <v>170</v>
      </c>
      <c r="E53" s="502">
        <v>170</v>
      </c>
      <c r="F53" s="341"/>
      <c r="G53" s="453"/>
    </row>
    <row r="54" spans="1:7" ht="16.5" customHeight="1">
      <c r="A54" s="377" t="s">
        <v>367</v>
      </c>
      <c r="B54" s="522" t="s">
        <v>442</v>
      </c>
      <c r="C54" s="518"/>
      <c r="D54" s="502">
        <f>E54+G54</f>
        <v>3.5</v>
      </c>
      <c r="E54" s="502">
        <v>3.5</v>
      </c>
      <c r="F54" s="341"/>
      <c r="G54" s="453"/>
    </row>
    <row r="55" spans="1:7" ht="12.75">
      <c r="A55" s="372" t="s">
        <v>146</v>
      </c>
      <c r="B55" s="472" t="s">
        <v>145</v>
      </c>
      <c r="C55" s="518" t="s">
        <v>35</v>
      </c>
      <c r="D55" s="520">
        <f>D56+D57</f>
        <v>3.1</v>
      </c>
      <c r="E55" s="520">
        <f>E56+E57</f>
        <v>0.6</v>
      </c>
      <c r="F55" s="401">
        <f>F56+F57</f>
        <v>0</v>
      </c>
      <c r="G55" s="401">
        <f>G56+G57</f>
        <v>2.5</v>
      </c>
    </row>
    <row r="56" spans="1:7" ht="12.75">
      <c r="A56" s="377" t="s">
        <v>368</v>
      </c>
      <c r="B56" s="523" t="s">
        <v>71</v>
      </c>
      <c r="C56" s="451"/>
      <c r="D56" s="502">
        <f>E56+G56</f>
        <v>0.6</v>
      </c>
      <c r="E56" s="341">
        <v>0.6</v>
      </c>
      <c r="F56" s="453"/>
      <c r="G56" s="453"/>
    </row>
    <row r="57" spans="1:7" ht="12.75">
      <c r="A57" s="377" t="s">
        <v>156</v>
      </c>
      <c r="B57" s="523" t="s">
        <v>72</v>
      </c>
      <c r="C57" s="451"/>
      <c r="D57" s="502">
        <f>E57+G57</f>
        <v>2.5</v>
      </c>
      <c r="E57" s="341"/>
      <c r="F57" s="453"/>
      <c r="G57" s="453">
        <v>2.5</v>
      </c>
    </row>
    <row r="58" spans="1:7" ht="12.75">
      <c r="A58" s="372" t="s">
        <v>178</v>
      </c>
      <c r="B58" s="524" t="s">
        <v>476</v>
      </c>
      <c r="C58" s="705" t="s">
        <v>176</v>
      </c>
      <c r="D58" s="520">
        <f>D59</f>
        <v>3.6</v>
      </c>
      <c r="E58" s="520">
        <f>E59</f>
        <v>3.6</v>
      </c>
      <c r="F58" s="520">
        <f>F59</f>
        <v>0</v>
      </c>
      <c r="G58" s="520">
        <f>G59</f>
        <v>0</v>
      </c>
    </row>
    <row r="59" spans="1:7" ht="12.75">
      <c r="A59" s="377" t="s">
        <v>179</v>
      </c>
      <c r="B59" s="525" t="s">
        <v>578</v>
      </c>
      <c r="C59" s="706"/>
      <c r="D59" s="502">
        <f>E59+G59</f>
        <v>3.6</v>
      </c>
      <c r="E59" s="341">
        <v>3.6</v>
      </c>
      <c r="F59" s="453"/>
      <c r="G59" s="453"/>
    </row>
    <row r="60" spans="1:7" ht="12.75">
      <c r="A60" s="372" t="s">
        <v>17</v>
      </c>
      <c r="B60" s="526" t="s">
        <v>217</v>
      </c>
      <c r="C60" s="472"/>
      <c r="D60" s="401">
        <f>D61</f>
        <v>48.4</v>
      </c>
      <c r="E60" s="401">
        <f>E61</f>
        <v>48.4</v>
      </c>
      <c r="F60" s="401">
        <f>F61</f>
        <v>43.7</v>
      </c>
      <c r="G60" s="401">
        <f>G61</f>
        <v>0</v>
      </c>
    </row>
    <row r="61" spans="1:7" ht="27" customHeight="1">
      <c r="A61" s="372" t="s">
        <v>18</v>
      </c>
      <c r="B61" s="527" t="s">
        <v>103</v>
      </c>
      <c r="C61" s="514" t="s">
        <v>135</v>
      </c>
      <c r="D61" s="341">
        <f aca="true" t="shared" si="1" ref="D61:D66">E61+G61</f>
        <v>48.4</v>
      </c>
      <c r="E61" s="341">
        <v>48.4</v>
      </c>
      <c r="F61" s="453">
        <v>43.7</v>
      </c>
      <c r="G61" s="453"/>
    </row>
    <row r="62" spans="1:12" ht="25.5">
      <c r="A62" s="372" t="s">
        <v>19</v>
      </c>
      <c r="B62" s="495" t="s">
        <v>599</v>
      </c>
      <c r="C62" s="420"/>
      <c r="D62" s="528">
        <f t="shared" si="1"/>
        <v>453.13900000000007</v>
      </c>
      <c r="E62" s="443">
        <f>E63</f>
        <v>441.83900000000006</v>
      </c>
      <c r="F62" s="443">
        <f>F63</f>
        <v>32.106</v>
      </c>
      <c r="G62" s="401">
        <f>G63</f>
        <v>11.3</v>
      </c>
      <c r="H62" s="73"/>
      <c r="I62" s="74"/>
      <c r="J62" s="74"/>
      <c r="K62" s="34"/>
      <c r="L62" s="34"/>
    </row>
    <row r="63" spans="1:12" ht="30" customHeight="1">
      <c r="A63" s="372" t="s">
        <v>20</v>
      </c>
      <c r="B63" s="482" t="s">
        <v>101</v>
      </c>
      <c r="C63" s="529" t="s">
        <v>133</v>
      </c>
      <c r="D63" s="528">
        <f t="shared" si="1"/>
        <v>453.13900000000007</v>
      </c>
      <c r="E63" s="530">
        <f>E64+E65+E66+E67+E75+E76+E77+E78+E79+E80+E81+E82+E83+E84+E85+E86</f>
        <v>441.83900000000006</v>
      </c>
      <c r="F63" s="530">
        <f>F64+F65+F66+F67+F75+F76+F77+F78+F79+F80+F81+F82+F83+F84+F85+F86</f>
        <v>32.106</v>
      </c>
      <c r="G63" s="531">
        <f>G64+G65+G66+G67+G75+G76+G77+G78+G79+G80+G81+G82+G83+G84+G85+G86</f>
        <v>11.3</v>
      </c>
      <c r="H63" s="73"/>
      <c r="I63" s="74"/>
      <c r="J63" s="74"/>
      <c r="K63" s="34"/>
      <c r="L63" s="34"/>
    </row>
    <row r="64" spans="1:12" ht="12.75">
      <c r="A64" s="388" t="s">
        <v>238</v>
      </c>
      <c r="B64" s="532" t="s">
        <v>79</v>
      </c>
      <c r="C64" s="420"/>
      <c r="D64" s="533">
        <f t="shared" si="1"/>
        <v>2</v>
      </c>
      <c r="E64" s="341">
        <v>2</v>
      </c>
      <c r="F64" s="534"/>
      <c r="G64" s="455"/>
      <c r="H64" s="73"/>
      <c r="I64" s="74"/>
      <c r="J64" s="74"/>
      <c r="K64" s="34"/>
      <c r="L64" s="34"/>
    </row>
    <row r="65" spans="1:12" ht="25.5">
      <c r="A65" s="388" t="s">
        <v>214</v>
      </c>
      <c r="B65" s="535" t="s">
        <v>222</v>
      </c>
      <c r="C65" s="536"/>
      <c r="D65" s="533">
        <f t="shared" si="1"/>
        <v>0.9</v>
      </c>
      <c r="E65" s="341">
        <v>0.9</v>
      </c>
      <c r="F65" s="534"/>
      <c r="G65" s="455"/>
      <c r="H65" s="73"/>
      <c r="I65" s="74"/>
      <c r="J65" s="74"/>
      <c r="K65" s="34"/>
      <c r="L65" s="34"/>
    </row>
    <row r="66" spans="1:12" ht="12.75">
      <c r="A66" s="388" t="s">
        <v>215</v>
      </c>
      <c r="B66" s="532" t="s">
        <v>305</v>
      </c>
      <c r="C66" s="503"/>
      <c r="D66" s="533">
        <f t="shared" si="1"/>
        <v>5</v>
      </c>
      <c r="E66" s="399">
        <v>5</v>
      </c>
      <c r="F66" s="447"/>
      <c r="G66" s="453"/>
      <c r="H66" s="77"/>
      <c r="I66" s="74"/>
      <c r="J66" s="74"/>
      <c r="K66" s="74"/>
      <c r="L66" s="74"/>
    </row>
    <row r="67" spans="1:12" ht="12.75">
      <c r="A67" s="537"/>
      <c r="B67" s="538" t="s">
        <v>139</v>
      </c>
      <c r="C67" s="503"/>
      <c r="D67" s="539">
        <f>E67+G67</f>
        <v>98.70000000000002</v>
      </c>
      <c r="E67" s="540">
        <f>E68+E69+E70+E71+E72</f>
        <v>95.80000000000001</v>
      </c>
      <c r="F67" s="540">
        <f>F68+F69+F70+F71+F72</f>
        <v>0</v>
      </c>
      <c r="G67" s="540">
        <f>G68+G69+G70+G71+G72</f>
        <v>2.9</v>
      </c>
      <c r="H67" s="77"/>
      <c r="L67" s="74"/>
    </row>
    <row r="68" spans="1:12" ht="12.75">
      <c r="A68" s="388" t="s">
        <v>216</v>
      </c>
      <c r="B68" s="541" t="s">
        <v>441</v>
      </c>
      <c r="C68" s="542"/>
      <c r="D68" s="543">
        <f aca="true" t="shared" si="2" ref="D68:D86">E68+G68</f>
        <v>6.3</v>
      </c>
      <c r="E68" s="544">
        <v>6.3</v>
      </c>
      <c r="F68" s="544"/>
      <c r="G68" s="543"/>
      <c r="H68" s="77"/>
      <c r="I68" s="74"/>
      <c r="J68" s="74"/>
      <c r="K68" s="74"/>
      <c r="L68" s="74"/>
    </row>
    <row r="69" spans="1:12" ht="12.75">
      <c r="A69" s="388" t="s">
        <v>213</v>
      </c>
      <c r="B69" s="541" t="s">
        <v>622</v>
      </c>
      <c r="C69" s="413"/>
      <c r="D69" s="543">
        <f t="shared" si="2"/>
        <v>23.7</v>
      </c>
      <c r="E69" s="540">
        <v>20.8</v>
      </c>
      <c r="F69" s="545"/>
      <c r="G69" s="546">
        <v>2.9</v>
      </c>
      <c r="H69" s="77"/>
      <c r="I69" s="74"/>
      <c r="J69" s="74"/>
      <c r="K69" s="34"/>
      <c r="L69" s="34"/>
    </row>
    <row r="70" spans="1:12" ht="12.75">
      <c r="A70" s="377" t="s">
        <v>214</v>
      </c>
      <c r="B70" s="547" t="s">
        <v>81</v>
      </c>
      <c r="C70" s="413"/>
      <c r="D70" s="543">
        <f aca="true" t="shared" si="3" ref="D70:D76">E70+G70</f>
        <v>48.8</v>
      </c>
      <c r="E70" s="540">
        <v>48.8</v>
      </c>
      <c r="F70" s="545"/>
      <c r="G70" s="546"/>
      <c r="H70" s="77"/>
      <c r="I70" s="74"/>
      <c r="J70" s="74"/>
      <c r="K70" s="74"/>
      <c r="L70" s="74"/>
    </row>
    <row r="71" spans="1:7" ht="12.75">
      <c r="A71" s="377" t="s">
        <v>215</v>
      </c>
      <c r="B71" s="547" t="s">
        <v>82</v>
      </c>
      <c r="C71" s="503"/>
      <c r="D71" s="543">
        <f t="shared" si="3"/>
        <v>17</v>
      </c>
      <c r="E71" s="540">
        <v>17</v>
      </c>
      <c r="F71" s="545"/>
      <c r="G71" s="546"/>
    </row>
    <row r="72" spans="1:7" ht="12.75">
      <c r="A72" s="377" t="s">
        <v>215</v>
      </c>
      <c r="B72" s="547" t="s">
        <v>83</v>
      </c>
      <c r="C72" s="503"/>
      <c r="D72" s="543">
        <f t="shared" si="3"/>
        <v>2.9</v>
      </c>
      <c r="E72" s="548">
        <v>2.9</v>
      </c>
      <c r="F72" s="545"/>
      <c r="G72" s="546"/>
    </row>
    <row r="73" spans="1:7" ht="25.5">
      <c r="A73" s="377" t="s">
        <v>215</v>
      </c>
      <c r="B73" s="549" t="s">
        <v>449</v>
      </c>
      <c r="C73" s="503"/>
      <c r="D73" s="543">
        <f t="shared" si="3"/>
        <v>0</v>
      </c>
      <c r="E73" s="548"/>
      <c r="F73" s="545"/>
      <c r="G73" s="546"/>
    </row>
    <row r="74" spans="1:7" ht="25.5">
      <c r="A74" s="281" t="s">
        <v>755</v>
      </c>
      <c r="B74" s="549" t="s">
        <v>754</v>
      </c>
      <c r="C74" s="503"/>
      <c r="D74" s="543">
        <f t="shared" si="3"/>
        <v>0</v>
      </c>
      <c r="E74" s="548"/>
      <c r="F74" s="545"/>
      <c r="G74" s="546"/>
    </row>
    <row r="75" spans="1:7" ht="12.75">
      <c r="A75" s="388" t="s">
        <v>211</v>
      </c>
      <c r="B75" s="532" t="s">
        <v>393</v>
      </c>
      <c r="C75" s="503"/>
      <c r="D75" s="446">
        <f t="shared" si="3"/>
        <v>2.339</v>
      </c>
      <c r="E75" s="471">
        <v>2.339</v>
      </c>
      <c r="F75" s="447">
        <v>2.2</v>
      </c>
      <c r="G75" s="546"/>
    </row>
    <row r="76" spans="1:7" ht="12.75">
      <c r="A76" s="388" t="s">
        <v>211</v>
      </c>
      <c r="B76" s="532" t="s">
        <v>391</v>
      </c>
      <c r="C76" s="503"/>
      <c r="D76" s="502">
        <f t="shared" si="3"/>
        <v>1.9</v>
      </c>
      <c r="E76" s="341">
        <v>1.9</v>
      </c>
      <c r="F76" s="447"/>
      <c r="G76" s="453"/>
    </row>
    <row r="77" spans="1:7" ht="12.75">
      <c r="A77" s="388" t="s">
        <v>211</v>
      </c>
      <c r="B77" s="532" t="s">
        <v>241</v>
      </c>
      <c r="C77" s="503"/>
      <c r="D77" s="502">
        <f t="shared" si="2"/>
        <v>16.7</v>
      </c>
      <c r="E77" s="341">
        <v>16.7</v>
      </c>
      <c r="F77" s="447"/>
      <c r="G77" s="453"/>
    </row>
    <row r="78" spans="1:8" ht="12.75">
      <c r="A78" s="388" t="s">
        <v>211</v>
      </c>
      <c r="B78" s="532" t="s">
        <v>242</v>
      </c>
      <c r="C78" s="503"/>
      <c r="D78" s="502">
        <f>E78+G78</f>
        <v>24.8</v>
      </c>
      <c r="E78" s="341">
        <v>24.8</v>
      </c>
      <c r="F78" s="447"/>
      <c r="G78" s="453"/>
      <c r="H78" s="101"/>
    </row>
    <row r="79" spans="1:8" ht="12.75">
      <c r="A79" s="388" t="s">
        <v>211</v>
      </c>
      <c r="B79" s="532" t="s">
        <v>243</v>
      </c>
      <c r="C79" s="503"/>
      <c r="D79" s="502">
        <f t="shared" si="2"/>
        <v>3.1</v>
      </c>
      <c r="E79" s="341">
        <v>3.1</v>
      </c>
      <c r="F79" s="447"/>
      <c r="G79" s="453"/>
      <c r="H79" s="101"/>
    </row>
    <row r="80" spans="1:8" ht="12.75">
      <c r="A80" s="388" t="s">
        <v>211</v>
      </c>
      <c r="B80" s="532" t="s">
        <v>392</v>
      </c>
      <c r="C80" s="503"/>
      <c r="D80" s="502">
        <f t="shared" si="2"/>
        <v>53.7</v>
      </c>
      <c r="E80" s="341">
        <v>53.7</v>
      </c>
      <c r="F80" s="447"/>
      <c r="G80" s="453"/>
      <c r="H80" s="101"/>
    </row>
    <row r="81" spans="1:8" ht="12.75">
      <c r="A81" s="388" t="s">
        <v>212</v>
      </c>
      <c r="B81" s="532" t="s">
        <v>80</v>
      </c>
      <c r="C81" s="550"/>
      <c r="D81" s="502">
        <f t="shared" si="2"/>
        <v>11.5</v>
      </c>
      <c r="E81" s="341">
        <v>11.5</v>
      </c>
      <c r="F81" s="447"/>
      <c r="G81" s="453"/>
      <c r="H81" s="101"/>
    </row>
    <row r="82" spans="1:7" ht="12.75">
      <c r="A82" s="388" t="s">
        <v>212</v>
      </c>
      <c r="B82" s="532" t="s">
        <v>85</v>
      </c>
      <c r="C82" s="503"/>
      <c r="D82" s="502">
        <f t="shared" si="2"/>
        <v>1.8</v>
      </c>
      <c r="E82" s="341">
        <v>1.8</v>
      </c>
      <c r="F82" s="447"/>
      <c r="G82" s="453"/>
    </row>
    <row r="83" spans="1:7" ht="12.75">
      <c r="A83" s="388" t="s">
        <v>212</v>
      </c>
      <c r="B83" s="532" t="s">
        <v>237</v>
      </c>
      <c r="C83" s="503"/>
      <c r="D83" s="502">
        <f t="shared" si="2"/>
        <v>161.5</v>
      </c>
      <c r="E83" s="341">
        <v>161.5</v>
      </c>
      <c r="F83" s="447"/>
      <c r="G83" s="453"/>
    </row>
    <row r="84" spans="1:7" ht="12.75">
      <c r="A84" s="388" t="s">
        <v>212</v>
      </c>
      <c r="B84" s="532" t="s">
        <v>245</v>
      </c>
      <c r="C84" s="503"/>
      <c r="D84" s="502">
        <f t="shared" si="2"/>
        <v>32.3</v>
      </c>
      <c r="E84" s="341">
        <v>32.3</v>
      </c>
      <c r="F84" s="453">
        <v>29.7</v>
      </c>
      <c r="G84" s="453"/>
    </row>
    <row r="85" spans="1:8" ht="12.75">
      <c r="A85" s="388" t="s">
        <v>161</v>
      </c>
      <c r="B85" s="532" t="s">
        <v>86</v>
      </c>
      <c r="C85" s="503"/>
      <c r="D85" s="502">
        <f t="shared" si="2"/>
        <v>22.7</v>
      </c>
      <c r="E85" s="341">
        <v>22.7</v>
      </c>
      <c r="F85" s="447"/>
      <c r="G85" s="453"/>
      <c r="H85" s="2"/>
    </row>
    <row r="86" spans="1:8" ht="12.75">
      <c r="A86" s="388" t="s">
        <v>489</v>
      </c>
      <c r="B86" s="532" t="s">
        <v>488</v>
      </c>
      <c r="C86" s="551"/>
      <c r="D86" s="502">
        <f t="shared" si="2"/>
        <v>14.2</v>
      </c>
      <c r="E86" s="341">
        <v>5.8</v>
      </c>
      <c r="F86" s="448">
        <v>0.206</v>
      </c>
      <c r="G86" s="453">
        <v>8.4</v>
      </c>
      <c r="H86" s="2"/>
    </row>
    <row r="87" spans="1:7" ht="14.25" customHeight="1">
      <c r="A87" s="385" t="s">
        <v>21</v>
      </c>
      <c r="B87" s="425" t="s">
        <v>439</v>
      </c>
      <c r="C87" s="552"/>
      <c r="D87" s="444"/>
      <c r="E87" s="444"/>
      <c r="F87" s="534"/>
      <c r="G87" s="455"/>
    </row>
    <row r="88" spans="1:7" ht="12.75">
      <c r="A88" s="385" t="s">
        <v>23</v>
      </c>
      <c r="B88" s="472" t="s">
        <v>100</v>
      </c>
      <c r="C88" s="425" t="s">
        <v>131</v>
      </c>
      <c r="D88" s="443">
        <f>E88+G88</f>
        <v>331.115</v>
      </c>
      <c r="E88" s="443">
        <f>E89</f>
        <v>321.615</v>
      </c>
      <c r="F88" s="401">
        <f>F89</f>
        <v>278.6</v>
      </c>
      <c r="G88" s="401">
        <f>G89</f>
        <v>9.5</v>
      </c>
    </row>
    <row r="89" spans="1:7" ht="12.75">
      <c r="A89" s="377" t="s">
        <v>357</v>
      </c>
      <c r="B89" s="503" t="s">
        <v>304</v>
      </c>
      <c r="C89" s="553"/>
      <c r="D89" s="446">
        <f>E89+G89</f>
        <v>331.115</v>
      </c>
      <c r="E89" s="471">
        <v>321.615</v>
      </c>
      <c r="F89" s="453">
        <v>278.6</v>
      </c>
      <c r="G89" s="453">
        <v>9.5</v>
      </c>
    </row>
    <row r="90" spans="1:7" ht="25.5">
      <c r="A90" s="372" t="s">
        <v>24</v>
      </c>
      <c r="B90" s="482" t="s">
        <v>246</v>
      </c>
      <c r="C90" s="425"/>
      <c r="D90" s="444"/>
      <c r="E90" s="444"/>
      <c r="F90" s="534"/>
      <c r="G90" s="455"/>
    </row>
    <row r="91" spans="1:7" ht="12.75">
      <c r="A91" s="372" t="s">
        <v>25</v>
      </c>
      <c r="B91" s="472" t="s">
        <v>100</v>
      </c>
      <c r="C91" s="425" t="s">
        <v>131</v>
      </c>
      <c r="D91" s="443">
        <f>E91+G91</f>
        <v>232.902</v>
      </c>
      <c r="E91" s="443">
        <f>E92</f>
        <v>232.902</v>
      </c>
      <c r="F91" s="401">
        <f>F92</f>
        <v>216.7</v>
      </c>
      <c r="G91" s="401">
        <f>G92</f>
        <v>0</v>
      </c>
    </row>
    <row r="92" spans="1:7" ht="12.75">
      <c r="A92" s="377" t="s">
        <v>358</v>
      </c>
      <c r="B92" s="503" t="s">
        <v>304</v>
      </c>
      <c r="C92" s="553"/>
      <c r="D92" s="471">
        <f>E92+G92</f>
        <v>232.902</v>
      </c>
      <c r="E92" s="471">
        <v>232.902</v>
      </c>
      <c r="F92" s="453">
        <v>216.7</v>
      </c>
      <c r="G92" s="453"/>
    </row>
    <row r="93" spans="1:7" ht="12.75">
      <c r="A93" s="372" t="s">
        <v>26</v>
      </c>
      <c r="B93" s="425" t="s">
        <v>480</v>
      </c>
      <c r="C93" s="425"/>
      <c r="D93" s="401"/>
      <c r="E93" s="401"/>
      <c r="F93" s="455"/>
      <c r="G93" s="455"/>
    </row>
    <row r="94" spans="1:7" ht="12.75">
      <c r="A94" s="377" t="s">
        <v>27</v>
      </c>
      <c r="B94" s="526" t="s">
        <v>100</v>
      </c>
      <c r="C94" s="425" t="s">
        <v>131</v>
      </c>
      <c r="D94" s="401">
        <f>E94+G94</f>
        <v>388.3</v>
      </c>
      <c r="E94" s="401">
        <f>E95</f>
        <v>384.3</v>
      </c>
      <c r="F94" s="401">
        <f>F95</f>
        <v>275.3</v>
      </c>
      <c r="G94" s="401">
        <f>G95</f>
        <v>4</v>
      </c>
    </row>
    <row r="95" spans="1:7" ht="12.75">
      <c r="A95" s="377" t="s">
        <v>244</v>
      </c>
      <c r="B95" s="553" t="s">
        <v>223</v>
      </c>
      <c r="C95" s="425"/>
      <c r="D95" s="341">
        <f>E95+G95</f>
        <v>388.3</v>
      </c>
      <c r="E95" s="341">
        <v>384.3</v>
      </c>
      <c r="F95" s="453">
        <v>275.3</v>
      </c>
      <c r="G95" s="453">
        <v>4</v>
      </c>
    </row>
    <row r="96" spans="1:7" ht="12.75">
      <c r="A96" s="372" t="s">
        <v>28</v>
      </c>
      <c r="B96" s="425" t="s">
        <v>497</v>
      </c>
      <c r="C96" s="425"/>
      <c r="D96" s="401"/>
      <c r="E96" s="401"/>
      <c r="F96" s="455"/>
      <c r="G96" s="453"/>
    </row>
    <row r="97" spans="1:7" ht="12.75">
      <c r="A97" s="372" t="s">
        <v>29</v>
      </c>
      <c r="B97" s="526" t="s">
        <v>100</v>
      </c>
      <c r="C97" s="425" t="s">
        <v>131</v>
      </c>
      <c r="D97" s="401">
        <f>E97+G97</f>
        <v>337.4</v>
      </c>
      <c r="E97" s="401">
        <f>E98</f>
        <v>317.5</v>
      </c>
      <c r="F97" s="401">
        <f>F98</f>
        <v>238.5</v>
      </c>
      <c r="G97" s="401">
        <f>G98</f>
        <v>19.9</v>
      </c>
    </row>
    <row r="98" spans="1:7" ht="12.75">
      <c r="A98" s="377" t="s">
        <v>244</v>
      </c>
      <c r="B98" s="503" t="s">
        <v>304</v>
      </c>
      <c r="C98" s="425"/>
      <c r="D98" s="341">
        <f>E98+G98</f>
        <v>337.4</v>
      </c>
      <c r="E98" s="341">
        <v>317.5</v>
      </c>
      <c r="F98" s="453">
        <v>238.5</v>
      </c>
      <c r="G98" s="453">
        <v>19.9</v>
      </c>
    </row>
    <row r="99" spans="1:7" ht="12.75">
      <c r="A99" s="372" t="s">
        <v>30</v>
      </c>
      <c r="B99" s="483" t="s">
        <v>4</v>
      </c>
      <c r="C99" s="425"/>
      <c r="D99" s="401"/>
      <c r="E99" s="401"/>
      <c r="F99" s="455"/>
      <c r="G99" s="455"/>
    </row>
    <row r="100" spans="1:7" ht="12.75">
      <c r="A100" s="372" t="s">
        <v>31</v>
      </c>
      <c r="B100" s="472" t="s">
        <v>100</v>
      </c>
      <c r="C100" s="425" t="s">
        <v>131</v>
      </c>
      <c r="D100" s="443">
        <f>E100+G100</f>
        <v>127.073</v>
      </c>
      <c r="E100" s="443">
        <f>E101</f>
        <v>122.973</v>
      </c>
      <c r="F100" s="401">
        <f>F101</f>
        <v>99.2</v>
      </c>
      <c r="G100" s="401">
        <f>G101</f>
        <v>4.1</v>
      </c>
    </row>
    <row r="101" spans="1:7" ht="12.75">
      <c r="A101" s="377" t="s">
        <v>359</v>
      </c>
      <c r="B101" s="503" t="s">
        <v>304</v>
      </c>
      <c r="C101" s="425"/>
      <c r="D101" s="471">
        <f>E101+G101</f>
        <v>127.073</v>
      </c>
      <c r="E101" s="471">
        <v>122.973</v>
      </c>
      <c r="F101" s="453">
        <v>99.2</v>
      </c>
      <c r="G101" s="453">
        <v>4.1</v>
      </c>
    </row>
    <row r="102" spans="1:7" ht="13.5" customHeight="1">
      <c r="A102" s="372" t="s">
        <v>33</v>
      </c>
      <c r="B102" s="483" t="s">
        <v>444</v>
      </c>
      <c r="C102" s="425"/>
      <c r="D102" s="401"/>
      <c r="E102" s="401"/>
      <c r="F102" s="455"/>
      <c r="G102" s="455"/>
    </row>
    <row r="103" spans="1:7" ht="12.75">
      <c r="A103" s="372" t="s">
        <v>34</v>
      </c>
      <c r="B103" s="472" t="s">
        <v>100</v>
      </c>
      <c r="C103" s="425" t="s">
        <v>131</v>
      </c>
      <c r="D103" s="401">
        <f>E103+G103</f>
        <v>852.7729999999999</v>
      </c>
      <c r="E103" s="401">
        <f>E104</f>
        <v>824.7729999999999</v>
      </c>
      <c r="F103" s="401">
        <f>F104</f>
        <v>613</v>
      </c>
      <c r="G103" s="401">
        <f>G104</f>
        <v>28</v>
      </c>
    </row>
    <row r="104" spans="1:7" ht="12.75">
      <c r="A104" s="377"/>
      <c r="B104" s="503" t="s">
        <v>304</v>
      </c>
      <c r="C104" s="425"/>
      <c r="D104" s="341">
        <f>E104+G104</f>
        <v>852.7729999999999</v>
      </c>
      <c r="E104" s="341">
        <f>E95+E98+E101</f>
        <v>824.7729999999999</v>
      </c>
      <c r="F104" s="341">
        <f>F95+F98+F101</f>
        <v>613</v>
      </c>
      <c r="G104" s="341">
        <f>G95+G98+G101</f>
        <v>28</v>
      </c>
    </row>
    <row r="105" spans="1:7" ht="12.75">
      <c r="A105" s="372" t="s">
        <v>35</v>
      </c>
      <c r="B105" s="425" t="s">
        <v>5</v>
      </c>
      <c r="C105" s="554"/>
      <c r="D105" s="401">
        <f aca="true" t="shared" si="4" ref="D105:G106">D106</f>
        <v>115.9</v>
      </c>
      <c r="E105" s="401">
        <f t="shared" si="4"/>
        <v>115.9</v>
      </c>
      <c r="F105" s="401">
        <f t="shared" si="4"/>
        <v>88.6</v>
      </c>
      <c r="G105" s="401">
        <f t="shared" si="4"/>
        <v>0</v>
      </c>
    </row>
    <row r="106" spans="1:7" ht="12.75">
      <c r="A106" s="372" t="s">
        <v>36</v>
      </c>
      <c r="B106" s="472" t="s">
        <v>100</v>
      </c>
      <c r="C106" s="554" t="s">
        <v>131</v>
      </c>
      <c r="D106" s="401">
        <f t="shared" si="4"/>
        <v>115.9</v>
      </c>
      <c r="E106" s="401">
        <f t="shared" si="4"/>
        <v>115.9</v>
      </c>
      <c r="F106" s="401">
        <f t="shared" si="4"/>
        <v>88.6</v>
      </c>
      <c r="G106" s="401">
        <f t="shared" si="4"/>
        <v>0</v>
      </c>
    </row>
    <row r="107" spans="1:7" ht="12.75">
      <c r="A107" s="377" t="s">
        <v>361</v>
      </c>
      <c r="B107" s="503" t="s">
        <v>304</v>
      </c>
      <c r="C107" s="554"/>
      <c r="D107" s="341">
        <f>E107+G107</f>
        <v>115.9</v>
      </c>
      <c r="E107" s="341">
        <v>115.9</v>
      </c>
      <c r="F107" s="453">
        <v>88.6</v>
      </c>
      <c r="G107" s="453"/>
    </row>
    <row r="108" spans="1:7" ht="12.75">
      <c r="A108" s="372" t="s">
        <v>37</v>
      </c>
      <c r="B108" s="425" t="s">
        <v>44</v>
      </c>
      <c r="C108" s="554"/>
      <c r="D108" s="401"/>
      <c r="E108" s="401"/>
      <c r="F108" s="455"/>
      <c r="G108" s="455"/>
    </row>
    <row r="109" spans="1:7" ht="12.75">
      <c r="A109" s="377" t="s">
        <v>38</v>
      </c>
      <c r="B109" s="491" t="s">
        <v>100</v>
      </c>
      <c r="C109" s="554" t="s">
        <v>131</v>
      </c>
      <c r="D109" s="401">
        <f>D110</f>
        <v>217.20000000000002</v>
      </c>
      <c r="E109" s="401">
        <f>E110</f>
        <v>216.3</v>
      </c>
      <c r="F109" s="401">
        <f>F110</f>
        <v>156.6</v>
      </c>
      <c r="G109" s="401">
        <f>G110</f>
        <v>0.9</v>
      </c>
    </row>
    <row r="110" spans="1:7" ht="12.75">
      <c r="A110" s="377" t="s">
        <v>362</v>
      </c>
      <c r="B110" s="503" t="s">
        <v>304</v>
      </c>
      <c r="C110" s="555"/>
      <c r="D110" s="341">
        <f>E110+G110</f>
        <v>217.20000000000002</v>
      </c>
      <c r="E110" s="341">
        <v>216.3</v>
      </c>
      <c r="F110" s="453">
        <v>156.6</v>
      </c>
      <c r="G110" s="453">
        <v>0.9</v>
      </c>
    </row>
    <row r="111" spans="1:7" ht="25.5">
      <c r="A111" s="372" t="s">
        <v>39</v>
      </c>
      <c r="B111" s="482" t="s">
        <v>350</v>
      </c>
      <c r="C111" s="554"/>
      <c r="D111" s="401"/>
      <c r="E111" s="401"/>
      <c r="F111" s="455"/>
      <c r="G111" s="455"/>
    </row>
    <row r="112" spans="1:7" ht="12.75">
      <c r="A112" s="372" t="s">
        <v>40</v>
      </c>
      <c r="B112" s="472" t="s">
        <v>100</v>
      </c>
      <c r="C112" s="554" t="s">
        <v>131</v>
      </c>
      <c r="D112" s="401">
        <f>D113</f>
        <v>127</v>
      </c>
      <c r="E112" s="401">
        <f>E113</f>
        <v>127</v>
      </c>
      <c r="F112" s="401">
        <f>F113</f>
        <v>108</v>
      </c>
      <c r="G112" s="401">
        <f>G113</f>
        <v>0</v>
      </c>
    </row>
    <row r="113" spans="1:7" ht="12.75">
      <c r="A113" s="377" t="s">
        <v>363</v>
      </c>
      <c r="B113" s="503" t="s">
        <v>304</v>
      </c>
      <c r="C113" s="555"/>
      <c r="D113" s="341">
        <f>E113+G113</f>
        <v>127</v>
      </c>
      <c r="E113" s="341">
        <v>127</v>
      </c>
      <c r="F113" s="453">
        <v>108</v>
      </c>
      <c r="G113" s="453"/>
    </row>
    <row r="114" spans="1:7" ht="12.75">
      <c r="A114" s="372" t="s">
        <v>41</v>
      </c>
      <c r="B114" s="425" t="s">
        <v>50</v>
      </c>
      <c r="C114" s="425"/>
      <c r="D114" s="401">
        <f>D115+D120+D126</f>
        <v>53.1</v>
      </c>
      <c r="E114" s="401">
        <f>E115+E120+E126+E118+E124</f>
        <v>51.800000000000004</v>
      </c>
      <c r="F114" s="401">
        <f>F115+F120+F126+F118+F124</f>
        <v>39.4</v>
      </c>
      <c r="G114" s="401">
        <f>G115+G120+G126+G118+G124</f>
        <v>1.2999999999999998</v>
      </c>
    </row>
    <row r="115" spans="1:7" ht="12.75">
      <c r="A115" s="372" t="s">
        <v>42</v>
      </c>
      <c r="B115" s="472" t="s">
        <v>100</v>
      </c>
      <c r="C115" s="425" t="s">
        <v>131</v>
      </c>
      <c r="D115" s="401">
        <f>D116+D117</f>
        <v>1.5</v>
      </c>
      <c r="E115" s="401">
        <f>E116+E117</f>
        <v>1.5</v>
      </c>
      <c r="F115" s="401">
        <f>F116+F117</f>
        <v>0</v>
      </c>
      <c r="G115" s="401">
        <f>G116+G117</f>
        <v>0</v>
      </c>
    </row>
    <row r="116" spans="1:7" ht="12.75">
      <c r="A116" s="377" t="s">
        <v>363</v>
      </c>
      <c r="B116" s="500" t="s">
        <v>89</v>
      </c>
      <c r="C116" s="420"/>
      <c r="D116" s="341">
        <f>E116+G116</f>
        <v>0.8</v>
      </c>
      <c r="E116" s="341">
        <v>0.8</v>
      </c>
      <c r="F116" s="453"/>
      <c r="G116" s="453"/>
    </row>
    <row r="117" spans="1:7" ht="12.75">
      <c r="A117" s="377" t="s">
        <v>375</v>
      </c>
      <c r="B117" s="556" t="s">
        <v>116</v>
      </c>
      <c r="C117" s="552"/>
      <c r="D117" s="341">
        <f>E117+G117</f>
        <v>0.7</v>
      </c>
      <c r="E117" s="341">
        <v>0.7</v>
      </c>
      <c r="F117" s="453"/>
      <c r="G117" s="453"/>
    </row>
    <row r="118" spans="1:7" ht="25.5">
      <c r="A118" s="372" t="s">
        <v>225</v>
      </c>
      <c r="B118" s="495" t="s">
        <v>101</v>
      </c>
      <c r="C118" s="705" t="s">
        <v>133</v>
      </c>
      <c r="D118" s="401">
        <f>E118+G118</f>
        <v>0</v>
      </c>
      <c r="E118" s="401">
        <f>E119</f>
        <v>0</v>
      </c>
      <c r="F118" s="401">
        <f>F119</f>
        <v>0</v>
      </c>
      <c r="G118" s="401">
        <f>G119</f>
        <v>0</v>
      </c>
    </row>
    <row r="119" spans="1:7" ht="12.75">
      <c r="A119" s="377" t="s">
        <v>455</v>
      </c>
      <c r="B119" s="532" t="s">
        <v>393</v>
      </c>
      <c r="C119" s="707"/>
      <c r="D119" s="341">
        <f>E119+G119</f>
        <v>0</v>
      </c>
      <c r="E119" s="341"/>
      <c r="F119" s="453"/>
      <c r="G119" s="453"/>
    </row>
    <row r="120" spans="1:7" ht="38.25">
      <c r="A120" s="372" t="s">
        <v>349</v>
      </c>
      <c r="B120" s="557" t="s">
        <v>103</v>
      </c>
      <c r="C120" s="705" t="s">
        <v>135</v>
      </c>
      <c r="D120" s="401">
        <f>D121+D122+D123</f>
        <v>49.7</v>
      </c>
      <c r="E120" s="401">
        <f>E121+E122+E123</f>
        <v>48.400000000000006</v>
      </c>
      <c r="F120" s="401">
        <f>F121+F122+F123</f>
        <v>39.4</v>
      </c>
      <c r="G120" s="401">
        <f>G121+G122+G123</f>
        <v>1.2999999999999998</v>
      </c>
    </row>
    <row r="121" spans="1:7" ht="12.75">
      <c r="A121" s="377" t="s">
        <v>248</v>
      </c>
      <c r="B121" s="500" t="s">
        <v>87</v>
      </c>
      <c r="C121" s="706"/>
      <c r="D121" s="341">
        <f aca="true" t="shared" si="5" ref="D121:D127">E121+G121</f>
        <v>41.300000000000004</v>
      </c>
      <c r="E121" s="341">
        <v>40.7</v>
      </c>
      <c r="F121" s="453">
        <v>35.4</v>
      </c>
      <c r="G121" s="453">
        <v>0.6</v>
      </c>
    </row>
    <row r="122" spans="1:7" ht="12.75">
      <c r="A122" s="377" t="s">
        <v>364</v>
      </c>
      <c r="B122" s="551" t="s">
        <v>88</v>
      </c>
      <c r="C122" s="706"/>
      <c r="D122" s="341">
        <f t="shared" si="5"/>
        <v>8.4</v>
      </c>
      <c r="E122" s="341">
        <v>7.7</v>
      </c>
      <c r="F122" s="453">
        <v>4</v>
      </c>
      <c r="G122" s="453">
        <v>0.7</v>
      </c>
    </row>
    <row r="123" spans="1:7" ht="15.75">
      <c r="A123" s="377" t="s">
        <v>364</v>
      </c>
      <c r="B123" s="503" t="s">
        <v>415</v>
      </c>
      <c r="C123" s="707"/>
      <c r="D123" s="358">
        <f t="shared" si="5"/>
        <v>0</v>
      </c>
      <c r="E123" s="341"/>
      <c r="F123" s="453"/>
      <c r="G123" s="453"/>
    </row>
    <row r="124" spans="1:7" ht="26.25">
      <c r="A124" s="372" t="s">
        <v>433</v>
      </c>
      <c r="B124" s="482" t="s">
        <v>180</v>
      </c>
      <c r="C124" s="558" t="s">
        <v>137</v>
      </c>
      <c r="D124" s="559">
        <f t="shared" si="5"/>
        <v>0</v>
      </c>
      <c r="E124" s="401">
        <f>E125</f>
        <v>0</v>
      </c>
      <c r="F124" s="401">
        <f>F125</f>
        <v>0</v>
      </c>
      <c r="G124" s="401">
        <f>G125</f>
        <v>0</v>
      </c>
    </row>
    <row r="125" spans="1:7" ht="15.75">
      <c r="A125" s="377" t="s">
        <v>446</v>
      </c>
      <c r="B125" s="532" t="s">
        <v>447</v>
      </c>
      <c r="C125" s="357"/>
      <c r="D125" s="358">
        <f t="shared" si="5"/>
        <v>0</v>
      </c>
      <c r="E125" s="341"/>
      <c r="F125" s="453"/>
      <c r="G125" s="453"/>
    </row>
    <row r="126" spans="1:7" ht="12.75">
      <c r="A126" s="372" t="s">
        <v>448</v>
      </c>
      <c r="B126" s="425" t="s">
        <v>74</v>
      </c>
      <c r="C126" s="425" t="s">
        <v>132</v>
      </c>
      <c r="D126" s="455">
        <f t="shared" si="5"/>
        <v>1.9</v>
      </c>
      <c r="E126" s="455">
        <f>E127</f>
        <v>1.9</v>
      </c>
      <c r="F126" s="455">
        <f>F127</f>
        <v>0</v>
      </c>
      <c r="G126" s="455">
        <f>G127</f>
        <v>0</v>
      </c>
    </row>
    <row r="127" spans="1:7" ht="12.75">
      <c r="A127" s="377" t="s">
        <v>366</v>
      </c>
      <c r="B127" s="493" t="s">
        <v>106</v>
      </c>
      <c r="C127" s="425"/>
      <c r="D127" s="455">
        <f t="shared" si="5"/>
        <v>1.9</v>
      </c>
      <c r="E127" s="453">
        <v>1.9</v>
      </c>
      <c r="F127" s="453"/>
      <c r="G127" s="453"/>
    </row>
    <row r="128" spans="1:7" ht="12.75">
      <c r="A128" s="372" t="s">
        <v>43</v>
      </c>
      <c r="B128" s="425" t="s">
        <v>55</v>
      </c>
      <c r="C128" s="425"/>
      <c r="D128" s="401">
        <f>D129+D134+D140</f>
        <v>75.3</v>
      </c>
      <c r="E128" s="455">
        <f>E129+E134+E140+E138+E132</f>
        <v>74.3</v>
      </c>
      <c r="F128" s="455">
        <f>F129+F134+F140+F138+F132</f>
        <v>60.3</v>
      </c>
      <c r="G128" s="455">
        <f>G129+G134+G140+G138+G132</f>
        <v>1</v>
      </c>
    </row>
    <row r="129" spans="1:7" ht="12.75">
      <c r="A129" s="421" t="s">
        <v>45</v>
      </c>
      <c r="B129" s="472" t="s">
        <v>100</v>
      </c>
      <c r="C129" s="425" t="s">
        <v>131</v>
      </c>
      <c r="D129" s="401">
        <f>D130+D131</f>
        <v>1.8</v>
      </c>
      <c r="E129" s="401">
        <f>E130+E131</f>
        <v>1.8</v>
      </c>
      <c r="F129" s="401">
        <f>F130+F131</f>
        <v>0</v>
      </c>
      <c r="G129" s="401">
        <f>G130+G131</f>
        <v>0</v>
      </c>
    </row>
    <row r="130" spans="1:7" ht="12.75">
      <c r="A130" s="377" t="s">
        <v>363</v>
      </c>
      <c r="B130" s="500" t="s">
        <v>89</v>
      </c>
      <c r="C130" s="420"/>
      <c r="D130" s="341">
        <f>E130+G130</f>
        <v>0.7</v>
      </c>
      <c r="E130" s="341">
        <v>0.7</v>
      </c>
      <c r="F130" s="453"/>
      <c r="G130" s="453"/>
    </row>
    <row r="131" spans="1:7" ht="12.75">
      <c r="A131" s="377" t="s">
        <v>362</v>
      </c>
      <c r="B131" s="556" t="s">
        <v>116</v>
      </c>
      <c r="C131" s="552"/>
      <c r="D131" s="341">
        <f>E131+G131</f>
        <v>1.1</v>
      </c>
      <c r="E131" s="341">
        <v>1.1</v>
      </c>
      <c r="F131" s="453"/>
      <c r="G131" s="453"/>
    </row>
    <row r="132" spans="1:7" ht="25.5">
      <c r="A132" s="372" t="s">
        <v>226</v>
      </c>
      <c r="B132" s="495" t="s">
        <v>101</v>
      </c>
      <c r="C132" s="705" t="s">
        <v>133</v>
      </c>
      <c r="D132" s="401">
        <f>E132+G132</f>
        <v>0</v>
      </c>
      <c r="E132" s="401">
        <f>E133</f>
        <v>0</v>
      </c>
      <c r="F132" s="401">
        <f>F133</f>
        <v>0</v>
      </c>
      <c r="G132" s="401">
        <f>G133</f>
        <v>0</v>
      </c>
    </row>
    <row r="133" spans="1:7" ht="12.75">
      <c r="A133" s="377" t="s">
        <v>227</v>
      </c>
      <c r="B133" s="532" t="s">
        <v>393</v>
      </c>
      <c r="C133" s="707"/>
      <c r="D133" s="341">
        <f>E133+G133</f>
        <v>0</v>
      </c>
      <c r="E133" s="341"/>
      <c r="F133" s="453"/>
      <c r="G133" s="453"/>
    </row>
    <row r="134" spans="1:7" ht="38.25">
      <c r="A134" s="372" t="s">
        <v>301</v>
      </c>
      <c r="B134" s="557" t="s">
        <v>103</v>
      </c>
      <c r="C134" s="425" t="s">
        <v>135</v>
      </c>
      <c r="D134" s="401">
        <f>D135+D136+D137</f>
        <v>71.5</v>
      </c>
      <c r="E134" s="401">
        <f>E135+E136+E137</f>
        <v>70.5</v>
      </c>
      <c r="F134" s="401">
        <f>F135+F136+F137</f>
        <v>60.3</v>
      </c>
      <c r="G134" s="401">
        <f>G135+G136+G137</f>
        <v>1</v>
      </c>
    </row>
    <row r="135" spans="1:7" ht="12.75">
      <c r="A135" s="377" t="s">
        <v>248</v>
      </c>
      <c r="B135" s="500" t="s">
        <v>87</v>
      </c>
      <c r="C135" s="503"/>
      <c r="D135" s="341">
        <f aca="true" t="shared" si="6" ref="D135:D141">E135+G135</f>
        <v>42.5</v>
      </c>
      <c r="E135" s="341">
        <v>41.5</v>
      </c>
      <c r="F135" s="453">
        <v>37.3</v>
      </c>
      <c r="G135" s="453">
        <v>1</v>
      </c>
    </row>
    <row r="136" spans="1:7" ht="12.75">
      <c r="A136" s="377" t="s">
        <v>364</v>
      </c>
      <c r="B136" s="551" t="s">
        <v>88</v>
      </c>
      <c r="C136" s="503"/>
      <c r="D136" s="341">
        <f t="shared" si="6"/>
        <v>29</v>
      </c>
      <c r="E136" s="341">
        <v>29</v>
      </c>
      <c r="F136" s="453">
        <v>23</v>
      </c>
      <c r="G136" s="453"/>
    </row>
    <row r="137" spans="1:7" ht="15.75">
      <c r="A137" s="377" t="s">
        <v>364</v>
      </c>
      <c r="B137" s="503" t="s">
        <v>415</v>
      </c>
      <c r="C137" s="560"/>
      <c r="D137" s="341">
        <f t="shared" si="6"/>
        <v>0</v>
      </c>
      <c r="E137" s="341"/>
      <c r="F137" s="453"/>
      <c r="G137" s="453"/>
    </row>
    <row r="138" spans="1:7" ht="26.25">
      <c r="A138" s="421" t="s">
        <v>313</v>
      </c>
      <c r="B138" s="398" t="s">
        <v>180</v>
      </c>
      <c r="C138" s="558" t="s">
        <v>137</v>
      </c>
      <c r="D138" s="559">
        <f t="shared" si="6"/>
        <v>0</v>
      </c>
      <c r="E138" s="401">
        <f>E139</f>
        <v>0</v>
      </c>
      <c r="F138" s="401">
        <f>F139</f>
        <v>0</v>
      </c>
      <c r="G138" s="401">
        <f>G139</f>
        <v>0</v>
      </c>
    </row>
    <row r="139" spans="1:7" ht="15.75">
      <c r="A139" s="561" t="s">
        <v>446</v>
      </c>
      <c r="B139" s="532" t="s">
        <v>447</v>
      </c>
      <c r="C139" s="357"/>
      <c r="D139" s="358">
        <f t="shared" si="6"/>
        <v>0</v>
      </c>
      <c r="E139" s="341"/>
      <c r="F139" s="453"/>
      <c r="G139" s="453"/>
    </row>
    <row r="140" spans="1:7" ht="12.75">
      <c r="A140" s="421" t="s">
        <v>315</v>
      </c>
      <c r="B140" s="425" t="s">
        <v>74</v>
      </c>
      <c r="C140" s="425" t="s">
        <v>132</v>
      </c>
      <c r="D140" s="401">
        <f t="shared" si="6"/>
        <v>2</v>
      </c>
      <c r="E140" s="401">
        <f>E141</f>
        <v>2</v>
      </c>
      <c r="F140" s="401">
        <f>F141</f>
        <v>0</v>
      </c>
      <c r="G140" s="401">
        <f>G141</f>
        <v>0</v>
      </c>
    </row>
    <row r="141" spans="1:7" ht="12.75">
      <c r="A141" s="377" t="s">
        <v>366</v>
      </c>
      <c r="B141" s="493" t="s">
        <v>106</v>
      </c>
      <c r="C141" s="425"/>
      <c r="D141" s="341">
        <f t="shared" si="6"/>
        <v>2</v>
      </c>
      <c r="E141" s="341">
        <v>2</v>
      </c>
      <c r="F141" s="453"/>
      <c r="G141" s="453"/>
    </row>
    <row r="142" spans="1:7" ht="12.75">
      <c r="A142" s="421" t="s">
        <v>46</v>
      </c>
      <c r="B142" s="425" t="s">
        <v>59</v>
      </c>
      <c r="C142" s="425"/>
      <c r="D142" s="401">
        <f>D145+D154+D152+D150+D143</f>
        <v>205.89999999999998</v>
      </c>
      <c r="E142" s="401">
        <f>E145+E154+E152+E150+E143</f>
        <v>196.09999999999997</v>
      </c>
      <c r="F142" s="401">
        <f>F145+F154+F152+F150+F143</f>
        <v>128.8</v>
      </c>
      <c r="G142" s="401">
        <f>G145+G154+G152+G150+G143</f>
        <v>9.8</v>
      </c>
    </row>
    <row r="143" spans="1:7" ht="25.5">
      <c r="A143" s="421" t="s">
        <v>47</v>
      </c>
      <c r="B143" s="495" t="s">
        <v>101</v>
      </c>
      <c r="C143" s="705" t="s">
        <v>133</v>
      </c>
      <c r="D143" s="401">
        <f>E143+G143</f>
        <v>10.8</v>
      </c>
      <c r="E143" s="401">
        <f>E144</f>
        <v>10.8</v>
      </c>
      <c r="F143" s="401">
        <f>F144</f>
        <v>10.5</v>
      </c>
      <c r="G143" s="401">
        <f>G144</f>
        <v>0</v>
      </c>
    </row>
    <row r="144" spans="1:7" ht="12.75">
      <c r="A144" s="421" t="s">
        <v>117</v>
      </c>
      <c r="B144" s="532" t="s">
        <v>393</v>
      </c>
      <c r="C144" s="707"/>
      <c r="D144" s="341">
        <f>E144+G144</f>
        <v>10.8</v>
      </c>
      <c r="E144" s="341">
        <v>10.8</v>
      </c>
      <c r="F144" s="453">
        <v>10.5</v>
      </c>
      <c r="G144" s="453"/>
    </row>
    <row r="145" spans="1:7" ht="38.25">
      <c r="A145" s="372" t="s">
        <v>48</v>
      </c>
      <c r="B145" s="495" t="s">
        <v>103</v>
      </c>
      <c r="C145" s="425" t="s">
        <v>135</v>
      </c>
      <c r="D145" s="401">
        <f aca="true" t="shared" si="7" ref="D145:D155">E145+G145</f>
        <v>185.39999999999998</v>
      </c>
      <c r="E145" s="401">
        <f>E146+E147+E149+E148</f>
        <v>176.89999999999998</v>
      </c>
      <c r="F145" s="401">
        <f>F146+F147+F149+F148</f>
        <v>118.3</v>
      </c>
      <c r="G145" s="401">
        <f>G146+G147+G149+G148</f>
        <v>8.5</v>
      </c>
    </row>
    <row r="146" spans="1:7" ht="12.75">
      <c r="A146" s="377" t="s">
        <v>248</v>
      </c>
      <c r="B146" s="500" t="s">
        <v>87</v>
      </c>
      <c r="C146" s="506"/>
      <c r="D146" s="341">
        <f t="shared" si="7"/>
        <v>52.6</v>
      </c>
      <c r="E146" s="341">
        <v>52.6</v>
      </c>
      <c r="F146" s="453">
        <v>47</v>
      </c>
      <c r="G146" s="453"/>
    </row>
    <row r="147" spans="1:7" ht="12.75">
      <c r="A147" s="377" t="s">
        <v>364</v>
      </c>
      <c r="B147" s="503" t="s">
        <v>88</v>
      </c>
      <c r="C147" s="506"/>
      <c r="D147" s="341">
        <f t="shared" si="7"/>
        <v>102.6</v>
      </c>
      <c r="E147" s="341">
        <v>94.1</v>
      </c>
      <c r="F147" s="453">
        <v>71.3</v>
      </c>
      <c r="G147" s="453">
        <v>8.5</v>
      </c>
    </row>
    <row r="148" spans="1:7" ht="15.75">
      <c r="A148" s="377" t="s">
        <v>364</v>
      </c>
      <c r="B148" s="503" t="s">
        <v>415</v>
      </c>
      <c r="C148" s="560"/>
      <c r="D148" s="341">
        <f t="shared" si="7"/>
        <v>0</v>
      </c>
      <c r="E148" s="341"/>
      <c r="F148" s="453"/>
      <c r="G148" s="453"/>
    </row>
    <row r="149" spans="1:7" ht="12.75">
      <c r="A149" s="562" t="s">
        <v>365</v>
      </c>
      <c r="B149" s="551" t="s">
        <v>90</v>
      </c>
      <c r="C149" s="506"/>
      <c r="D149" s="341">
        <f t="shared" si="7"/>
        <v>30.2</v>
      </c>
      <c r="E149" s="341">
        <v>30.2</v>
      </c>
      <c r="F149" s="453"/>
      <c r="G149" s="453"/>
    </row>
    <row r="150" spans="1:7" ht="26.25">
      <c r="A150" s="563" t="s">
        <v>230</v>
      </c>
      <c r="B150" s="398" t="s">
        <v>180</v>
      </c>
      <c r="C150" s="558" t="s">
        <v>137</v>
      </c>
      <c r="D150" s="559">
        <f t="shared" si="7"/>
        <v>0</v>
      </c>
      <c r="E150" s="401">
        <f>E151</f>
        <v>0</v>
      </c>
      <c r="F150" s="401">
        <f>F151</f>
        <v>0</v>
      </c>
      <c r="G150" s="401">
        <f>G151</f>
        <v>0</v>
      </c>
    </row>
    <row r="151" spans="1:7" ht="15.75">
      <c r="A151" s="561" t="s">
        <v>446</v>
      </c>
      <c r="B151" s="532" t="s">
        <v>447</v>
      </c>
      <c r="C151" s="357"/>
      <c r="D151" s="358">
        <f t="shared" si="7"/>
        <v>0</v>
      </c>
      <c r="E151" s="341"/>
      <c r="F151" s="453"/>
      <c r="G151" s="453"/>
    </row>
    <row r="152" spans="1:7" ht="12.75">
      <c r="A152" s="372" t="s">
        <v>231</v>
      </c>
      <c r="B152" s="536" t="s">
        <v>491</v>
      </c>
      <c r="C152" s="564" t="s">
        <v>35</v>
      </c>
      <c r="D152" s="455">
        <f t="shared" si="7"/>
        <v>2</v>
      </c>
      <c r="E152" s="401">
        <f>E153</f>
        <v>0.7</v>
      </c>
      <c r="F152" s="401">
        <f>F153</f>
        <v>0</v>
      </c>
      <c r="G152" s="401">
        <f>G153</f>
        <v>1.3</v>
      </c>
    </row>
    <row r="153" spans="1:7" ht="12.75">
      <c r="A153" s="421"/>
      <c r="B153" s="553" t="s">
        <v>490</v>
      </c>
      <c r="C153" s="564"/>
      <c r="D153" s="453">
        <f t="shared" si="7"/>
        <v>2</v>
      </c>
      <c r="E153" s="341">
        <v>0.7</v>
      </c>
      <c r="F153" s="453"/>
      <c r="G153" s="453">
        <v>1.3</v>
      </c>
    </row>
    <row r="154" spans="1:7" ht="12.75">
      <c r="A154" s="421" t="s">
        <v>477</v>
      </c>
      <c r="B154" s="425" t="s">
        <v>74</v>
      </c>
      <c r="C154" s="425" t="s">
        <v>132</v>
      </c>
      <c r="D154" s="401">
        <f t="shared" si="7"/>
        <v>7.7</v>
      </c>
      <c r="E154" s="401">
        <f>E155</f>
        <v>7.7</v>
      </c>
      <c r="F154" s="401">
        <f>F155</f>
        <v>0</v>
      </c>
      <c r="G154" s="401">
        <f>G155</f>
        <v>0</v>
      </c>
    </row>
    <row r="155" spans="1:7" ht="12.75">
      <c r="A155" s="561" t="s">
        <v>366</v>
      </c>
      <c r="B155" s="493" t="s">
        <v>106</v>
      </c>
      <c r="C155" s="425"/>
      <c r="D155" s="341">
        <f t="shared" si="7"/>
        <v>7.7</v>
      </c>
      <c r="E155" s="341">
        <v>7.7</v>
      </c>
      <c r="F155" s="453"/>
      <c r="G155" s="453"/>
    </row>
    <row r="156" spans="1:7" ht="12.75">
      <c r="A156" s="421" t="s">
        <v>49</v>
      </c>
      <c r="B156" s="425" t="s">
        <v>6</v>
      </c>
      <c r="C156" s="425"/>
      <c r="D156" s="443">
        <f aca="true" t="shared" si="8" ref="D156:D169">E156+G156</f>
        <v>110.307</v>
      </c>
      <c r="E156" s="565">
        <f>E162+E168+E157+E166+E160</f>
        <v>109.607</v>
      </c>
      <c r="F156" s="455">
        <f>F162+F168+F157+F166+F160</f>
        <v>81.5</v>
      </c>
      <c r="G156" s="455">
        <f>G162+G168+G157+G166+G160</f>
        <v>0.7</v>
      </c>
    </row>
    <row r="157" spans="1:7" ht="12.75">
      <c r="A157" s="421" t="s">
        <v>51</v>
      </c>
      <c r="B157" s="472" t="s">
        <v>100</v>
      </c>
      <c r="C157" s="425" t="s">
        <v>131</v>
      </c>
      <c r="D157" s="401">
        <f t="shared" si="8"/>
        <v>0.7</v>
      </c>
      <c r="E157" s="401">
        <f>E158+E159</f>
        <v>0.7</v>
      </c>
      <c r="F157" s="401">
        <f>F158+F159</f>
        <v>0</v>
      </c>
      <c r="G157" s="401">
        <f>G158+G159</f>
        <v>0</v>
      </c>
    </row>
    <row r="158" spans="1:7" ht="12.75">
      <c r="A158" s="377" t="s">
        <v>363</v>
      </c>
      <c r="B158" s="500" t="s">
        <v>89</v>
      </c>
      <c r="C158" s="566"/>
      <c r="D158" s="341">
        <f t="shared" si="8"/>
        <v>0</v>
      </c>
      <c r="E158" s="341"/>
      <c r="F158" s="401"/>
      <c r="G158" s="401"/>
    </row>
    <row r="159" spans="1:7" ht="12.75">
      <c r="A159" s="377" t="s">
        <v>362</v>
      </c>
      <c r="B159" s="556" t="s">
        <v>116</v>
      </c>
      <c r="C159" s="567"/>
      <c r="D159" s="341">
        <f>E159+G159</f>
        <v>0.7</v>
      </c>
      <c r="E159" s="341">
        <v>0.7</v>
      </c>
      <c r="F159" s="401"/>
      <c r="G159" s="401"/>
    </row>
    <row r="160" spans="1:7" ht="25.5">
      <c r="A160" s="372" t="s">
        <v>52</v>
      </c>
      <c r="B160" s="495" t="s">
        <v>101</v>
      </c>
      <c r="C160" s="705" t="s">
        <v>133</v>
      </c>
      <c r="D160" s="401">
        <f>E160+G160</f>
        <v>10.7</v>
      </c>
      <c r="E160" s="401">
        <f>E161</f>
        <v>10.7</v>
      </c>
      <c r="F160" s="401">
        <f>F161</f>
        <v>10.5</v>
      </c>
      <c r="G160" s="401">
        <f>G161</f>
        <v>0</v>
      </c>
    </row>
    <row r="161" spans="1:7" ht="12.75">
      <c r="A161" s="377" t="s">
        <v>120</v>
      </c>
      <c r="B161" s="532" t="s">
        <v>393</v>
      </c>
      <c r="C161" s="707"/>
      <c r="D161" s="341">
        <f>E161+G161</f>
        <v>10.7</v>
      </c>
      <c r="E161" s="341">
        <v>10.7</v>
      </c>
      <c r="F161" s="453">
        <v>10.5</v>
      </c>
      <c r="G161" s="453"/>
    </row>
    <row r="162" spans="1:7" ht="38.25">
      <c r="A162" s="372" t="s">
        <v>53</v>
      </c>
      <c r="B162" s="495" t="s">
        <v>103</v>
      </c>
      <c r="C162" s="425" t="s">
        <v>135</v>
      </c>
      <c r="D162" s="443">
        <f t="shared" si="8"/>
        <v>94.907</v>
      </c>
      <c r="E162" s="443">
        <f>E163+E164+E165</f>
        <v>94.207</v>
      </c>
      <c r="F162" s="401">
        <f>F163+F164+F165</f>
        <v>71</v>
      </c>
      <c r="G162" s="401">
        <f>G163+G164+G165</f>
        <v>0.7</v>
      </c>
    </row>
    <row r="163" spans="1:7" ht="12.75">
      <c r="A163" s="377" t="s">
        <v>248</v>
      </c>
      <c r="B163" s="500" t="s">
        <v>87</v>
      </c>
      <c r="C163" s="506"/>
      <c r="D163" s="401">
        <f t="shared" si="8"/>
        <v>59</v>
      </c>
      <c r="E163" s="471">
        <v>58.3</v>
      </c>
      <c r="F163" s="453">
        <v>51.1</v>
      </c>
      <c r="G163" s="453">
        <v>0.7</v>
      </c>
    </row>
    <row r="164" spans="1:7" ht="12.75">
      <c r="A164" s="377" t="s">
        <v>364</v>
      </c>
      <c r="B164" s="503" t="s">
        <v>88</v>
      </c>
      <c r="C164" s="506"/>
      <c r="D164" s="471">
        <f t="shared" si="8"/>
        <v>35.907</v>
      </c>
      <c r="E164" s="471">
        <v>35.907</v>
      </c>
      <c r="F164" s="453">
        <v>19.9</v>
      </c>
      <c r="G164" s="453"/>
    </row>
    <row r="165" spans="1:7" ht="15.75">
      <c r="A165" s="377" t="s">
        <v>364</v>
      </c>
      <c r="B165" s="503" t="s">
        <v>415</v>
      </c>
      <c r="C165" s="560"/>
      <c r="D165" s="341">
        <f t="shared" si="8"/>
        <v>0</v>
      </c>
      <c r="E165" s="341"/>
      <c r="F165" s="453"/>
      <c r="G165" s="453"/>
    </row>
    <row r="166" spans="1:7" ht="26.25">
      <c r="A166" s="421" t="s">
        <v>194</v>
      </c>
      <c r="B166" s="398" t="s">
        <v>180</v>
      </c>
      <c r="C166" s="558" t="s">
        <v>137</v>
      </c>
      <c r="D166" s="559">
        <f t="shared" si="8"/>
        <v>0</v>
      </c>
      <c r="E166" s="401">
        <f>E167</f>
        <v>0</v>
      </c>
      <c r="F166" s="401">
        <f>F167</f>
        <v>0</v>
      </c>
      <c r="G166" s="401">
        <f>G167</f>
        <v>0</v>
      </c>
    </row>
    <row r="167" spans="1:7" ht="15.75">
      <c r="A167" s="561" t="s">
        <v>446</v>
      </c>
      <c r="B167" s="532" t="s">
        <v>447</v>
      </c>
      <c r="C167" s="357"/>
      <c r="D167" s="358">
        <f t="shared" si="8"/>
        <v>0</v>
      </c>
      <c r="E167" s="341"/>
      <c r="F167" s="453"/>
      <c r="G167" s="453"/>
    </row>
    <row r="168" spans="1:7" ht="12.75">
      <c r="A168" s="421" t="s">
        <v>464</v>
      </c>
      <c r="B168" s="425" t="s">
        <v>74</v>
      </c>
      <c r="C168" s="425" t="s">
        <v>132</v>
      </c>
      <c r="D168" s="401">
        <f t="shared" si="8"/>
        <v>4</v>
      </c>
      <c r="E168" s="401">
        <f>E169</f>
        <v>4</v>
      </c>
      <c r="F168" s="401">
        <f>F169</f>
        <v>0</v>
      </c>
      <c r="G168" s="401">
        <f>G169</f>
        <v>0</v>
      </c>
    </row>
    <row r="169" spans="1:7" ht="12.75">
      <c r="A169" s="377" t="s">
        <v>366</v>
      </c>
      <c r="B169" s="493" t="s">
        <v>106</v>
      </c>
      <c r="C169" s="536"/>
      <c r="D169" s="401">
        <f t="shared" si="8"/>
        <v>4</v>
      </c>
      <c r="E169" s="507">
        <v>4</v>
      </c>
      <c r="F169" s="508"/>
      <c r="G169" s="508"/>
    </row>
    <row r="170" spans="1:7" ht="12.75">
      <c r="A170" s="377" t="s">
        <v>54</v>
      </c>
      <c r="B170" s="425" t="s">
        <v>7</v>
      </c>
      <c r="C170" s="425"/>
      <c r="D170" s="568">
        <f>D171+D174+D176+D181+D183</f>
        <v>115.41799999999999</v>
      </c>
      <c r="E170" s="568">
        <f>E171+E174+E176+E181+E183</f>
        <v>112.41799999999999</v>
      </c>
      <c r="F170" s="568">
        <f>F171+F174+F176+F181+F183</f>
        <v>82.1</v>
      </c>
      <c r="G170" s="568">
        <f>G171+G174+G176+G181+G183</f>
        <v>3</v>
      </c>
    </row>
    <row r="171" spans="1:7" ht="12.75">
      <c r="A171" s="372" t="s">
        <v>56</v>
      </c>
      <c r="B171" s="472" t="s">
        <v>100</v>
      </c>
      <c r="C171" s="425" t="s">
        <v>131</v>
      </c>
      <c r="D171" s="401">
        <f>D172+D173</f>
        <v>1.5</v>
      </c>
      <c r="E171" s="401">
        <f>E172+E173</f>
        <v>1.5</v>
      </c>
      <c r="F171" s="401">
        <f>F172+F173</f>
        <v>0</v>
      </c>
      <c r="G171" s="401">
        <f>G172+G173</f>
        <v>0</v>
      </c>
    </row>
    <row r="172" spans="1:7" ht="12.75">
      <c r="A172" s="377" t="s">
        <v>363</v>
      </c>
      <c r="B172" s="500" t="s">
        <v>89</v>
      </c>
      <c r="C172" s="420"/>
      <c r="D172" s="341">
        <f>E172+G172</f>
        <v>0.1</v>
      </c>
      <c r="E172" s="341">
        <v>0.1</v>
      </c>
      <c r="F172" s="453"/>
      <c r="G172" s="453"/>
    </row>
    <row r="173" spans="1:7" ht="12.75">
      <c r="A173" s="377" t="s">
        <v>362</v>
      </c>
      <c r="B173" s="556" t="s">
        <v>142</v>
      </c>
      <c r="C173" s="552"/>
      <c r="D173" s="341">
        <f>E173+G173</f>
        <v>1.4</v>
      </c>
      <c r="E173" s="341">
        <v>1.4</v>
      </c>
      <c r="F173" s="453"/>
      <c r="G173" s="453"/>
    </row>
    <row r="174" spans="1:7" ht="25.5">
      <c r="A174" s="377" t="s">
        <v>57</v>
      </c>
      <c r="B174" s="495" t="s">
        <v>101</v>
      </c>
      <c r="C174" s="705" t="s">
        <v>133</v>
      </c>
      <c r="D174" s="401">
        <f>E174+G174</f>
        <v>9.8</v>
      </c>
      <c r="E174" s="401">
        <f>E175</f>
        <v>9.8</v>
      </c>
      <c r="F174" s="401">
        <f>F175</f>
        <v>9.6</v>
      </c>
      <c r="G174" s="401">
        <f>G175</f>
        <v>0</v>
      </c>
    </row>
    <row r="175" spans="1:7" ht="12.75">
      <c r="A175" s="377" t="s">
        <v>123</v>
      </c>
      <c r="B175" s="532" t="s">
        <v>393</v>
      </c>
      <c r="C175" s="707"/>
      <c r="D175" s="341">
        <f>E175+G175</f>
        <v>9.8</v>
      </c>
      <c r="E175" s="341">
        <v>9.8</v>
      </c>
      <c r="F175" s="453">
        <v>9.6</v>
      </c>
      <c r="G175" s="453"/>
    </row>
    <row r="176" spans="1:7" ht="38.25">
      <c r="A176" s="372" t="s">
        <v>195</v>
      </c>
      <c r="B176" s="495" t="s">
        <v>103</v>
      </c>
      <c r="C176" s="425" t="s">
        <v>135</v>
      </c>
      <c r="D176" s="443">
        <f>D177+D178+D179+D180</f>
        <v>101.71799999999999</v>
      </c>
      <c r="E176" s="443">
        <f>E177+E178+E179+E180</f>
        <v>98.71799999999999</v>
      </c>
      <c r="F176" s="401">
        <f>F177+F178+F179+F180</f>
        <v>72.5</v>
      </c>
      <c r="G176" s="401">
        <f>G177+G178+G179+G180</f>
        <v>3</v>
      </c>
    </row>
    <row r="177" spans="1:7" ht="12.75">
      <c r="A177" s="377" t="s">
        <v>248</v>
      </c>
      <c r="B177" s="500" t="s">
        <v>87</v>
      </c>
      <c r="C177" s="506"/>
      <c r="D177" s="341">
        <f aca="true" t="shared" si="9" ref="D177:D184">E177+G177</f>
        <v>58.9</v>
      </c>
      <c r="E177" s="341">
        <v>58.9</v>
      </c>
      <c r="F177" s="453">
        <v>51.1</v>
      </c>
      <c r="G177" s="453"/>
    </row>
    <row r="178" spans="1:7" ht="12.75">
      <c r="A178" s="377" t="s">
        <v>364</v>
      </c>
      <c r="B178" s="503" t="s">
        <v>88</v>
      </c>
      <c r="C178" s="506"/>
      <c r="D178" s="471">
        <f t="shared" si="9"/>
        <v>27.718</v>
      </c>
      <c r="E178" s="471">
        <v>24.718</v>
      </c>
      <c r="F178" s="453">
        <v>14</v>
      </c>
      <c r="G178" s="453">
        <v>3</v>
      </c>
    </row>
    <row r="179" spans="1:7" ht="15.75">
      <c r="A179" s="377" t="s">
        <v>364</v>
      </c>
      <c r="B179" s="503" t="s">
        <v>415</v>
      </c>
      <c r="C179" s="560"/>
      <c r="D179" s="341">
        <f t="shared" si="9"/>
        <v>0</v>
      </c>
      <c r="E179" s="341"/>
      <c r="F179" s="453"/>
      <c r="G179" s="453"/>
    </row>
    <row r="180" spans="1:7" ht="12.75">
      <c r="A180" s="388" t="s">
        <v>153</v>
      </c>
      <c r="B180" s="532" t="s">
        <v>162</v>
      </c>
      <c r="C180" s="552"/>
      <c r="D180" s="341">
        <f>E180+G180</f>
        <v>15.1</v>
      </c>
      <c r="E180" s="341">
        <v>15.1</v>
      </c>
      <c r="F180" s="341">
        <v>7.4</v>
      </c>
      <c r="G180" s="453"/>
    </row>
    <row r="181" spans="1:7" ht="26.25">
      <c r="A181" s="372" t="s">
        <v>196</v>
      </c>
      <c r="B181" s="398" t="s">
        <v>180</v>
      </c>
      <c r="C181" s="558" t="s">
        <v>137</v>
      </c>
      <c r="D181" s="559">
        <f t="shared" si="9"/>
        <v>0</v>
      </c>
      <c r="E181" s="401">
        <f>E182</f>
        <v>0</v>
      </c>
      <c r="F181" s="401">
        <f>F182</f>
        <v>0</v>
      </c>
      <c r="G181" s="401">
        <f>G182</f>
        <v>0</v>
      </c>
    </row>
    <row r="182" spans="1:9" ht="15.75">
      <c r="A182" s="561" t="s">
        <v>446</v>
      </c>
      <c r="B182" s="532" t="s">
        <v>447</v>
      </c>
      <c r="C182" s="357"/>
      <c r="D182" s="358">
        <f t="shared" si="9"/>
        <v>0</v>
      </c>
      <c r="E182" s="341"/>
      <c r="F182" s="453"/>
      <c r="G182" s="453"/>
      <c r="I182" s="210"/>
    </row>
    <row r="183" spans="1:9" ht="12.75">
      <c r="A183" s="372" t="s">
        <v>377</v>
      </c>
      <c r="B183" s="425" t="s">
        <v>74</v>
      </c>
      <c r="C183" s="425" t="s">
        <v>132</v>
      </c>
      <c r="D183" s="401">
        <f t="shared" si="9"/>
        <v>2.4</v>
      </c>
      <c r="E183" s="401">
        <f>E184</f>
        <v>2.4</v>
      </c>
      <c r="F183" s="401">
        <f>F184</f>
        <v>0</v>
      </c>
      <c r="G183" s="401">
        <f>G184</f>
        <v>0</v>
      </c>
      <c r="I183" s="210"/>
    </row>
    <row r="184" spans="1:7" ht="12.75">
      <c r="A184" s="377" t="s">
        <v>366</v>
      </c>
      <c r="B184" s="493" t="s">
        <v>106</v>
      </c>
      <c r="C184" s="536"/>
      <c r="D184" s="507">
        <f t="shared" si="9"/>
        <v>2.4</v>
      </c>
      <c r="E184" s="507">
        <v>2.4</v>
      </c>
      <c r="F184" s="508"/>
      <c r="G184" s="508"/>
    </row>
    <row r="185" spans="1:7" ht="12.75">
      <c r="A185" s="385" t="s">
        <v>58</v>
      </c>
      <c r="B185" s="425" t="s">
        <v>440</v>
      </c>
      <c r="C185" s="553"/>
      <c r="D185" s="455">
        <f>D186+D191+D199+D201+D189</f>
        <v>560.0250000000001</v>
      </c>
      <c r="E185" s="455">
        <f>E186+E191+E199+E201+E189</f>
        <v>544.2250000000001</v>
      </c>
      <c r="F185" s="455">
        <f>F186+F191+F199+F201+F189</f>
        <v>392.09999999999997</v>
      </c>
      <c r="G185" s="455">
        <f>G186+G191+G199+G201+G189</f>
        <v>15.8</v>
      </c>
    </row>
    <row r="186" spans="1:7" ht="12.75">
      <c r="A186" s="372" t="s">
        <v>60</v>
      </c>
      <c r="B186" s="472" t="s">
        <v>100</v>
      </c>
      <c r="C186" s="425" t="s">
        <v>131</v>
      </c>
      <c r="D186" s="450">
        <f>D115+D129+D171+D157</f>
        <v>5.5</v>
      </c>
      <c r="E186" s="450">
        <f>E115+E129+E171+E157</f>
        <v>5.5</v>
      </c>
      <c r="F186" s="450">
        <f>F115+F129+F171+F157</f>
        <v>0</v>
      </c>
      <c r="G186" s="450">
        <f>G115+G129+G171+G157</f>
        <v>0</v>
      </c>
    </row>
    <row r="187" spans="1:7" ht="12.75">
      <c r="A187" s="377" t="s">
        <v>363</v>
      </c>
      <c r="B187" s="503" t="s">
        <v>89</v>
      </c>
      <c r="C187" s="503"/>
      <c r="D187" s="453">
        <f>E187+G187</f>
        <v>1.6</v>
      </c>
      <c r="E187" s="453">
        <f aca="true" t="shared" si="10" ref="E187:G188">E116+E130+E172+E158</f>
        <v>1.6</v>
      </c>
      <c r="F187" s="453">
        <f t="shared" si="10"/>
        <v>0</v>
      </c>
      <c r="G187" s="453">
        <f t="shared" si="10"/>
        <v>0</v>
      </c>
    </row>
    <row r="188" spans="1:7" ht="12.75">
      <c r="A188" s="377" t="s">
        <v>362</v>
      </c>
      <c r="B188" s="503" t="s">
        <v>116</v>
      </c>
      <c r="C188" s="493"/>
      <c r="D188" s="453">
        <f>E188+G188</f>
        <v>3.9000000000000004</v>
      </c>
      <c r="E188" s="453">
        <f t="shared" si="10"/>
        <v>3.9000000000000004</v>
      </c>
      <c r="F188" s="453">
        <f t="shared" si="10"/>
        <v>0</v>
      </c>
      <c r="G188" s="453">
        <f t="shared" si="10"/>
        <v>0</v>
      </c>
    </row>
    <row r="189" spans="1:7" ht="25.5">
      <c r="A189" s="377" t="s">
        <v>61</v>
      </c>
      <c r="B189" s="495" t="s">
        <v>101</v>
      </c>
      <c r="C189" s="705" t="s">
        <v>133</v>
      </c>
      <c r="D189" s="455">
        <f>D190</f>
        <v>31.3</v>
      </c>
      <c r="E189" s="455">
        <f>E190</f>
        <v>31.3</v>
      </c>
      <c r="F189" s="455">
        <f>F190</f>
        <v>30.6</v>
      </c>
      <c r="G189" s="455">
        <f>G190</f>
        <v>0</v>
      </c>
    </row>
    <row r="190" spans="1:7" ht="12.75">
      <c r="A190" s="377" t="s">
        <v>123</v>
      </c>
      <c r="B190" s="532" t="s">
        <v>393</v>
      </c>
      <c r="C190" s="707"/>
      <c r="D190" s="453">
        <f>E190+G190</f>
        <v>31.3</v>
      </c>
      <c r="E190" s="453">
        <f>E119+E133+E144+E161+E175</f>
        <v>31.3</v>
      </c>
      <c r="F190" s="453">
        <f>F119+F133+F144+F161+F175</f>
        <v>30.6</v>
      </c>
      <c r="G190" s="453">
        <f>G119+G133+G144+G161+G175</f>
        <v>0</v>
      </c>
    </row>
    <row r="191" spans="1:9" ht="38.25">
      <c r="A191" s="424" t="s">
        <v>61</v>
      </c>
      <c r="B191" s="495" t="s">
        <v>103</v>
      </c>
      <c r="C191" s="420" t="s">
        <v>135</v>
      </c>
      <c r="D191" s="565">
        <f>D192+D193+D194+D195+D196</f>
        <v>503.2250000000001</v>
      </c>
      <c r="E191" s="565">
        <f>E192+E193+E194+E195+E196</f>
        <v>488.7250000000001</v>
      </c>
      <c r="F191" s="455">
        <f>F192+F193+F194+F195+F196</f>
        <v>361.49999999999994</v>
      </c>
      <c r="G191" s="455">
        <f>G192+G193+G194+G195+G196</f>
        <v>14.5</v>
      </c>
      <c r="I191" s="191"/>
    </row>
    <row r="192" spans="1:9" ht="12.75">
      <c r="A192" s="388" t="s">
        <v>248</v>
      </c>
      <c r="B192" s="500" t="s">
        <v>87</v>
      </c>
      <c r="C192" s="569"/>
      <c r="D192" s="453">
        <f>E192+G192</f>
        <v>254.30000000000004</v>
      </c>
      <c r="E192" s="453">
        <f>E121+E135+E146+E163+E177</f>
        <v>252.00000000000003</v>
      </c>
      <c r="F192" s="453">
        <f>F121+F135+F146+F163+F177</f>
        <v>221.89999999999998</v>
      </c>
      <c r="G192" s="453">
        <f>G121+G135+G146+G163+G177</f>
        <v>2.3</v>
      </c>
      <c r="I192" s="220"/>
    </row>
    <row r="193" spans="1:9" ht="12.75">
      <c r="A193" s="388" t="s">
        <v>364</v>
      </c>
      <c r="B193" s="503" t="s">
        <v>88</v>
      </c>
      <c r="C193" s="570"/>
      <c r="D193" s="448">
        <f aca="true" t="shared" si="11" ref="D193:D200">E193+G193</f>
        <v>203.625</v>
      </c>
      <c r="E193" s="448">
        <f>E122+E136+E164+E178+E147</f>
        <v>191.425</v>
      </c>
      <c r="F193" s="453">
        <f>F122+F136+F147+F164+F178</f>
        <v>132.2</v>
      </c>
      <c r="G193" s="453">
        <f>G122+G136+G147+G164+G178</f>
        <v>12.2</v>
      </c>
      <c r="I193" s="220"/>
    </row>
    <row r="194" spans="1:7" ht="12.75">
      <c r="A194" s="388" t="s">
        <v>364</v>
      </c>
      <c r="B194" s="503" t="s">
        <v>415</v>
      </c>
      <c r="C194" s="570"/>
      <c r="D194" s="453">
        <f>E194+G194</f>
        <v>0</v>
      </c>
      <c r="E194" s="453">
        <f>E179+E165+E148+E137+E123</f>
        <v>0</v>
      </c>
      <c r="F194" s="453">
        <f>F179+F165+F148+F137+F123</f>
        <v>0</v>
      </c>
      <c r="G194" s="453">
        <f>G179+G165+G148+G137+G123</f>
        <v>0</v>
      </c>
    </row>
    <row r="195" spans="1:12" ht="12.75">
      <c r="A195" s="388" t="s">
        <v>365</v>
      </c>
      <c r="B195" s="503" t="s">
        <v>90</v>
      </c>
      <c r="C195" s="571"/>
      <c r="D195" s="453">
        <f t="shared" si="11"/>
        <v>30.2</v>
      </c>
      <c r="E195" s="453">
        <f>E149</f>
        <v>30.2</v>
      </c>
      <c r="F195" s="453">
        <f>F149</f>
        <v>0</v>
      </c>
      <c r="G195" s="453">
        <f>G149</f>
        <v>0</v>
      </c>
      <c r="L195" s="2" t="s">
        <v>91</v>
      </c>
    </row>
    <row r="196" spans="1:9" ht="12.75">
      <c r="A196" s="427" t="s">
        <v>153</v>
      </c>
      <c r="B196" s="551" t="s">
        <v>162</v>
      </c>
      <c r="C196" s="572"/>
      <c r="D196" s="453">
        <f>E196+G196</f>
        <v>15.1</v>
      </c>
      <c r="E196" s="453">
        <f>E180</f>
        <v>15.1</v>
      </c>
      <c r="F196" s="453">
        <f>F180</f>
        <v>7.4</v>
      </c>
      <c r="G196" s="453">
        <f>G180</f>
        <v>0</v>
      </c>
      <c r="I196" s="220"/>
    </row>
    <row r="197" spans="1:7" ht="26.25">
      <c r="A197" s="372" t="s">
        <v>198</v>
      </c>
      <c r="B197" s="390" t="s">
        <v>180</v>
      </c>
      <c r="C197" s="558" t="s">
        <v>137</v>
      </c>
      <c r="D197" s="559">
        <f t="shared" si="11"/>
        <v>0</v>
      </c>
      <c r="E197" s="401">
        <f>E198</f>
        <v>0</v>
      </c>
      <c r="F197" s="401">
        <f>F198</f>
        <v>0</v>
      </c>
      <c r="G197" s="401">
        <f>G198</f>
        <v>0</v>
      </c>
    </row>
    <row r="198" spans="1:7" ht="15.75">
      <c r="A198" s="377"/>
      <c r="B198" s="532" t="s">
        <v>447</v>
      </c>
      <c r="C198" s="357"/>
      <c r="D198" s="358">
        <f t="shared" si="11"/>
        <v>0</v>
      </c>
      <c r="E198" s="341">
        <f>E125+E139+E151+E167+E182</f>
        <v>0</v>
      </c>
      <c r="F198" s="341">
        <f>F125+F139+F151+F167+F182</f>
        <v>0</v>
      </c>
      <c r="G198" s="341">
        <f>G125+G139+G151+G167+G182</f>
        <v>0</v>
      </c>
    </row>
    <row r="199" spans="1:7" ht="12.75">
      <c r="A199" s="372" t="s">
        <v>200</v>
      </c>
      <c r="B199" s="536" t="s">
        <v>74</v>
      </c>
      <c r="C199" s="518" t="s">
        <v>132</v>
      </c>
      <c r="D199" s="455">
        <f>E199+G199</f>
        <v>18</v>
      </c>
      <c r="E199" s="455">
        <f>E200</f>
        <v>18</v>
      </c>
      <c r="F199" s="455">
        <f>F200</f>
        <v>0</v>
      </c>
      <c r="G199" s="455">
        <f>G200</f>
        <v>0</v>
      </c>
    </row>
    <row r="200" spans="1:7" ht="12.75">
      <c r="A200" s="377" t="s">
        <v>366</v>
      </c>
      <c r="B200" s="553" t="s">
        <v>106</v>
      </c>
      <c r="C200" s="423"/>
      <c r="D200" s="453">
        <f t="shared" si="11"/>
        <v>18</v>
      </c>
      <c r="E200" s="455">
        <f>E127+E141+E155+E169+E184</f>
        <v>18</v>
      </c>
      <c r="F200" s="455">
        <f>F127+F141+F155+F169+F184</f>
        <v>0</v>
      </c>
      <c r="G200" s="455">
        <f>G127+G141+G155+G169+G184</f>
        <v>0</v>
      </c>
    </row>
    <row r="201" spans="1:7" ht="12.75">
      <c r="A201" s="372" t="s">
        <v>492</v>
      </c>
      <c r="B201" s="472" t="s">
        <v>145</v>
      </c>
      <c r="C201" s="518" t="s">
        <v>35</v>
      </c>
      <c r="D201" s="401">
        <f>D202</f>
        <v>2</v>
      </c>
      <c r="E201" s="401">
        <f>E202</f>
        <v>0.7</v>
      </c>
      <c r="F201" s="401">
        <f>F202</f>
        <v>0</v>
      </c>
      <c r="G201" s="401">
        <f>G202</f>
        <v>1.3</v>
      </c>
    </row>
    <row r="202" spans="1:7" ht="12.75">
      <c r="A202" s="377" t="s">
        <v>368</v>
      </c>
      <c r="B202" s="503" t="s">
        <v>401</v>
      </c>
      <c r="C202" s="472"/>
      <c r="D202" s="453">
        <f>E202+G202</f>
        <v>2</v>
      </c>
      <c r="E202" s="453">
        <f>E152</f>
        <v>0.7</v>
      </c>
      <c r="F202" s="453">
        <f>F152</f>
        <v>0</v>
      </c>
      <c r="G202" s="453">
        <f>G152</f>
        <v>1.3</v>
      </c>
    </row>
    <row r="203" spans="1:7" ht="12.75">
      <c r="A203" s="372" t="s">
        <v>62</v>
      </c>
      <c r="B203" s="425" t="s">
        <v>108</v>
      </c>
      <c r="C203" s="472"/>
      <c r="D203" s="565">
        <f>D204</f>
        <v>119.058</v>
      </c>
      <c r="E203" s="565">
        <f>E204</f>
        <v>119.058</v>
      </c>
      <c r="F203" s="455">
        <f>F204</f>
        <v>101.1</v>
      </c>
      <c r="G203" s="455">
        <f>G204</f>
        <v>0</v>
      </c>
    </row>
    <row r="204" spans="1:7" ht="25.5">
      <c r="A204" s="377" t="s">
        <v>63</v>
      </c>
      <c r="B204" s="557" t="s">
        <v>101</v>
      </c>
      <c r="C204" s="518" t="s">
        <v>133</v>
      </c>
      <c r="D204" s="565">
        <f>E204+G204</f>
        <v>119.058</v>
      </c>
      <c r="E204" s="448">
        <v>119.058</v>
      </c>
      <c r="F204" s="453">
        <v>101.1</v>
      </c>
      <c r="G204" s="453"/>
    </row>
    <row r="205" spans="1:7" ht="12.75">
      <c r="A205" s="372" t="s">
        <v>64</v>
      </c>
      <c r="B205" s="573" t="s">
        <v>579</v>
      </c>
      <c r="C205" s="490"/>
      <c r="D205" s="574">
        <f>E205+G205</f>
        <v>240.878</v>
      </c>
      <c r="E205" s="565">
        <f>E206</f>
        <v>18</v>
      </c>
      <c r="F205" s="565">
        <f>F206</f>
        <v>0</v>
      </c>
      <c r="G205" s="565">
        <f>G206</f>
        <v>222.878</v>
      </c>
    </row>
    <row r="206" spans="1:7" ht="12.75">
      <c r="A206" s="377" t="s">
        <v>65</v>
      </c>
      <c r="B206" s="472" t="s">
        <v>145</v>
      </c>
      <c r="C206" s="490"/>
      <c r="D206" s="574">
        <f>E206+G206</f>
        <v>240.878</v>
      </c>
      <c r="E206" s="565">
        <f>E207+E208</f>
        <v>18</v>
      </c>
      <c r="F206" s="565">
        <f>F207+F208</f>
        <v>0</v>
      </c>
      <c r="G206" s="565">
        <f>G207+G208</f>
        <v>222.878</v>
      </c>
    </row>
    <row r="207" spans="1:7" ht="12.75">
      <c r="A207" s="377" t="s">
        <v>126</v>
      </c>
      <c r="B207" s="523" t="s">
        <v>71</v>
      </c>
      <c r="C207" s="490"/>
      <c r="D207" s="574">
        <f>E207+G207</f>
        <v>18</v>
      </c>
      <c r="E207" s="448">
        <v>18</v>
      </c>
      <c r="F207" s="448"/>
      <c r="G207" s="448"/>
    </row>
    <row r="208" spans="1:7" ht="12.75">
      <c r="A208" s="377" t="s">
        <v>493</v>
      </c>
      <c r="B208" s="523" t="s">
        <v>72</v>
      </c>
      <c r="C208" s="575"/>
      <c r="D208" s="448">
        <f>E208+G208</f>
        <v>222.878</v>
      </c>
      <c r="E208" s="448"/>
      <c r="F208" s="448"/>
      <c r="G208" s="448">
        <v>222.878</v>
      </c>
    </row>
    <row r="209" spans="1:7" ht="12.75">
      <c r="A209" s="130" t="s">
        <v>66</v>
      </c>
      <c r="B209" s="309" t="s">
        <v>306</v>
      </c>
      <c r="C209" s="308"/>
      <c r="D209" s="20">
        <f>D210</f>
        <v>28.7</v>
      </c>
      <c r="E209" s="20">
        <f>E210</f>
        <v>28.7</v>
      </c>
      <c r="F209" s="20">
        <f>F210</f>
        <v>24.6</v>
      </c>
      <c r="G209" s="20">
        <f>G210</f>
        <v>0</v>
      </c>
    </row>
    <row r="210" spans="1:7" ht="12.75">
      <c r="A210" s="12" t="s">
        <v>67</v>
      </c>
      <c r="B210" s="5" t="s">
        <v>100</v>
      </c>
      <c r="C210" s="309" t="s">
        <v>131</v>
      </c>
      <c r="D210" s="8">
        <f>E210+G210</f>
        <v>28.7</v>
      </c>
      <c r="E210" s="8">
        <v>28.7</v>
      </c>
      <c r="F210" s="8">
        <v>24.6</v>
      </c>
      <c r="G210" s="94"/>
    </row>
    <row r="211" spans="1:7" ht="17.25" customHeight="1">
      <c r="A211" s="11" t="s">
        <v>263</v>
      </c>
      <c r="B211" s="131" t="s">
        <v>412</v>
      </c>
      <c r="C211" s="7"/>
      <c r="D211" s="94">
        <f>E211+G211</f>
        <v>0</v>
      </c>
      <c r="E211" s="94">
        <f>E212</f>
        <v>0</v>
      </c>
      <c r="F211" s="94">
        <f>F212</f>
        <v>0</v>
      </c>
      <c r="G211" s="94">
        <f>G212</f>
        <v>0</v>
      </c>
    </row>
    <row r="212" spans="1:7" ht="38.25">
      <c r="A212" s="11" t="s">
        <v>205</v>
      </c>
      <c r="B212" s="92" t="s">
        <v>103</v>
      </c>
      <c r="C212" s="7" t="s">
        <v>135</v>
      </c>
      <c r="D212" s="8">
        <f aca="true" t="shared" si="12" ref="D212:D220">E212+G212</f>
        <v>0</v>
      </c>
      <c r="E212" s="8"/>
      <c r="F212" s="8"/>
      <c r="G212" s="8"/>
    </row>
    <row r="213" spans="1:7" ht="12.75">
      <c r="A213" s="11" t="s">
        <v>384</v>
      </c>
      <c r="B213" s="309" t="s">
        <v>22</v>
      </c>
      <c r="C213" s="688">
        <v>3</v>
      </c>
      <c r="D213" s="94">
        <f t="shared" si="12"/>
        <v>20.3</v>
      </c>
      <c r="E213" s="94">
        <f>E214</f>
        <v>20.3</v>
      </c>
      <c r="F213" s="94">
        <f>F214</f>
        <v>19.7</v>
      </c>
      <c r="G213" s="94">
        <f>G214</f>
        <v>0</v>
      </c>
    </row>
    <row r="214" spans="1:7" ht="38.25">
      <c r="A214" s="11" t="s">
        <v>307</v>
      </c>
      <c r="B214" s="92" t="s">
        <v>103</v>
      </c>
      <c r="C214" s="690"/>
      <c r="D214" s="8">
        <f>D215</f>
        <v>20.3</v>
      </c>
      <c r="E214" s="8">
        <f>E215</f>
        <v>20.3</v>
      </c>
      <c r="F214" s="8">
        <f>F215</f>
        <v>19.7</v>
      </c>
      <c r="G214" s="8"/>
    </row>
    <row r="215" spans="1:7" ht="12.75">
      <c r="A215" s="11" t="s">
        <v>308</v>
      </c>
      <c r="B215" s="308" t="s">
        <v>568</v>
      </c>
      <c r="C215" s="689"/>
      <c r="D215" s="8">
        <f t="shared" si="12"/>
        <v>20.3</v>
      </c>
      <c r="E215" s="8">
        <v>20.3</v>
      </c>
      <c r="F215" s="8">
        <v>19.7</v>
      </c>
      <c r="G215" s="8"/>
    </row>
    <row r="216" spans="1:7" ht="12.75">
      <c r="A216" s="11" t="s">
        <v>385</v>
      </c>
      <c r="B216" s="90" t="s">
        <v>127</v>
      </c>
      <c r="C216" s="7"/>
      <c r="D216" s="149">
        <f t="shared" si="12"/>
        <v>4795.588000000001</v>
      </c>
      <c r="E216" s="149">
        <f>E217+E218+E219+E220+E221+E222+E224+E225+E226+E223</f>
        <v>4240.812000000001</v>
      </c>
      <c r="F216" s="149">
        <f>F217+F218+F219+F220+F221+F222+F224+F225+F226+F223</f>
        <v>2744.6059999999998</v>
      </c>
      <c r="G216" s="149">
        <f>G217+G218+G219+G220+G221+G222+G224+G225+G226+G223</f>
        <v>554.7760000000001</v>
      </c>
    </row>
    <row r="217" spans="1:7" ht="12.75">
      <c r="A217" s="11" t="s">
        <v>569</v>
      </c>
      <c r="B217" s="6" t="s">
        <v>100</v>
      </c>
      <c r="C217" s="7" t="s">
        <v>131</v>
      </c>
      <c r="D217" s="94">
        <f t="shared" si="12"/>
        <v>2056.39</v>
      </c>
      <c r="E217" s="94">
        <f>E14+E88+E91+E103+E106+E109+E112+E186+E210</f>
        <v>2017.99</v>
      </c>
      <c r="F217" s="94">
        <f>F14+F88+F91+F103+F106+F109+F112+F186+F210</f>
        <v>1575.9999999999998</v>
      </c>
      <c r="G217" s="149">
        <f>G14+G88+G91+G103+G106+G109+G112+G186+G210</f>
        <v>38.4</v>
      </c>
    </row>
    <row r="218" spans="1:7" ht="25.5">
      <c r="A218" s="11" t="s">
        <v>570</v>
      </c>
      <c r="B218" s="92" t="s">
        <v>101</v>
      </c>
      <c r="C218" s="7" t="s">
        <v>133</v>
      </c>
      <c r="D218" s="94">
        <f t="shared" si="12"/>
        <v>603.4970000000001</v>
      </c>
      <c r="E218" s="94">
        <f>E63+E189+E204</f>
        <v>592.1970000000001</v>
      </c>
      <c r="F218" s="94">
        <f>F63+F189+F204</f>
        <v>163.80599999999998</v>
      </c>
      <c r="G218" s="94">
        <f>G63+G189+G204</f>
        <v>11.3</v>
      </c>
    </row>
    <row r="219" spans="1:7" ht="38.25">
      <c r="A219" s="11" t="s">
        <v>571</v>
      </c>
      <c r="B219" s="180" t="s">
        <v>103</v>
      </c>
      <c r="C219" s="7" t="s">
        <v>135</v>
      </c>
      <c r="D219" s="94">
        <f>D24+D61+D191+D212+D214</f>
        <v>1351.625</v>
      </c>
      <c r="E219" s="94">
        <f>E24+E61+E191+E212+E214</f>
        <v>1332.425</v>
      </c>
      <c r="F219" s="94">
        <f>F24+F61+F191+F212+F214</f>
        <v>995.3</v>
      </c>
      <c r="G219" s="94">
        <f>G24+G61+G191+G212+G214</f>
        <v>19.2</v>
      </c>
    </row>
    <row r="220" spans="1:7" ht="25.5">
      <c r="A220" s="11" t="s">
        <v>572</v>
      </c>
      <c r="B220" s="92" t="s">
        <v>207</v>
      </c>
      <c r="C220" s="7" t="s">
        <v>134</v>
      </c>
      <c r="D220" s="94">
        <f t="shared" si="12"/>
        <v>28.2</v>
      </c>
      <c r="E220" s="94">
        <f>E37</f>
        <v>19.9</v>
      </c>
      <c r="F220" s="94">
        <f>F37</f>
        <v>4</v>
      </c>
      <c r="G220" s="94">
        <f>G37</f>
        <v>8.3</v>
      </c>
    </row>
    <row r="221" spans="1:7" ht="12.75">
      <c r="A221" s="11" t="s">
        <v>573</v>
      </c>
      <c r="B221" s="116" t="s">
        <v>107</v>
      </c>
      <c r="C221" s="7" t="s">
        <v>136</v>
      </c>
      <c r="D221" s="94">
        <f>E221+G221</f>
        <v>194.29800000000003</v>
      </c>
      <c r="E221" s="94">
        <f>E42</f>
        <v>12.4</v>
      </c>
      <c r="F221" s="94">
        <f>F42</f>
        <v>0</v>
      </c>
      <c r="G221" s="94">
        <f>G42</f>
        <v>181.89800000000002</v>
      </c>
    </row>
    <row r="222" spans="1:7" ht="25.5">
      <c r="A222" s="11" t="s">
        <v>574</v>
      </c>
      <c r="B222" s="92" t="s">
        <v>180</v>
      </c>
      <c r="C222" s="7" t="s">
        <v>137</v>
      </c>
      <c r="D222" s="94">
        <f>E222+G222</f>
        <v>3.5</v>
      </c>
      <c r="E222" s="94">
        <f>E197+E48</f>
        <v>3.5</v>
      </c>
      <c r="F222" s="94">
        <f>F197+F48</f>
        <v>0</v>
      </c>
      <c r="G222" s="94">
        <f>G197+G48</f>
        <v>0</v>
      </c>
    </row>
    <row r="223" spans="1:7" ht="12.75">
      <c r="A223" s="11" t="s">
        <v>583</v>
      </c>
      <c r="B223" s="131" t="s">
        <v>476</v>
      </c>
      <c r="C223" s="7" t="s">
        <v>176</v>
      </c>
      <c r="D223" s="94">
        <f>E223+G223</f>
        <v>3.6</v>
      </c>
      <c r="E223" s="94">
        <f>E59</f>
        <v>3.6</v>
      </c>
      <c r="F223" s="94">
        <f>F59</f>
        <v>0</v>
      </c>
      <c r="G223" s="94">
        <f>G59</f>
        <v>0</v>
      </c>
    </row>
    <row r="224" spans="1:7" ht="14.25" customHeight="1">
      <c r="A224" s="63" t="s">
        <v>575</v>
      </c>
      <c r="B224" s="309" t="s">
        <v>74</v>
      </c>
      <c r="C224" s="7" t="s">
        <v>132</v>
      </c>
      <c r="D224" s="94">
        <f>E224+G224</f>
        <v>135</v>
      </c>
      <c r="E224" s="94">
        <f>E50+E199</f>
        <v>66</v>
      </c>
      <c r="F224" s="94">
        <f>F50+F199</f>
        <v>5.5</v>
      </c>
      <c r="G224" s="94">
        <f>G50+G199</f>
        <v>69</v>
      </c>
    </row>
    <row r="225" spans="1:7" ht="12.75">
      <c r="A225" s="11" t="s">
        <v>576</v>
      </c>
      <c r="B225" s="309" t="s">
        <v>144</v>
      </c>
      <c r="C225" s="7" t="s">
        <v>33</v>
      </c>
      <c r="D225" s="94">
        <f>D52</f>
        <v>173.5</v>
      </c>
      <c r="E225" s="94">
        <f>E52</f>
        <v>173.5</v>
      </c>
      <c r="F225" s="20"/>
      <c r="G225" s="20"/>
    </row>
    <row r="226" spans="1:7" ht="12.75">
      <c r="A226" s="135" t="s">
        <v>577</v>
      </c>
      <c r="B226" s="309" t="s">
        <v>145</v>
      </c>
      <c r="C226" s="70" t="s">
        <v>35</v>
      </c>
      <c r="D226" s="20">
        <f>D55+D201+D206</f>
        <v>245.97799999999998</v>
      </c>
      <c r="E226" s="20">
        <f>E55+E201+E206</f>
        <v>19.3</v>
      </c>
      <c r="F226" s="20">
        <f>F55+F201+F206</f>
        <v>0</v>
      </c>
      <c r="G226" s="20">
        <f>G55+G201+G206</f>
        <v>226.678</v>
      </c>
    </row>
    <row r="227" spans="1:7" ht="12.75">
      <c r="A227" s="11" t="s">
        <v>386</v>
      </c>
      <c r="B227" s="7" t="s">
        <v>445</v>
      </c>
      <c r="C227" s="7"/>
      <c r="D227" s="147">
        <f>E227+G227</f>
        <v>4568.910000000001</v>
      </c>
      <c r="E227" s="147">
        <f>E216</f>
        <v>4240.812000000001</v>
      </c>
      <c r="F227" s="147">
        <f>F216-F208</f>
        <v>2744.6059999999998</v>
      </c>
      <c r="G227" s="20">
        <f>G216-G226</f>
        <v>328.09800000000007</v>
      </c>
    </row>
  </sheetData>
  <sheetProtection/>
  <mergeCells count="22">
    <mergeCell ref="B10:B12"/>
    <mergeCell ref="E10:F10"/>
    <mergeCell ref="F11:F12"/>
    <mergeCell ref="C15:C22"/>
    <mergeCell ref="C160:C161"/>
    <mergeCell ref="C174:C175"/>
    <mergeCell ref="C189:C190"/>
    <mergeCell ref="C143:C144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3:C215"/>
    <mergeCell ref="C58:C59"/>
    <mergeCell ref="C118:C119"/>
    <mergeCell ref="C120:C123"/>
    <mergeCell ref="C132:C133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07"/>
      <c r="D1" s="307"/>
      <c r="E1" s="106" t="s">
        <v>224</v>
      </c>
    </row>
    <row r="2" spans="3:7" ht="12.75">
      <c r="C2" s="77"/>
      <c r="D2" s="77"/>
      <c r="E2" s="626" t="s">
        <v>751</v>
      </c>
      <c r="F2" s="626"/>
      <c r="G2" s="626"/>
    </row>
    <row r="3" spans="3:5" ht="12.75">
      <c r="C3" s="307"/>
      <c r="D3" s="307"/>
      <c r="E3" s="77" t="s">
        <v>398</v>
      </c>
    </row>
    <row r="4" spans="4:6" ht="12.75">
      <c r="D4" s="77"/>
      <c r="E4" s="77" t="s">
        <v>240</v>
      </c>
      <c r="F4" s="77"/>
    </row>
    <row r="6" spans="1:7" ht="12.75">
      <c r="A6" s="679" t="s">
        <v>566</v>
      </c>
      <c r="B6" s="679"/>
      <c r="C6" s="679"/>
      <c r="D6" s="679"/>
      <c r="E6" s="679"/>
      <c r="F6" s="679"/>
      <c r="G6" s="679"/>
    </row>
    <row r="7" spans="1:8" ht="12.75">
      <c r="A7" s="679" t="s">
        <v>410</v>
      </c>
      <c r="B7" s="679"/>
      <c r="C7" s="679"/>
      <c r="D7" s="679"/>
      <c r="E7" s="679"/>
      <c r="F7" s="679"/>
      <c r="G7" s="679"/>
      <c r="H7" s="306"/>
    </row>
    <row r="8" spans="2:7" ht="12.75">
      <c r="B8" s="712"/>
      <c r="C8" s="712"/>
      <c r="D8" s="712"/>
      <c r="E8" s="712"/>
      <c r="F8" s="712"/>
      <c r="G8" s="2" t="s">
        <v>399</v>
      </c>
    </row>
    <row r="9" spans="1:7" ht="12.75" customHeight="1">
      <c r="A9" s="692" t="s">
        <v>247</v>
      </c>
      <c r="B9" s="62"/>
      <c r="C9" s="673" t="s">
        <v>249</v>
      </c>
      <c r="D9" s="676" t="s">
        <v>0</v>
      </c>
      <c r="E9" s="686" t="s">
        <v>8</v>
      </c>
      <c r="F9" s="686"/>
      <c r="G9" s="686"/>
    </row>
    <row r="10" spans="1:7" ht="12.75" customHeight="1">
      <c r="A10" s="692"/>
      <c r="B10" s="682" t="s">
        <v>111</v>
      </c>
      <c r="C10" s="674"/>
      <c r="D10" s="693"/>
      <c r="E10" s="686" t="s">
        <v>9</v>
      </c>
      <c r="F10" s="686"/>
      <c r="G10" s="687" t="s">
        <v>10</v>
      </c>
    </row>
    <row r="11" spans="1:7" ht="12.75" customHeight="1">
      <c r="A11" s="692"/>
      <c r="B11" s="682"/>
      <c r="C11" s="674"/>
      <c r="D11" s="693"/>
      <c r="E11" s="676" t="s">
        <v>11</v>
      </c>
      <c r="F11" s="673" t="s">
        <v>220</v>
      </c>
      <c r="G11" s="687"/>
    </row>
    <row r="12" spans="1:7" ht="29.25" customHeight="1">
      <c r="A12" s="692"/>
      <c r="B12" s="683"/>
      <c r="C12" s="675"/>
      <c r="D12" s="677"/>
      <c r="E12" s="677"/>
      <c r="F12" s="675"/>
      <c r="G12" s="687"/>
    </row>
    <row r="13" spans="1:7" ht="12.75">
      <c r="A13" s="11" t="s">
        <v>12</v>
      </c>
      <c r="B13" s="309" t="s">
        <v>1</v>
      </c>
      <c r="C13" s="309"/>
      <c r="D13" s="20">
        <f>E13+G13</f>
        <v>2235.7810000000004</v>
      </c>
      <c r="E13" s="22">
        <f>E14+E24+E37+E42+E50+E48+E52+E55</f>
        <v>405.381</v>
      </c>
      <c r="F13" s="22">
        <f>F14+F24+F37+F42+F50+F48+F52+F55</f>
        <v>31.500000000000004</v>
      </c>
      <c r="G13" s="22">
        <f>G14+G24+G37+G42+G50+G48+G52+G55</f>
        <v>1830.4000000000003</v>
      </c>
    </row>
    <row r="14" spans="1:7" ht="12.75">
      <c r="A14" s="104" t="s">
        <v>13</v>
      </c>
      <c r="B14" s="7" t="s">
        <v>100</v>
      </c>
      <c r="C14" s="309" t="s">
        <v>131</v>
      </c>
      <c r="D14" s="94">
        <f>E14+G14</f>
        <v>32.2</v>
      </c>
      <c r="E14" s="22">
        <f>E15+E16+E17+E18+E19+E20+E21+E22</f>
        <v>32.2</v>
      </c>
      <c r="F14" s="22">
        <f>F15+F16+F17+F18+F19+F20+F21+F22</f>
        <v>2.1</v>
      </c>
      <c r="G14" s="22">
        <f>G15+G16+G17+G18+G19+G20+G21+G22</f>
        <v>0</v>
      </c>
    </row>
    <row r="15" spans="1:7" ht="12.75">
      <c r="A15" s="12" t="s">
        <v>149</v>
      </c>
      <c r="B15" s="307" t="s">
        <v>235</v>
      </c>
      <c r="C15" s="700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307" t="s">
        <v>300</v>
      </c>
      <c r="C16" s="701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307" t="s">
        <v>236</v>
      </c>
      <c r="C17" s="701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77" t="s">
        <v>218</v>
      </c>
      <c r="C18" s="701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77" t="s">
        <v>408</v>
      </c>
      <c r="C19" s="701"/>
      <c r="D19" s="9">
        <f t="shared" si="0"/>
        <v>32.2</v>
      </c>
      <c r="E19" s="23">
        <v>32.2</v>
      </c>
      <c r="F19" s="23">
        <v>2.1</v>
      </c>
      <c r="G19" s="22"/>
    </row>
    <row r="20" spans="1:7" ht="12.75">
      <c r="A20" s="12" t="s">
        <v>152</v>
      </c>
      <c r="B20" s="77" t="s">
        <v>221</v>
      </c>
      <c r="C20" s="701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77" t="s">
        <v>77</v>
      </c>
      <c r="C21" s="701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77" t="s">
        <v>78</v>
      </c>
      <c r="C22" s="701"/>
      <c r="D22" s="9">
        <f t="shared" si="0"/>
        <v>0</v>
      </c>
      <c r="E22" s="23"/>
      <c r="F22" s="23"/>
      <c r="G22" s="22"/>
    </row>
    <row r="23" spans="1:7" ht="12.75">
      <c r="A23" s="12" t="s">
        <v>417</v>
      </c>
      <c r="B23" s="77" t="s">
        <v>482</v>
      </c>
      <c r="C23" s="310"/>
      <c r="D23" s="21"/>
      <c r="E23" s="23"/>
      <c r="F23" s="23"/>
      <c r="G23" s="22"/>
    </row>
    <row r="24" spans="1:7" ht="41.25" customHeight="1">
      <c r="A24" s="63" t="s">
        <v>14</v>
      </c>
      <c r="B24" s="108" t="s">
        <v>103</v>
      </c>
      <c r="C24" s="64" t="s">
        <v>135</v>
      </c>
      <c r="D24" s="228">
        <f>E24+G24</f>
        <v>17.281</v>
      </c>
      <c r="E24" s="229">
        <f>E25+E27+E28+E29+E30+E31+E33+E26+E32+E35+E34+E36</f>
        <v>17.281</v>
      </c>
      <c r="F24" s="229">
        <f>F25+F27+F28+F29+F30+F31+F33+F26+F32+F35+F34+F36</f>
        <v>17</v>
      </c>
      <c r="G24" s="229">
        <f>G25+G27+G28+G29+G30+G31+G33+G26+G32+G35+G34+G36</f>
        <v>0</v>
      </c>
    </row>
    <row r="25" spans="1:7" ht="12.75">
      <c r="A25" s="17" t="s">
        <v>248</v>
      </c>
      <c r="B25" s="109" t="s">
        <v>234</v>
      </c>
      <c r="C25" s="65"/>
      <c r="D25" s="143">
        <f t="shared" si="0"/>
        <v>13.614</v>
      </c>
      <c r="E25" s="144">
        <v>13.614</v>
      </c>
      <c r="F25" s="8">
        <v>13.4</v>
      </c>
      <c r="G25" s="145"/>
    </row>
    <row r="26" spans="1:7" ht="12.75">
      <c r="A26" s="17" t="s">
        <v>416</v>
      </c>
      <c r="B26" s="79" t="s">
        <v>233</v>
      </c>
      <c r="C26" s="66"/>
      <c r="D26" s="21">
        <f t="shared" si="0"/>
        <v>0</v>
      </c>
      <c r="E26" s="9"/>
      <c r="F26" s="8"/>
      <c r="G26" s="8"/>
    </row>
    <row r="27" spans="1:7" ht="12.75">
      <c r="A27" s="17" t="s">
        <v>417</v>
      </c>
      <c r="B27" s="79" t="s">
        <v>68</v>
      </c>
      <c r="C27" s="67"/>
      <c r="D27" s="21">
        <f t="shared" si="0"/>
        <v>0</v>
      </c>
      <c r="E27" s="9"/>
      <c r="F27" s="8"/>
      <c r="G27" s="8"/>
    </row>
    <row r="28" spans="1:7" ht="12.75">
      <c r="A28" s="17" t="s">
        <v>153</v>
      </c>
      <c r="B28" s="79" t="s">
        <v>162</v>
      </c>
      <c r="C28" s="67"/>
      <c r="D28" s="21">
        <f t="shared" si="0"/>
        <v>0</v>
      </c>
      <c r="E28" s="9"/>
      <c r="F28" s="8"/>
      <c r="G28" s="8"/>
    </row>
    <row r="29" spans="1:7" ht="12.75">
      <c r="A29" s="17" t="s">
        <v>157</v>
      </c>
      <c r="B29" s="13" t="s">
        <v>2</v>
      </c>
      <c r="C29" s="66"/>
      <c r="D29" s="21">
        <f t="shared" si="0"/>
        <v>0</v>
      </c>
      <c r="E29" s="9"/>
      <c r="F29" s="94"/>
      <c r="G29" s="94"/>
    </row>
    <row r="30" spans="1:7" ht="12.75">
      <c r="A30" s="17" t="s">
        <v>155</v>
      </c>
      <c r="B30" s="13" t="s">
        <v>73</v>
      </c>
      <c r="C30" s="66"/>
      <c r="D30" s="21">
        <f t="shared" si="0"/>
        <v>0</v>
      </c>
      <c r="E30" s="9"/>
      <c r="F30" s="94"/>
      <c r="G30" s="94"/>
    </row>
    <row r="31" spans="1:7" ht="12.75">
      <c r="A31" s="17" t="s">
        <v>244</v>
      </c>
      <c r="B31" s="79" t="s">
        <v>3</v>
      </c>
      <c r="C31" s="67"/>
      <c r="D31" s="21">
        <f t="shared" si="0"/>
        <v>0</v>
      </c>
      <c r="E31" s="27"/>
      <c r="F31" s="95"/>
      <c r="G31" s="94"/>
    </row>
    <row r="32" spans="1:7" ht="12.75">
      <c r="A32" s="68" t="s">
        <v>364</v>
      </c>
      <c r="B32" s="110" t="s">
        <v>88</v>
      </c>
      <c r="C32" s="67"/>
      <c r="D32" s="21">
        <f t="shared" si="0"/>
        <v>0</v>
      </c>
      <c r="E32" s="27"/>
      <c r="F32" s="95"/>
      <c r="G32" s="8"/>
    </row>
    <row r="33" spans="1:7" ht="25.5">
      <c r="A33" s="68" t="s">
        <v>417</v>
      </c>
      <c r="B33" s="136" t="s">
        <v>104</v>
      </c>
      <c r="C33" s="67"/>
      <c r="D33" s="21">
        <f t="shared" si="0"/>
        <v>0</v>
      </c>
      <c r="E33" s="8"/>
      <c r="F33" s="8"/>
      <c r="G33" s="8"/>
    </row>
    <row r="34" spans="1:7" ht="12.75">
      <c r="A34" s="68" t="s">
        <v>417</v>
      </c>
      <c r="B34" s="136" t="s">
        <v>567</v>
      </c>
      <c r="C34" s="67"/>
      <c r="D34" s="502">
        <f t="shared" si="0"/>
        <v>0</v>
      </c>
      <c r="E34" s="452"/>
      <c r="F34" s="452"/>
      <c r="G34" s="23"/>
    </row>
    <row r="35" spans="1:7" ht="25.5">
      <c r="A35" s="68" t="s">
        <v>371</v>
      </c>
      <c r="B35" s="136" t="s">
        <v>370</v>
      </c>
      <c r="C35" s="67"/>
      <c r="D35" s="446">
        <f>E35+G35</f>
        <v>0</v>
      </c>
      <c r="E35" s="452"/>
      <c r="F35" s="452"/>
      <c r="G35" s="23"/>
    </row>
    <row r="36" spans="1:7" ht="25.5">
      <c r="A36" s="68"/>
      <c r="B36" s="136" t="s">
        <v>642</v>
      </c>
      <c r="C36" s="67"/>
      <c r="D36" s="446">
        <f>E36+G36</f>
        <v>3.667</v>
      </c>
      <c r="E36" s="512">
        <v>3.667</v>
      </c>
      <c r="F36" s="512">
        <v>3.6</v>
      </c>
      <c r="G36" s="23"/>
    </row>
    <row r="37" spans="1:7" ht="30.75" customHeight="1">
      <c r="A37" s="11" t="s">
        <v>15</v>
      </c>
      <c r="B37" s="111" t="s">
        <v>207</v>
      </c>
      <c r="C37" s="69" t="s">
        <v>134</v>
      </c>
      <c r="D37" s="516">
        <f>D38+D40+D39+D41</f>
        <v>144.5</v>
      </c>
      <c r="E37" s="516">
        <f>E38+E40+E39+E41</f>
        <v>139.1</v>
      </c>
      <c r="F37" s="516">
        <f>F38+F40+F39+F41</f>
        <v>2.5</v>
      </c>
      <c r="G37" s="28">
        <f>G38+G40+G39+G41</f>
        <v>5.4</v>
      </c>
    </row>
    <row r="38" spans="1:7" ht="12.75">
      <c r="A38" s="12" t="s">
        <v>158</v>
      </c>
      <c r="B38" s="34" t="s">
        <v>580</v>
      </c>
      <c r="C38" s="69"/>
      <c r="D38" s="502">
        <f aca="true" t="shared" si="1" ref="D38:D47">E38+G38</f>
        <v>0</v>
      </c>
      <c r="E38" s="471"/>
      <c r="F38" s="448"/>
      <c r="G38" s="149"/>
    </row>
    <row r="39" spans="1:7" ht="12.75">
      <c r="A39" s="12" t="s">
        <v>159</v>
      </c>
      <c r="B39" s="34" t="s">
        <v>143</v>
      </c>
      <c r="C39" s="70"/>
      <c r="D39" s="502">
        <f t="shared" si="1"/>
        <v>144.5</v>
      </c>
      <c r="E39" s="341">
        <v>139.1</v>
      </c>
      <c r="F39" s="453">
        <v>2.5</v>
      </c>
      <c r="G39" s="8">
        <v>5.4</v>
      </c>
    </row>
    <row r="40" spans="1:7" ht="12.75">
      <c r="A40" s="12" t="s">
        <v>160</v>
      </c>
      <c r="B40" s="77" t="s">
        <v>75</v>
      </c>
      <c r="C40" s="70"/>
      <c r="D40" s="502">
        <f t="shared" si="1"/>
        <v>0</v>
      </c>
      <c r="E40" s="453"/>
      <c r="F40" s="453"/>
      <c r="G40" s="8"/>
    </row>
    <row r="41" spans="1:7" ht="12.75">
      <c r="A41" s="12" t="s">
        <v>148</v>
      </c>
      <c r="B41" s="77" t="s">
        <v>360</v>
      </c>
      <c r="C41" s="71"/>
      <c r="D41" s="502">
        <f t="shared" si="1"/>
        <v>0</v>
      </c>
      <c r="E41" s="457"/>
      <c r="F41" s="457"/>
      <c r="G41" s="96"/>
    </row>
    <row r="42" spans="1:7" ht="12.75">
      <c r="A42" s="11" t="s">
        <v>16</v>
      </c>
      <c r="B42" s="6" t="s">
        <v>107</v>
      </c>
      <c r="C42" s="70" t="s">
        <v>136</v>
      </c>
      <c r="D42" s="519">
        <f t="shared" si="1"/>
        <v>2029.0000000000002</v>
      </c>
      <c r="E42" s="520">
        <f>E43+E44+E45+E47</f>
        <v>205.4</v>
      </c>
      <c r="F42" s="520">
        <f>F43+F44+F45+F47</f>
        <v>7.8</v>
      </c>
      <c r="G42" s="206">
        <f>G43+G44+G45+G47</f>
        <v>1823.6000000000001</v>
      </c>
    </row>
    <row r="43" spans="1:7" ht="12.75">
      <c r="A43" s="12" t="s">
        <v>148</v>
      </c>
      <c r="B43" s="77" t="s">
        <v>69</v>
      </c>
      <c r="C43" s="69"/>
      <c r="D43" s="502">
        <f t="shared" si="1"/>
        <v>0</v>
      </c>
      <c r="E43" s="341"/>
      <c r="F43" s="341"/>
      <c r="G43" s="170"/>
    </row>
    <row r="44" spans="1:7" ht="12.75">
      <c r="A44" s="12" t="s">
        <v>148</v>
      </c>
      <c r="B44" s="77" t="s">
        <v>76</v>
      </c>
      <c r="C44" s="70"/>
      <c r="D44" s="502">
        <f t="shared" si="1"/>
        <v>0</v>
      </c>
      <c r="E44" s="341"/>
      <c r="F44" s="341"/>
      <c r="G44" s="170"/>
    </row>
    <row r="45" spans="1:7" ht="12.75">
      <c r="A45" s="12" t="s">
        <v>148</v>
      </c>
      <c r="B45" s="77" t="s">
        <v>613</v>
      </c>
      <c r="C45" s="70"/>
      <c r="D45" s="446">
        <f t="shared" si="1"/>
        <v>1151.2</v>
      </c>
      <c r="E45" s="341">
        <v>23.8</v>
      </c>
      <c r="F45" s="341">
        <v>7.8</v>
      </c>
      <c r="G45" s="21">
        <v>1127.4</v>
      </c>
    </row>
    <row r="46" spans="1:7" ht="12.75">
      <c r="A46" s="12" t="s">
        <v>148</v>
      </c>
      <c r="B46" s="77" t="s">
        <v>411</v>
      </c>
      <c r="C46" s="70"/>
      <c r="D46" s="502">
        <f t="shared" si="1"/>
        <v>0</v>
      </c>
      <c r="E46" s="471"/>
      <c r="F46" s="502"/>
      <c r="G46" s="21"/>
    </row>
    <row r="47" spans="1:7" ht="12.75">
      <c r="A47" s="12" t="s">
        <v>403</v>
      </c>
      <c r="B47" s="77" t="s">
        <v>404</v>
      </c>
      <c r="C47" s="71"/>
      <c r="D47" s="505">
        <f t="shared" si="1"/>
        <v>877.8000000000001</v>
      </c>
      <c r="E47" s="341">
        <v>181.6</v>
      </c>
      <c r="F47" s="502"/>
      <c r="G47" s="502">
        <v>696.2</v>
      </c>
    </row>
    <row r="48" spans="1:7" ht="25.5">
      <c r="A48" s="11" t="s">
        <v>70</v>
      </c>
      <c r="B48" s="92" t="s">
        <v>180</v>
      </c>
      <c r="C48" s="71" t="s">
        <v>137</v>
      </c>
      <c r="D48" s="520">
        <f>D49</f>
        <v>0</v>
      </c>
      <c r="E48" s="520">
        <f>E49</f>
        <v>0</v>
      </c>
      <c r="F48" s="520">
        <f>F49</f>
        <v>0</v>
      </c>
      <c r="G48" s="29">
        <f>G49</f>
        <v>0</v>
      </c>
    </row>
    <row r="49" spans="1:7" ht="12.75">
      <c r="A49" s="12" t="s">
        <v>148</v>
      </c>
      <c r="B49" s="77" t="s">
        <v>69</v>
      </c>
      <c r="C49" s="71"/>
      <c r="D49" s="502">
        <f>E49+G49</f>
        <v>0</v>
      </c>
      <c r="E49" s="341"/>
      <c r="F49" s="341"/>
      <c r="G49" s="9"/>
    </row>
    <row r="50" spans="1:7" ht="12.75">
      <c r="A50" s="11" t="s">
        <v>129</v>
      </c>
      <c r="B50" s="112" t="s">
        <v>128</v>
      </c>
      <c r="C50" s="7" t="s">
        <v>132</v>
      </c>
      <c r="D50" s="520">
        <f>E50+G50</f>
        <v>12.8</v>
      </c>
      <c r="E50" s="401">
        <f>E51</f>
        <v>11.4</v>
      </c>
      <c r="F50" s="401">
        <f>F51</f>
        <v>2.1</v>
      </c>
      <c r="G50" s="20">
        <f>G51</f>
        <v>1.4</v>
      </c>
    </row>
    <row r="51" spans="1:7" ht="12.75">
      <c r="A51" s="12" t="s">
        <v>366</v>
      </c>
      <c r="B51" s="2" t="s">
        <v>106</v>
      </c>
      <c r="C51" s="69"/>
      <c r="D51" s="341">
        <f>E51+G51</f>
        <v>12.8</v>
      </c>
      <c r="E51" s="341">
        <v>11.4</v>
      </c>
      <c r="F51" s="453">
        <v>2.1</v>
      </c>
      <c r="G51" s="72">
        <v>1.4</v>
      </c>
    </row>
    <row r="52" spans="1:7" ht="25.5">
      <c r="A52" s="11" t="s">
        <v>140</v>
      </c>
      <c r="B52" s="92" t="s">
        <v>144</v>
      </c>
      <c r="C52" s="7" t="s">
        <v>33</v>
      </c>
      <c r="D52" s="520">
        <f>D53+D54</f>
        <v>0</v>
      </c>
      <c r="E52" s="520">
        <f>E53+E54</f>
        <v>0</v>
      </c>
      <c r="F52" s="520">
        <f>F53+F54</f>
        <v>0</v>
      </c>
      <c r="G52" s="29">
        <f>G53+G54</f>
        <v>0</v>
      </c>
    </row>
    <row r="53" spans="1:7" ht="12.75">
      <c r="A53" s="12" t="s">
        <v>367</v>
      </c>
      <c r="B53" s="2" t="s">
        <v>109</v>
      </c>
      <c r="C53" s="71"/>
      <c r="D53" s="502">
        <f>E53</f>
        <v>0</v>
      </c>
      <c r="E53" s="502"/>
      <c r="F53" s="341"/>
      <c r="G53" s="8"/>
    </row>
    <row r="54" spans="1:7" ht="12.75">
      <c r="A54" s="12" t="s">
        <v>367</v>
      </c>
      <c r="B54" s="113" t="s">
        <v>442</v>
      </c>
      <c r="C54" s="71"/>
      <c r="D54" s="502">
        <f>E54+G54</f>
        <v>0</v>
      </c>
      <c r="E54" s="502"/>
      <c r="F54" s="341"/>
      <c r="G54" s="8"/>
    </row>
    <row r="55" spans="1:7" ht="12.75">
      <c r="A55" s="11" t="s">
        <v>146</v>
      </c>
      <c r="B55" s="7" t="s">
        <v>145</v>
      </c>
      <c r="C55" s="71" t="s">
        <v>35</v>
      </c>
      <c r="D55" s="520">
        <f>D56+D57</f>
        <v>0</v>
      </c>
      <c r="E55" s="520">
        <f>E56+E57</f>
        <v>0</v>
      </c>
      <c r="F55" s="401">
        <f>F56+F57</f>
        <v>0</v>
      </c>
      <c r="G55" s="20">
        <f>G56+G57</f>
        <v>0</v>
      </c>
    </row>
    <row r="56" spans="1:7" ht="12.75">
      <c r="A56" s="12" t="s">
        <v>368</v>
      </c>
      <c r="B56" s="114" t="s">
        <v>71</v>
      </c>
      <c r="C56" s="19"/>
      <c r="D56" s="502">
        <f>E56+G56</f>
        <v>0</v>
      </c>
      <c r="E56" s="341"/>
      <c r="F56" s="453"/>
      <c r="G56" s="8"/>
    </row>
    <row r="57" spans="1:7" ht="12.75">
      <c r="A57" s="12" t="s">
        <v>156</v>
      </c>
      <c r="B57" s="114" t="s">
        <v>72</v>
      </c>
      <c r="C57" s="19"/>
      <c r="D57" s="502">
        <f>E57+G57</f>
        <v>0</v>
      </c>
      <c r="E57" s="341"/>
      <c r="F57" s="453"/>
      <c r="G57" s="8"/>
    </row>
    <row r="58" spans="1:7" ht="12.75">
      <c r="A58" s="11" t="s">
        <v>178</v>
      </c>
      <c r="B58" s="207" t="s">
        <v>476</v>
      </c>
      <c r="C58" s="688" t="s">
        <v>176</v>
      </c>
      <c r="D58" s="520">
        <f>D59</f>
        <v>0</v>
      </c>
      <c r="E58" s="520">
        <f>E59</f>
        <v>0</v>
      </c>
      <c r="F58" s="520">
        <f>F59</f>
        <v>0</v>
      </c>
      <c r="G58" s="29">
        <f>G59</f>
        <v>0</v>
      </c>
    </row>
    <row r="59" spans="1:7" ht="12.75">
      <c r="A59" s="12" t="s">
        <v>179</v>
      </c>
      <c r="B59" s="171" t="s">
        <v>578</v>
      </c>
      <c r="C59" s="690"/>
      <c r="D59" s="502">
        <f>E59+G59</f>
        <v>0</v>
      </c>
      <c r="E59" s="341"/>
      <c r="F59" s="453"/>
      <c r="G59" s="8"/>
    </row>
    <row r="60" spans="1:7" ht="12.75">
      <c r="A60" s="11" t="s">
        <v>17</v>
      </c>
      <c r="B60" s="115" t="s">
        <v>217</v>
      </c>
      <c r="C60" s="7"/>
      <c r="D60" s="401">
        <f>D61</f>
        <v>0</v>
      </c>
      <c r="E60" s="401">
        <f>E61</f>
        <v>0</v>
      </c>
      <c r="F60" s="401">
        <f>F61</f>
        <v>0</v>
      </c>
      <c r="G60" s="20">
        <f>G61</f>
        <v>0</v>
      </c>
    </row>
    <row r="61" spans="1:7" ht="25.5">
      <c r="A61" s="11" t="s">
        <v>18</v>
      </c>
      <c r="B61" s="126" t="s">
        <v>103</v>
      </c>
      <c r="C61" s="62" t="s">
        <v>135</v>
      </c>
      <c r="D61" s="341">
        <f aca="true" t="shared" si="2" ref="D61:D86">E61+G61</f>
        <v>0</v>
      </c>
      <c r="E61" s="341"/>
      <c r="F61" s="453"/>
      <c r="G61" s="8"/>
    </row>
    <row r="62" spans="1:12" ht="25.5">
      <c r="A62" s="11" t="s">
        <v>19</v>
      </c>
      <c r="B62" s="108" t="s">
        <v>599</v>
      </c>
      <c r="C62" s="14"/>
      <c r="D62" s="568">
        <f t="shared" si="2"/>
        <v>120</v>
      </c>
      <c r="E62" s="401">
        <f>E63</f>
        <v>79</v>
      </c>
      <c r="F62" s="443">
        <f>F63</f>
        <v>43.142</v>
      </c>
      <c r="G62" s="20">
        <f>G63</f>
        <v>41</v>
      </c>
      <c r="H62" s="73"/>
      <c r="I62" s="74"/>
      <c r="J62" s="74"/>
      <c r="K62" s="34"/>
      <c r="L62" s="34"/>
    </row>
    <row r="63" spans="1:12" ht="30" customHeight="1">
      <c r="A63" s="11" t="s">
        <v>20</v>
      </c>
      <c r="B63" s="108" t="s">
        <v>101</v>
      </c>
      <c r="C63" s="75" t="s">
        <v>133</v>
      </c>
      <c r="D63" s="568">
        <f t="shared" si="2"/>
        <v>120</v>
      </c>
      <c r="E63" s="531">
        <f>E64+E65+E66+E67+E75+E76+E77+E78+E79+E80+E81+E82+E83+E84+E85+E73+E86+E74</f>
        <v>79</v>
      </c>
      <c r="F63" s="530">
        <f>F64+F65+F66+F67+F75+F76+F77+F78+F79+F80+F81+F82+F83+F84+F85+F73+F86</f>
        <v>43.142</v>
      </c>
      <c r="G63" s="30">
        <f>G64+G65+G66+G67+G75+G76+G77+G78+G79+G80+G81+G82+G83+G84+G85+G73+G86+G74</f>
        <v>41</v>
      </c>
      <c r="H63" s="73"/>
      <c r="I63" s="74"/>
      <c r="J63" s="74"/>
      <c r="K63" s="34"/>
      <c r="L63" s="34"/>
    </row>
    <row r="64" spans="1:12" ht="12.75">
      <c r="A64" s="17" t="s">
        <v>238</v>
      </c>
      <c r="B64" s="102" t="s">
        <v>79</v>
      </c>
      <c r="C64" s="14"/>
      <c r="D64" s="533">
        <f t="shared" si="2"/>
        <v>0</v>
      </c>
      <c r="E64" s="341"/>
      <c r="F64" s="455"/>
      <c r="G64" s="94"/>
      <c r="H64" s="73"/>
      <c r="I64" s="74"/>
      <c r="J64" s="74"/>
      <c r="K64" s="34"/>
      <c r="L64" s="34"/>
    </row>
    <row r="65" spans="1:12" ht="25.5">
      <c r="A65" s="17" t="s">
        <v>214</v>
      </c>
      <c r="B65" s="184" t="s">
        <v>222</v>
      </c>
      <c r="C65" s="90"/>
      <c r="D65" s="533">
        <f t="shared" si="2"/>
        <v>0</v>
      </c>
      <c r="E65" s="341"/>
      <c r="F65" s="455"/>
      <c r="G65" s="94"/>
      <c r="H65" s="73"/>
      <c r="I65" s="74"/>
      <c r="J65" s="74"/>
      <c r="K65" s="34"/>
      <c r="L65" s="34"/>
    </row>
    <row r="66" spans="1:12" ht="12.75">
      <c r="A66" s="17" t="s">
        <v>215</v>
      </c>
      <c r="B66" s="102" t="s">
        <v>305</v>
      </c>
      <c r="C66" s="79"/>
      <c r="D66" s="533">
        <f t="shared" si="2"/>
        <v>0</v>
      </c>
      <c r="E66" s="341"/>
      <c r="F66" s="453"/>
      <c r="G66" s="8"/>
      <c r="H66" s="77"/>
      <c r="I66" s="74"/>
      <c r="J66" s="74"/>
      <c r="K66" s="74"/>
      <c r="L66" s="74"/>
    </row>
    <row r="67" spans="1:12" ht="12.75">
      <c r="A67" s="78"/>
      <c r="B67" s="119" t="s">
        <v>139</v>
      </c>
      <c r="C67" s="79"/>
      <c r="D67" s="539">
        <f t="shared" si="2"/>
        <v>0</v>
      </c>
      <c r="E67" s="540">
        <f>E68+E69+E70+E71+E72</f>
        <v>0</v>
      </c>
      <c r="F67" s="540">
        <f>F68+F69+F70+F71+F72</f>
        <v>0</v>
      </c>
      <c r="G67" s="31">
        <f>G68+G69+G70+G71+G72</f>
        <v>0</v>
      </c>
      <c r="H67" s="77"/>
      <c r="I67" s="74"/>
      <c r="J67" s="74"/>
      <c r="K67" s="74"/>
      <c r="L67" s="74"/>
    </row>
    <row r="68" spans="1:12" ht="12.75">
      <c r="A68" s="17" t="s">
        <v>216</v>
      </c>
      <c r="B68" s="120" t="s">
        <v>441</v>
      </c>
      <c r="C68" s="80"/>
      <c r="D68" s="543">
        <f t="shared" si="2"/>
        <v>0</v>
      </c>
      <c r="E68" s="543"/>
      <c r="F68" s="543"/>
      <c r="G68" s="32"/>
      <c r="H68" s="77"/>
      <c r="I68" s="74"/>
      <c r="J68" s="74"/>
      <c r="K68" s="74"/>
      <c r="L68" s="74"/>
    </row>
    <row r="69" spans="1:12" ht="12.75">
      <c r="A69" s="17" t="s">
        <v>213</v>
      </c>
      <c r="B69" s="120" t="s">
        <v>84</v>
      </c>
      <c r="C69" s="13"/>
      <c r="D69" s="543">
        <f t="shared" si="2"/>
        <v>0</v>
      </c>
      <c r="E69" s="540"/>
      <c r="F69" s="546"/>
      <c r="G69" s="100"/>
      <c r="H69" s="77"/>
      <c r="I69" s="74"/>
      <c r="J69" s="74"/>
      <c r="K69" s="34"/>
      <c r="L69" s="34"/>
    </row>
    <row r="70" spans="1:12" ht="12.75">
      <c r="A70" s="12" t="s">
        <v>214</v>
      </c>
      <c r="B70" s="121" t="s">
        <v>81</v>
      </c>
      <c r="C70" s="13"/>
      <c r="D70" s="543">
        <f t="shared" si="2"/>
        <v>0</v>
      </c>
      <c r="E70" s="540"/>
      <c r="F70" s="546"/>
      <c r="G70" s="100"/>
      <c r="H70" s="77"/>
      <c r="I70" s="74"/>
      <c r="J70" s="74"/>
      <c r="K70" s="74"/>
      <c r="L70" s="74"/>
    </row>
    <row r="71" spans="1:7" ht="12.75">
      <c r="A71" s="12" t="s">
        <v>215</v>
      </c>
      <c r="B71" s="121" t="s">
        <v>82</v>
      </c>
      <c r="C71" s="79"/>
      <c r="D71" s="543">
        <f aca="true" t="shared" si="3" ref="D71:D76">E71+G71</f>
        <v>0</v>
      </c>
      <c r="E71" s="540"/>
      <c r="F71" s="546"/>
      <c r="G71" s="100"/>
    </row>
    <row r="72" spans="1:7" ht="12.75">
      <c r="A72" s="12" t="s">
        <v>215</v>
      </c>
      <c r="B72" s="121" t="s">
        <v>83</v>
      </c>
      <c r="C72" s="79"/>
      <c r="D72" s="543">
        <f t="shared" si="3"/>
        <v>0</v>
      </c>
      <c r="E72" s="540"/>
      <c r="F72" s="546"/>
      <c r="G72" s="100"/>
    </row>
    <row r="73" spans="1:7" ht="25.5">
      <c r="A73" s="12" t="s">
        <v>215</v>
      </c>
      <c r="B73" s="142" t="s">
        <v>449</v>
      </c>
      <c r="C73" s="79"/>
      <c r="D73" s="543">
        <f t="shared" si="3"/>
        <v>43.4</v>
      </c>
      <c r="E73" s="540">
        <v>43.4</v>
      </c>
      <c r="F73" s="546">
        <v>40.6</v>
      </c>
      <c r="G73" s="100"/>
    </row>
    <row r="74" spans="1:7" ht="25.5">
      <c r="A74" s="221" t="s">
        <v>755</v>
      </c>
      <c r="B74" s="142" t="s">
        <v>754</v>
      </c>
      <c r="C74" s="79"/>
      <c r="D74" s="543">
        <f t="shared" si="3"/>
        <v>41</v>
      </c>
      <c r="E74" s="540"/>
      <c r="F74" s="546"/>
      <c r="G74" s="100">
        <v>41</v>
      </c>
    </row>
    <row r="75" spans="1:7" ht="12.75">
      <c r="A75" s="17" t="s">
        <v>211</v>
      </c>
      <c r="B75" s="102" t="s">
        <v>393</v>
      </c>
      <c r="C75" s="79"/>
      <c r="D75" s="502">
        <f t="shared" si="3"/>
        <v>0</v>
      </c>
      <c r="E75" s="341"/>
      <c r="F75" s="453"/>
      <c r="G75" s="100"/>
    </row>
    <row r="76" spans="1:7" ht="12.75">
      <c r="A76" s="17" t="s">
        <v>211</v>
      </c>
      <c r="B76" s="102" t="s">
        <v>391</v>
      </c>
      <c r="C76" s="79"/>
      <c r="D76" s="502">
        <f t="shared" si="3"/>
        <v>0</v>
      </c>
      <c r="E76" s="341"/>
      <c r="F76" s="453"/>
      <c r="G76" s="8"/>
    </row>
    <row r="77" spans="1:7" ht="12.75">
      <c r="A77" s="17" t="s">
        <v>211</v>
      </c>
      <c r="B77" s="102" t="s">
        <v>241</v>
      </c>
      <c r="C77" s="79"/>
      <c r="D77" s="502">
        <f t="shared" si="2"/>
        <v>0</v>
      </c>
      <c r="E77" s="341"/>
      <c r="F77" s="453"/>
      <c r="G77" s="8"/>
    </row>
    <row r="78" spans="1:7" ht="12.75">
      <c r="A78" s="17" t="s">
        <v>211</v>
      </c>
      <c r="B78" s="102" t="s">
        <v>242</v>
      </c>
      <c r="C78" s="79"/>
      <c r="D78" s="502">
        <f t="shared" si="2"/>
        <v>0</v>
      </c>
      <c r="E78" s="341"/>
      <c r="F78" s="453"/>
      <c r="G78" s="8"/>
    </row>
    <row r="79" spans="1:7" ht="12.75">
      <c r="A79" s="17" t="s">
        <v>211</v>
      </c>
      <c r="B79" s="102" t="s">
        <v>243</v>
      </c>
      <c r="C79" s="79"/>
      <c r="D79" s="502">
        <f t="shared" si="2"/>
        <v>0</v>
      </c>
      <c r="E79" s="341"/>
      <c r="F79" s="453"/>
      <c r="G79" s="8"/>
    </row>
    <row r="80" spans="1:7" ht="12.75">
      <c r="A80" s="17" t="s">
        <v>211</v>
      </c>
      <c r="B80" s="102" t="s">
        <v>392</v>
      </c>
      <c r="C80" s="79"/>
      <c r="D80" s="502">
        <f t="shared" si="2"/>
        <v>0</v>
      </c>
      <c r="E80" s="341"/>
      <c r="F80" s="453"/>
      <c r="G80" s="8"/>
    </row>
    <row r="81" spans="1:7" ht="12.75">
      <c r="A81" s="17" t="s">
        <v>212</v>
      </c>
      <c r="B81" s="102" t="s">
        <v>80</v>
      </c>
      <c r="C81" s="185"/>
      <c r="D81" s="502">
        <f t="shared" si="2"/>
        <v>0</v>
      </c>
      <c r="E81" s="341"/>
      <c r="F81" s="453"/>
      <c r="G81" s="8"/>
    </row>
    <row r="82" spans="1:7" ht="12.75">
      <c r="A82" s="17" t="s">
        <v>212</v>
      </c>
      <c r="B82" s="102" t="s">
        <v>85</v>
      </c>
      <c r="C82" s="79"/>
      <c r="D82" s="502">
        <f t="shared" si="2"/>
        <v>0</v>
      </c>
      <c r="E82" s="471"/>
      <c r="F82" s="453"/>
      <c r="G82" s="8"/>
    </row>
    <row r="83" spans="1:7" ht="12.75">
      <c r="A83" s="17" t="s">
        <v>212</v>
      </c>
      <c r="B83" s="102" t="s">
        <v>237</v>
      </c>
      <c r="C83" s="79"/>
      <c r="D83" s="502">
        <f t="shared" si="2"/>
        <v>0</v>
      </c>
      <c r="E83" s="341"/>
      <c r="F83" s="453"/>
      <c r="G83" s="8"/>
    </row>
    <row r="84" spans="1:7" ht="12.75">
      <c r="A84" s="17" t="s">
        <v>212</v>
      </c>
      <c r="B84" s="102" t="s">
        <v>245</v>
      </c>
      <c r="C84" s="79"/>
      <c r="D84" s="502">
        <f t="shared" si="2"/>
        <v>0</v>
      </c>
      <c r="E84" s="341"/>
      <c r="F84" s="453"/>
      <c r="G84" s="8"/>
    </row>
    <row r="85" spans="1:8" ht="12.75">
      <c r="A85" s="17" t="s">
        <v>161</v>
      </c>
      <c r="B85" s="102" t="s">
        <v>86</v>
      </c>
      <c r="C85" s="79"/>
      <c r="D85" s="502">
        <f t="shared" si="2"/>
        <v>0</v>
      </c>
      <c r="E85" s="341"/>
      <c r="F85" s="453"/>
      <c r="G85" s="8"/>
      <c r="H85" s="2"/>
    </row>
    <row r="86" spans="1:8" ht="25.5">
      <c r="A86" s="17" t="s">
        <v>489</v>
      </c>
      <c r="B86" s="184" t="s">
        <v>757</v>
      </c>
      <c r="C86" s="81"/>
      <c r="D86" s="502">
        <f t="shared" si="2"/>
        <v>35.6</v>
      </c>
      <c r="E86" s="341">
        <v>35.6</v>
      </c>
      <c r="F86" s="448">
        <v>2.542</v>
      </c>
      <c r="G86" s="8"/>
      <c r="H86" s="2"/>
    </row>
    <row r="87" spans="1:7" ht="12.75">
      <c r="A87" s="82" t="s">
        <v>21</v>
      </c>
      <c r="B87" s="6" t="s">
        <v>439</v>
      </c>
      <c r="C87" s="83"/>
      <c r="D87" s="401"/>
      <c r="E87" s="401"/>
      <c r="F87" s="455"/>
      <c r="G87" s="94"/>
    </row>
    <row r="88" spans="1:7" ht="12.75">
      <c r="A88" s="82" t="s">
        <v>23</v>
      </c>
      <c r="B88" s="7" t="s">
        <v>100</v>
      </c>
      <c r="C88" s="6" t="s">
        <v>131</v>
      </c>
      <c r="D88" s="401">
        <f>E88+G88</f>
        <v>0</v>
      </c>
      <c r="E88" s="401">
        <f>E89</f>
        <v>0</v>
      </c>
      <c r="F88" s="401">
        <f>F89</f>
        <v>0</v>
      </c>
      <c r="G88" s="20">
        <f>G89</f>
        <v>0</v>
      </c>
    </row>
    <row r="89" spans="1:7" ht="12.75">
      <c r="A89" s="12" t="s">
        <v>357</v>
      </c>
      <c r="B89" s="79" t="s">
        <v>304</v>
      </c>
      <c r="C89" s="84"/>
      <c r="D89" s="502">
        <f>E89+G89</f>
        <v>0</v>
      </c>
      <c r="E89" s="341"/>
      <c r="F89" s="453"/>
      <c r="G89" s="8"/>
    </row>
    <row r="90" spans="1:7" ht="25.5">
      <c r="A90" s="11" t="s">
        <v>24</v>
      </c>
      <c r="B90" s="92" t="s">
        <v>246</v>
      </c>
      <c r="C90" s="6"/>
      <c r="D90" s="401"/>
      <c r="E90" s="401"/>
      <c r="F90" s="455"/>
      <c r="G90" s="94"/>
    </row>
    <row r="91" spans="1:7" ht="12.75">
      <c r="A91" s="11" t="s">
        <v>25</v>
      </c>
      <c r="B91" s="7" t="s">
        <v>100</v>
      </c>
      <c r="C91" s="6" t="s">
        <v>131</v>
      </c>
      <c r="D91" s="401">
        <f>E91+G91</f>
        <v>13.2</v>
      </c>
      <c r="E91" s="401">
        <f>E92</f>
        <v>13.2</v>
      </c>
      <c r="F91" s="401">
        <f>F92</f>
        <v>13</v>
      </c>
      <c r="G91" s="20">
        <f>G92</f>
        <v>0</v>
      </c>
    </row>
    <row r="92" spans="1:7" ht="12.75">
      <c r="A92" s="12" t="s">
        <v>358</v>
      </c>
      <c r="B92" s="79" t="s">
        <v>304</v>
      </c>
      <c r="C92" s="84"/>
      <c r="D92" s="341">
        <f>E92+G92</f>
        <v>13.2</v>
      </c>
      <c r="E92" s="341">
        <v>13.2</v>
      </c>
      <c r="F92" s="453">
        <v>13</v>
      </c>
      <c r="G92" s="8"/>
    </row>
    <row r="93" spans="1:7" ht="12.75">
      <c r="A93" s="11" t="s">
        <v>26</v>
      </c>
      <c r="B93" s="6" t="s">
        <v>480</v>
      </c>
      <c r="C93" s="6"/>
      <c r="D93" s="401"/>
      <c r="E93" s="401"/>
      <c r="F93" s="455"/>
      <c r="G93" s="94"/>
    </row>
    <row r="94" spans="1:7" ht="12.75">
      <c r="A94" s="12" t="s">
        <v>27</v>
      </c>
      <c r="B94" s="115" t="s">
        <v>100</v>
      </c>
      <c r="C94" s="6" t="s">
        <v>131</v>
      </c>
      <c r="D94" s="401">
        <f>E94+G94</f>
        <v>0</v>
      </c>
      <c r="E94" s="401">
        <f>E95</f>
        <v>0</v>
      </c>
      <c r="F94" s="401">
        <f>F95</f>
        <v>0</v>
      </c>
      <c r="G94" s="20">
        <f>G95</f>
        <v>0</v>
      </c>
    </row>
    <row r="95" spans="1:7" ht="12.75">
      <c r="A95" s="12" t="s">
        <v>244</v>
      </c>
      <c r="B95" s="84" t="s">
        <v>223</v>
      </c>
      <c r="C95" s="6"/>
      <c r="D95" s="341">
        <f>E95+G95</f>
        <v>0</v>
      </c>
      <c r="E95" s="341"/>
      <c r="F95" s="453"/>
      <c r="G95" s="8"/>
    </row>
    <row r="96" spans="1:7" ht="12.75">
      <c r="A96" s="11" t="s">
        <v>28</v>
      </c>
      <c r="B96" s="6" t="s">
        <v>497</v>
      </c>
      <c r="C96" s="6"/>
      <c r="D96" s="401"/>
      <c r="E96" s="401"/>
      <c r="F96" s="455"/>
      <c r="G96" s="8"/>
    </row>
    <row r="97" spans="1:7" ht="12.75">
      <c r="A97" s="11" t="s">
        <v>29</v>
      </c>
      <c r="B97" s="115" t="s">
        <v>100</v>
      </c>
      <c r="C97" s="6" t="s">
        <v>131</v>
      </c>
      <c r="D97" s="444">
        <f>E97+G97</f>
        <v>0</v>
      </c>
      <c r="E97" s="401">
        <f>E98</f>
        <v>0</v>
      </c>
      <c r="F97" s="401">
        <f>F98</f>
        <v>0</v>
      </c>
      <c r="G97" s="186">
        <f>G98</f>
        <v>0</v>
      </c>
    </row>
    <row r="98" spans="1:7" ht="12.75">
      <c r="A98" s="12" t="s">
        <v>244</v>
      </c>
      <c r="B98" s="79" t="s">
        <v>304</v>
      </c>
      <c r="C98" s="6"/>
      <c r="D98" s="399">
        <f>E98+G98</f>
        <v>0</v>
      </c>
      <c r="E98" s="341"/>
      <c r="F98" s="453"/>
      <c r="G98" s="169"/>
    </row>
    <row r="99" spans="1:7" ht="12.75">
      <c r="A99" s="11" t="s">
        <v>30</v>
      </c>
      <c r="B99" s="112" t="s">
        <v>4</v>
      </c>
      <c r="C99" s="6"/>
      <c r="D99" s="401"/>
      <c r="E99" s="401"/>
      <c r="F99" s="455"/>
      <c r="G99" s="94"/>
    </row>
    <row r="100" spans="1:7" ht="12.75">
      <c r="A100" s="11" t="s">
        <v>31</v>
      </c>
      <c r="B100" s="7" t="s">
        <v>100</v>
      </c>
      <c r="C100" s="6" t="s">
        <v>131</v>
      </c>
      <c r="D100" s="401">
        <f>E100+G100</f>
        <v>0</v>
      </c>
      <c r="E100" s="401">
        <f>E101</f>
        <v>0</v>
      </c>
      <c r="F100" s="401">
        <f>F101</f>
        <v>0</v>
      </c>
      <c r="G100" s="20">
        <f>G101</f>
        <v>0</v>
      </c>
    </row>
    <row r="101" spans="1:7" ht="12.75">
      <c r="A101" s="12" t="s">
        <v>359</v>
      </c>
      <c r="B101" s="79" t="s">
        <v>304</v>
      </c>
      <c r="C101" s="6"/>
      <c r="D101" s="341">
        <f>E101+G101</f>
        <v>0</v>
      </c>
      <c r="E101" s="341"/>
      <c r="F101" s="453"/>
      <c r="G101" s="8"/>
    </row>
    <row r="102" spans="1:7" ht="12.75">
      <c r="A102" s="11" t="s">
        <v>33</v>
      </c>
      <c r="B102" s="112" t="s">
        <v>444</v>
      </c>
      <c r="C102" s="6"/>
      <c r="D102" s="401"/>
      <c r="E102" s="401"/>
      <c r="F102" s="455"/>
      <c r="G102" s="94"/>
    </row>
    <row r="103" spans="1:7" ht="12.75">
      <c r="A103" s="11" t="s">
        <v>34</v>
      </c>
      <c r="B103" s="7" t="s">
        <v>100</v>
      </c>
      <c r="C103" s="6" t="s">
        <v>131</v>
      </c>
      <c r="D103" s="401">
        <f>E103+G103</f>
        <v>0</v>
      </c>
      <c r="E103" s="401">
        <f>E104</f>
        <v>0</v>
      </c>
      <c r="F103" s="401">
        <f>F104</f>
        <v>0</v>
      </c>
      <c r="G103" s="20">
        <f>G104</f>
        <v>0</v>
      </c>
    </row>
    <row r="104" spans="1:7" ht="12.75">
      <c r="A104" s="12"/>
      <c r="B104" s="79" t="s">
        <v>304</v>
      </c>
      <c r="C104" s="6"/>
      <c r="D104" s="341">
        <f>E104+G104</f>
        <v>0</v>
      </c>
      <c r="E104" s="341">
        <f>E95+E98+E101</f>
        <v>0</v>
      </c>
      <c r="F104" s="341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85"/>
      <c r="D105" s="401">
        <f>E105+G105</f>
        <v>0</v>
      </c>
      <c r="E105" s="401">
        <f aca="true" t="shared" si="4" ref="E105:G106">E106</f>
        <v>0</v>
      </c>
      <c r="F105" s="401">
        <f t="shared" si="4"/>
        <v>0</v>
      </c>
      <c r="G105" s="20">
        <f t="shared" si="4"/>
        <v>0</v>
      </c>
    </row>
    <row r="106" spans="1:7" ht="12.75">
      <c r="A106" s="11" t="s">
        <v>36</v>
      </c>
      <c r="B106" s="7" t="s">
        <v>100</v>
      </c>
      <c r="C106" s="85" t="s">
        <v>131</v>
      </c>
      <c r="D106" s="401">
        <f>D107</f>
        <v>0</v>
      </c>
      <c r="E106" s="401">
        <f t="shared" si="4"/>
        <v>0</v>
      </c>
      <c r="F106" s="401">
        <f t="shared" si="4"/>
        <v>0</v>
      </c>
      <c r="G106" s="20">
        <f t="shared" si="4"/>
        <v>0</v>
      </c>
    </row>
    <row r="107" spans="1:7" ht="12.75">
      <c r="A107" s="12" t="s">
        <v>361</v>
      </c>
      <c r="B107" s="79" t="s">
        <v>304</v>
      </c>
      <c r="C107" s="85"/>
      <c r="D107" s="341">
        <f>E107+G107</f>
        <v>0</v>
      </c>
      <c r="E107" s="341"/>
      <c r="F107" s="453"/>
      <c r="G107" s="8"/>
    </row>
    <row r="108" spans="1:7" ht="12.75">
      <c r="A108" s="11" t="s">
        <v>37</v>
      </c>
      <c r="B108" s="6" t="s">
        <v>44</v>
      </c>
      <c r="C108" s="85"/>
      <c r="D108" s="401"/>
      <c r="E108" s="401"/>
      <c r="F108" s="455"/>
      <c r="G108" s="94"/>
    </row>
    <row r="109" spans="1:7" ht="12.75">
      <c r="A109" s="12" t="s">
        <v>38</v>
      </c>
      <c r="B109" s="309" t="s">
        <v>100</v>
      </c>
      <c r="C109" s="85" t="s">
        <v>131</v>
      </c>
      <c r="D109" s="401">
        <f>D110</f>
        <v>0</v>
      </c>
      <c r="E109" s="401">
        <f>E110</f>
        <v>0</v>
      </c>
      <c r="F109" s="401">
        <f>F110</f>
        <v>0</v>
      </c>
      <c r="G109" s="20">
        <f>G110</f>
        <v>0</v>
      </c>
    </row>
    <row r="110" spans="1:7" ht="12.75">
      <c r="A110" s="12" t="s">
        <v>362</v>
      </c>
      <c r="B110" s="79" t="s">
        <v>304</v>
      </c>
      <c r="C110" s="86"/>
      <c r="D110" s="341">
        <f>E110+G110</f>
        <v>0</v>
      </c>
      <c r="E110" s="341"/>
      <c r="F110" s="453"/>
      <c r="G110" s="8"/>
    </row>
    <row r="111" spans="1:7" ht="25.5">
      <c r="A111" s="11" t="s">
        <v>39</v>
      </c>
      <c r="B111" s="92" t="s">
        <v>350</v>
      </c>
      <c r="C111" s="85"/>
      <c r="D111" s="401"/>
      <c r="E111" s="401"/>
      <c r="F111" s="455"/>
      <c r="G111" s="94"/>
    </row>
    <row r="112" spans="1:7" ht="12.75">
      <c r="A112" s="11" t="s">
        <v>40</v>
      </c>
      <c r="B112" s="7" t="s">
        <v>100</v>
      </c>
      <c r="C112" s="85" t="s">
        <v>131</v>
      </c>
      <c r="D112" s="401">
        <f>D113</f>
        <v>0</v>
      </c>
      <c r="E112" s="401">
        <f>E113</f>
        <v>0</v>
      </c>
      <c r="F112" s="401">
        <f>F113</f>
        <v>0</v>
      </c>
      <c r="G112" s="20">
        <f>G113</f>
        <v>0</v>
      </c>
    </row>
    <row r="113" spans="1:7" ht="12.75">
      <c r="A113" s="12" t="s">
        <v>363</v>
      </c>
      <c r="B113" s="79" t="s">
        <v>304</v>
      </c>
      <c r="C113" s="86"/>
      <c r="D113" s="341">
        <f>E113+G113</f>
        <v>0</v>
      </c>
      <c r="E113" s="341"/>
      <c r="F113" s="453"/>
      <c r="G113" s="8"/>
    </row>
    <row r="114" spans="1:7" ht="12.75">
      <c r="A114" s="11" t="s">
        <v>41</v>
      </c>
      <c r="B114" s="6" t="s">
        <v>50</v>
      </c>
      <c r="C114" s="6"/>
      <c r="D114" s="401">
        <f>D115+D120+D126+D124</f>
        <v>0</v>
      </c>
      <c r="E114" s="401">
        <f>E115+E120+E126+E118+E124</f>
        <v>0</v>
      </c>
      <c r="F114" s="401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401">
        <f>D116+D117</f>
        <v>0</v>
      </c>
      <c r="E115" s="401">
        <f>E116+E117</f>
        <v>0</v>
      </c>
      <c r="F115" s="401">
        <f>F116+F117</f>
        <v>0</v>
      </c>
      <c r="G115" s="20">
        <f>G116+G117</f>
        <v>0</v>
      </c>
    </row>
    <row r="116" spans="1:7" ht="12.75">
      <c r="A116" s="12" t="s">
        <v>363</v>
      </c>
      <c r="B116" s="109" t="s">
        <v>89</v>
      </c>
      <c r="C116" s="14"/>
      <c r="D116" s="341">
        <f>E116+G116</f>
        <v>0</v>
      </c>
      <c r="E116" s="341"/>
      <c r="F116" s="453"/>
      <c r="G116" s="8"/>
    </row>
    <row r="117" spans="1:7" ht="12.75">
      <c r="A117" s="12" t="s">
        <v>362</v>
      </c>
      <c r="B117" s="25" t="s">
        <v>116</v>
      </c>
      <c r="C117" s="83"/>
      <c r="D117" s="341">
        <f>E117+G117</f>
        <v>0</v>
      </c>
      <c r="E117" s="341"/>
      <c r="F117" s="453"/>
      <c r="G117" s="8"/>
    </row>
    <row r="118" spans="1:7" ht="25.5">
      <c r="A118" s="11" t="s">
        <v>225</v>
      </c>
      <c r="B118" s="108" t="s">
        <v>101</v>
      </c>
      <c r="C118" s="688" t="s">
        <v>133</v>
      </c>
      <c r="D118" s="401">
        <f>E118+G118</f>
        <v>0</v>
      </c>
      <c r="E118" s="401">
        <f>E119</f>
        <v>0</v>
      </c>
      <c r="F118" s="401">
        <f>F119</f>
        <v>0</v>
      </c>
      <c r="G118" s="20">
        <f>G119</f>
        <v>0</v>
      </c>
    </row>
    <row r="119" spans="1:7" ht="12.75">
      <c r="A119" s="12" t="s">
        <v>455</v>
      </c>
      <c r="B119" s="102" t="s">
        <v>393</v>
      </c>
      <c r="C119" s="689"/>
      <c r="D119" s="341">
        <f>E119+G119</f>
        <v>0</v>
      </c>
      <c r="E119" s="341"/>
      <c r="F119" s="453"/>
      <c r="G119" s="8"/>
    </row>
    <row r="120" spans="1:7" ht="38.25">
      <c r="A120" s="11" t="s">
        <v>349</v>
      </c>
      <c r="B120" s="116" t="s">
        <v>103</v>
      </c>
      <c r="C120" s="688" t="s">
        <v>135</v>
      </c>
      <c r="D120" s="401">
        <f>D121+D122+D123</f>
        <v>0</v>
      </c>
      <c r="E120" s="401">
        <f>E121+E122+E123</f>
        <v>0</v>
      </c>
      <c r="F120" s="401">
        <f>F121+F122+F123</f>
        <v>0</v>
      </c>
      <c r="G120" s="20">
        <f>G121+G122+G123</f>
        <v>0</v>
      </c>
    </row>
    <row r="121" spans="1:7" ht="12.75">
      <c r="A121" s="12" t="s">
        <v>248</v>
      </c>
      <c r="B121" s="109" t="s">
        <v>87</v>
      </c>
      <c r="C121" s="690"/>
      <c r="D121" s="341">
        <f aca="true" t="shared" si="5" ref="D121:D127">E121+G121</f>
        <v>0</v>
      </c>
      <c r="E121" s="341"/>
      <c r="F121" s="453"/>
      <c r="G121" s="8"/>
    </row>
    <row r="122" spans="1:7" ht="12.75">
      <c r="A122" s="12" t="s">
        <v>364</v>
      </c>
      <c r="B122" s="81" t="s">
        <v>88</v>
      </c>
      <c r="C122" s="690"/>
      <c r="D122" s="341">
        <f t="shared" si="5"/>
        <v>0</v>
      </c>
      <c r="E122" s="341"/>
      <c r="F122" s="453"/>
      <c r="G122" s="8"/>
    </row>
    <row r="123" spans="1:7" ht="15.75">
      <c r="A123" s="12" t="s">
        <v>364</v>
      </c>
      <c r="B123" s="79" t="s">
        <v>415</v>
      </c>
      <c r="C123" s="689"/>
      <c r="D123" s="358">
        <f t="shared" si="5"/>
        <v>0</v>
      </c>
      <c r="E123" s="341"/>
      <c r="F123" s="453"/>
      <c r="G123" s="8"/>
    </row>
    <row r="124" spans="1:7" ht="26.25">
      <c r="A124" s="11" t="s">
        <v>433</v>
      </c>
      <c r="B124" s="92" t="s">
        <v>180</v>
      </c>
      <c r="C124" s="140" t="s">
        <v>137</v>
      </c>
      <c r="D124" s="559">
        <f t="shared" si="5"/>
        <v>0</v>
      </c>
      <c r="E124" s="401">
        <f>E125</f>
        <v>0</v>
      </c>
      <c r="F124" s="401">
        <f>F125</f>
        <v>0</v>
      </c>
      <c r="G124" s="20">
        <f>G125</f>
        <v>0</v>
      </c>
    </row>
    <row r="125" spans="1:7" ht="15.75">
      <c r="A125" s="12" t="s">
        <v>446</v>
      </c>
      <c r="B125" s="102" t="s">
        <v>447</v>
      </c>
      <c r="C125" s="139"/>
      <c r="D125" s="358">
        <f t="shared" si="5"/>
        <v>0</v>
      </c>
      <c r="E125" s="341"/>
      <c r="F125" s="453"/>
      <c r="G125" s="8"/>
    </row>
    <row r="126" spans="1:7" ht="12.75">
      <c r="A126" s="11" t="s">
        <v>448</v>
      </c>
      <c r="B126" s="6" t="s">
        <v>74</v>
      </c>
      <c r="C126" s="6" t="s">
        <v>132</v>
      </c>
      <c r="D126" s="455">
        <f t="shared" si="5"/>
        <v>0</v>
      </c>
      <c r="E126" s="455">
        <f>E127</f>
        <v>0</v>
      </c>
      <c r="F126" s="455">
        <f>F127</f>
        <v>0</v>
      </c>
      <c r="G126" s="94">
        <f>G127</f>
        <v>0</v>
      </c>
    </row>
    <row r="127" spans="1:7" ht="12.75">
      <c r="A127" s="12" t="s">
        <v>366</v>
      </c>
      <c r="B127" s="77" t="s">
        <v>106</v>
      </c>
      <c r="C127" s="6"/>
      <c r="D127" s="455">
        <f t="shared" si="5"/>
        <v>0</v>
      </c>
      <c r="E127" s="453"/>
      <c r="F127" s="453"/>
      <c r="G127" s="8"/>
    </row>
    <row r="128" spans="1:7" ht="12.75">
      <c r="A128" s="11" t="s">
        <v>43</v>
      </c>
      <c r="B128" s="6" t="s">
        <v>55</v>
      </c>
      <c r="C128" s="6"/>
      <c r="D128" s="401">
        <f>D129+D134+D140+D138</f>
        <v>0</v>
      </c>
      <c r="E128" s="455">
        <f>E129+E134+E140+E138+E132</f>
        <v>0</v>
      </c>
      <c r="F128" s="455">
        <f>F129+F134+F140+F138+F132</f>
        <v>0</v>
      </c>
      <c r="G128" s="94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401">
        <f>D130+D131</f>
        <v>0</v>
      </c>
      <c r="E129" s="401">
        <f>E130+E131</f>
        <v>0</v>
      </c>
      <c r="F129" s="401">
        <f>F130+F131</f>
        <v>0</v>
      </c>
      <c r="G129" s="20">
        <f>G130+G131</f>
        <v>0</v>
      </c>
    </row>
    <row r="130" spans="1:7" ht="12.75">
      <c r="A130" s="12" t="s">
        <v>363</v>
      </c>
      <c r="B130" s="109" t="s">
        <v>89</v>
      </c>
      <c r="C130" s="14"/>
      <c r="D130" s="341">
        <f>E130+G130</f>
        <v>0</v>
      </c>
      <c r="E130" s="341"/>
      <c r="F130" s="453"/>
      <c r="G130" s="8"/>
    </row>
    <row r="131" spans="1:7" ht="12.75">
      <c r="A131" s="12" t="s">
        <v>362</v>
      </c>
      <c r="B131" s="25" t="s">
        <v>116</v>
      </c>
      <c r="C131" s="83"/>
      <c r="D131" s="341">
        <f>E131+G131</f>
        <v>0</v>
      </c>
      <c r="E131" s="341"/>
      <c r="F131" s="453"/>
      <c r="G131" s="8"/>
    </row>
    <row r="132" spans="1:7" ht="25.5">
      <c r="A132" s="11" t="s">
        <v>226</v>
      </c>
      <c r="B132" s="108" t="s">
        <v>101</v>
      </c>
      <c r="C132" s="688" t="s">
        <v>133</v>
      </c>
      <c r="D132" s="401">
        <f>E132+G132</f>
        <v>0</v>
      </c>
      <c r="E132" s="401">
        <f>E133</f>
        <v>0</v>
      </c>
      <c r="F132" s="401">
        <f>F133</f>
        <v>0</v>
      </c>
      <c r="G132" s="20">
        <f>G133</f>
        <v>0</v>
      </c>
    </row>
    <row r="133" spans="1:7" ht="12.75">
      <c r="A133" s="12" t="s">
        <v>227</v>
      </c>
      <c r="B133" s="102" t="s">
        <v>393</v>
      </c>
      <c r="C133" s="689"/>
      <c r="D133" s="341">
        <f>E133+G133</f>
        <v>0</v>
      </c>
      <c r="E133" s="341"/>
      <c r="F133" s="453"/>
      <c r="G133" s="8"/>
    </row>
    <row r="134" spans="1:7" ht="38.25">
      <c r="A134" s="11" t="s">
        <v>301</v>
      </c>
      <c r="B134" s="116" t="s">
        <v>103</v>
      </c>
      <c r="C134" s="6" t="s">
        <v>135</v>
      </c>
      <c r="D134" s="401">
        <f>D135+D136+D137</f>
        <v>0</v>
      </c>
      <c r="E134" s="401">
        <f>E135+E136+E137</f>
        <v>0</v>
      </c>
      <c r="F134" s="401">
        <f>F135+F136+F137</f>
        <v>0</v>
      </c>
      <c r="G134" s="20">
        <f>G135+G136+G137</f>
        <v>0</v>
      </c>
    </row>
    <row r="135" spans="1:7" ht="12.75">
      <c r="A135" s="12" t="s">
        <v>248</v>
      </c>
      <c r="B135" s="109" t="s">
        <v>87</v>
      </c>
      <c r="C135" s="67"/>
      <c r="D135" s="341">
        <f aca="true" t="shared" si="6" ref="D135:D141">E135+G135</f>
        <v>0</v>
      </c>
      <c r="E135" s="341"/>
      <c r="F135" s="453"/>
      <c r="G135" s="8"/>
    </row>
    <row r="136" spans="1:7" ht="12.75">
      <c r="A136" s="12" t="s">
        <v>364</v>
      </c>
      <c r="B136" s="79" t="s">
        <v>88</v>
      </c>
      <c r="C136" s="67"/>
      <c r="D136" s="341">
        <f t="shared" si="6"/>
        <v>0</v>
      </c>
      <c r="E136" s="341"/>
      <c r="F136" s="453"/>
      <c r="G136" s="8"/>
    </row>
    <row r="137" spans="1:7" ht="15.75">
      <c r="A137" s="12" t="s">
        <v>364</v>
      </c>
      <c r="B137" s="81" t="s">
        <v>415</v>
      </c>
      <c r="C137" s="105"/>
      <c r="D137" s="341">
        <f t="shared" si="6"/>
        <v>0</v>
      </c>
      <c r="E137" s="341"/>
      <c r="F137" s="453"/>
      <c r="G137" s="8"/>
    </row>
    <row r="138" spans="1:7" ht="26.25">
      <c r="A138" s="15" t="s">
        <v>313</v>
      </c>
      <c r="B138" s="154" t="s">
        <v>180</v>
      </c>
      <c r="C138" s="140" t="s">
        <v>137</v>
      </c>
      <c r="D138" s="559">
        <f t="shared" si="6"/>
        <v>0</v>
      </c>
      <c r="E138" s="401">
        <f>E139</f>
        <v>0</v>
      </c>
      <c r="F138" s="401">
        <f>F139</f>
        <v>0</v>
      </c>
      <c r="G138" s="20">
        <f>G139</f>
        <v>0</v>
      </c>
    </row>
    <row r="139" spans="1:7" ht="15.75">
      <c r="A139" s="18" t="s">
        <v>446</v>
      </c>
      <c r="B139" s="102" t="s">
        <v>447</v>
      </c>
      <c r="C139" s="139"/>
      <c r="D139" s="358">
        <f t="shared" si="6"/>
        <v>0</v>
      </c>
      <c r="E139" s="341"/>
      <c r="F139" s="453"/>
      <c r="G139" s="8"/>
    </row>
    <row r="140" spans="1:7" ht="12.75">
      <c r="A140" s="15" t="s">
        <v>315</v>
      </c>
      <c r="B140" s="6" t="s">
        <v>74</v>
      </c>
      <c r="C140" s="6" t="s">
        <v>132</v>
      </c>
      <c r="D140" s="401">
        <f t="shared" si="6"/>
        <v>0</v>
      </c>
      <c r="E140" s="401">
        <f>E141</f>
        <v>0</v>
      </c>
      <c r="F140" s="401">
        <f>F141</f>
        <v>0</v>
      </c>
      <c r="G140" s="20">
        <f>G141</f>
        <v>0</v>
      </c>
    </row>
    <row r="141" spans="1:7" ht="12.75">
      <c r="A141" s="12" t="s">
        <v>366</v>
      </c>
      <c r="B141" s="77" t="s">
        <v>106</v>
      </c>
      <c r="C141" s="6"/>
      <c r="D141" s="341">
        <f t="shared" si="6"/>
        <v>0</v>
      </c>
      <c r="E141" s="341"/>
      <c r="F141" s="453"/>
      <c r="G141" s="8"/>
    </row>
    <row r="142" spans="1:7" ht="12.75">
      <c r="A142" s="15" t="s">
        <v>46</v>
      </c>
      <c r="B142" s="6" t="s">
        <v>59</v>
      </c>
      <c r="C142" s="6"/>
      <c r="D142" s="401">
        <f>D145+D154+D152+D150</f>
        <v>0</v>
      </c>
      <c r="E142" s="401">
        <f>E145+E154+E152+E150+E143</f>
        <v>0</v>
      </c>
      <c r="F142" s="401">
        <f>F145+F154+F152+F150+F143</f>
        <v>0</v>
      </c>
      <c r="G142" s="20">
        <f>G145+G154+G152+G150+G143</f>
        <v>0</v>
      </c>
    </row>
    <row r="143" spans="1:7" ht="25.5">
      <c r="A143" s="15" t="s">
        <v>47</v>
      </c>
      <c r="B143" s="108" t="s">
        <v>101</v>
      </c>
      <c r="C143" s="688" t="s">
        <v>133</v>
      </c>
      <c r="D143" s="401">
        <f>E143+G143</f>
        <v>0</v>
      </c>
      <c r="E143" s="401">
        <f>E144</f>
        <v>0</v>
      </c>
      <c r="F143" s="401">
        <f>F144</f>
        <v>0</v>
      </c>
      <c r="G143" s="20">
        <f>G144</f>
        <v>0</v>
      </c>
    </row>
    <row r="144" spans="1:7" ht="12.75">
      <c r="A144" s="15" t="s">
        <v>117</v>
      </c>
      <c r="B144" s="102" t="s">
        <v>393</v>
      </c>
      <c r="C144" s="689"/>
      <c r="D144" s="341">
        <f>E144+G144</f>
        <v>0</v>
      </c>
      <c r="E144" s="341"/>
      <c r="F144" s="453"/>
      <c r="G144" s="8"/>
    </row>
    <row r="145" spans="1:7" ht="38.25">
      <c r="A145" s="11" t="s">
        <v>48</v>
      </c>
      <c r="B145" s="108" t="s">
        <v>103</v>
      </c>
      <c r="C145" s="6" t="s">
        <v>135</v>
      </c>
      <c r="D145" s="401">
        <f>D146+D147+D149+D148</f>
        <v>0</v>
      </c>
      <c r="E145" s="401">
        <f>E146+E147+E149+E148</f>
        <v>0</v>
      </c>
      <c r="F145" s="401">
        <f>F146+F147+F149+F148</f>
        <v>0</v>
      </c>
      <c r="G145" s="20">
        <f>G146+G147+G149+G148</f>
        <v>0</v>
      </c>
    </row>
    <row r="146" spans="1:7" ht="12.75">
      <c r="A146" s="12" t="s">
        <v>248</v>
      </c>
      <c r="B146" s="109" t="s">
        <v>87</v>
      </c>
      <c r="C146" s="67"/>
      <c r="D146" s="341">
        <f aca="true" t="shared" si="7" ref="D146:D155">E146+G146</f>
        <v>0</v>
      </c>
      <c r="E146" s="341"/>
      <c r="F146" s="453"/>
      <c r="G146" s="8"/>
    </row>
    <row r="147" spans="1:7" ht="12.75">
      <c r="A147" s="12" t="s">
        <v>364</v>
      </c>
      <c r="B147" s="79" t="s">
        <v>88</v>
      </c>
      <c r="C147" s="67"/>
      <c r="D147" s="341">
        <f t="shared" si="7"/>
        <v>0</v>
      </c>
      <c r="E147" s="341"/>
      <c r="F147" s="453"/>
      <c r="G147" s="8"/>
    </row>
    <row r="148" spans="1:7" ht="15.75">
      <c r="A148" s="12" t="s">
        <v>364</v>
      </c>
      <c r="B148" s="79" t="s">
        <v>415</v>
      </c>
      <c r="C148" s="105"/>
      <c r="D148" s="341">
        <f t="shared" si="7"/>
        <v>0</v>
      </c>
      <c r="E148" s="341"/>
      <c r="F148" s="453"/>
      <c r="G148" s="8"/>
    </row>
    <row r="149" spans="1:7" ht="12.75">
      <c r="A149" s="123" t="s">
        <v>365</v>
      </c>
      <c r="B149" s="81" t="s">
        <v>90</v>
      </c>
      <c r="C149" s="67"/>
      <c r="D149" s="341">
        <f t="shared" si="7"/>
        <v>0</v>
      </c>
      <c r="E149" s="341"/>
      <c r="F149" s="453"/>
      <c r="G149" s="8"/>
    </row>
    <row r="150" spans="1:7" ht="26.25">
      <c r="A150" s="138" t="s">
        <v>230</v>
      </c>
      <c r="B150" s="153" t="s">
        <v>180</v>
      </c>
      <c r="C150" s="140" t="s">
        <v>137</v>
      </c>
      <c r="D150" s="559">
        <f t="shared" si="7"/>
        <v>0</v>
      </c>
      <c r="E150" s="401">
        <f>E151</f>
        <v>0</v>
      </c>
      <c r="F150" s="401">
        <f>F151</f>
        <v>0</v>
      </c>
      <c r="G150" s="20">
        <f>G151</f>
        <v>0</v>
      </c>
    </row>
    <row r="151" spans="1:7" ht="15.75">
      <c r="A151" s="18" t="s">
        <v>446</v>
      </c>
      <c r="B151" s="84" t="s">
        <v>447</v>
      </c>
      <c r="C151" s="139"/>
      <c r="D151" s="358">
        <f t="shared" si="7"/>
        <v>0</v>
      </c>
      <c r="E151" s="341"/>
      <c r="F151" s="453"/>
      <c r="G151" s="8"/>
    </row>
    <row r="152" spans="1:7" ht="12.75">
      <c r="A152" s="11" t="s">
        <v>231</v>
      </c>
      <c r="B152" s="90" t="s">
        <v>413</v>
      </c>
      <c r="C152" s="122" t="s">
        <v>35</v>
      </c>
      <c r="D152" s="455">
        <f>E152+G152</f>
        <v>0</v>
      </c>
      <c r="E152" s="401">
        <f>E154</f>
        <v>0</v>
      </c>
      <c r="F152" s="401">
        <f>F154</f>
        <v>0</v>
      </c>
      <c r="G152" s="20">
        <f>G154</f>
        <v>0</v>
      </c>
    </row>
    <row r="153" spans="1:7" ht="12.75">
      <c r="A153" s="15"/>
      <c r="B153" s="84" t="s">
        <v>478</v>
      </c>
      <c r="C153" s="122"/>
      <c r="D153" s="453">
        <f>E153+G153</f>
        <v>0</v>
      </c>
      <c r="E153" s="401"/>
      <c r="F153" s="401"/>
      <c r="G153" s="20"/>
    </row>
    <row r="154" spans="1:7" ht="12.75">
      <c r="A154" s="15" t="s">
        <v>477</v>
      </c>
      <c r="B154" s="6" t="s">
        <v>74</v>
      </c>
      <c r="C154" s="6" t="s">
        <v>132</v>
      </c>
      <c r="D154" s="401">
        <f t="shared" si="7"/>
        <v>0</v>
      </c>
      <c r="E154" s="401">
        <f>E155</f>
        <v>0</v>
      </c>
      <c r="F154" s="401">
        <f>F155</f>
        <v>0</v>
      </c>
      <c r="G154" s="20">
        <f>G155</f>
        <v>0</v>
      </c>
    </row>
    <row r="155" spans="1:7" ht="12.75">
      <c r="A155" s="18" t="s">
        <v>366</v>
      </c>
      <c r="B155" s="77" t="s">
        <v>106</v>
      </c>
      <c r="C155" s="6"/>
      <c r="D155" s="341">
        <f t="shared" si="7"/>
        <v>0</v>
      </c>
      <c r="E155" s="341"/>
      <c r="F155" s="453"/>
      <c r="G155" s="8"/>
    </row>
    <row r="156" spans="1:7" ht="12.75">
      <c r="A156" s="15" t="s">
        <v>49</v>
      </c>
      <c r="B156" s="6" t="s">
        <v>6</v>
      </c>
      <c r="C156" s="6"/>
      <c r="D156" s="401">
        <f>D162++D157+D166+D168</f>
        <v>0</v>
      </c>
      <c r="E156" s="455">
        <f>E162+E168+E157+E166+E160</f>
        <v>0</v>
      </c>
      <c r="F156" s="455">
        <f>F162+F168+F157+F166+F160</f>
        <v>0</v>
      </c>
      <c r="G156" s="94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568">
        <f>E157+G157</f>
        <v>0</v>
      </c>
      <c r="E157" s="401">
        <f>E158+E159</f>
        <v>0</v>
      </c>
      <c r="F157" s="401">
        <f>F158+F159</f>
        <v>0</v>
      </c>
      <c r="G157" s="20">
        <f>G158+G159</f>
        <v>0</v>
      </c>
    </row>
    <row r="158" spans="1:7" ht="12.75">
      <c r="A158" s="12" t="s">
        <v>363</v>
      </c>
      <c r="B158" s="109" t="s">
        <v>89</v>
      </c>
      <c r="C158" s="88"/>
      <c r="D158" s="341">
        <f>E158+G158</f>
        <v>0</v>
      </c>
      <c r="E158" s="502"/>
      <c r="F158" s="401"/>
      <c r="G158" s="20"/>
    </row>
    <row r="159" spans="1:7" ht="12.75">
      <c r="A159" s="12" t="s">
        <v>362</v>
      </c>
      <c r="B159" s="25" t="s">
        <v>116</v>
      </c>
      <c r="C159" s="89"/>
      <c r="D159" s="341">
        <f>E159+G159</f>
        <v>0</v>
      </c>
      <c r="E159" s="502"/>
      <c r="F159" s="401"/>
      <c r="G159" s="20"/>
    </row>
    <row r="160" spans="1:7" ht="25.5">
      <c r="A160" s="11" t="s">
        <v>52</v>
      </c>
      <c r="B160" s="108" t="s">
        <v>101</v>
      </c>
      <c r="C160" s="688" t="s">
        <v>133</v>
      </c>
      <c r="D160" s="401">
        <f>E160+G160</f>
        <v>0</v>
      </c>
      <c r="E160" s="401">
        <f>E161</f>
        <v>0</v>
      </c>
      <c r="F160" s="401">
        <f>F161</f>
        <v>0</v>
      </c>
      <c r="G160" s="20">
        <f>G161</f>
        <v>0</v>
      </c>
    </row>
    <row r="161" spans="1:7" ht="12.75">
      <c r="A161" s="12" t="s">
        <v>120</v>
      </c>
      <c r="B161" s="102" t="s">
        <v>393</v>
      </c>
      <c r="C161" s="689"/>
      <c r="D161" s="341">
        <f>E161+G161</f>
        <v>0</v>
      </c>
      <c r="E161" s="341"/>
      <c r="F161" s="453"/>
      <c r="G161" s="8"/>
    </row>
    <row r="162" spans="1:7" ht="38.25">
      <c r="A162" s="11" t="s">
        <v>53</v>
      </c>
      <c r="B162" s="108" t="s">
        <v>103</v>
      </c>
      <c r="C162" s="6" t="s">
        <v>135</v>
      </c>
      <c r="D162" s="401">
        <f>D163+D164+D165</f>
        <v>0</v>
      </c>
      <c r="E162" s="401">
        <f>E163+E164+E165</f>
        <v>0</v>
      </c>
      <c r="F162" s="401">
        <f>F163+F164+F165</f>
        <v>0</v>
      </c>
      <c r="G162" s="20">
        <f>G163+G164+G165</f>
        <v>0</v>
      </c>
    </row>
    <row r="163" spans="1:7" ht="12.75">
      <c r="A163" s="12" t="s">
        <v>248</v>
      </c>
      <c r="B163" s="109" t="s">
        <v>87</v>
      </c>
      <c r="C163" s="67"/>
      <c r="D163" s="341">
        <f aca="true" t="shared" si="8" ref="D163:D169">E163+G163</f>
        <v>0</v>
      </c>
      <c r="E163" s="341"/>
      <c r="F163" s="453"/>
      <c r="G163" s="8"/>
    </row>
    <row r="164" spans="1:7" ht="12.75">
      <c r="A164" s="12" t="s">
        <v>364</v>
      </c>
      <c r="B164" s="79" t="s">
        <v>88</v>
      </c>
      <c r="C164" s="67"/>
      <c r="D164" s="341">
        <f t="shared" si="8"/>
        <v>0</v>
      </c>
      <c r="E164" s="341"/>
      <c r="F164" s="453"/>
      <c r="G164" s="8"/>
    </row>
    <row r="165" spans="1:7" ht="15.75">
      <c r="A165" s="12" t="s">
        <v>364</v>
      </c>
      <c r="B165" s="79" t="s">
        <v>415</v>
      </c>
      <c r="C165" s="105"/>
      <c r="D165" s="341">
        <f t="shared" si="8"/>
        <v>0</v>
      </c>
      <c r="E165" s="341"/>
      <c r="F165" s="453"/>
      <c r="G165" s="8"/>
    </row>
    <row r="166" spans="1:7" ht="26.25">
      <c r="A166" s="15" t="s">
        <v>194</v>
      </c>
      <c r="B166" s="153" t="s">
        <v>180</v>
      </c>
      <c r="C166" s="140" t="s">
        <v>137</v>
      </c>
      <c r="D166" s="559">
        <f t="shared" si="8"/>
        <v>0</v>
      </c>
      <c r="E166" s="401">
        <f>E167</f>
        <v>0</v>
      </c>
      <c r="F166" s="401">
        <f>F167</f>
        <v>0</v>
      </c>
      <c r="G166" s="20">
        <f>G167</f>
        <v>0</v>
      </c>
    </row>
    <row r="167" spans="1:7" ht="15.75">
      <c r="A167" s="18" t="s">
        <v>446</v>
      </c>
      <c r="B167" s="102" t="s">
        <v>447</v>
      </c>
      <c r="C167" s="139"/>
      <c r="D167" s="358">
        <f t="shared" si="8"/>
        <v>0</v>
      </c>
      <c r="E167" s="341"/>
      <c r="F167" s="453"/>
      <c r="G167" s="8"/>
    </row>
    <row r="168" spans="1:7" ht="12.75">
      <c r="A168" s="15" t="s">
        <v>464</v>
      </c>
      <c r="B168" s="6" t="s">
        <v>74</v>
      </c>
      <c r="C168" s="6" t="s">
        <v>132</v>
      </c>
      <c r="D168" s="401">
        <f t="shared" si="8"/>
        <v>0</v>
      </c>
      <c r="E168" s="401">
        <f>E169</f>
        <v>0</v>
      </c>
      <c r="F168" s="401">
        <f>F169</f>
        <v>0</v>
      </c>
      <c r="G168" s="20">
        <f>G169</f>
        <v>0</v>
      </c>
    </row>
    <row r="169" spans="1:7" ht="12.75">
      <c r="A169" s="12" t="s">
        <v>366</v>
      </c>
      <c r="B169" s="77" t="s">
        <v>106</v>
      </c>
      <c r="C169" s="90"/>
      <c r="D169" s="401">
        <f t="shared" si="8"/>
        <v>0</v>
      </c>
      <c r="E169" s="507"/>
      <c r="F169" s="508"/>
      <c r="G169" s="95"/>
    </row>
    <row r="170" spans="1:7" ht="12.75">
      <c r="A170" s="12" t="s">
        <v>54</v>
      </c>
      <c r="B170" s="6" t="s">
        <v>7</v>
      </c>
      <c r="C170" s="6"/>
      <c r="D170" s="568">
        <f>D171+D176+D183+D181</f>
        <v>0</v>
      </c>
      <c r="E170" s="568">
        <f>E171+E174+E176+E181+E183</f>
        <v>0</v>
      </c>
      <c r="F170" s="568">
        <f>F171+F174+F176+F181+F183</f>
        <v>0</v>
      </c>
      <c r="G170" s="33">
        <f>G171+G174+G176+G181+G183</f>
        <v>0</v>
      </c>
    </row>
    <row r="171" spans="1:7" ht="12.75">
      <c r="A171" s="11" t="s">
        <v>56</v>
      </c>
      <c r="B171" s="7" t="s">
        <v>100</v>
      </c>
      <c r="C171" s="6" t="s">
        <v>131</v>
      </c>
      <c r="D171" s="401">
        <f>D172+D173</f>
        <v>0</v>
      </c>
      <c r="E171" s="401">
        <f>E172+E173</f>
        <v>0</v>
      </c>
      <c r="F171" s="401">
        <f>F172+F173</f>
        <v>0</v>
      </c>
      <c r="G171" s="20">
        <f>G172+G173</f>
        <v>0</v>
      </c>
    </row>
    <row r="172" spans="1:7" ht="12.75">
      <c r="A172" s="12" t="s">
        <v>363</v>
      </c>
      <c r="B172" s="109" t="s">
        <v>89</v>
      </c>
      <c r="C172" s="14"/>
      <c r="D172" s="341">
        <f>E172+G172</f>
        <v>0</v>
      </c>
      <c r="E172" s="341"/>
      <c r="F172" s="453"/>
      <c r="G172" s="8"/>
    </row>
    <row r="173" spans="1:7" ht="12.75">
      <c r="A173" s="12" t="s">
        <v>362</v>
      </c>
      <c r="B173" s="25" t="s">
        <v>142</v>
      </c>
      <c r="C173" s="83"/>
      <c r="D173" s="341">
        <f>E173+G173</f>
        <v>0</v>
      </c>
      <c r="E173" s="341"/>
      <c r="F173" s="453"/>
      <c r="G173" s="8"/>
    </row>
    <row r="174" spans="1:7" ht="25.5">
      <c r="A174" s="11" t="s">
        <v>57</v>
      </c>
      <c r="B174" s="108" t="s">
        <v>101</v>
      </c>
      <c r="C174" s="688" t="s">
        <v>133</v>
      </c>
      <c r="D174" s="401">
        <f>E174+G174</f>
        <v>0</v>
      </c>
      <c r="E174" s="401">
        <f>E175</f>
        <v>0</v>
      </c>
      <c r="F174" s="401">
        <f>F175</f>
        <v>0</v>
      </c>
      <c r="G174" s="20">
        <f>G175</f>
        <v>0</v>
      </c>
    </row>
    <row r="175" spans="1:7" ht="12.75">
      <c r="A175" s="12" t="s">
        <v>123</v>
      </c>
      <c r="B175" s="102" t="s">
        <v>393</v>
      </c>
      <c r="C175" s="689"/>
      <c r="D175" s="341">
        <f>E175+G175</f>
        <v>0</v>
      </c>
      <c r="E175" s="341"/>
      <c r="F175" s="453"/>
      <c r="G175" s="8"/>
    </row>
    <row r="176" spans="1:7" ht="38.25">
      <c r="A176" s="11" t="s">
        <v>195</v>
      </c>
      <c r="B176" s="108" t="s">
        <v>103</v>
      </c>
      <c r="C176" s="14" t="s">
        <v>135</v>
      </c>
      <c r="D176" s="401">
        <f>D177+D178+D179+D180</f>
        <v>0</v>
      </c>
      <c r="E176" s="401">
        <f>E177+E178+E179+E180</f>
        <v>0</v>
      </c>
      <c r="F176" s="401">
        <f>F177+F178+F179+F180</f>
        <v>0</v>
      </c>
      <c r="G176" s="20">
        <f>G177+G178+G179+G180</f>
        <v>0</v>
      </c>
    </row>
    <row r="177" spans="1:7" ht="12.75">
      <c r="A177" s="12" t="s">
        <v>248</v>
      </c>
      <c r="B177" s="117" t="s">
        <v>87</v>
      </c>
      <c r="C177" s="109"/>
      <c r="D177" s="502">
        <f aca="true" t="shared" si="9" ref="D177:D184">E177+G177</f>
        <v>0</v>
      </c>
      <c r="E177" s="341"/>
      <c r="F177" s="453"/>
      <c r="G177" s="8"/>
    </row>
    <row r="178" spans="1:7" ht="12.75">
      <c r="A178" s="12" t="s">
        <v>364</v>
      </c>
      <c r="B178" s="102" t="s">
        <v>88</v>
      </c>
      <c r="C178" s="79"/>
      <c r="D178" s="502">
        <f t="shared" si="9"/>
        <v>0</v>
      </c>
      <c r="E178" s="471"/>
      <c r="F178" s="453"/>
      <c r="G178" s="8"/>
    </row>
    <row r="179" spans="1:7" ht="15.75">
      <c r="A179" s="12" t="s">
        <v>364</v>
      </c>
      <c r="B179" s="102" t="s">
        <v>415</v>
      </c>
      <c r="C179" s="175"/>
      <c r="D179" s="502">
        <f t="shared" si="9"/>
        <v>0</v>
      </c>
      <c r="E179" s="341"/>
      <c r="F179" s="453"/>
      <c r="G179" s="8"/>
    </row>
    <row r="180" spans="1:7" ht="15.75">
      <c r="A180" s="17" t="s">
        <v>153</v>
      </c>
      <c r="B180" s="102" t="s">
        <v>162</v>
      </c>
      <c r="C180" s="176"/>
      <c r="D180" s="502">
        <f t="shared" si="9"/>
        <v>0</v>
      </c>
      <c r="E180" s="341"/>
      <c r="F180" s="453"/>
      <c r="G180" s="8"/>
    </row>
    <row r="181" spans="1:7" ht="26.25">
      <c r="A181" s="11" t="s">
        <v>196</v>
      </c>
      <c r="B181" s="153" t="s">
        <v>180</v>
      </c>
      <c r="C181" s="174" t="s">
        <v>137</v>
      </c>
      <c r="D181" s="559">
        <f t="shared" si="9"/>
        <v>0</v>
      </c>
      <c r="E181" s="401">
        <f>E182</f>
        <v>0</v>
      </c>
      <c r="F181" s="401">
        <f>F182</f>
        <v>0</v>
      </c>
      <c r="G181" s="20">
        <f>G182</f>
        <v>0</v>
      </c>
    </row>
    <row r="182" spans="1:7" ht="15.75">
      <c r="A182" s="18" t="s">
        <v>446</v>
      </c>
      <c r="B182" s="102" t="s">
        <v>447</v>
      </c>
      <c r="C182" s="139"/>
      <c r="D182" s="358">
        <f t="shared" si="9"/>
        <v>0</v>
      </c>
      <c r="E182" s="341"/>
      <c r="F182" s="453"/>
      <c r="G182" s="8"/>
    </row>
    <row r="183" spans="1:7" ht="12.75">
      <c r="A183" s="11" t="s">
        <v>377</v>
      </c>
      <c r="B183" s="6" t="s">
        <v>74</v>
      </c>
      <c r="C183" s="6" t="s">
        <v>132</v>
      </c>
      <c r="D183" s="401">
        <f t="shared" si="9"/>
        <v>0</v>
      </c>
      <c r="E183" s="401">
        <f>E184</f>
        <v>0</v>
      </c>
      <c r="F183" s="401">
        <f>F184</f>
        <v>0</v>
      </c>
      <c r="G183" s="20">
        <f>G184</f>
        <v>0</v>
      </c>
    </row>
    <row r="184" spans="1:12" ht="12.75">
      <c r="A184" s="12" t="s">
        <v>366</v>
      </c>
      <c r="B184" s="77" t="s">
        <v>106</v>
      </c>
      <c r="C184" s="90"/>
      <c r="D184" s="507">
        <f t="shared" si="9"/>
        <v>0</v>
      </c>
      <c r="E184" s="507"/>
      <c r="F184" s="508"/>
      <c r="G184" s="95"/>
      <c r="L184" s="2" t="s">
        <v>91</v>
      </c>
    </row>
    <row r="185" spans="1:7" ht="12.75">
      <c r="A185" s="82" t="s">
        <v>58</v>
      </c>
      <c r="B185" s="6" t="s">
        <v>440</v>
      </c>
      <c r="C185" s="84"/>
      <c r="D185" s="455">
        <f>D186+D191+D199+D201+D189</f>
        <v>0</v>
      </c>
      <c r="E185" s="455">
        <f>E186+E191+E199+E201+E189</f>
        <v>0</v>
      </c>
      <c r="F185" s="455">
        <f>F186+F191+F199+F201+F189</f>
        <v>0</v>
      </c>
      <c r="G185" s="94">
        <f>G186+G191+G199+G201+G189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450">
        <f>D115+D129+D171+D157</f>
        <v>0</v>
      </c>
      <c r="E186" s="450">
        <f>E115+E129+E171+E157</f>
        <v>0</v>
      </c>
      <c r="F186" s="450">
        <f>F115+F129+F171+F157</f>
        <v>0</v>
      </c>
      <c r="G186" s="22">
        <f>G115+G129+G171+G157</f>
        <v>0</v>
      </c>
    </row>
    <row r="187" spans="1:7" ht="12.75">
      <c r="A187" s="12" t="s">
        <v>363</v>
      </c>
      <c r="B187" s="79" t="s">
        <v>89</v>
      </c>
      <c r="C187" s="79"/>
      <c r="D187" s="453">
        <f>E187+G187</f>
        <v>0</v>
      </c>
      <c r="E187" s="453">
        <f aca="true" t="shared" si="10" ref="E187:G188">E116+E130+E172+E158</f>
        <v>0</v>
      </c>
      <c r="F187" s="453">
        <f t="shared" si="10"/>
        <v>0</v>
      </c>
      <c r="G187" s="8">
        <f t="shared" si="10"/>
        <v>0</v>
      </c>
    </row>
    <row r="188" spans="1:7" ht="12.75">
      <c r="A188" s="12" t="s">
        <v>362</v>
      </c>
      <c r="B188" s="79" t="s">
        <v>116</v>
      </c>
      <c r="C188" s="77"/>
      <c r="D188" s="453">
        <f>E188+G188</f>
        <v>0</v>
      </c>
      <c r="E188" s="453">
        <f t="shared" si="10"/>
        <v>0</v>
      </c>
      <c r="F188" s="453">
        <f t="shared" si="10"/>
        <v>0</v>
      </c>
      <c r="G188" s="8">
        <f t="shared" si="10"/>
        <v>0</v>
      </c>
    </row>
    <row r="189" spans="1:7" ht="25.5">
      <c r="A189" s="16" t="s">
        <v>61</v>
      </c>
      <c r="B189" s="108" t="s">
        <v>101</v>
      </c>
      <c r="C189" s="688" t="s">
        <v>133</v>
      </c>
      <c r="D189" s="453">
        <f>D190</f>
        <v>0</v>
      </c>
      <c r="E189" s="453">
        <f>E190</f>
        <v>0</v>
      </c>
      <c r="F189" s="453">
        <f>F190</f>
        <v>0</v>
      </c>
      <c r="G189" s="8">
        <f>G190</f>
        <v>0</v>
      </c>
    </row>
    <row r="190" spans="1:7" ht="12.75">
      <c r="A190" s="173" t="s">
        <v>468</v>
      </c>
      <c r="B190" s="102" t="s">
        <v>393</v>
      </c>
      <c r="C190" s="689"/>
      <c r="D190" s="453">
        <f>E190+G190</f>
        <v>0</v>
      </c>
      <c r="E190" s="453">
        <f>E119+E133+E144+E161+E175</f>
        <v>0</v>
      </c>
      <c r="F190" s="453">
        <f>F119+F133+F144+F161+F175</f>
        <v>0</v>
      </c>
      <c r="G190" s="8">
        <f>G119+G133+G144+G161+G175</f>
        <v>0</v>
      </c>
    </row>
    <row r="191" spans="1:7" ht="38.25">
      <c r="A191" s="135" t="s">
        <v>198</v>
      </c>
      <c r="B191" s="108" t="s">
        <v>103</v>
      </c>
      <c r="C191" s="14" t="s">
        <v>135</v>
      </c>
      <c r="D191" s="534">
        <f>D192+D193+D194+D195+D196</f>
        <v>0</v>
      </c>
      <c r="E191" s="534">
        <f>E192+E193+E194+E195+E196</f>
        <v>0</v>
      </c>
      <c r="F191" s="534">
        <f>F192+F193+F194+F195+F196</f>
        <v>0</v>
      </c>
      <c r="G191" s="155">
        <f>G192+G193+G194+G195+G196</f>
        <v>0</v>
      </c>
    </row>
    <row r="192" spans="1:7" ht="12.75">
      <c r="A192" s="17" t="s">
        <v>248</v>
      </c>
      <c r="B192" s="109" t="s">
        <v>87</v>
      </c>
      <c r="C192" s="177"/>
      <c r="D192" s="453">
        <f>E192+G192</f>
        <v>0</v>
      </c>
      <c r="E192" s="453">
        <f>E121+E135+E146+E163+E177</f>
        <v>0</v>
      </c>
      <c r="F192" s="453">
        <f>F121+F135+F146+F163+F177</f>
        <v>0</v>
      </c>
      <c r="G192" s="8">
        <f>G121+G135+G146+G163+G177</f>
        <v>0</v>
      </c>
    </row>
    <row r="193" spans="1:7" ht="12.75">
      <c r="A193" s="17" t="s">
        <v>364</v>
      </c>
      <c r="B193" s="79" t="s">
        <v>88</v>
      </c>
      <c r="C193" s="178"/>
      <c r="D193" s="453">
        <f aca="true" t="shared" si="11" ref="D193:D200">E193+G193</f>
        <v>0</v>
      </c>
      <c r="E193" s="453">
        <f>E122+E136+E164+E178+E147</f>
        <v>0</v>
      </c>
      <c r="F193" s="453">
        <f>F122+F136+F147+F164+F178</f>
        <v>0</v>
      </c>
      <c r="G193" s="8">
        <f>G122+G136+G147+G164+G178</f>
        <v>0</v>
      </c>
    </row>
    <row r="194" spans="1:7" ht="12.75">
      <c r="A194" s="17" t="s">
        <v>364</v>
      </c>
      <c r="B194" s="79" t="s">
        <v>415</v>
      </c>
      <c r="C194" s="178"/>
      <c r="D194" s="453">
        <f>E194+G194</f>
        <v>0</v>
      </c>
      <c r="E194" s="453">
        <f>E179+E165+E148+E137+E123</f>
        <v>0</v>
      </c>
      <c r="F194" s="453">
        <f>F179+F165+F148+F137+F123</f>
        <v>0</v>
      </c>
      <c r="G194" s="8">
        <f>G179+G165+G148+G137+G123</f>
        <v>0</v>
      </c>
    </row>
    <row r="195" spans="1:7" ht="12.75">
      <c r="A195" s="17" t="s">
        <v>365</v>
      </c>
      <c r="B195" s="79" t="s">
        <v>90</v>
      </c>
      <c r="C195" s="76"/>
      <c r="D195" s="453">
        <f t="shared" si="11"/>
        <v>0</v>
      </c>
      <c r="E195" s="453">
        <f>E127+E141+E152+E183</f>
        <v>0</v>
      </c>
      <c r="F195" s="453">
        <f>F149</f>
        <v>0</v>
      </c>
      <c r="G195" s="8">
        <f>G122+G136+G147+G164+G178</f>
        <v>0</v>
      </c>
    </row>
    <row r="196" spans="1:7" ht="15.75">
      <c r="A196" s="173" t="s">
        <v>153</v>
      </c>
      <c r="B196" s="81" t="s">
        <v>162</v>
      </c>
      <c r="C196" s="179"/>
      <c r="D196" s="502">
        <f t="shared" si="11"/>
        <v>0</v>
      </c>
      <c r="E196" s="453">
        <f>E180</f>
        <v>0</v>
      </c>
      <c r="F196" s="453">
        <f>F180</f>
        <v>0</v>
      </c>
      <c r="G196" s="8">
        <f>G180</f>
        <v>0</v>
      </c>
    </row>
    <row r="197" spans="1:7" ht="26.25">
      <c r="A197" s="11" t="s">
        <v>200</v>
      </c>
      <c r="B197" s="154" t="s">
        <v>180</v>
      </c>
      <c r="C197" s="140" t="s">
        <v>137</v>
      </c>
      <c r="D197" s="559">
        <f t="shared" si="11"/>
        <v>0</v>
      </c>
      <c r="E197" s="401">
        <f>E198</f>
        <v>0</v>
      </c>
      <c r="F197" s="401">
        <f>F198</f>
        <v>0</v>
      </c>
      <c r="G197" s="20">
        <f>G198</f>
        <v>0</v>
      </c>
    </row>
    <row r="198" spans="1:7" ht="15.75">
      <c r="A198" s="12"/>
      <c r="B198" s="102" t="s">
        <v>447</v>
      </c>
      <c r="C198" s="139"/>
      <c r="D198" s="358">
        <f t="shared" si="11"/>
        <v>0</v>
      </c>
      <c r="E198" s="341">
        <f>E125+E139+E151+E167+E182</f>
        <v>0</v>
      </c>
      <c r="F198" s="341">
        <f>F125+F139+F151+F167+F182</f>
        <v>0</v>
      </c>
      <c r="G198" s="9">
        <f>G125+G139+G151+G167+G182</f>
        <v>0</v>
      </c>
    </row>
    <row r="199" spans="1:7" ht="12.75">
      <c r="A199" s="11" t="s">
        <v>492</v>
      </c>
      <c r="B199" s="90" t="s">
        <v>74</v>
      </c>
      <c r="C199" s="71" t="s">
        <v>132</v>
      </c>
      <c r="D199" s="455">
        <f>D200</f>
        <v>0</v>
      </c>
      <c r="E199" s="455">
        <f>E200</f>
        <v>0</v>
      </c>
      <c r="F199" s="455">
        <f>F200</f>
        <v>0</v>
      </c>
      <c r="G199" s="94">
        <f>G200</f>
        <v>0</v>
      </c>
    </row>
    <row r="200" spans="1:7" ht="12.75">
      <c r="A200" s="12" t="s">
        <v>368</v>
      </c>
      <c r="B200" s="84" t="s">
        <v>106</v>
      </c>
      <c r="C200" s="1"/>
      <c r="D200" s="453">
        <f t="shared" si="11"/>
        <v>0</v>
      </c>
      <c r="E200" s="455">
        <f>E127+E141+E155+E184</f>
        <v>0</v>
      </c>
      <c r="F200" s="455">
        <f>F127+F141+F155+F184</f>
        <v>0</v>
      </c>
      <c r="G200" s="94">
        <f>G127+G141+G155+G184</f>
        <v>0</v>
      </c>
    </row>
    <row r="201" spans="1:7" ht="12.75">
      <c r="A201" s="11" t="s">
        <v>581</v>
      </c>
      <c r="B201" s="7" t="s">
        <v>145</v>
      </c>
      <c r="C201" s="71" t="s">
        <v>35</v>
      </c>
      <c r="D201" s="401">
        <f>D202</f>
        <v>0</v>
      </c>
      <c r="E201" s="401">
        <f>E202</f>
        <v>0</v>
      </c>
      <c r="F201" s="401">
        <f>F202</f>
        <v>0</v>
      </c>
      <c r="G201" s="20">
        <f>G202</f>
        <v>0</v>
      </c>
    </row>
    <row r="202" spans="1:7" ht="12.75">
      <c r="A202" s="12" t="s">
        <v>368</v>
      </c>
      <c r="B202" s="79" t="s">
        <v>401</v>
      </c>
      <c r="C202" s="7"/>
      <c r="D202" s="453">
        <f>E202+G202</f>
        <v>0</v>
      </c>
      <c r="E202" s="453">
        <f>E152</f>
        <v>0</v>
      </c>
      <c r="F202" s="453">
        <f>F152</f>
        <v>0</v>
      </c>
      <c r="G202" s="8">
        <f>G152</f>
        <v>0</v>
      </c>
    </row>
    <row r="203" spans="1:7" ht="12.75">
      <c r="A203" s="11" t="s">
        <v>62</v>
      </c>
      <c r="B203" s="6" t="s">
        <v>108</v>
      </c>
      <c r="C203" s="7"/>
      <c r="D203" s="455">
        <f>D204</f>
        <v>21.4</v>
      </c>
      <c r="E203" s="455">
        <f>E204</f>
        <v>21.4</v>
      </c>
      <c r="F203" s="455">
        <f>F204</f>
        <v>21.1</v>
      </c>
      <c r="G203" s="94">
        <f>G204</f>
        <v>0</v>
      </c>
    </row>
    <row r="204" spans="1:7" ht="25.5">
      <c r="A204" s="12" t="s">
        <v>63</v>
      </c>
      <c r="B204" s="116" t="s">
        <v>101</v>
      </c>
      <c r="C204" s="71" t="s">
        <v>133</v>
      </c>
      <c r="D204" s="455">
        <f>E204+G204</f>
        <v>21.4</v>
      </c>
      <c r="E204" s="453">
        <v>21.4</v>
      </c>
      <c r="F204" s="453">
        <v>21.1</v>
      </c>
      <c r="G204" s="169"/>
    </row>
    <row r="205" spans="1:7" ht="12.75">
      <c r="A205" s="11" t="s">
        <v>64</v>
      </c>
      <c r="B205" s="131" t="s">
        <v>579</v>
      </c>
      <c r="C205" s="308"/>
      <c r="D205" s="576">
        <f>E205+G205</f>
        <v>0</v>
      </c>
      <c r="E205" s="455">
        <f>E206</f>
        <v>0</v>
      </c>
      <c r="F205" s="455">
        <f>F206</f>
        <v>0</v>
      </c>
      <c r="G205" s="94">
        <f>G206</f>
        <v>0</v>
      </c>
    </row>
    <row r="206" spans="1:7" ht="12.75">
      <c r="A206" s="12" t="s">
        <v>65</v>
      </c>
      <c r="B206" s="7" t="s">
        <v>145</v>
      </c>
      <c r="C206" s="308"/>
      <c r="D206" s="576">
        <f>E206+G206</f>
        <v>0</v>
      </c>
      <c r="E206" s="455">
        <f>E207+E208</f>
        <v>0</v>
      </c>
      <c r="F206" s="455">
        <f>F207+F208</f>
        <v>0</v>
      </c>
      <c r="G206" s="94">
        <f>G207+G208</f>
        <v>0</v>
      </c>
    </row>
    <row r="207" spans="1:7" ht="12.75">
      <c r="A207" s="12" t="s">
        <v>126</v>
      </c>
      <c r="B207" s="114" t="s">
        <v>71</v>
      </c>
      <c r="C207" s="308"/>
      <c r="D207" s="453">
        <f>E207+G207</f>
        <v>0</v>
      </c>
      <c r="E207" s="455"/>
      <c r="F207" s="455"/>
      <c r="G207" s="94"/>
    </row>
    <row r="208" spans="1:7" ht="12.75">
      <c r="A208" s="12" t="s">
        <v>493</v>
      </c>
      <c r="B208" s="114" t="s">
        <v>72</v>
      </c>
      <c r="C208" s="91"/>
      <c r="D208" s="453">
        <f>E208+G208</f>
        <v>0</v>
      </c>
      <c r="E208" s="453"/>
      <c r="F208" s="453"/>
      <c r="G208" s="94"/>
    </row>
    <row r="209" spans="1:7" ht="12.75">
      <c r="A209" s="130" t="s">
        <v>66</v>
      </c>
      <c r="B209" s="309" t="s">
        <v>306</v>
      </c>
      <c r="C209" s="308"/>
      <c r="D209" s="401">
        <f>D210</f>
        <v>0</v>
      </c>
      <c r="E209" s="401">
        <f>E210</f>
        <v>0</v>
      </c>
      <c r="F209" s="401">
        <f>F210</f>
        <v>0</v>
      </c>
      <c r="G209" s="20">
        <f>G210</f>
        <v>0</v>
      </c>
    </row>
    <row r="210" spans="1:7" ht="12.75">
      <c r="A210" s="12" t="s">
        <v>67</v>
      </c>
      <c r="B210" s="5" t="s">
        <v>100</v>
      </c>
      <c r="C210" s="309" t="s">
        <v>131</v>
      </c>
      <c r="D210" s="453">
        <f>E210+G210</f>
        <v>0</v>
      </c>
      <c r="E210" s="453"/>
      <c r="F210" s="453"/>
      <c r="G210" s="94"/>
    </row>
    <row r="211" spans="1:7" ht="12.75">
      <c r="A211" s="11" t="s">
        <v>263</v>
      </c>
      <c r="B211" s="131" t="s">
        <v>412</v>
      </c>
      <c r="C211" s="7"/>
      <c r="D211" s="455">
        <f>E211+G211</f>
        <v>0</v>
      </c>
      <c r="E211" s="455">
        <f>E212</f>
        <v>0</v>
      </c>
      <c r="F211" s="455">
        <f>F212</f>
        <v>0</v>
      </c>
      <c r="G211" s="94">
        <f>G212</f>
        <v>0</v>
      </c>
    </row>
    <row r="212" spans="1:7" ht="24.75" customHeight="1">
      <c r="A212" s="11" t="s">
        <v>205</v>
      </c>
      <c r="B212" s="92" t="s">
        <v>103</v>
      </c>
      <c r="C212" s="7" t="s">
        <v>135</v>
      </c>
      <c r="D212" s="453">
        <f aca="true" t="shared" si="12" ref="D212:D220">E212+G212</f>
        <v>0</v>
      </c>
      <c r="E212" s="453"/>
      <c r="F212" s="453"/>
      <c r="G212" s="8"/>
    </row>
    <row r="213" spans="1:7" ht="24.75" customHeight="1">
      <c r="A213" s="11" t="s">
        <v>384</v>
      </c>
      <c r="B213" s="153" t="s">
        <v>22</v>
      </c>
      <c r="C213" s="688" t="s">
        <v>137</v>
      </c>
      <c r="D213" s="455">
        <f>D214</f>
        <v>0</v>
      </c>
      <c r="E213" s="455">
        <f aca="true" t="shared" si="13" ref="E213:G214">E214</f>
        <v>0</v>
      </c>
      <c r="F213" s="455">
        <f t="shared" si="13"/>
        <v>0</v>
      </c>
      <c r="G213" s="94">
        <f t="shared" si="13"/>
        <v>0</v>
      </c>
    </row>
    <row r="214" spans="1:7" ht="24.75" customHeight="1">
      <c r="A214" s="11" t="s">
        <v>307</v>
      </c>
      <c r="B214" s="153" t="s">
        <v>180</v>
      </c>
      <c r="C214" s="690"/>
      <c r="D214" s="453">
        <f>D215</f>
        <v>0</v>
      </c>
      <c r="E214" s="453">
        <f t="shared" si="13"/>
        <v>0</v>
      </c>
      <c r="F214" s="453">
        <f t="shared" si="13"/>
        <v>0</v>
      </c>
      <c r="G214" s="8">
        <f t="shared" si="13"/>
        <v>0</v>
      </c>
    </row>
    <row r="215" spans="1:7" ht="20.25" customHeight="1">
      <c r="A215" s="11" t="s">
        <v>308</v>
      </c>
      <c r="B215" s="308" t="s">
        <v>568</v>
      </c>
      <c r="C215" s="689"/>
      <c r="D215" s="453">
        <f t="shared" si="12"/>
        <v>0</v>
      </c>
      <c r="E215" s="453"/>
      <c r="F215" s="453"/>
      <c r="G215" s="8"/>
    </row>
    <row r="216" spans="1:7" ht="12.75">
      <c r="A216" s="11" t="s">
        <v>385</v>
      </c>
      <c r="B216" s="6" t="s">
        <v>127</v>
      </c>
      <c r="C216" s="7"/>
      <c r="D216" s="565">
        <f t="shared" si="12"/>
        <v>2390.3810000000003</v>
      </c>
      <c r="E216" s="565">
        <f>E217+E218+E219+E220+E221+E222+E224+E225+E226+E223</f>
        <v>518.981</v>
      </c>
      <c r="F216" s="565">
        <f>F217+F218+F219+F220+F221+F222+F224+F225+F226+F223</f>
        <v>108.74199999999999</v>
      </c>
      <c r="G216" s="149">
        <f>G217+G218+G219+G220+G221+G222+G224+G225+G226+G223</f>
        <v>1871.4000000000003</v>
      </c>
    </row>
    <row r="217" spans="1:7" ht="12.75">
      <c r="A217" s="11" t="s">
        <v>569</v>
      </c>
      <c r="B217" s="92" t="s">
        <v>100</v>
      </c>
      <c r="C217" s="7" t="s">
        <v>131</v>
      </c>
      <c r="D217" s="455">
        <f t="shared" si="12"/>
        <v>45.400000000000006</v>
      </c>
      <c r="E217" s="455">
        <f>E14+E88+E91+E103+E106+E109+E112+E186+E210</f>
        <v>45.400000000000006</v>
      </c>
      <c r="F217" s="455">
        <f>F14+F88+F91+F103+F106+F109+F112+F186+F210</f>
        <v>15.1</v>
      </c>
      <c r="G217" s="94">
        <f>G14+G88+G91+G103+G106+G109+G112+G186+G210</f>
        <v>0</v>
      </c>
    </row>
    <row r="218" spans="1:7" ht="25.5">
      <c r="A218" s="11" t="s">
        <v>570</v>
      </c>
      <c r="B218" s="180" t="s">
        <v>101</v>
      </c>
      <c r="C218" s="7" t="s">
        <v>133</v>
      </c>
      <c r="D218" s="455">
        <f t="shared" si="12"/>
        <v>141.4</v>
      </c>
      <c r="E218" s="455">
        <f>E63+E189+E204</f>
        <v>100.4</v>
      </c>
      <c r="F218" s="455">
        <f>F63+F189+F204</f>
        <v>64.242</v>
      </c>
      <c r="G218" s="94">
        <f>G63+G189+G204</f>
        <v>41</v>
      </c>
    </row>
    <row r="219" spans="1:7" ht="38.25">
      <c r="A219" s="11" t="s">
        <v>571</v>
      </c>
      <c r="B219" s="92" t="s">
        <v>103</v>
      </c>
      <c r="C219" s="7" t="s">
        <v>135</v>
      </c>
      <c r="D219" s="455">
        <f t="shared" si="12"/>
        <v>17.281</v>
      </c>
      <c r="E219" s="455">
        <f>E24+E61+E191+E212</f>
        <v>17.281</v>
      </c>
      <c r="F219" s="455">
        <f>F24+F61+F191+F212</f>
        <v>17</v>
      </c>
      <c r="G219" s="94">
        <f>G24+G61+G191+G212</f>
        <v>0</v>
      </c>
    </row>
    <row r="220" spans="1:7" ht="25.5">
      <c r="A220" s="11" t="s">
        <v>572</v>
      </c>
      <c r="B220" s="116" t="s">
        <v>207</v>
      </c>
      <c r="C220" s="7" t="s">
        <v>134</v>
      </c>
      <c r="D220" s="455">
        <f t="shared" si="12"/>
        <v>144.5</v>
      </c>
      <c r="E220" s="455">
        <f>E37</f>
        <v>139.1</v>
      </c>
      <c r="F220" s="455">
        <f>F37</f>
        <v>2.5</v>
      </c>
      <c r="G220" s="94">
        <f>G37</f>
        <v>5.4</v>
      </c>
    </row>
    <row r="221" spans="1:7" ht="12.75">
      <c r="A221" s="11" t="s">
        <v>573</v>
      </c>
      <c r="B221" s="92" t="s">
        <v>107</v>
      </c>
      <c r="C221" s="7" t="s">
        <v>136</v>
      </c>
      <c r="D221" s="455">
        <f>E221+G221</f>
        <v>2029.0000000000002</v>
      </c>
      <c r="E221" s="455">
        <f>E42</f>
        <v>205.4</v>
      </c>
      <c r="F221" s="455">
        <f>F42</f>
        <v>7.8</v>
      </c>
      <c r="G221" s="94">
        <f>G42</f>
        <v>1823.6000000000001</v>
      </c>
    </row>
    <row r="222" spans="1:7" ht="25.5">
      <c r="A222" s="11" t="s">
        <v>574</v>
      </c>
      <c r="B222" s="131" t="s">
        <v>180</v>
      </c>
      <c r="C222" s="7" t="s">
        <v>137</v>
      </c>
      <c r="D222" s="455">
        <f>E222+G222</f>
        <v>0</v>
      </c>
      <c r="E222" s="455">
        <f>E197+E214</f>
        <v>0</v>
      </c>
      <c r="F222" s="455">
        <f>F197+F214</f>
        <v>0</v>
      </c>
      <c r="G222" s="94">
        <f>G197+G214</f>
        <v>0</v>
      </c>
    </row>
    <row r="223" spans="1:7" ht="12.75">
      <c r="A223" s="11" t="s">
        <v>583</v>
      </c>
      <c r="B223" s="309" t="s">
        <v>476</v>
      </c>
      <c r="C223" s="7" t="s">
        <v>176</v>
      </c>
      <c r="D223" s="455">
        <f>E223+G223</f>
        <v>0</v>
      </c>
      <c r="E223" s="455">
        <f>E59</f>
        <v>0</v>
      </c>
      <c r="F223" s="455">
        <f>F59</f>
        <v>0</v>
      </c>
      <c r="G223" s="94">
        <f>G59</f>
        <v>0</v>
      </c>
    </row>
    <row r="224" spans="1:7" ht="12.75">
      <c r="A224" s="63" t="s">
        <v>575</v>
      </c>
      <c r="B224" s="309" t="s">
        <v>74</v>
      </c>
      <c r="C224" s="70" t="s">
        <v>132</v>
      </c>
      <c r="D224" s="455">
        <f>E224+G224</f>
        <v>12.8</v>
      </c>
      <c r="E224" s="455">
        <f>E50+E199</f>
        <v>11.4</v>
      </c>
      <c r="F224" s="455">
        <f>F50+F199</f>
        <v>2.1</v>
      </c>
      <c r="G224" s="94">
        <f>G50+G199</f>
        <v>1.4</v>
      </c>
    </row>
    <row r="225" spans="1:7" ht="12.75">
      <c r="A225" s="11" t="s">
        <v>576</v>
      </c>
      <c r="B225" s="309" t="s">
        <v>144</v>
      </c>
      <c r="C225" s="7" t="s">
        <v>33</v>
      </c>
      <c r="D225" s="401">
        <f>D211-D206</f>
        <v>0</v>
      </c>
      <c r="E225" s="455">
        <f>E52</f>
        <v>0</v>
      </c>
      <c r="F225" s="401"/>
      <c r="G225" s="20"/>
    </row>
    <row r="226" spans="1:7" ht="12.75">
      <c r="A226" s="135" t="s">
        <v>577</v>
      </c>
      <c r="B226" s="7" t="s">
        <v>145</v>
      </c>
      <c r="C226" s="7" t="s">
        <v>35</v>
      </c>
      <c r="D226" s="401">
        <f>D212-D207</f>
        <v>0</v>
      </c>
      <c r="E226" s="401">
        <f>E55+E201+E206</f>
        <v>0</v>
      </c>
      <c r="F226" s="401">
        <f>F55+F201+F206</f>
        <v>0</v>
      </c>
      <c r="G226" s="20">
        <f>G55+G201+G206</f>
        <v>0</v>
      </c>
    </row>
    <row r="227" spans="1:7" ht="15">
      <c r="A227" s="11" t="s">
        <v>386</v>
      </c>
      <c r="B227" s="93" t="s">
        <v>445</v>
      </c>
      <c r="C227" s="7"/>
      <c r="D227" s="443">
        <f>D216-D208</f>
        <v>2390.3810000000003</v>
      </c>
      <c r="E227" s="443">
        <f>E216-E208</f>
        <v>518.981</v>
      </c>
      <c r="F227" s="443">
        <f>F216-F208</f>
        <v>108.74199999999999</v>
      </c>
      <c r="G227" s="147">
        <f>G216-G208</f>
        <v>1871.4000000000003</v>
      </c>
    </row>
    <row r="228" spans="4:6" ht="12.75">
      <c r="D228" s="298"/>
      <c r="E228" s="298"/>
      <c r="F228" s="298"/>
    </row>
    <row r="229" spans="4:6" ht="12.75">
      <c r="D229" s="298"/>
      <c r="E229" s="298"/>
      <c r="F229" s="298"/>
    </row>
  </sheetData>
  <sheetProtection/>
  <mergeCells count="23">
    <mergeCell ref="C213:C215"/>
    <mergeCell ref="C58:C59"/>
    <mergeCell ref="C118:C119"/>
    <mergeCell ref="C120:C123"/>
    <mergeCell ref="C132:C133"/>
    <mergeCell ref="C143:C144"/>
    <mergeCell ref="C160:C161"/>
    <mergeCell ref="C174:C175"/>
    <mergeCell ref="C189:C190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1">
      <selection activeCell="A74" sqref="A74:D74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307"/>
      <c r="D1" s="307"/>
      <c r="E1" s="106" t="s">
        <v>224</v>
      </c>
    </row>
    <row r="2" spans="3:7" ht="12.75">
      <c r="C2" s="77"/>
      <c r="D2" s="77"/>
      <c r="E2" s="626" t="s">
        <v>751</v>
      </c>
      <c r="F2" s="626"/>
      <c r="G2" s="626"/>
    </row>
    <row r="3" spans="3:5" ht="12.75">
      <c r="C3" s="307"/>
      <c r="D3" s="307"/>
      <c r="E3" s="77" t="s">
        <v>398</v>
      </c>
    </row>
    <row r="4" spans="4:6" ht="12.75">
      <c r="D4" s="77"/>
      <c r="E4" s="77" t="s">
        <v>406</v>
      </c>
      <c r="F4" s="77"/>
    </row>
    <row r="6" spans="1:8" ht="14.25">
      <c r="A6" s="679" t="s">
        <v>566</v>
      </c>
      <c r="B6" s="679"/>
      <c r="C6" s="679"/>
      <c r="D6" s="679"/>
      <c r="E6" s="679"/>
      <c r="F6" s="679"/>
      <c r="G6" s="679"/>
      <c r="H6" s="61"/>
    </row>
    <row r="7" spans="1:8" ht="14.25">
      <c r="A7" s="679" t="s">
        <v>380</v>
      </c>
      <c r="B7" s="679"/>
      <c r="C7" s="679"/>
      <c r="D7" s="679"/>
      <c r="E7" s="679"/>
      <c r="F7" s="679"/>
      <c r="G7" s="679"/>
      <c r="H7" s="311"/>
    </row>
    <row r="8" spans="2:7" ht="12.75">
      <c r="B8" s="712"/>
      <c r="C8" s="712"/>
      <c r="D8" s="712"/>
      <c r="E8" s="712"/>
      <c r="F8" s="712"/>
      <c r="G8" s="2" t="s">
        <v>399</v>
      </c>
    </row>
    <row r="9" spans="1:7" ht="12.75" customHeight="1">
      <c r="A9" s="692" t="s">
        <v>247</v>
      </c>
      <c r="B9" s="62"/>
      <c r="C9" s="673" t="s">
        <v>249</v>
      </c>
      <c r="D9" s="676" t="s">
        <v>0</v>
      </c>
      <c r="E9" s="686" t="s">
        <v>8</v>
      </c>
      <c r="F9" s="686"/>
      <c r="G9" s="686"/>
    </row>
    <row r="10" spans="1:7" ht="12.75" customHeight="1">
      <c r="A10" s="692"/>
      <c r="B10" s="682" t="s">
        <v>111</v>
      </c>
      <c r="C10" s="674"/>
      <c r="D10" s="693"/>
      <c r="E10" s="686" t="s">
        <v>9</v>
      </c>
      <c r="F10" s="686"/>
      <c r="G10" s="687" t="s">
        <v>10</v>
      </c>
    </row>
    <row r="11" spans="1:7" ht="12.75" customHeight="1">
      <c r="A11" s="692"/>
      <c r="B11" s="682"/>
      <c r="C11" s="674"/>
      <c r="D11" s="693"/>
      <c r="E11" s="676" t="s">
        <v>11</v>
      </c>
      <c r="F11" s="673" t="s">
        <v>220</v>
      </c>
      <c r="G11" s="687"/>
    </row>
    <row r="12" spans="1:7" ht="29.25" customHeight="1">
      <c r="A12" s="692"/>
      <c r="B12" s="683"/>
      <c r="C12" s="675"/>
      <c r="D12" s="677"/>
      <c r="E12" s="677"/>
      <c r="F12" s="675"/>
      <c r="G12" s="687"/>
    </row>
    <row r="13" spans="1:7" ht="12.75">
      <c r="A13" s="11" t="s">
        <v>12</v>
      </c>
      <c r="B13" s="309" t="s">
        <v>1</v>
      </c>
      <c r="C13" s="309"/>
      <c r="D13" s="20">
        <f>E13+G13</f>
        <v>223.79999999999998</v>
      </c>
      <c r="E13" s="22">
        <f>E14+E24+E37+E42+E50+E48+E52+E55</f>
        <v>63.1</v>
      </c>
      <c r="F13" s="22">
        <f>F14+F24+F37+F42+F50+F48+F52+F55</f>
        <v>0</v>
      </c>
      <c r="G13" s="22">
        <f>G14+G24+G37+G42+G50+G48+G52+G55</f>
        <v>160.7</v>
      </c>
    </row>
    <row r="14" spans="1:7" ht="12.75">
      <c r="A14" s="104" t="s">
        <v>13</v>
      </c>
      <c r="B14" s="7" t="s">
        <v>100</v>
      </c>
      <c r="C14" s="309" t="s">
        <v>131</v>
      </c>
      <c r="D14" s="94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149</v>
      </c>
      <c r="B15" s="307" t="s">
        <v>235</v>
      </c>
      <c r="C15" s="700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307" t="s">
        <v>300</v>
      </c>
      <c r="C16" s="701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307" t="s">
        <v>236</v>
      </c>
      <c r="C17" s="701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77" t="s">
        <v>218</v>
      </c>
      <c r="C18" s="701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77" t="s">
        <v>408</v>
      </c>
      <c r="C19" s="701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77" t="s">
        <v>221</v>
      </c>
      <c r="C20" s="701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77" t="s">
        <v>77</v>
      </c>
      <c r="C21" s="701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77" t="s">
        <v>78</v>
      </c>
      <c r="C22" s="701"/>
      <c r="D22" s="9">
        <f t="shared" si="0"/>
        <v>0</v>
      </c>
      <c r="E22" s="23"/>
      <c r="F22" s="23"/>
      <c r="G22" s="22"/>
    </row>
    <row r="23" spans="1:7" ht="12.75">
      <c r="A23" s="12" t="s">
        <v>417</v>
      </c>
      <c r="B23" s="77" t="s">
        <v>482</v>
      </c>
      <c r="C23" s="310"/>
      <c r="D23" s="9">
        <f t="shared" si="0"/>
        <v>0</v>
      </c>
      <c r="E23" s="23"/>
      <c r="F23" s="23"/>
      <c r="G23" s="22"/>
    </row>
    <row r="24" spans="1:7" ht="38.25" customHeight="1">
      <c r="A24" s="63" t="s">
        <v>14</v>
      </c>
      <c r="B24" s="108" t="s">
        <v>103</v>
      </c>
      <c r="C24" s="64" t="s">
        <v>135</v>
      </c>
      <c r="D24" s="29">
        <f>E24+G24</f>
        <v>0</v>
      </c>
      <c r="E24" s="26">
        <f>E25+E27+E28+E29+E30+E31+E33+E26+E32+E35+E34+E36</f>
        <v>0</v>
      </c>
      <c r="F24" s="26">
        <f>F25+F27+F28+F29+F30+F31+F33+F26+F32+F35+F34+F36</f>
        <v>0</v>
      </c>
      <c r="G24" s="26">
        <f>G25+G27+G28+G29+G30+G31+G33+G26+G32+G35+G34+G36</f>
        <v>0</v>
      </c>
    </row>
    <row r="25" spans="1:7" ht="15" customHeight="1">
      <c r="A25" s="17" t="s">
        <v>248</v>
      </c>
      <c r="B25" s="238" t="s">
        <v>234</v>
      </c>
      <c r="C25" s="65"/>
      <c r="D25" s="21">
        <f t="shared" si="0"/>
        <v>0</v>
      </c>
      <c r="E25" s="9"/>
      <c r="F25" s="8"/>
      <c r="G25" s="8"/>
    </row>
    <row r="26" spans="1:7" ht="15" customHeight="1">
      <c r="A26" s="17" t="s">
        <v>416</v>
      </c>
      <c r="B26" s="239" t="s">
        <v>233</v>
      </c>
      <c r="C26" s="66"/>
      <c r="D26" s="21">
        <f t="shared" si="0"/>
        <v>0</v>
      </c>
      <c r="E26" s="9"/>
      <c r="F26" s="8"/>
      <c r="G26" s="8"/>
    </row>
    <row r="27" spans="1:7" ht="15" customHeight="1">
      <c r="A27" s="17" t="s">
        <v>417</v>
      </c>
      <c r="B27" s="239" t="s">
        <v>68</v>
      </c>
      <c r="C27" s="67"/>
      <c r="D27" s="21">
        <f t="shared" si="0"/>
        <v>0</v>
      </c>
      <c r="E27" s="9"/>
      <c r="F27" s="8"/>
      <c r="G27" s="8"/>
    </row>
    <row r="28" spans="1:7" ht="15" customHeight="1">
      <c r="A28" s="17" t="s">
        <v>153</v>
      </c>
      <c r="B28" s="118" t="s">
        <v>162</v>
      </c>
      <c r="C28" s="67"/>
      <c r="D28" s="21">
        <f t="shared" si="0"/>
        <v>0</v>
      </c>
      <c r="E28" s="9"/>
      <c r="F28" s="8"/>
      <c r="G28" s="8"/>
    </row>
    <row r="29" spans="1:7" ht="15" customHeight="1">
      <c r="A29" s="17" t="s">
        <v>157</v>
      </c>
      <c r="B29" s="118" t="s">
        <v>2</v>
      </c>
      <c r="C29" s="66"/>
      <c r="D29" s="21">
        <f t="shared" si="0"/>
        <v>0</v>
      </c>
      <c r="E29" s="9"/>
      <c r="F29" s="94"/>
      <c r="G29" s="94"/>
    </row>
    <row r="30" spans="1:7" ht="15" customHeight="1">
      <c r="A30" s="17" t="s">
        <v>155</v>
      </c>
      <c r="B30" s="118" t="s">
        <v>73</v>
      </c>
      <c r="C30" s="66"/>
      <c r="D30" s="21">
        <f t="shared" si="0"/>
        <v>0</v>
      </c>
      <c r="E30" s="9"/>
      <c r="F30" s="94"/>
      <c r="G30" s="94"/>
    </row>
    <row r="31" spans="1:7" ht="15" customHeight="1">
      <c r="A31" s="17" t="s">
        <v>244</v>
      </c>
      <c r="B31" s="118" t="s">
        <v>3</v>
      </c>
      <c r="C31" s="67"/>
      <c r="D31" s="21">
        <f t="shared" si="0"/>
        <v>0</v>
      </c>
      <c r="E31" s="27"/>
      <c r="F31" s="95"/>
      <c r="G31" s="94"/>
    </row>
    <row r="32" spans="1:7" ht="18" customHeight="1">
      <c r="A32" s="68" t="s">
        <v>364</v>
      </c>
      <c r="B32" s="118" t="s">
        <v>88</v>
      </c>
      <c r="C32" s="67"/>
      <c r="D32" s="21">
        <f t="shared" si="0"/>
        <v>0</v>
      </c>
      <c r="E32" s="27"/>
      <c r="F32" s="95"/>
      <c r="G32" s="8"/>
    </row>
    <row r="33" spans="1:7" ht="30" customHeight="1">
      <c r="A33" s="68" t="s">
        <v>417</v>
      </c>
      <c r="B33" s="118" t="s">
        <v>104</v>
      </c>
      <c r="C33" s="67"/>
      <c r="D33" s="21">
        <f t="shared" si="0"/>
        <v>0</v>
      </c>
      <c r="E33" s="8"/>
      <c r="F33" s="8"/>
      <c r="G33" s="8"/>
    </row>
    <row r="34" spans="1:7" ht="14.25" customHeight="1">
      <c r="A34" s="68" t="s">
        <v>417</v>
      </c>
      <c r="B34" s="239" t="s">
        <v>567</v>
      </c>
      <c r="C34" s="67"/>
      <c r="D34" s="21">
        <f t="shared" si="0"/>
        <v>0</v>
      </c>
      <c r="E34" s="23"/>
      <c r="F34" s="23"/>
      <c r="G34" s="23"/>
    </row>
    <row r="35" spans="1:7" ht="30" customHeight="1">
      <c r="A35" s="68" t="s">
        <v>371</v>
      </c>
      <c r="B35" s="239" t="s">
        <v>370</v>
      </c>
      <c r="C35" s="67"/>
      <c r="D35" s="21">
        <f>E35+G35</f>
        <v>0</v>
      </c>
      <c r="E35" s="23"/>
      <c r="F35" s="23"/>
      <c r="G35" s="23"/>
    </row>
    <row r="36" spans="1:7" ht="24.75" customHeight="1">
      <c r="A36" s="68"/>
      <c r="B36" s="136" t="s">
        <v>642</v>
      </c>
      <c r="C36" s="67"/>
      <c r="D36" s="23">
        <f>SB!D36+'dot.'!D36+'skol. lėšos'!D36+Lik!D36</f>
        <v>0</v>
      </c>
      <c r="E36" s="23"/>
      <c r="F36" s="23"/>
      <c r="G36" s="23"/>
    </row>
    <row r="37" spans="1:7" ht="30.75" customHeight="1">
      <c r="A37" s="11" t="s">
        <v>15</v>
      </c>
      <c r="B37" s="111" t="s">
        <v>207</v>
      </c>
      <c r="C37" s="69" t="s">
        <v>134</v>
      </c>
      <c r="D37" s="28">
        <f>D38+D40+D39+D41</f>
        <v>63.1</v>
      </c>
      <c r="E37" s="28">
        <f>E38+E40+E39+E41</f>
        <v>63.1</v>
      </c>
      <c r="F37" s="28">
        <f>F38+F40+F39+F41</f>
        <v>0</v>
      </c>
      <c r="G37" s="28">
        <f>G38+G40+G39+G41</f>
        <v>0</v>
      </c>
    </row>
    <row r="38" spans="1:7" ht="12.75">
      <c r="A38" s="12" t="s">
        <v>158</v>
      </c>
      <c r="B38" s="34" t="s">
        <v>580</v>
      </c>
      <c r="C38" s="69"/>
      <c r="D38" s="21">
        <f>E38+G38</f>
        <v>0</v>
      </c>
      <c r="E38" s="9"/>
      <c r="F38" s="8"/>
      <c r="G38" s="94"/>
    </row>
    <row r="39" spans="1:7" ht="12.75">
      <c r="A39" s="12" t="s">
        <v>159</v>
      </c>
      <c r="B39" s="34" t="s">
        <v>143</v>
      </c>
      <c r="C39" s="70"/>
      <c r="D39" s="21">
        <f>E39+G39</f>
        <v>63.1</v>
      </c>
      <c r="E39" s="9">
        <v>63.1</v>
      </c>
      <c r="F39" s="8"/>
      <c r="G39" s="8"/>
    </row>
    <row r="40" spans="1:7" ht="12.75">
      <c r="A40" s="12" t="s">
        <v>160</v>
      </c>
      <c r="B40" s="77" t="s">
        <v>75</v>
      </c>
      <c r="C40" s="70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77" t="s">
        <v>360</v>
      </c>
      <c r="C41" s="71"/>
      <c r="D41" s="21">
        <f>E41+G41</f>
        <v>0</v>
      </c>
      <c r="E41" s="96"/>
      <c r="F41" s="96"/>
      <c r="G41" s="96"/>
    </row>
    <row r="42" spans="1:7" ht="12.75">
      <c r="A42" s="11" t="s">
        <v>16</v>
      </c>
      <c r="B42" s="6" t="s">
        <v>107</v>
      </c>
      <c r="C42" s="70" t="s">
        <v>136</v>
      </c>
      <c r="D42" s="29">
        <f>D43+D44+D45+D46+D47</f>
        <v>160.7</v>
      </c>
      <c r="E42" s="29">
        <f>E43+E44+E45+E47</f>
        <v>0</v>
      </c>
      <c r="F42" s="29">
        <f>F43+F44+F45+F47</f>
        <v>0</v>
      </c>
      <c r="G42" s="29">
        <f>G43+G44+G45+G47</f>
        <v>160.7</v>
      </c>
    </row>
    <row r="43" spans="1:7" ht="12.75">
      <c r="A43" s="12" t="s">
        <v>148</v>
      </c>
      <c r="B43" s="77" t="s">
        <v>69</v>
      </c>
      <c r="C43" s="69"/>
      <c r="D43" s="21">
        <f>E43+G43</f>
        <v>0</v>
      </c>
      <c r="E43" s="9"/>
      <c r="F43" s="9"/>
      <c r="G43" s="9"/>
    </row>
    <row r="44" spans="1:7" ht="12.75">
      <c r="A44" s="12" t="s">
        <v>148</v>
      </c>
      <c r="B44" s="77" t="s">
        <v>76</v>
      </c>
      <c r="C44" s="70"/>
      <c r="D44" s="21">
        <f>E44+G44</f>
        <v>0</v>
      </c>
      <c r="E44" s="9"/>
      <c r="F44" s="9"/>
      <c r="G44" s="9"/>
    </row>
    <row r="45" spans="1:7" ht="12.75">
      <c r="A45" s="12" t="s">
        <v>148</v>
      </c>
      <c r="B45" s="77" t="s">
        <v>613</v>
      </c>
      <c r="C45" s="70"/>
      <c r="D45" s="21">
        <f>E45+G45</f>
        <v>67.2</v>
      </c>
      <c r="E45" s="9"/>
      <c r="F45" s="9"/>
      <c r="G45" s="170">
        <v>67.2</v>
      </c>
    </row>
    <row r="46" spans="1:7" ht="12.75">
      <c r="A46" s="12" t="s">
        <v>148</v>
      </c>
      <c r="B46" s="77" t="s">
        <v>411</v>
      </c>
      <c r="C46" s="70"/>
      <c r="D46" s="21">
        <f>E46+G46</f>
        <v>0</v>
      </c>
      <c r="E46" s="9"/>
      <c r="F46" s="21"/>
      <c r="G46" s="21"/>
    </row>
    <row r="47" spans="1:7" ht="12.75">
      <c r="A47" s="12" t="s">
        <v>403</v>
      </c>
      <c r="B47" s="77" t="s">
        <v>404</v>
      </c>
      <c r="C47" s="71"/>
      <c r="D47" s="21">
        <f>E47+G47</f>
        <v>93.5</v>
      </c>
      <c r="E47" s="9"/>
      <c r="F47" s="35"/>
      <c r="G47" s="21">
        <v>93.5</v>
      </c>
    </row>
    <row r="48" spans="1:7" ht="25.5">
      <c r="A48" s="11" t="s">
        <v>70</v>
      </c>
      <c r="B48" s="92" t="s">
        <v>180</v>
      </c>
      <c r="C48" s="71" t="s">
        <v>137</v>
      </c>
      <c r="D48" s="29">
        <f>D49</f>
        <v>0</v>
      </c>
      <c r="E48" s="29">
        <f>E49</f>
        <v>0</v>
      </c>
      <c r="F48" s="29">
        <f>F49</f>
        <v>0</v>
      </c>
      <c r="G48" s="29">
        <f>G49</f>
        <v>0</v>
      </c>
    </row>
    <row r="49" spans="1:7" ht="12.75">
      <c r="A49" s="12" t="s">
        <v>148</v>
      </c>
      <c r="B49" s="77" t="s">
        <v>69</v>
      </c>
      <c r="C49" s="71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112" t="s">
        <v>128</v>
      </c>
      <c r="C50" s="7" t="s">
        <v>132</v>
      </c>
      <c r="D50" s="29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366</v>
      </c>
      <c r="B51" s="2" t="s">
        <v>106</v>
      </c>
      <c r="C51" s="69"/>
      <c r="D51" s="9">
        <f>E51+G51</f>
        <v>0</v>
      </c>
      <c r="E51" s="9"/>
      <c r="F51" s="8"/>
      <c r="G51" s="72"/>
    </row>
    <row r="52" spans="1:7" ht="25.5">
      <c r="A52" s="11" t="s">
        <v>140</v>
      </c>
      <c r="B52" s="92" t="s">
        <v>144</v>
      </c>
      <c r="C52" s="7" t="s">
        <v>33</v>
      </c>
      <c r="D52" s="29">
        <f>D53+D54</f>
        <v>0</v>
      </c>
      <c r="E52" s="29">
        <f>E53+E54</f>
        <v>0</v>
      </c>
      <c r="F52" s="29">
        <f>F53+F54</f>
        <v>0</v>
      </c>
      <c r="G52" s="29">
        <f>G53+G54</f>
        <v>0</v>
      </c>
    </row>
    <row r="53" spans="1:7" ht="12.75">
      <c r="A53" s="12" t="s">
        <v>367</v>
      </c>
      <c r="B53" s="2" t="s">
        <v>109</v>
      </c>
      <c r="C53" s="71"/>
      <c r="D53" s="21">
        <f>E53</f>
        <v>0</v>
      </c>
      <c r="E53" s="21"/>
      <c r="F53" s="9"/>
      <c r="G53" s="8"/>
    </row>
    <row r="54" spans="1:7" ht="12.75">
      <c r="A54" s="12" t="s">
        <v>367</v>
      </c>
      <c r="B54" s="113" t="s">
        <v>442</v>
      </c>
      <c r="C54" s="71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71" t="s">
        <v>35</v>
      </c>
      <c r="D55" s="29">
        <f>D56+D57</f>
        <v>0</v>
      </c>
      <c r="E55" s="29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368</v>
      </c>
      <c r="B56" s="114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114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207" t="s">
        <v>476</v>
      </c>
      <c r="C58" s="688" t="s">
        <v>176</v>
      </c>
      <c r="D58" s="29">
        <f>D59</f>
        <v>0</v>
      </c>
      <c r="E58" s="29">
        <f>E59</f>
        <v>0</v>
      </c>
      <c r="F58" s="29">
        <f>F59</f>
        <v>0</v>
      </c>
      <c r="G58" s="29">
        <f>G59</f>
        <v>0</v>
      </c>
    </row>
    <row r="59" spans="1:7" ht="12.75">
      <c r="A59" s="12" t="s">
        <v>179</v>
      </c>
      <c r="B59" s="171" t="s">
        <v>578</v>
      </c>
      <c r="C59" s="690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115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26" t="s">
        <v>103</v>
      </c>
      <c r="C61" s="62" t="s">
        <v>135</v>
      </c>
      <c r="D61" s="9">
        <f aca="true" t="shared" si="1" ref="D61:D86">E61+G61</f>
        <v>0</v>
      </c>
      <c r="E61" s="9"/>
      <c r="F61" s="8"/>
      <c r="G61" s="8"/>
    </row>
    <row r="62" spans="1:12" ht="25.5">
      <c r="A62" s="11" t="s">
        <v>19</v>
      </c>
      <c r="B62" s="108" t="s">
        <v>599</v>
      </c>
      <c r="C62" s="14"/>
      <c r="D62" s="33">
        <f t="shared" si="1"/>
        <v>0</v>
      </c>
      <c r="E62" s="20">
        <f>E63</f>
        <v>0</v>
      </c>
      <c r="F62" s="20">
        <f>F63</f>
        <v>0</v>
      </c>
      <c r="G62" s="20">
        <f>G63</f>
        <v>0</v>
      </c>
      <c r="H62" s="73"/>
      <c r="I62" s="74"/>
      <c r="J62" s="74"/>
      <c r="K62" s="34"/>
      <c r="L62" s="34"/>
    </row>
    <row r="63" spans="1:12" ht="30" customHeight="1">
      <c r="A63" s="11" t="s">
        <v>20</v>
      </c>
      <c r="B63" s="108" t="s">
        <v>101</v>
      </c>
      <c r="C63" s="75" t="s">
        <v>133</v>
      </c>
      <c r="D63" s="33">
        <f t="shared" si="1"/>
        <v>0</v>
      </c>
      <c r="E63" s="30">
        <f>E64+E65+E66+E67+E75+E76+E77+E78+E79+E80+E81+E82+E83+E84+E85+E86</f>
        <v>0</v>
      </c>
      <c r="F63" s="30">
        <f>F64+F65+F66+F67+F75+F76+F77+F78+F79+F80+F81+F82+F83+F84+F85+F86</f>
        <v>0</v>
      </c>
      <c r="G63" s="30">
        <f>G64+G65+G66+G67+G75+G76+G77+G78+G79+G80+G81+G82+G83+G84+G85+G86</f>
        <v>0</v>
      </c>
      <c r="H63" s="73"/>
      <c r="I63" s="74"/>
      <c r="J63" s="74"/>
      <c r="K63" s="34"/>
      <c r="L63" s="34"/>
    </row>
    <row r="64" spans="1:12" ht="12.75">
      <c r="A64" s="17" t="s">
        <v>238</v>
      </c>
      <c r="B64" s="79" t="s">
        <v>79</v>
      </c>
      <c r="C64" s="97"/>
      <c r="D64" s="98">
        <f t="shared" si="1"/>
        <v>0</v>
      </c>
      <c r="E64" s="9"/>
      <c r="F64" s="94"/>
      <c r="G64" s="94"/>
      <c r="H64" s="73"/>
      <c r="I64" s="74"/>
      <c r="J64" s="74"/>
      <c r="K64" s="34"/>
      <c r="L64" s="34"/>
    </row>
    <row r="65" spans="1:12" ht="25.5">
      <c r="A65" s="17" t="s">
        <v>214</v>
      </c>
      <c r="B65" s="118" t="s">
        <v>222</v>
      </c>
      <c r="C65" s="76"/>
      <c r="D65" s="98">
        <f t="shared" si="1"/>
        <v>0</v>
      </c>
      <c r="E65" s="9"/>
      <c r="F65" s="94"/>
      <c r="G65" s="94"/>
      <c r="H65" s="73"/>
      <c r="I65" s="74"/>
      <c r="J65" s="74"/>
      <c r="K65" s="34"/>
      <c r="L65" s="34"/>
    </row>
    <row r="66" spans="1:12" ht="12.75">
      <c r="A66" s="17" t="s">
        <v>215</v>
      </c>
      <c r="B66" s="79" t="s">
        <v>305</v>
      </c>
      <c r="C66" s="67"/>
      <c r="D66" s="98">
        <f t="shared" si="1"/>
        <v>0</v>
      </c>
      <c r="E66" s="9"/>
      <c r="F66" s="8"/>
      <c r="G66" s="8"/>
      <c r="H66" s="77"/>
      <c r="I66" s="74"/>
      <c r="J66" s="74"/>
      <c r="K66" s="74"/>
      <c r="L66" s="74"/>
    </row>
    <row r="67" spans="1:12" ht="12.75">
      <c r="A67" s="78"/>
      <c r="B67" s="119" t="s">
        <v>139</v>
      </c>
      <c r="C67" s="79"/>
      <c r="D67" s="99">
        <f t="shared" si="1"/>
        <v>0</v>
      </c>
      <c r="E67" s="31"/>
      <c r="F67" s="31"/>
      <c r="G67" s="31"/>
      <c r="H67" s="77"/>
      <c r="I67" s="74"/>
      <c r="J67" s="74"/>
      <c r="K67" s="74"/>
      <c r="L67" s="74"/>
    </row>
    <row r="68" spans="1:12" ht="12.75">
      <c r="A68" s="17" t="s">
        <v>216</v>
      </c>
      <c r="B68" s="120" t="s">
        <v>441</v>
      </c>
      <c r="C68" s="80"/>
      <c r="D68" s="31">
        <f t="shared" si="1"/>
        <v>0</v>
      </c>
      <c r="E68" s="32"/>
      <c r="F68" s="32"/>
      <c r="G68" s="32"/>
      <c r="H68" s="77"/>
      <c r="I68" s="74"/>
      <c r="J68" s="74"/>
      <c r="K68" s="74"/>
      <c r="L68" s="74"/>
    </row>
    <row r="69" spans="1:12" ht="12.75">
      <c r="A69" s="17" t="s">
        <v>213</v>
      </c>
      <c r="B69" s="120" t="s">
        <v>84</v>
      </c>
      <c r="C69" s="13"/>
      <c r="D69" s="31">
        <f t="shared" si="1"/>
        <v>0</v>
      </c>
      <c r="E69" s="31"/>
      <c r="F69" s="100"/>
      <c r="G69" s="100"/>
      <c r="H69" s="77"/>
      <c r="I69" s="74"/>
      <c r="J69" s="74"/>
      <c r="K69" s="34"/>
      <c r="L69" s="34"/>
    </row>
    <row r="70" spans="1:12" ht="12.75">
      <c r="A70" s="12" t="s">
        <v>214</v>
      </c>
      <c r="B70" s="121" t="s">
        <v>81</v>
      </c>
      <c r="C70" s="13"/>
      <c r="D70" s="31">
        <f t="shared" si="1"/>
        <v>0</v>
      </c>
      <c r="E70" s="31"/>
      <c r="F70" s="100"/>
      <c r="G70" s="100"/>
      <c r="H70" s="77"/>
      <c r="I70" s="74"/>
      <c r="J70" s="74"/>
      <c r="K70" s="74"/>
      <c r="L70" s="74"/>
    </row>
    <row r="71" spans="1:7" ht="12.75">
      <c r="A71" s="12" t="s">
        <v>215</v>
      </c>
      <c r="B71" s="121" t="s">
        <v>82</v>
      </c>
      <c r="C71" s="79"/>
      <c r="D71" s="32">
        <f aca="true" t="shared" si="2" ref="D71:D76">E71+G71</f>
        <v>0</v>
      </c>
      <c r="E71" s="31"/>
      <c r="F71" s="100"/>
      <c r="G71" s="100"/>
    </row>
    <row r="72" spans="1:7" ht="12.75">
      <c r="A72" s="12" t="s">
        <v>215</v>
      </c>
      <c r="B72" s="121" t="s">
        <v>83</v>
      </c>
      <c r="C72" s="79"/>
      <c r="D72" s="32">
        <f t="shared" si="2"/>
        <v>0</v>
      </c>
      <c r="E72" s="31"/>
      <c r="F72" s="100"/>
      <c r="G72" s="100"/>
    </row>
    <row r="73" spans="1:7" ht="25.5">
      <c r="A73" s="12" t="s">
        <v>215</v>
      </c>
      <c r="B73" s="142" t="s">
        <v>449</v>
      </c>
      <c r="C73" s="79"/>
      <c r="D73" s="32">
        <f t="shared" si="2"/>
        <v>0</v>
      </c>
      <c r="E73" s="31"/>
      <c r="F73" s="100"/>
      <c r="G73" s="100"/>
    </row>
    <row r="74" spans="1:7" ht="25.5">
      <c r="A74" s="221" t="s">
        <v>755</v>
      </c>
      <c r="B74" s="142" t="s">
        <v>754</v>
      </c>
      <c r="C74" s="79"/>
      <c r="D74" s="32">
        <f t="shared" si="2"/>
        <v>0</v>
      </c>
      <c r="E74" s="31"/>
      <c r="F74" s="100"/>
      <c r="G74" s="100"/>
    </row>
    <row r="75" spans="1:7" ht="12.75">
      <c r="A75" s="17" t="s">
        <v>211</v>
      </c>
      <c r="B75" s="102" t="s">
        <v>393</v>
      </c>
      <c r="C75" s="79"/>
      <c r="D75" s="21">
        <f t="shared" si="2"/>
        <v>0</v>
      </c>
      <c r="E75" s="9"/>
      <c r="F75" s="8"/>
      <c r="G75" s="100"/>
    </row>
    <row r="76" spans="1:7" ht="12.75">
      <c r="A76" s="17" t="s">
        <v>211</v>
      </c>
      <c r="B76" s="102" t="s">
        <v>391</v>
      </c>
      <c r="C76" s="79"/>
      <c r="D76" s="21">
        <f t="shared" si="2"/>
        <v>0</v>
      </c>
      <c r="E76" s="9"/>
      <c r="F76" s="8"/>
      <c r="G76" s="8"/>
    </row>
    <row r="77" spans="1:7" ht="12.75">
      <c r="A77" s="17" t="s">
        <v>211</v>
      </c>
      <c r="B77" s="102" t="s">
        <v>241</v>
      </c>
      <c r="C77" s="79"/>
      <c r="D77" s="21">
        <f t="shared" si="1"/>
        <v>0</v>
      </c>
      <c r="E77" s="9"/>
      <c r="F77" s="8"/>
      <c r="G77" s="8"/>
    </row>
    <row r="78" spans="1:7" ht="12.75">
      <c r="A78" s="17" t="s">
        <v>211</v>
      </c>
      <c r="B78" s="102" t="s">
        <v>242</v>
      </c>
      <c r="C78" s="79"/>
      <c r="D78" s="21">
        <f t="shared" si="1"/>
        <v>0</v>
      </c>
      <c r="E78" s="9"/>
      <c r="F78" s="8"/>
      <c r="G78" s="8"/>
    </row>
    <row r="79" spans="1:7" ht="12.75">
      <c r="A79" s="17" t="s">
        <v>211</v>
      </c>
      <c r="B79" s="102" t="s">
        <v>243</v>
      </c>
      <c r="C79" s="79"/>
      <c r="D79" s="21">
        <f t="shared" si="1"/>
        <v>0</v>
      </c>
      <c r="E79" s="9"/>
      <c r="F79" s="8"/>
      <c r="G79" s="8"/>
    </row>
    <row r="80" spans="1:7" ht="12.75">
      <c r="A80" s="17" t="s">
        <v>211</v>
      </c>
      <c r="B80" s="102" t="s">
        <v>392</v>
      </c>
      <c r="C80" s="102"/>
      <c r="D80" s="9">
        <f t="shared" si="1"/>
        <v>0</v>
      </c>
      <c r="E80" s="9"/>
      <c r="F80" s="8"/>
      <c r="G80" s="8"/>
    </row>
    <row r="81" spans="1:7" ht="12.75">
      <c r="A81" s="17" t="s">
        <v>212</v>
      </c>
      <c r="B81" s="102" t="s">
        <v>80</v>
      </c>
      <c r="C81" s="103"/>
      <c r="D81" s="9">
        <f t="shared" si="1"/>
        <v>0</v>
      </c>
      <c r="E81" s="9"/>
      <c r="F81" s="8"/>
      <c r="G81" s="8"/>
    </row>
    <row r="82" spans="1:7" ht="12.75">
      <c r="A82" s="17" t="s">
        <v>212</v>
      </c>
      <c r="B82" s="102" t="s">
        <v>85</v>
      </c>
      <c r="C82" s="79"/>
      <c r="D82" s="21">
        <f t="shared" si="1"/>
        <v>0</v>
      </c>
      <c r="E82" s="9"/>
      <c r="F82" s="8"/>
      <c r="G82" s="8"/>
    </row>
    <row r="83" spans="1:7" ht="12.75">
      <c r="A83" s="17" t="s">
        <v>212</v>
      </c>
      <c r="B83" s="102" t="s">
        <v>237</v>
      </c>
      <c r="C83" s="79"/>
      <c r="D83" s="21">
        <f t="shared" si="1"/>
        <v>0</v>
      </c>
      <c r="E83" s="9"/>
      <c r="F83" s="8"/>
      <c r="G83" s="8"/>
    </row>
    <row r="84" spans="1:7" ht="12.75">
      <c r="A84" s="17" t="s">
        <v>212</v>
      </c>
      <c r="B84" s="102" t="s">
        <v>245</v>
      </c>
      <c r="C84" s="79"/>
      <c r="D84" s="21">
        <f t="shared" si="1"/>
        <v>0</v>
      </c>
      <c r="E84" s="9"/>
      <c r="F84" s="8"/>
      <c r="G84" s="8"/>
    </row>
    <row r="85" spans="1:8" ht="12.75">
      <c r="A85" s="17" t="s">
        <v>161</v>
      </c>
      <c r="B85" s="102" t="s">
        <v>86</v>
      </c>
      <c r="C85" s="81"/>
      <c r="D85" s="21">
        <f t="shared" si="1"/>
        <v>0</v>
      </c>
      <c r="E85" s="9"/>
      <c r="F85" s="8"/>
      <c r="G85" s="8"/>
      <c r="H85" s="2"/>
    </row>
    <row r="86" spans="1:8" ht="12.75">
      <c r="A86" s="17" t="s">
        <v>489</v>
      </c>
      <c r="B86" s="102" t="s">
        <v>488</v>
      </c>
      <c r="C86" s="81"/>
      <c r="D86" s="21">
        <f t="shared" si="1"/>
        <v>0</v>
      </c>
      <c r="E86" s="9"/>
      <c r="F86" s="8"/>
      <c r="G86" s="8"/>
      <c r="H86" s="2"/>
    </row>
    <row r="87" spans="1:7" ht="12.75">
      <c r="A87" s="82" t="s">
        <v>21</v>
      </c>
      <c r="B87" s="6" t="s">
        <v>439</v>
      </c>
      <c r="C87" s="83"/>
      <c r="D87" s="20"/>
      <c r="E87" s="20"/>
      <c r="F87" s="94"/>
      <c r="G87" s="94"/>
    </row>
    <row r="88" spans="1:7" ht="12.75">
      <c r="A88" s="82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357</v>
      </c>
      <c r="B89" s="79" t="s">
        <v>304</v>
      </c>
      <c r="C89" s="84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92" t="s">
        <v>246</v>
      </c>
      <c r="C90" s="6"/>
      <c r="D90" s="20"/>
      <c r="E90" s="20"/>
      <c r="F90" s="94"/>
      <c r="G90" s="94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358</v>
      </c>
      <c r="B92" s="79" t="s">
        <v>304</v>
      </c>
      <c r="C92" s="84"/>
      <c r="D92" s="9">
        <f>E92+G92</f>
        <v>0</v>
      </c>
      <c r="E92" s="9"/>
      <c r="F92" s="8"/>
      <c r="G92" s="8"/>
    </row>
    <row r="93" spans="1:7" ht="12.75">
      <c r="A93" s="11" t="s">
        <v>26</v>
      </c>
      <c r="B93" s="6" t="s">
        <v>480</v>
      </c>
      <c r="C93" s="6"/>
      <c r="D93" s="20"/>
      <c r="E93" s="20"/>
      <c r="F93" s="94"/>
      <c r="G93" s="94"/>
    </row>
    <row r="94" spans="1:7" ht="12.75">
      <c r="A94" s="12" t="s">
        <v>27</v>
      </c>
      <c r="B94" s="115" t="s">
        <v>100</v>
      </c>
      <c r="C94" s="6" t="s">
        <v>131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244</v>
      </c>
      <c r="B95" s="84" t="s">
        <v>223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28</v>
      </c>
      <c r="B96" s="6" t="s">
        <v>497</v>
      </c>
      <c r="C96" s="6"/>
      <c r="D96" s="20"/>
      <c r="E96" s="20"/>
      <c r="F96" s="94"/>
      <c r="G96" s="8"/>
    </row>
    <row r="97" spans="1:7" ht="12.75">
      <c r="A97" s="11" t="s">
        <v>29</v>
      </c>
      <c r="B97" s="115" t="s">
        <v>100</v>
      </c>
      <c r="C97" s="6" t="s">
        <v>131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 t="s">
        <v>244</v>
      </c>
      <c r="B98" s="79" t="s">
        <v>304</v>
      </c>
      <c r="C98" s="6"/>
      <c r="D98" s="9">
        <f>E98+G98</f>
        <v>0</v>
      </c>
      <c r="E98" s="9"/>
      <c r="F98" s="8"/>
      <c r="G98" s="8"/>
    </row>
    <row r="99" spans="1:7" ht="12.75">
      <c r="A99" s="11" t="s">
        <v>30</v>
      </c>
      <c r="B99" s="112" t="s">
        <v>4</v>
      </c>
      <c r="C99" s="6"/>
      <c r="D99" s="20"/>
      <c r="E99" s="20"/>
      <c r="F99" s="94"/>
      <c r="G99" s="94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359</v>
      </c>
      <c r="B101" s="79" t="s">
        <v>304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112" t="s">
        <v>444</v>
      </c>
      <c r="C102" s="6"/>
      <c r="D102" s="20"/>
      <c r="E102" s="20"/>
      <c r="F102" s="94"/>
      <c r="G102" s="94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/>
      <c r="B104" s="79" t="s">
        <v>304</v>
      </c>
      <c r="C104" s="6"/>
      <c r="D104" s="9">
        <f>E104+G104</f>
        <v>0</v>
      </c>
      <c r="E104" s="9">
        <f>E95+E98+E101</f>
        <v>0</v>
      </c>
      <c r="F104" s="9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85"/>
      <c r="D105" s="20">
        <f>E105+G105</f>
        <v>0</v>
      </c>
      <c r="E105" s="20">
        <f aca="true" t="shared" si="3" ref="E105:G106">E106</f>
        <v>0</v>
      </c>
      <c r="F105" s="20">
        <f t="shared" si="3"/>
        <v>0</v>
      </c>
      <c r="G105" s="20">
        <f t="shared" si="3"/>
        <v>0</v>
      </c>
    </row>
    <row r="106" spans="1:7" ht="12.75">
      <c r="A106" s="11" t="s">
        <v>36</v>
      </c>
      <c r="B106" s="7" t="s">
        <v>100</v>
      </c>
      <c r="C106" s="85" t="s">
        <v>131</v>
      </c>
      <c r="D106" s="20">
        <f>D107</f>
        <v>0</v>
      </c>
      <c r="E106" s="20">
        <f t="shared" si="3"/>
        <v>0</v>
      </c>
      <c r="F106" s="20">
        <f t="shared" si="3"/>
        <v>0</v>
      </c>
      <c r="G106" s="20">
        <f t="shared" si="3"/>
        <v>0</v>
      </c>
    </row>
    <row r="107" spans="1:7" ht="12.75">
      <c r="A107" s="12" t="s">
        <v>361</v>
      </c>
      <c r="B107" s="79" t="s">
        <v>304</v>
      </c>
      <c r="C107" s="85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85"/>
      <c r="D108" s="20"/>
      <c r="E108" s="20"/>
      <c r="F108" s="94"/>
      <c r="G108" s="94"/>
    </row>
    <row r="109" spans="1:7" ht="12.75">
      <c r="A109" s="12" t="s">
        <v>38</v>
      </c>
      <c r="B109" s="309" t="s">
        <v>100</v>
      </c>
      <c r="C109" s="85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362</v>
      </c>
      <c r="B110" s="79" t="s">
        <v>304</v>
      </c>
      <c r="C110" s="86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92" t="s">
        <v>350</v>
      </c>
      <c r="C111" s="85"/>
      <c r="D111" s="20"/>
      <c r="E111" s="20"/>
      <c r="F111" s="94"/>
      <c r="G111" s="94"/>
    </row>
    <row r="112" spans="1:7" ht="12.75">
      <c r="A112" s="11" t="s">
        <v>40</v>
      </c>
      <c r="B112" s="7" t="s">
        <v>100</v>
      </c>
      <c r="C112" s="85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363</v>
      </c>
      <c r="B113" s="79" t="s">
        <v>304</v>
      </c>
      <c r="C113" s="86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6" t="s">
        <v>50</v>
      </c>
      <c r="C114" s="6"/>
      <c r="D114" s="20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363</v>
      </c>
      <c r="B116" s="109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362</v>
      </c>
      <c r="B117" s="25" t="s">
        <v>116</v>
      </c>
      <c r="C117" s="83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108" t="s">
        <v>101</v>
      </c>
      <c r="C118" s="688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455</v>
      </c>
      <c r="B119" s="102" t="s">
        <v>393</v>
      </c>
      <c r="C119" s="689"/>
      <c r="D119" s="9">
        <f>E119+G119</f>
        <v>0</v>
      </c>
      <c r="E119" s="9"/>
      <c r="F119" s="8"/>
      <c r="G119" s="8"/>
    </row>
    <row r="120" spans="1:7" ht="38.25">
      <c r="A120" s="11" t="s">
        <v>349</v>
      </c>
      <c r="B120" s="116" t="s">
        <v>103</v>
      </c>
      <c r="C120" s="688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248</v>
      </c>
      <c r="B121" s="109" t="s">
        <v>87</v>
      </c>
      <c r="C121" s="690"/>
      <c r="D121" s="9">
        <f aca="true" t="shared" si="4" ref="D121:D127">E121+G121</f>
        <v>0</v>
      </c>
      <c r="E121" s="9"/>
      <c r="F121" s="8"/>
      <c r="G121" s="8"/>
    </row>
    <row r="122" spans="1:7" ht="12.75">
      <c r="A122" s="12" t="s">
        <v>364</v>
      </c>
      <c r="B122" s="81" t="s">
        <v>88</v>
      </c>
      <c r="C122" s="690"/>
      <c r="D122" s="9">
        <f t="shared" si="4"/>
        <v>0</v>
      </c>
      <c r="E122" s="9"/>
      <c r="F122" s="8"/>
      <c r="G122" s="8"/>
    </row>
    <row r="123" spans="1:7" ht="15.75">
      <c r="A123" s="12" t="s">
        <v>364</v>
      </c>
      <c r="B123" s="79" t="s">
        <v>415</v>
      </c>
      <c r="C123" s="689"/>
      <c r="D123" s="43">
        <f t="shared" si="4"/>
        <v>0</v>
      </c>
      <c r="E123" s="9"/>
      <c r="F123" s="8"/>
      <c r="G123" s="8"/>
    </row>
    <row r="124" spans="1:7" ht="26.25">
      <c r="A124" s="11" t="s">
        <v>433</v>
      </c>
      <c r="B124" s="92" t="s">
        <v>180</v>
      </c>
      <c r="C124" s="140" t="s">
        <v>137</v>
      </c>
      <c r="D124" s="141">
        <f t="shared" si="4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446</v>
      </c>
      <c r="B125" s="102" t="s">
        <v>447</v>
      </c>
      <c r="C125" s="139"/>
      <c r="D125" s="43">
        <f t="shared" si="4"/>
        <v>0</v>
      </c>
      <c r="E125" s="9"/>
      <c r="F125" s="8"/>
      <c r="G125" s="8"/>
    </row>
    <row r="126" spans="1:7" ht="12.75">
      <c r="A126" s="11" t="s">
        <v>448</v>
      </c>
      <c r="B126" s="6" t="s">
        <v>74</v>
      </c>
      <c r="C126" s="6" t="s">
        <v>132</v>
      </c>
      <c r="D126" s="94">
        <f t="shared" si="4"/>
        <v>0</v>
      </c>
      <c r="E126" s="94">
        <f>E127</f>
        <v>0</v>
      </c>
      <c r="F126" s="94">
        <f>F127</f>
        <v>0</v>
      </c>
      <c r="G126" s="94">
        <f>G127</f>
        <v>0</v>
      </c>
    </row>
    <row r="127" spans="1:7" ht="12.75">
      <c r="A127" s="12" t="s">
        <v>366</v>
      </c>
      <c r="B127" s="77" t="s">
        <v>106</v>
      </c>
      <c r="C127" s="6"/>
      <c r="D127" s="94">
        <f t="shared" si="4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D129+D134+D140+D138</f>
        <v>0</v>
      </c>
      <c r="E128" s="94">
        <f>E129+E134+E140+E138+E132</f>
        <v>0</v>
      </c>
      <c r="F128" s="94">
        <f>F129+F134+F140+F138+F132</f>
        <v>0</v>
      </c>
      <c r="G128" s="94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363</v>
      </c>
      <c r="B130" s="109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362</v>
      </c>
      <c r="B131" s="25" t="s">
        <v>116</v>
      </c>
      <c r="C131" s="83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108" t="s">
        <v>101</v>
      </c>
      <c r="C132" s="688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102" t="s">
        <v>393</v>
      </c>
      <c r="C133" s="689"/>
      <c r="D133" s="9">
        <f>E133+G133</f>
        <v>0</v>
      </c>
      <c r="E133" s="9"/>
      <c r="F133" s="8"/>
      <c r="G133" s="8"/>
    </row>
    <row r="134" spans="1:7" ht="38.25">
      <c r="A134" s="11" t="s">
        <v>301</v>
      </c>
      <c r="B134" s="116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248</v>
      </c>
      <c r="B135" s="109" t="s">
        <v>87</v>
      </c>
      <c r="C135" s="67"/>
      <c r="D135" s="9">
        <f aca="true" t="shared" si="5" ref="D135:D141">E135+G135</f>
        <v>0</v>
      </c>
      <c r="E135" s="9"/>
      <c r="F135" s="8"/>
      <c r="G135" s="8"/>
    </row>
    <row r="136" spans="1:7" ht="12.75">
      <c r="A136" s="12" t="s">
        <v>364</v>
      </c>
      <c r="B136" s="79" t="s">
        <v>88</v>
      </c>
      <c r="C136" s="67"/>
      <c r="D136" s="9">
        <f t="shared" si="5"/>
        <v>0</v>
      </c>
      <c r="E136" s="9"/>
      <c r="F136" s="8"/>
      <c r="G136" s="8"/>
    </row>
    <row r="137" spans="1:7" ht="15.75">
      <c r="A137" s="12" t="s">
        <v>364</v>
      </c>
      <c r="B137" s="81" t="s">
        <v>415</v>
      </c>
      <c r="C137" s="105"/>
      <c r="D137" s="9">
        <f t="shared" si="5"/>
        <v>0</v>
      </c>
      <c r="E137" s="9"/>
      <c r="F137" s="8"/>
      <c r="G137" s="8"/>
    </row>
    <row r="138" spans="1:7" ht="26.25">
      <c r="A138" s="15" t="s">
        <v>313</v>
      </c>
      <c r="B138" s="154" t="s">
        <v>180</v>
      </c>
      <c r="C138" s="140" t="s">
        <v>137</v>
      </c>
      <c r="D138" s="141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446</v>
      </c>
      <c r="B139" s="102" t="s">
        <v>447</v>
      </c>
      <c r="C139" s="139"/>
      <c r="D139" s="43">
        <f t="shared" si="5"/>
        <v>0</v>
      </c>
      <c r="E139" s="9"/>
      <c r="F139" s="8"/>
      <c r="G139" s="8"/>
    </row>
    <row r="140" spans="1:7" ht="12.75">
      <c r="A140" s="15" t="s">
        <v>315</v>
      </c>
      <c r="B140" s="6" t="s">
        <v>74</v>
      </c>
      <c r="C140" s="6" t="s">
        <v>132</v>
      </c>
      <c r="D140" s="20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366</v>
      </c>
      <c r="B141" s="77" t="s">
        <v>106</v>
      </c>
      <c r="C141" s="6"/>
      <c r="D141" s="9">
        <f t="shared" si="5"/>
        <v>0</v>
      </c>
      <c r="E141" s="9"/>
      <c r="F141" s="8"/>
      <c r="G141" s="8"/>
    </row>
    <row r="142" spans="1:7" ht="12.75">
      <c r="A142" s="15" t="s">
        <v>49</v>
      </c>
      <c r="B142" s="6" t="s">
        <v>59</v>
      </c>
      <c r="C142" s="6"/>
      <c r="D142" s="20">
        <f>D145+D154+D152+D150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51</v>
      </c>
      <c r="B143" s="108" t="s">
        <v>101</v>
      </c>
      <c r="C143" s="688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2" t="s">
        <v>363</v>
      </c>
      <c r="B144" s="102" t="s">
        <v>393</v>
      </c>
      <c r="C144" s="689"/>
      <c r="D144" s="9">
        <f>E144+G144</f>
        <v>0</v>
      </c>
      <c r="E144" s="9"/>
      <c r="F144" s="8"/>
      <c r="G144" s="8"/>
    </row>
    <row r="145" spans="1:7" ht="38.25">
      <c r="A145" s="12" t="s">
        <v>362</v>
      </c>
      <c r="B145" s="108" t="s">
        <v>103</v>
      </c>
      <c r="C145" s="6" t="s">
        <v>135</v>
      </c>
      <c r="D145" s="20">
        <f>D146+D147+D149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1" t="s">
        <v>52</v>
      </c>
      <c r="B146" s="109" t="s">
        <v>87</v>
      </c>
      <c r="C146" s="67"/>
      <c r="D146" s="9">
        <f aca="true" t="shared" si="6" ref="D146:D155">E146+G146</f>
        <v>0</v>
      </c>
      <c r="E146" s="9"/>
      <c r="F146" s="8"/>
      <c r="G146" s="8"/>
    </row>
    <row r="147" spans="1:7" ht="12.75">
      <c r="A147" s="12" t="s">
        <v>120</v>
      </c>
      <c r="B147" s="79" t="s">
        <v>88</v>
      </c>
      <c r="C147" s="67"/>
      <c r="D147" s="9">
        <f t="shared" si="6"/>
        <v>0</v>
      </c>
      <c r="E147" s="9"/>
      <c r="F147" s="8"/>
      <c r="G147" s="8"/>
    </row>
    <row r="148" spans="1:7" ht="15.75">
      <c r="A148" s="11" t="s">
        <v>53</v>
      </c>
      <c r="B148" s="79" t="s">
        <v>415</v>
      </c>
      <c r="C148" s="105"/>
      <c r="D148" s="9">
        <f t="shared" si="6"/>
        <v>0</v>
      </c>
      <c r="E148" s="9"/>
      <c r="F148" s="8"/>
      <c r="G148" s="8"/>
    </row>
    <row r="149" spans="1:7" ht="12.75">
      <c r="A149" s="12" t="s">
        <v>248</v>
      </c>
      <c r="B149" s="81" t="s">
        <v>90</v>
      </c>
      <c r="C149" s="67"/>
      <c r="D149" s="9">
        <f t="shared" si="6"/>
        <v>0</v>
      </c>
      <c r="E149" s="9"/>
      <c r="F149" s="8"/>
      <c r="G149" s="8"/>
    </row>
    <row r="150" spans="1:7" ht="26.25">
      <c r="A150" s="12" t="s">
        <v>364</v>
      </c>
      <c r="B150" s="153" t="s">
        <v>180</v>
      </c>
      <c r="C150" s="140" t="s">
        <v>137</v>
      </c>
      <c r="D150" s="141">
        <f t="shared" si="6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2" t="s">
        <v>364</v>
      </c>
      <c r="B151" s="102" t="s">
        <v>447</v>
      </c>
      <c r="C151" s="139"/>
      <c r="D151" s="43">
        <f t="shared" si="6"/>
        <v>0</v>
      </c>
      <c r="E151" s="9"/>
      <c r="F151" s="8"/>
      <c r="G151" s="8"/>
    </row>
    <row r="152" spans="1:7" ht="12.75">
      <c r="A152" s="15" t="s">
        <v>194</v>
      </c>
      <c r="B152" s="6" t="s">
        <v>413</v>
      </c>
      <c r="C152" s="122" t="s">
        <v>35</v>
      </c>
      <c r="D152" s="94">
        <f>E152+G152</f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446</v>
      </c>
      <c r="B153" s="84" t="s">
        <v>478</v>
      </c>
      <c r="C153" s="122"/>
      <c r="D153" s="94">
        <f>E153+G153</f>
        <v>0</v>
      </c>
      <c r="E153" s="20"/>
      <c r="F153" s="8"/>
      <c r="G153" s="8"/>
    </row>
    <row r="154" spans="1:7" ht="12.75">
      <c r="A154" s="15" t="s">
        <v>464</v>
      </c>
      <c r="B154" s="6" t="s">
        <v>74</v>
      </c>
      <c r="C154" s="6" t="s">
        <v>132</v>
      </c>
      <c r="D154" s="20">
        <f t="shared" si="6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2" t="s">
        <v>366</v>
      </c>
      <c r="B155" s="77" t="s">
        <v>106</v>
      </c>
      <c r="C155" s="6"/>
      <c r="D155" s="9">
        <f t="shared" si="6"/>
        <v>0</v>
      </c>
      <c r="E155" s="9"/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>D162+D168+D157+D166</f>
        <v>0</v>
      </c>
      <c r="E156" s="94">
        <f>E162+E168+E157+E166+E160</f>
        <v>0</v>
      </c>
      <c r="F156" s="94">
        <f>F162+F168+F157+F166+F160</f>
        <v>0</v>
      </c>
      <c r="G156" s="94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3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363</v>
      </c>
      <c r="B158" s="109" t="s">
        <v>89</v>
      </c>
      <c r="C158" s="88"/>
      <c r="D158" s="9">
        <f>E158+G158</f>
        <v>0</v>
      </c>
      <c r="E158" s="21"/>
      <c r="F158" s="20"/>
      <c r="G158" s="20"/>
    </row>
    <row r="159" spans="1:7" ht="12.75">
      <c r="A159" s="12" t="s">
        <v>362</v>
      </c>
      <c r="B159" s="25" t="s">
        <v>116</v>
      </c>
      <c r="C159" s="89"/>
      <c r="D159" s="9">
        <f>E159+G159</f>
        <v>0</v>
      </c>
      <c r="E159" s="21"/>
      <c r="F159" s="20"/>
      <c r="G159" s="20"/>
    </row>
    <row r="160" spans="1:7" ht="25.5">
      <c r="A160" s="12"/>
      <c r="B160" s="108" t="s">
        <v>101</v>
      </c>
      <c r="C160" s="688" t="s">
        <v>133</v>
      </c>
      <c r="D160" s="20">
        <f>E160+G160</f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/>
      <c r="B161" s="102" t="s">
        <v>393</v>
      </c>
      <c r="C161" s="689"/>
      <c r="D161" s="9">
        <f>E161+G161</f>
        <v>0</v>
      </c>
      <c r="E161" s="9"/>
      <c r="F161" s="8"/>
      <c r="G161" s="8"/>
    </row>
    <row r="162" spans="1:7" ht="38.25">
      <c r="A162" s="11" t="s">
        <v>52</v>
      </c>
      <c r="B162" s="108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248</v>
      </c>
      <c r="B163" s="109" t="s">
        <v>87</v>
      </c>
      <c r="C163" s="67"/>
      <c r="D163" s="9">
        <f aca="true" t="shared" si="7" ref="D163:D169">E163+G163</f>
        <v>0</v>
      </c>
      <c r="E163" s="9"/>
      <c r="F163" s="8"/>
      <c r="G163" s="8"/>
    </row>
    <row r="164" spans="1:7" ht="12.75">
      <c r="A164" s="12" t="s">
        <v>364</v>
      </c>
      <c r="B164" s="79" t="s">
        <v>88</v>
      </c>
      <c r="C164" s="67"/>
      <c r="D164" s="9">
        <f t="shared" si="7"/>
        <v>0</v>
      </c>
      <c r="E164" s="9"/>
      <c r="F164" s="8"/>
      <c r="G164" s="8"/>
    </row>
    <row r="165" spans="1:7" ht="15.75">
      <c r="A165" s="12" t="s">
        <v>364</v>
      </c>
      <c r="B165" s="79" t="s">
        <v>415</v>
      </c>
      <c r="C165" s="105"/>
      <c r="D165" s="9">
        <f t="shared" si="7"/>
        <v>0</v>
      </c>
      <c r="E165" s="9"/>
      <c r="F165" s="8"/>
      <c r="G165" s="8"/>
    </row>
    <row r="166" spans="1:7" ht="26.25">
      <c r="A166" s="15" t="s">
        <v>53</v>
      </c>
      <c r="B166" s="153" t="s">
        <v>180</v>
      </c>
      <c r="C166" s="140" t="s">
        <v>137</v>
      </c>
      <c r="D166" s="141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446</v>
      </c>
      <c r="B167" s="102" t="s">
        <v>447</v>
      </c>
      <c r="C167" s="139"/>
      <c r="D167" s="43">
        <f t="shared" si="7"/>
        <v>0</v>
      </c>
      <c r="E167" s="9"/>
      <c r="F167" s="8"/>
      <c r="G167" s="8"/>
    </row>
    <row r="168" spans="1:7" ht="12.75">
      <c r="A168" s="15" t="s">
        <v>194</v>
      </c>
      <c r="B168" s="6" t="s">
        <v>74</v>
      </c>
      <c r="C168" s="6" t="s">
        <v>132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366</v>
      </c>
      <c r="B169" s="77" t="s">
        <v>106</v>
      </c>
      <c r="C169" s="90"/>
      <c r="D169" s="27">
        <f t="shared" si="7"/>
        <v>0</v>
      </c>
      <c r="E169" s="27"/>
      <c r="F169" s="95"/>
      <c r="G169" s="95"/>
    </row>
    <row r="170" spans="1:7" ht="12.75">
      <c r="A170" s="12" t="s">
        <v>54</v>
      </c>
      <c r="B170" s="6" t="s">
        <v>7</v>
      </c>
      <c r="C170" s="6"/>
      <c r="D170" s="33">
        <f>D171+D176+D1780+D181</f>
        <v>0</v>
      </c>
      <c r="E170" s="33">
        <f>E171+E176+E1780+E181</f>
        <v>0</v>
      </c>
      <c r="F170" s="33">
        <f>F171+F176+F1780+F181</f>
        <v>0</v>
      </c>
      <c r="G170" s="33">
        <f>G171+G176+G1780+G181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363</v>
      </c>
      <c r="B172" s="117" t="s">
        <v>89</v>
      </c>
      <c r="C172" s="14"/>
      <c r="D172" s="21">
        <f>E172+G172</f>
        <v>0</v>
      </c>
      <c r="E172" s="9"/>
      <c r="F172" s="8"/>
      <c r="G172" s="8"/>
    </row>
    <row r="173" spans="1:7" ht="12.75">
      <c r="A173" s="12" t="s">
        <v>362</v>
      </c>
      <c r="B173" s="172" t="s">
        <v>142</v>
      </c>
      <c r="C173" s="90"/>
      <c r="D173" s="21">
        <f>E173+G173</f>
        <v>0</v>
      </c>
      <c r="E173" s="9"/>
      <c r="F173" s="8"/>
      <c r="G173" s="8"/>
    </row>
    <row r="174" spans="1:7" ht="25.5">
      <c r="A174" s="11" t="s">
        <v>57</v>
      </c>
      <c r="B174" s="108" t="s">
        <v>101</v>
      </c>
      <c r="C174" s="688" t="s">
        <v>133</v>
      </c>
      <c r="D174" s="20">
        <f>E174+G174</f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102" t="s">
        <v>393</v>
      </c>
      <c r="C175" s="689"/>
      <c r="D175" s="9">
        <f>E175+G175</f>
        <v>0</v>
      </c>
      <c r="E175" s="9"/>
      <c r="F175" s="8"/>
      <c r="G175" s="8"/>
    </row>
    <row r="176" spans="1:7" ht="38.25">
      <c r="A176" s="11" t="s">
        <v>195</v>
      </c>
      <c r="B176" s="108" t="s">
        <v>103</v>
      </c>
      <c r="C176" s="83" t="s">
        <v>135</v>
      </c>
      <c r="D176" s="20">
        <f>D177+D178+D179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248</v>
      </c>
      <c r="B177" s="117" t="s">
        <v>87</v>
      </c>
      <c r="C177" s="109"/>
      <c r="D177" s="9">
        <f aca="true" t="shared" si="8" ref="D177:D184">E177+G177</f>
        <v>0</v>
      </c>
      <c r="E177" s="9"/>
      <c r="F177" s="8"/>
      <c r="G177" s="8"/>
    </row>
    <row r="178" spans="1:7" ht="12.75">
      <c r="A178" s="12" t="s">
        <v>364</v>
      </c>
      <c r="B178" s="102" t="s">
        <v>88</v>
      </c>
      <c r="C178" s="79"/>
      <c r="D178" s="9">
        <f t="shared" si="8"/>
        <v>0</v>
      </c>
      <c r="E178" s="9"/>
      <c r="F178" s="8"/>
      <c r="G178" s="8"/>
    </row>
    <row r="179" spans="1:7" ht="15.75">
      <c r="A179" s="12" t="s">
        <v>364</v>
      </c>
      <c r="B179" s="102" t="s">
        <v>415</v>
      </c>
      <c r="C179" s="175"/>
      <c r="D179" s="9">
        <f t="shared" si="8"/>
        <v>0</v>
      </c>
      <c r="E179" s="9"/>
      <c r="F179" s="8"/>
      <c r="G179" s="8"/>
    </row>
    <row r="180" spans="1:7" ht="15.75">
      <c r="A180" s="17" t="s">
        <v>153</v>
      </c>
      <c r="B180" s="171" t="s">
        <v>162</v>
      </c>
      <c r="C180" s="176"/>
      <c r="D180" s="9">
        <f t="shared" si="8"/>
        <v>0</v>
      </c>
      <c r="E180" s="9"/>
      <c r="F180" s="8"/>
      <c r="G180" s="8"/>
    </row>
    <row r="181" spans="1:7" ht="26.25">
      <c r="A181" s="11" t="s">
        <v>196</v>
      </c>
      <c r="B181" s="153" t="s">
        <v>180</v>
      </c>
      <c r="C181" s="140" t="s">
        <v>137</v>
      </c>
      <c r="D181" s="141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446</v>
      </c>
      <c r="B182" s="102" t="s">
        <v>447</v>
      </c>
      <c r="C182" s="139"/>
      <c r="D182" s="43">
        <f t="shared" si="8"/>
        <v>0</v>
      </c>
      <c r="E182" s="9"/>
      <c r="F182" s="8"/>
      <c r="G182" s="8"/>
    </row>
    <row r="183" spans="1:7" ht="12.75">
      <c r="A183" s="11" t="s">
        <v>377</v>
      </c>
      <c r="B183" s="6" t="s">
        <v>74</v>
      </c>
      <c r="C183" s="6" t="s">
        <v>132</v>
      </c>
      <c r="D183" s="20">
        <f t="shared" si="8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366</v>
      </c>
      <c r="B184" s="77" t="s">
        <v>106</v>
      </c>
      <c r="C184" s="90"/>
      <c r="D184" s="27">
        <f t="shared" si="8"/>
        <v>0</v>
      </c>
      <c r="E184" s="27"/>
      <c r="F184" s="95"/>
      <c r="G184" s="95"/>
    </row>
    <row r="185" spans="1:7" ht="12.75">
      <c r="A185" s="82" t="s">
        <v>58</v>
      </c>
      <c r="B185" s="6" t="s">
        <v>440</v>
      </c>
      <c r="C185" s="84"/>
      <c r="D185" s="94">
        <f>D186+D191</f>
        <v>0</v>
      </c>
      <c r="E185" s="94">
        <f>E186+E191+E199+E201+E189</f>
        <v>0</v>
      </c>
      <c r="F185" s="94">
        <f>F186+F191+F199+F201+F189</f>
        <v>0</v>
      </c>
      <c r="G185" s="94">
        <f>G186+G191+G199+G201+G189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363</v>
      </c>
      <c r="B187" s="79" t="s">
        <v>89</v>
      </c>
      <c r="C187" s="79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12" ht="12.75">
      <c r="A188" s="12" t="s">
        <v>362</v>
      </c>
      <c r="B188" s="79" t="s">
        <v>116</v>
      </c>
      <c r="C188" s="77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  <c r="L188" s="2" t="s">
        <v>91</v>
      </c>
    </row>
    <row r="189" spans="1:7" ht="25.5">
      <c r="A189" s="16" t="s">
        <v>61</v>
      </c>
      <c r="B189" s="108" t="s">
        <v>101</v>
      </c>
      <c r="C189" s="77"/>
      <c r="D189" s="8">
        <f>D190</f>
        <v>0</v>
      </c>
      <c r="E189" s="8">
        <f>E190</f>
        <v>0</v>
      </c>
      <c r="F189" s="8">
        <f>F190</f>
        <v>0</v>
      </c>
      <c r="G189" s="8">
        <f>G190</f>
        <v>0</v>
      </c>
    </row>
    <row r="190" spans="1:7" ht="12.75">
      <c r="A190" s="173" t="s">
        <v>468</v>
      </c>
      <c r="B190" s="102" t="s">
        <v>393</v>
      </c>
      <c r="C190" s="77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108" t="s">
        <v>103</v>
      </c>
      <c r="C191" s="14" t="s">
        <v>135</v>
      </c>
      <c r="D191" s="94">
        <f>D192+D193+D194+D195</f>
        <v>0</v>
      </c>
      <c r="E191" s="94">
        <f>E192+E193+E194+E195+E196</f>
        <v>0</v>
      </c>
      <c r="F191" s="94">
        <f>F192+F193+F194+F195+F196</f>
        <v>0</v>
      </c>
      <c r="G191" s="94">
        <f>G192+G193+G194+G195+G196</f>
        <v>0</v>
      </c>
    </row>
    <row r="192" spans="1:7" ht="12.75">
      <c r="A192" s="17" t="s">
        <v>248</v>
      </c>
      <c r="B192" s="109" t="s">
        <v>87</v>
      </c>
      <c r="C192" s="17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364</v>
      </c>
      <c r="B193" s="79" t="s">
        <v>88</v>
      </c>
      <c r="C193" s="178"/>
      <c r="D193" s="8">
        <f aca="true" t="shared" si="10" ref="D193:D200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364</v>
      </c>
      <c r="B194" s="79" t="s">
        <v>415</v>
      </c>
      <c r="C194" s="178"/>
      <c r="D194" s="8">
        <f>E194+G194</f>
        <v>0</v>
      </c>
      <c r="E194" s="8">
        <f>E179+E165+E148+E137+E123</f>
        <v>0</v>
      </c>
      <c r="F194" s="8">
        <f>F179+F165+F148+F137+F123</f>
        <v>0</v>
      </c>
      <c r="G194" s="8">
        <f>G179+G165+G148+G137+G123</f>
        <v>0</v>
      </c>
    </row>
    <row r="195" spans="1:7" ht="12.75">
      <c r="A195" s="17" t="s">
        <v>365</v>
      </c>
      <c r="B195" s="79" t="s">
        <v>90</v>
      </c>
      <c r="C195" s="76"/>
      <c r="D195" s="8">
        <f t="shared" si="10"/>
        <v>0</v>
      </c>
      <c r="E195" s="8">
        <f>E127+E141+E152+E168+E183</f>
        <v>0</v>
      </c>
      <c r="F195" s="8">
        <f>F122+F136+F147+F164+F178</f>
        <v>0</v>
      </c>
      <c r="G195" s="8">
        <f>G122+G136+G147+G164+G178</f>
        <v>0</v>
      </c>
    </row>
    <row r="196" spans="1:7" ht="15.75">
      <c r="A196" s="173" t="s">
        <v>153</v>
      </c>
      <c r="B196" s="25" t="s">
        <v>162</v>
      </c>
      <c r="C196" s="179"/>
      <c r="D196" s="9">
        <f>E196+G196</f>
        <v>0</v>
      </c>
      <c r="E196" s="8">
        <f>E180</f>
        <v>0</v>
      </c>
      <c r="F196" s="8">
        <f>F180</f>
        <v>0</v>
      </c>
      <c r="G196" s="8">
        <f>G180</f>
        <v>0</v>
      </c>
    </row>
    <row r="197" spans="1:7" ht="26.25">
      <c r="A197" s="11" t="s">
        <v>198</v>
      </c>
      <c r="B197" s="154" t="s">
        <v>180</v>
      </c>
      <c r="C197" s="140" t="s">
        <v>137</v>
      </c>
      <c r="D197" s="141">
        <f t="shared" si="10"/>
        <v>0</v>
      </c>
      <c r="E197" s="20">
        <f>E198</f>
        <v>0</v>
      </c>
      <c r="F197" s="20">
        <f>F198</f>
        <v>0</v>
      </c>
      <c r="G197" s="20">
        <f>G198</f>
        <v>0</v>
      </c>
    </row>
    <row r="198" spans="1:7" ht="15.75">
      <c r="A198" s="12"/>
      <c r="B198" s="102" t="s">
        <v>447</v>
      </c>
      <c r="C198" s="139"/>
      <c r="D198" s="43">
        <f t="shared" si="10"/>
        <v>0</v>
      </c>
      <c r="E198" s="9">
        <f>E125+E139+E151+E167+E182</f>
        <v>0</v>
      </c>
      <c r="F198" s="9">
        <f>F125+F139+F151+F167+F182</f>
        <v>0</v>
      </c>
      <c r="G198" s="9">
        <f>G125+G139+G151+G167+G182</f>
        <v>0</v>
      </c>
    </row>
    <row r="199" spans="1:7" ht="12.75">
      <c r="A199" s="11" t="s">
        <v>494</v>
      </c>
      <c r="B199" s="90" t="s">
        <v>74</v>
      </c>
      <c r="C199" s="71" t="s">
        <v>132</v>
      </c>
      <c r="D199" s="94">
        <f>E199+G199</f>
        <v>0</v>
      </c>
      <c r="E199" s="94">
        <f>E200</f>
        <v>0</v>
      </c>
      <c r="F199" s="94">
        <f>F200</f>
        <v>0</v>
      </c>
      <c r="G199" s="94">
        <f>G200</f>
        <v>0</v>
      </c>
    </row>
    <row r="200" spans="1:7" ht="12.75">
      <c r="A200" s="12" t="s">
        <v>368</v>
      </c>
      <c r="B200" s="84" t="s">
        <v>106</v>
      </c>
      <c r="C200" s="1"/>
      <c r="D200" s="8">
        <f t="shared" si="10"/>
        <v>0</v>
      </c>
      <c r="E200" s="94">
        <f>E127+E141+E155+E169+E184</f>
        <v>0</v>
      </c>
      <c r="F200" s="94">
        <f>F127+F141+F155+F169+F184</f>
        <v>0</v>
      </c>
      <c r="G200" s="94">
        <f>G127+G141+G155+G169+G184</f>
        <v>0</v>
      </c>
    </row>
    <row r="201" spans="1:7" ht="12.75">
      <c r="A201" s="11" t="s">
        <v>492</v>
      </c>
      <c r="B201" s="7" t="s">
        <v>145</v>
      </c>
      <c r="C201" s="71" t="s">
        <v>35</v>
      </c>
      <c r="D201" s="20">
        <f>D202</f>
        <v>0</v>
      </c>
      <c r="E201" s="20">
        <f>E202</f>
        <v>0</v>
      </c>
      <c r="F201" s="20">
        <f>F202</f>
        <v>0</v>
      </c>
      <c r="G201" s="20">
        <f>G202</f>
        <v>0</v>
      </c>
    </row>
    <row r="202" spans="1:7" ht="12.75">
      <c r="A202" s="12" t="s">
        <v>368</v>
      </c>
      <c r="B202" s="79" t="s">
        <v>401</v>
      </c>
      <c r="C202" s="7"/>
      <c r="D202" s="8">
        <f>E202+G202</f>
        <v>0</v>
      </c>
      <c r="E202" s="8">
        <f>E152</f>
        <v>0</v>
      </c>
      <c r="F202" s="8">
        <f>F152</f>
        <v>0</v>
      </c>
      <c r="G202" s="8">
        <f>G152</f>
        <v>0</v>
      </c>
    </row>
    <row r="203" spans="1:7" ht="12.75">
      <c r="A203" s="11" t="s">
        <v>62</v>
      </c>
      <c r="B203" s="6" t="s">
        <v>108</v>
      </c>
      <c r="C203" s="7"/>
      <c r="D203" s="94">
        <f>D204</f>
        <v>0</v>
      </c>
      <c r="E203" s="94">
        <f>E204</f>
        <v>0</v>
      </c>
      <c r="F203" s="94">
        <f>F204</f>
        <v>0</v>
      </c>
      <c r="G203" s="94">
        <f>G204</f>
        <v>0</v>
      </c>
    </row>
    <row r="204" spans="1:7" ht="25.5">
      <c r="A204" s="12" t="s">
        <v>63</v>
      </c>
      <c r="B204" s="116" t="s">
        <v>101</v>
      </c>
      <c r="C204" s="71" t="s">
        <v>133</v>
      </c>
      <c r="D204" s="94">
        <f>E204+G204</f>
        <v>0</v>
      </c>
      <c r="E204" s="8"/>
      <c r="F204" s="8"/>
      <c r="G204" s="8"/>
    </row>
    <row r="205" spans="1:7" ht="12.75">
      <c r="A205" s="11" t="s">
        <v>64</v>
      </c>
      <c r="B205" s="131" t="s">
        <v>579</v>
      </c>
      <c r="C205" s="308"/>
      <c r="D205" s="87">
        <f>E205+G205</f>
        <v>0</v>
      </c>
      <c r="E205" s="94">
        <f>E206</f>
        <v>0</v>
      </c>
      <c r="F205" s="94">
        <f>F206</f>
        <v>0</v>
      </c>
      <c r="G205" s="94">
        <f>G206</f>
        <v>0</v>
      </c>
    </row>
    <row r="206" spans="1:7" ht="12.75">
      <c r="A206" s="12" t="s">
        <v>65</v>
      </c>
      <c r="B206" s="7" t="s">
        <v>145</v>
      </c>
      <c r="C206" s="308"/>
      <c r="D206" s="87">
        <f>E206+G206</f>
        <v>0</v>
      </c>
      <c r="E206" s="94">
        <f>E207+E208</f>
        <v>0</v>
      </c>
      <c r="F206" s="94">
        <f>F207+F208</f>
        <v>0</v>
      </c>
      <c r="G206" s="94">
        <f>G207+G208</f>
        <v>0</v>
      </c>
    </row>
    <row r="207" spans="1:7" ht="12.75">
      <c r="A207" s="12" t="s">
        <v>126</v>
      </c>
      <c r="B207" s="114" t="s">
        <v>71</v>
      </c>
      <c r="C207" s="308"/>
      <c r="D207" s="8">
        <f>E207+G207</f>
        <v>0</v>
      </c>
      <c r="E207" s="94"/>
      <c r="F207" s="94"/>
      <c r="G207" s="94"/>
    </row>
    <row r="208" spans="1:7" ht="12.75">
      <c r="A208" s="12" t="s">
        <v>493</v>
      </c>
      <c r="B208" s="114" t="s">
        <v>72</v>
      </c>
      <c r="C208" s="91"/>
      <c r="D208" s="8">
        <f>E208+G208</f>
        <v>0</v>
      </c>
      <c r="E208" s="8"/>
      <c r="F208" s="8"/>
      <c r="G208" s="94"/>
    </row>
    <row r="209" spans="1:7" ht="12.75">
      <c r="A209" s="130" t="s">
        <v>66</v>
      </c>
      <c r="B209" s="309" t="s">
        <v>306</v>
      </c>
      <c r="C209" s="308"/>
      <c r="D209" s="20">
        <f>D210</f>
        <v>0</v>
      </c>
      <c r="E209" s="20">
        <f>E210</f>
        <v>0</v>
      </c>
      <c r="F209" s="20">
        <f>F210</f>
        <v>0</v>
      </c>
      <c r="G209" s="20">
        <f>G210</f>
        <v>0</v>
      </c>
    </row>
    <row r="210" spans="1:7" ht="12.75">
      <c r="A210" s="12" t="s">
        <v>67</v>
      </c>
      <c r="B210" s="5" t="s">
        <v>100</v>
      </c>
      <c r="C210" s="309" t="s">
        <v>131</v>
      </c>
      <c r="D210" s="8">
        <f>E210+G210</f>
        <v>0</v>
      </c>
      <c r="E210" s="8"/>
      <c r="F210" s="8"/>
      <c r="G210" s="94"/>
    </row>
    <row r="211" spans="1:7" ht="12.75">
      <c r="A211" s="11" t="s">
        <v>263</v>
      </c>
      <c r="B211" s="131" t="s">
        <v>412</v>
      </c>
      <c r="C211" s="7"/>
      <c r="D211" s="94">
        <f>E211+G211</f>
        <v>0</v>
      </c>
      <c r="E211" s="94">
        <f>E212</f>
        <v>0</v>
      </c>
      <c r="F211" s="94">
        <f>F212</f>
        <v>0</v>
      </c>
      <c r="G211" s="94">
        <f>G212</f>
        <v>0</v>
      </c>
    </row>
    <row r="212" spans="1:7" ht="38.25">
      <c r="A212" s="11" t="s">
        <v>205</v>
      </c>
      <c r="B212" s="92" t="s">
        <v>103</v>
      </c>
      <c r="C212" s="7" t="s">
        <v>135</v>
      </c>
      <c r="D212" s="8">
        <f aca="true" t="shared" si="11" ref="D212:D220">E212+G212</f>
        <v>0</v>
      </c>
      <c r="E212" s="8"/>
      <c r="F212" s="8"/>
      <c r="G212" s="8"/>
    </row>
    <row r="213" spans="1:7" ht="12.75">
      <c r="A213" s="11" t="s">
        <v>384</v>
      </c>
      <c r="B213" s="153" t="s">
        <v>22</v>
      </c>
      <c r="C213" s="688" t="s">
        <v>137</v>
      </c>
      <c r="D213" s="94">
        <f>D214</f>
        <v>0</v>
      </c>
      <c r="E213" s="94">
        <f aca="true" t="shared" si="12" ref="E213:G214">E214</f>
        <v>0</v>
      </c>
      <c r="F213" s="94">
        <f t="shared" si="12"/>
        <v>0</v>
      </c>
      <c r="G213" s="94">
        <f t="shared" si="12"/>
        <v>0</v>
      </c>
    </row>
    <row r="214" spans="1:7" ht="25.5">
      <c r="A214" s="11" t="s">
        <v>307</v>
      </c>
      <c r="B214" s="153" t="s">
        <v>180</v>
      </c>
      <c r="C214" s="690"/>
      <c r="D214" s="8">
        <f>D215</f>
        <v>0</v>
      </c>
      <c r="E214" s="8">
        <f t="shared" si="12"/>
        <v>0</v>
      </c>
      <c r="F214" s="8">
        <f t="shared" si="12"/>
        <v>0</v>
      </c>
      <c r="G214" s="8">
        <f t="shared" si="12"/>
        <v>0</v>
      </c>
    </row>
    <row r="215" spans="1:7" ht="12.75">
      <c r="A215" s="11" t="s">
        <v>308</v>
      </c>
      <c r="B215" s="308" t="s">
        <v>568</v>
      </c>
      <c r="C215" s="689"/>
      <c r="D215" s="8">
        <f>E215+G215</f>
        <v>0</v>
      </c>
      <c r="E215" s="8"/>
      <c r="F215" s="8"/>
      <c r="G215" s="8"/>
    </row>
    <row r="216" spans="1:7" ht="12.75">
      <c r="A216" s="11" t="s">
        <v>385</v>
      </c>
      <c r="B216" s="6" t="s">
        <v>127</v>
      </c>
      <c r="C216" s="7"/>
      <c r="D216" s="94">
        <f t="shared" si="11"/>
        <v>223.79999999999998</v>
      </c>
      <c r="E216" s="149">
        <f>E217+E218+E219+E220+E221+E222+E224+E225+E226+E223</f>
        <v>63.1</v>
      </c>
      <c r="F216" s="149">
        <f>F217+F218+F219+F220+F221+F222+F224+F225+F226+F223</f>
        <v>0</v>
      </c>
      <c r="G216" s="149">
        <f>G217+G218+G219+G220+G221+G222+G224+G225+G226+G223</f>
        <v>160.7</v>
      </c>
    </row>
    <row r="217" spans="1:7" ht="12.75">
      <c r="A217" s="11" t="s">
        <v>569</v>
      </c>
      <c r="B217" s="92" t="s">
        <v>100</v>
      </c>
      <c r="C217" s="7" t="s">
        <v>131</v>
      </c>
      <c r="D217" s="94">
        <f t="shared" si="11"/>
        <v>0</v>
      </c>
      <c r="E217" s="94">
        <f>E14+E88+E91+E103+E106+E109+E112+E186+E210</f>
        <v>0</v>
      </c>
      <c r="F217" s="94">
        <f>F14+F88+F91+F103+F106+F109+F112+F186+F210</f>
        <v>0</v>
      </c>
      <c r="G217" s="94">
        <f>G14+G88+G91+G103+G106+G109+G112+G186+G210</f>
        <v>0</v>
      </c>
    </row>
    <row r="218" spans="1:7" ht="25.5">
      <c r="A218" s="11" t="s">
        <v>570</v>
      </c>
      <c r="B218" s="180" t="s">
        <v>101</v>
      </c>
      <c r="C218" s="7" t="s">
        <v>133</v>
      </c>
      <c r="D218" s="94">
        <f t="shared" si="11"/>
        <v>0</v>
      </c>
      <c r="E218" s="94">
        <f>E63+E189+E204</f>
        <v>0</v>
      </c>
      <c r="F218" s="94">
        <f>F63+F189+F204</f>
        <v>0</v>
      </c>
      <c r="G218" s="94">
        <f>G63+G189+G204</f>
        <v>0</v>
      </c>
    </row>
    <row r="219" spans="1:7" ht="18.75" customHeight="1">
      <c r="A219" s="11" t="s">
        <v>571</v>
      </c>
      <c r="B219" s="92" t="s">
        <v>103</v>
      </c>
      <c r="C219" s="7" t="s">
        <v>135</v>
      </c>
      <c r="D219" s="94">
        <f t="shared" si="11"/>
        <v>0</v>
      </c>
      <c r="E219" s="94">
        <f>E24+E61+E191+E212</f>
        <v>0</v>
      </c>
      <c r="F219" s="94">
        <f>F24+F61+F191+F212</f>
        <v>0</v>
      </c>
      <c r="G219" s="94">
        <f>G24+G61+G191+G212</f>
        <v>0</v>
      </c>
    </row>
    <row r="220" spans="1:7" ht="25.5">
      <c r="A220" s="11" t="s">
        <v>572</v>
      </c>
      <c r="B220" s="116" t="s">
        <v>207</v>
      </c>
      <c r="C220" s="7" t="s">
        <v>134</v>
      </c>
      <c r="D220" s="94">
        <f t="shared" si="11"/>
        <v>63.1</v>
      </c>
      <c r="E220" s="94">
        <f>E37</f>
        <v>63.1</v>
      </c>
      <c r="F220" s="94">
        <f>F37</f>
        <v>0</v>
      </c>
      <c r="G220" s="94">
        <f>G37</f>
        <v>0</v>
      </c>
    </row>
    <row r="221" spans="1:7" ht="12.75">
      <c r="A221" s="11" t="s">
        <v>573</v>
      </c>
      <c r="B221" s="92" t="s">
        <v>107</v>
      </c>
      <c r="C221" s="7" t="s">
        <v>136</v>
      </c>
      <c r="D221" s="94">
        <f aca="true" t="shared" si="13" ref="D221:D227">E221+G221</f>
        <v>160.7</v>
      </c>
      <c r="E221" s="94">
        <f>E42</f>
        <v>0</v>
      </c>
      <c r="F221" s="94">
        <f>F42</f>
        <v>0</v>
      </c>
      <c r="G221" s="94">
        <f>G42</f>
        <v>160.7</v>
      </c>
    </row>
    <row r="222" spans="1:7" ht="25.5">
      <c r="A222" s="11" t="s">
        <v>574</v>
      </c>
      <c r="B222" s="131" t="s">
        <v>180</v>
      </c>
      <c r="C222" s="7" t="s">
        <v>137</v>
      </c>
      <c r="D222" s="94">
        <f>E222+G222</f>
        <v>0</v>
      </c>
      <c r="E222" s="94">
        <f>E197+E214</f>
        <v>0</v>
      </c>
      <c r="F222" s="94">
        <f>F197+F214</f>
        <v>0</v>
      </c>
      <c r="G222" s="94">
        <f>G197+G214</f>
        <v>0</v>
      </c>
    </row>
    <row r="223" spans="1:7" ht="12.75">
      <c r="A223" s="11" t="s">
        <v>583</v>
      </c>
      <c r="B223" s="309" t="s">
        <v>476</v>
      </c>
      <c r="C223" s="7" t="s">
        <v>176</v>
      </c>
      <c r="D223" s="94">
        <f>E223+G223</f>
        <v>0</v>
      </c>
      <c r="E223" s="94">
        <f>E59</f>
        <v>0</v>
      </c>
      <c r="F223" s="94">
        <f>F59</f>
        <v>0</v>
      </c>
      <c r="G223" s="94">
        <f>G59</f>
        <v>0</v>
      </c>
    </row>
    <row r="224" spans="1:7" ht="12.75">
      <c r="A224" s="63" t="s">
        <v>575</v>
      </c>
      <c r="B224" s="309" t="s">
        <v>74</v>
      </c>
      <c r="C224" s="70" t="s">
        <v>132</v>
      </c>
      <c r="D224" s="94">
        <f t="shared" si="13"/>
        <v>0</v>
      </c>
      <c r="E224" s="94">
        <f>E50+E199</f>
        <v>0</v>
      </c>
      <c r="F224" s="94">
        <f>F50+F199</f>
        <v>0</v>
      </c>
      <c r="G224" s="94">
        <f>G50+G199</f>
        <v>0</v>
      </c>
    </row>
    <row r="225" spans="1:7" ht="12.75">
      <c r="A225" s="11" t="s">
        <v>576</v>
      </c>
      <c r="B225" s="309" t="s">
        <v>144</v>
      </c>
      <c r="C225" s="7" t="s">
        <v>33</v>
      </c>
      <c r="D225" s="94">
        <f t="shared" si="13"/>
        <v>0</v>
      </c>
      <c r="E225" s="94">
        <f>E52</f>
        <v>0</v>
      </c>
      <c r="F225" s="20"/>
      <c r="G225" s="20"/>
    </row>
    <row r="226" spans="1:7" ht="12.75">
      <c r="A226" s="135" t="s">
        <v>577</v>
      </c>
      <c r="B226" s="7" t="s">
        <v>145</v>
      </c>
      <c r="C226" s="7" t="s">
        <v>35</v>
      </c>
      <c r="D226" s="94">
        <f t="shared" si="13"/>
        <v>0</v>
      </c>
      <c r="E226" s="20">
        <f>E55+E201+E206</f>
        <v>0</v>
      </c>
      <c r="F226" s="20">
        <f>F55+F201+F206</f>
        <v>0</v>
      </c>
      <c r="G226" s="20">
        <f>G55+G201+G206</f>
        <v>0</v>
      </c>
    </row>
    <row r="227" spans="1:7" ht="15">
      <c r="A227" s="11" t="s">
        <v>386</v>
      </c>
      <c r="B227" s="93" t="s">
        <v>445</v>
      </c>
      <c r="C227" s="7"/>
      <c r="D227" s="94">
        <f t="shared" si="13"/>
        <v>223.79999999999998</v>
      </c>
      <c r="E227" s="20">
        <f>E216-E208</f>
        <v>63.1</v>
      </c>
      <c r="F227" s="20">
        <f>F216-F208</f>
        <v>0</v>
      </c>
      <c r="G227" s="20">
        <f>G216-G208</f>
        <v>160.7</v>
      </c>
    </row>
  </sheetData>
  <sheetProtection/>
  <mergeCells count="22">
    <mergeCell ref="C213:C215"/>
    <mergeCell ref="C58:C59"/>
    <mergeCell ref="C118:C119"/>
    <mergeCell ref="C120:C123"/>
    <mergeCell ref="C132:C133"/>
    <mergeCell ref="C143:C144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60:C161"/>
    <mergeCell ref="C174:C175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2019-10-28T11:21:30Z</cp:lastPrinted>
  <dcterms:created xsi:type="dcterms:W3CDTF">2007-09-17T11:23:32Z</dcterms:created>
  <dcterms:modified xsi:type="dcterms:W3CDTF">2019-10-28T11:26:16Z</dcterms:modified>
  <cp:category/>
  <cp:version/>
  <cp:contentType/>
  <cp:contentStatus/>
</cp:coreProperties>
</file>