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2"/>
  </bookViews>
  <sheets>
    <sheet name="2018 m. pajamos" sheetId="1" r:id="rId1"/>
    <sheet name="2 pried." sheetId="2" r:id="rId2"/>
    <sheet name="3 priedas" sheetId="3" r:id="rId3"/>
    <sheet name="4 pried" sheetId="4" r:id="rId4"/>
    <sheet name="5 pried" sheetId="5" r:id="rId5"/>
    <sheet name=" 6 pried" sheetId="6" r:id="rId6"/>
    <sheet name="SB" sheetId="7" r:id="rId7"/>
    <sheet name="dot." sheetId="8" r:id="rId8"/>
    <sheet name="skol. lėšos" sheetId="9" r:id="rId9"/>
    <sheet name="Lik" sheetId="10" r:id="rId10"/>
    <sheet name="7 pried." sheetId="11" r:id="rId11"/>
    <sheet name="BĮP lik." sheetId="12" r:id="rId12"/>
    <sheet name="projektai(finans. š.)" sheetId="13" r:id="rId13"/>
  </sheets>
  <definedNames/>
  <calcPr fullCalcOnLoad="1"/>
</workbook>
</file>

<file path=xl/sharedStrings.xml><?xml version="1.0" encoding="utf-8"?>
<sst xmlns="http://schemas.openxmlformats.org/spreadsheetml/2006/main" count="3390" uniqueCount="729">
  <si>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</si>
  <si>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</si>
  <si>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</si>
  <si>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</si>
  <si>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</si>
  <si>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</si>
  <si>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</si>
  <si>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</si>
  <si>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</si>
  <si>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</si>
  <si>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</si>
  <si>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</si>
  <si>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</si>
  <si>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</si>
  <si>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</si>
  <si>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</si>
  <si>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</si>
  <si>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</si>
  <si>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</si>
  <si>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</si>
  <si>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</si>
  <si>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</si>
  <si>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</si>
  <si>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</si>
  <si>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</si>
  <si>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</si>
  <si>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</si>
  <si>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</si>
  <si>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</si>
  <si>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</si>
  <si>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</si>
  <si>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</si>
  <si>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</si>
  <si>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</si>
  <si>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</si>
  <si>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</si>
  <si>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</si>
  <si>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</si>
  <si>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</si>
  <si>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</si>
  <si>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</si>
  <si>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</si>
  <si>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</si>
  <si>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</si>
  <si>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</si>
  <si>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</si>
  <si>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</si>
  <si>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</si>
  <si>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</si>
  <si>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</si>
  <si>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</si>
  <si>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</si>
  <si>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</si>
  <si>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</si>
  <si>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</si>
  <si>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</si>
  <si>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</si>
  <si>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</si>
  <si>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</si>
  <si>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</si>
  <si>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</si>
  <si>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</si>
  <si>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</si>
  <si>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</si>
  <si>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</si>
  <si>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</si>
  <si>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</si>
  <si>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</si>
  <si>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</si>
  <si>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</si>
  <si>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</si>
  <si>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</si>
  <si>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</si>
  <si>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</si>
  <si>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</si>
  <si>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</si>
  <si>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</si>
  <si>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</si>
  <si>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</si>
  <si>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</si>
  <si>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</si>
  <si>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</si>
  <si>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</si>
  <si>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</si>
  <si>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</si>
  <si>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</si>
  <si>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</si>
  <si>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</si>
  <si>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</si>
  <si>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</si>
  <si>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</si>
  <si>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</si>
  <si>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</si>
  <si>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</si>
  <si>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</si>
  <si>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</si>
  <si>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</si>
  <si>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</si>
  <si>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</si>
  <si>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</si>
  <si>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</si>
  <si>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</si>
  <si>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</si>
  <si>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</si>
  <si>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</si>
  <si>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</si>
  <si>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</si>
  <si>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</si>
  <si>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</si>
  <si>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</si>
  <si>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</si>
  <si>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</si>
  <si>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</si>
  <si>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</si>
  <si>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</si>
  <si>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</si>
  <si>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</si>
  <si>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</si>
  <si>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</si>
  <si>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</si>
  <si>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</si>
  <si>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</si>
  <si>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</si>
  <si>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</si>
  <si>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</si>
  <si>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</si>
  <si>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</si>
  <si>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</si>
  <si>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</si>
  <si>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</si>
  <si>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</si>
  <si>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</si>
  <si>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</si>
  <si>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</si>
  <si>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</si>
  <si>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</si>
  <si>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</si>
  <si>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</si>
  <si>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</si>
  <si>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</si>
  <si>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</si>
  <si>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</si>
  <si>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</si>
  <si>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</si>
  <si>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</si>
  <si>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</si>
  <si>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</si>
  <si>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</si>
  <si>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</si>
  <si>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</si>
  <si>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</si>
  <si>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</si>
  <si>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</si>
  <si>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</si>
  <si>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</si>
  <si>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</si>
  <si>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</si>
  <si>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</si>
  <si>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</si>
  <si>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</si>
  <si>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</si>
  <si>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</si>
  <si>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</si>
  <si>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</si>
  <si>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</si>
  <si>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</si>
  <si>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</si>
  <si>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</si>
  <si>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</si>
  <si>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</si>
  <si>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</si>
  <si>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</si>
  <si>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</si>
  <si>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</si>
  <si>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</si>
  <si>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</si>
  <si>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</si>
  <si>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</si>
  <si>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</si>
  <si>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</si>
  <si>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</si>
  <si>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</si>
  <si>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</si>
  <si>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</si>
  <si>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</si>
  <si>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</si>
  <si>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</si>
  <si>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</si>
  <si>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</si>
  <si>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</si>
  <si>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</si>
  <si>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</si>
  <si>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</si>
  <si>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</si>
  <si>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</si>
  <si>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</si>
  <si>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</si>
  <si>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</si>
  <si>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</si>
  <si>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</si>
  <si>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</si>
  <si>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</si>
  <si>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</si>
  <si>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</si>
  <si>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</si>
  <si>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</si>
  <si>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</si>
  <si>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</si>
  <si>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</si>
  <si>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</si>
  <si>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</si>
  <si>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</si>
  <si>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</si>
  <si>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</si>
  <si>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</si>
  <si>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</si>
  <si>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</si>
  <si>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</si>
  <si>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</si>
  <si>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</si>
  <si>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</si>
  <si>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</si>
  <si>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</si>
  <si>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</si>
  <si>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</si>
  <si>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</si>
  <si>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</si>
  <si>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</si>
  <si>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</si>
  <si>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</si>
  <si>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</si>
  <si>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</si>
  <si>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</si>
  <si>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</si>
  <si>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</si>
  <si>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</si>
  <si>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</si>
  <si>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</si>
  <si>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</si>
  <si>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</si>
  <si>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</si>
  <si>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</si>
  <si>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</si>
  <si>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</si>
  <si>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</si>
  <si>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</si>
  <si>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</si>
  <si>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</si>
  <si>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</si>
  <si>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</si>
  <si>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</si>
  <si>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</si>
  <si>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</si>
  <si>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</si>
  <si>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</si>
  <si>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</si>
  <si>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</si>
  <si>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</si>
  <si>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</si>
  <si>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</si>
  <si>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</si>
  <si>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</si>
  <si>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</si>
  <si>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</si>
  <si>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</si>
  <si>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Valstybinėms (perduotoms savivaldybėms) funkcijoms vykdyti, iš jų:</t>
  </si>
  <si>
    <t xml:space="preserve">Žemės ūkio funkcijoms </t>
  </si>
  <si>
    <t xml:space="preserve">Vaikų ir jaunimo teisių apsaugai </t>
  </si>
  <si>
    <t>Socialinėms išmokoms ir kompensacijoms skaičiuoti ir mokėti</t>
  </si>
  <si>
    <t>Socialinei paramai mokiniams</t>
  </si>
  <si>
    <t>Socialinėms paslaugoms</t>
  </si>
  <si>
    <t>Gyventojų registro tvarkymui ir duomenų valstybės registrui teikimui</t>
  </si>
  <si>
    <t>Civilinės būklės aktų registravimui</t>
  </si>
  <si>
    <t>Civilinės saugos organizavimui</t>
  </si>
  <si>
    <t>Priešgaisrinių tarnybų organizavimui</t>
  </si>
  <si>
    <t>Valstybinės žemės ir kito valstybinio turto valdymui naudojimui ir disponavimui patikėjimo teise</t>
  </si>
  <si>
    <t>Valstybinės kalbos vartojimo ir taisyklingumo kontrolei</t>
  </si>
  <si>
    <t>Archyvinių dokumentų tvarkymui</t>
  </si>
  <si>
    <t>Mobilizacijos administravimui</t>
  </si>
  <si>
    <t>Pirminei teisinei pagalbai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</si>
  <si>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</si>
  <si>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</si>
  <si>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</si>
  <si>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</si>
  <si>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</si>
  <si>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</si>
  <si>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</si>
  <si>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</si>
  <si>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</si>
  <si>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</si>
  <si>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</si>
  <si>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</si>
  <si>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</si>
  <si>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</si>
  <si>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</si>
  <si>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</si>
  <si>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</si>
  <si>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</si>
  <si>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</si>
  <si>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</si>
  <si>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</si>
  <si>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</si>
  <si>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</si>
  <si>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</si>
  <si>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</si>
  <si>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</si>
  <si>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</si>
  <si>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</si>
  <si>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</si>
  <si>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</si>
  <si>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</si>
  <si>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</si>
  <si>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</si>
  <si>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</si>
  <si>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</si>
  <si>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</si>
  <si>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</si>
  <si>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</si>
  <si>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</si>
  <si>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</si>
  <si>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</si>
  <si>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</si>
  <si>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</si>
  <si>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</si>
  <si>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</si>
  <si>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</si>
  <si>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</si>
  <si>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</si>
  <si>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</si>
  <si>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</si>
  <si>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</si>
  <si>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</si>
  <si>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</si>
  <si>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</si>
  <si>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</si>
  <si>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</si>
  <si>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</si>
  <si>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</si>
  <si>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</si>
  <si>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</si>
  <si>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</si>
  <si>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</si>
  <si>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</si>
  <si>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</si>
  <si>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</si>
  <si>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</si>
  <si>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</si>
  <si>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</si>
  <si>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</si>
  <si>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</si>
  <si>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</si>
  <si>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</si>
  <si>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</si>
  <si>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</si>
  <si>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</si>
  <si>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</si>
  <si>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</si>
  <si>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</si>
  <si>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</si>
  <si>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</si>
  <si>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</si>
  <si>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</si>
  <si>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</si>
  <si>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</si>
  <si>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</si>
  <si>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</si>
  <si>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</si>
  <si>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</si>
  <si>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</si>
  <si>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</si>
  <si>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</si>
  <si>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Biudžetinių įstaigų pajamos</t>
  </si>
  <si>
    <t>Būsto nuomos ar išperkamosios būsto nuomos mokesčių dalies kompensacijai</t>
  </si>
  <si>
    <t>sprendimo Nr. T1-XX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</si>
  <si>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</si>
  <si>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</si>
  <si>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</si>
  <si>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</si>
  <si>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</si>
  <si>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</si>
  <si>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</si>
  <si>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</si>
  <si>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</si>
  <si>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</si>
  <si>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</si>
  <si>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</si>
  <si>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</si>
  <si>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</si>
  <si>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</si>
  <si>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</si>
  <si>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</si>
  <si>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</si>
  <si>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</si>
  <si>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</si>
  <si>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</si>
  <si>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</si>
  <si>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</si>
  <si>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</si>
  <si>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</si>
  <si>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</si>
  <si>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</si>
  <si>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</si>
  <si>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</si>
  <si>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</si>
  <si>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</si>
  <si>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</si>
  <si>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</si>
  <si>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</si>
  <si>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</si>
  <si>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</si>
  <si>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</si>
  <si>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</si>
  <si>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</si>
  <si>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</si>
  <si>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</si>
  <si>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</si>
  <si>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</si>
  <si>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</si>
  <si>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</si>
  <si>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</si>
  <si>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</si>
  <si>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</si>
  <si>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</si>
  <si>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</si>
  <si>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</si>
  <si>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</si>
  <si>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</si>
  <si>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</si>
  <si>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</si>
  <si>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Rietavo miesto Daržų gatvės atkarpos nuo Žaliosios iki Palangos gatvės techninių parametrų gerinimas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</si>
  <si>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</si>
  <si>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</si>
  <si>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</si>
  <si>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</si>
  <si>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</si>
  <si>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</si>
  <si>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</si>
  <si>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</si>
  <si>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</si>
  <si>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</si>
  <si>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</si>
  <si>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</si>
  <si>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</si>
  <si>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</si>
  <si>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</si>
  <si>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</si>
  <si>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</si>
  <si>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</si>
  <si>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</si>
  <si>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</si>
  <si>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</si>
  <si>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</si>
  <si>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</si>
  <si>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</si>
  <si>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</si>
  <si>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</si>
  <si>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</si>
  <si>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</si>
  <si>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</si>
  <si>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</si>
  <si>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</si>
  <si>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</si>
  <si>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</si>
  <si>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</si>
  <si>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</si>
  <si>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</si>
  <si>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</si>
  <si>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</si>
  <si>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Modernios edukacinės aplinkos kūrimas Rietavo Lauryno Ivinskio gimnazijoje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</si>
  <si>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</si>
  <si>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</si>
  <si>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</si>
  <si>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</si>
  <si>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</si>
  <si>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</si>
  <si>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</si>
  <si>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</si>
  <si>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</si>
  <si>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</si>
  <si>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</si>
  <si>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t>Kintamoji dalis</t>
  </si>
  <si>
    <t xml:space="preserve"> 2018 M. RIETAVO SAVIVALDYBĖS BIUDŽETO PAJAMOS</t>
  </si>
  <si>
    <t>Kompleksinės paslaugos kiekvienai Rietavo savivaldybės šeimai (Eur)</t>
  </si>
  <si>
    <t>Likučiai metų pradžioje, skirti išlaidoms dengti</t>
  </si>
  <si>
    <t>Anglies dvideginio mažinimas logistikoje (VRM - Nr. STHB.03.01.00-SE-008/15 ─ 1,397 tūkst. Eur)</t>
  </si>
  <si>
    <t>Rietavo sav. Tverų gimnazija</t>
  </si>
  <si>
    <t>Užimtumo didinimo programai įgyvendinti</t>
  </si>
  <si>
    <t>PAVADINIMAS</t>
  </si>
  <si>
    <t>02 08</t>
  </si>
  <si>
    <t>03 29</t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</si>
  <si>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</si>
  <si>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</si>
  <si>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</si>
  <si>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</si>
  <si>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</si>
  <si>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</si>
  <si>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</si>
  <si>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</si>
  <si>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</si>
  <si>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</si>
  <si>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GRĮŽO</t>
  </si>
  <si>
    <t>tūkst. Eur</t>
  </si>
  <si>
    <t xml:space="preserve"> Rietavo Oginskių kultūros istorijos muziejaus kompleksinis sutvarkymas ir pritaikymas kultūrinėms, edukacinėms reikmėms </t>
  </si>
  <si>
    <t xml:space="preserve">Pastato Parko g. 10 Rietave, renovacija, pritaikant jį Rietavo Mykolo Kleopo Oginskio meno mokyklos veiklai </t>
  </si>
  <si>
    <t>Skolintos lėšos</t>
  </si>
  <si>
    <t>Iš viso su skolintomis lėšomis</t>
  </si>
  <si>
    <t>Rietavo savivaldybės tarybos</t>
  </si>
  <si>
    <t>6.6.1.1.</t>
  </si>
  <si>
    <t>Keliai</t>
  </si>
  <si>
    <t>Specialioji tikslinė dotacija, iš jų:</t>
  </si>
  <si>
    <t xml:space="preserve">Vietinės reikšmės keliams (gatvėms) tiesti, rekonstruoti, taisyti (remontuoti), prižiūrėti ir saugaus eismo sąlygoms užtikrinti </t>
  </si>
  <si>
    <t>PAJAMOS</t>
  </si>
  <si>
    <t>Rietavo Lauryno Ivinskio gimnazijos pastato Rietave, Daržų g. 1, sporto salės priestato statybai</t>
  </si>
  <si>
    <t>05 24</t>
  </si>
  <si>
    <t>Medingėnų seniūnijos Užpelių k. Užpelių ir Kalnelio gatvių dangos kapitalinis remontas</t>
  </si>
  <si>
    <t>2.2.</t>
  </si>
  <si>
    <t>3.2.</t>
  </si>
  <si>
    <t>3.3.</t>
  </si>
  <si>
    <t>4.2.</t>
  </si>
  <si>
    <t>4.3.</t>
  </si>
  <si>
    <t>6.2.</t>
  </si>
  <si>
    <t>6.3.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</si>
  <si>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</si>
  <si>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</si>
  <si>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</si>
  <si>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</si>
  <si>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</si>
  <si>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</si>
  <si>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</si>
  <si>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</si>
  <si>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</si>
  <si>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</si>
  <si>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</si>
  <si>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</si>
  <si>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</si>
  <si>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</si>
  <si>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</si>
  <si>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</si>
  <si>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</si>
  <si>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</si>
  <si>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</si>
  <si>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</si>
  <si>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</si>
  <si>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</si>
  <si>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</si>
  <si>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</si>
  <si>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</si>
  <si>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</si>
  <si>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</si>
  <si>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</si>
  <si>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</si>
  <si>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</si>
  <si>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 xml:space="preserve">11.12. </t>
  </si>
  <si>
    <t>11.13.</t>
  </si>
  <si>
    <t>11.14.</t>
  </si>
  <si>
    <t>12.2.</t>
  </si>
  <si>
    <t>12.3.</t>
  </si>
  <si>
    <t xml:space="preserve">Vietinės reikšmės keliams (gatvių) tikslinis finansavimas (VIP) </t>
  </si>
  <si>
    <t>14.6.</t>
  </si>
  <si>
    <t>11.15.</t>
  </si>
  <si>
    <t>Daugėdų seniūnijos Gudalių gatvės apšvietimo įrengimas (Keliai)</t>
  </si>
  <si>
    <t>Tūkst. Eur</t>
  </si>
  <si>
    <t>KELIAI</t>
  </si>
  <si>
    <t>Savivaldybės biudžetas</t>
  </si>
  <si>
    <t>Savivaldybės erdvinių duomenų rinkinio tvarkymo funkcijai įgyvendinti</t>
  </si>
  <si>
    <t>RIETAVO SAVIVALDYBĖS VYKDOMŲ PROJEKTŲ SĄRAŠAS</t>
  </si>
  <si>
    <t xml:space="preserve">06 21 </t>
  </si>
  <si>
    <t>06 21</t>
  </si>
  <si>
    <t>04 25</t>
  </si>
  <si>
    <t>04 PROGRAMA</t>
  </si>
  <si>
    <t>Europos Sąjungos finansinės paramos lėšos</t>
  </si>
  <si>
    <t>Specialiji tikslinė dotacija</t>
  </si>
  <si>
    <t>Paskola</t>
  </si>
  <si>
    <t>04 programa iš viso</t>
  </si>
  <si>
    <t>KELIAI- 05 PROGRAMA</t>
  </si>
  <si>
    <t>Rietavo seniūnijos Giliogirio kaimo gatvių apšvietimas</t>
  </si>
  <si>
    <t>Rietavo miesto Vatušių gatvės apšvietimas</t>
  </si>
  <si>
    <t xml:space="preserve">Daugėdų seniūnijos Gudalių gatvės apšvietimo įrengimas </t>
  </si>
  <si>
    <t>Keliams (VIP-82,8)</t>
  </si>
  <si>
    <t>04 05</t>
  </si>
  <si>
    <t>5 programa</t>
  </si>
  <si>
    <t>Jūros upės kraštovaizdžio formavimas Rietavo mieste</t>
  </si>
  <si>
    <t>Socialinių paslaugų infrastruktūra (Išlaidos)</t>
  </si>
  <si>
    <t>Dalinis išlaidų kompensavimas renovuojant daugiabučius namus (išlaidos)</t>
  </si>
  <si>
    <t>Projektų draudimo ir kitos išlaidos</t>
  </si>
  <si>
    <t>Su  26,9</t>
  </si>
  <si>
    <t>5 programa iš viso</t>
  </si>
  <si>
    <t>5 programa su keliais</t>
  </si>
  <si>
    <t xml:space="preserve">Neformalaus vaikų švietimopaslaugų plėtra </t>
  </si>
  <si>
    <t>Aplinkos apsaugė rėmimo programa</t>
  </si>
  <si>
    <t>Anglies dvideginio mažinimas logistikoje</t>
  </si>
  <si>
    <t>Integralio pagalbos į namus teikimas</t>
  </si>
  <si>
    <t>IŠ VISO</t>
  </si>
  <si>
    <t>07 12</t>
  </si>
  <si>
    <t>Viso projekt.</t>
  </si>
  <si>
    <t>Dalies išlaidų kompensavimas įrengiant daugiabučių namų kiemuoseautomobilių stovėjimo aikšteles</t>
  </si>
  <si>
    <t>12.4.</t>
  </si>
  <si>
    <t>12.5.</t>
  </si>
  <si>
    <t>4 priedas</t>
  </si>
  <si>
    <t xml:space="preserve">RIETAVO SAVIVALDYBĖS 2018 METŲ SPECIALIOSIOS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</si>
  <si>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</si>
  <si>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</si>
  <si>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</si>
  <si>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</si>
  <si>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</si>
  <si>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</si>
  <si>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</si>
  <si>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</si>
  <si>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</si>
  <si>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</si>
  <si>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</si>
  <si>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</si>
  <si>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</si>
  <si>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</si>
  <si>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</si>
  <si>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</si>
  <si>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</si>
  <si>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</si>
  <si>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</si>
  <si>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</si>
  <si>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</si>
  <si>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</si>
  <si>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Savivaldybės erdvinių duo-menų tvarky-mas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</si>
  <si>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</si>
  <si>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</si>
  <si>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</si>
  <si>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</si>
  <si>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>Visuo-menės sveikatos stiprini-mas ir stebė-sena</t>
  </si>
  <si>
    <t>Administracija</t>
  </si>
  <si>
    <t xml:space="preserve">išlaidoms </t>
  </si>
  <si>
    <t>darbo užmokesčiui</t>
  </si>
  <si>
    <t>Sveikatos, soc. paramos ir rūpybos sk.</t>
  </si>
  <si>
    <t>Priešgaisrinė tarnyba</t>
  </si>
  <si>
    <t>DU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</si>
  <si>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</si>
  <si>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mokinio krepšelis (mokymo lėšos)</t>
  </si>
  <si>
    <t>2 priedas</t>
  </si>
  <si>
    <t xml:space="preserve">IŠ SAVIVALDYBĖS BIUDŽETO IŠLAIKOMŲ ĮSTAIGŲ </t>
  </si>
  <si>
    <t>PAJAMŲ UŽ TEIKIAMAS PASLAUGAS IR PATALPŲ NUOMĄ</t>
  </si>
  <si>
    <t>ĮMOKOS Į SAVIVALDYBĖS 2018 METŲ BIUDŽETĄ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</si>
  <si>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</si>
  <si>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</si>
  <si>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</si>
  <si>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</si>
  <si>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</si>
  <si>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</si>
  <si>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</si>
  <si>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</si>
  <si>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</si>
  <si>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</si>
  <si>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</si>
  <si>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6.4.</t>
  </si>
  <si>
    <t xml:space="preserve">Iš viso </t>
  </si>
  <si>
    <t xml:space="preserve">7 priedas </t>
  </si>
  <si>
    <t xml:space="preserve">2018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</si>
  <si>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</si>
  <si>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</si>
  <si>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</si>
  <si>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</si>
  <si>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</si>
  <si>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</si>
  <si>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</si>
  <si>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</si>
  <si>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</si>
  <si>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</si>
  <si>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</si>
  <si>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</si>
  <si>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</si>
  <si>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</si>
  <si>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</si>
  <si>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Rietavo savivaldybės Tverų seniūnijos Piliakalnio gatvės kapitalinis remontas</t>
  </si>
  <si>
    <t>Modernios edukacinės erdvės kūrimas Rietavo Lauryno Ivinskio gimnazijoje</t>
  </si>
  <si>
    <t>11.16.</t>
  </si>
  <si>
    <t>Rietavo savivaldybės Tverų seniūnijos Tauravo kaimo Tverų, Dvaro ir Jurginų gatvių   kapitalinis remontas</t>
  </si>
  <si>
    <t>Mokinio krepšeliui finansuoti (mokymo lėšos)</t>
  </si>
  <si>
    <t>Asmens svei-katos priežiū-ros kokybės užtikrini-mas</t>
  </si>
  <si>
    <t xml:space="preserve">Mok-inių sveik-atos prie-žiūra </t>
  </si>
  <si>
    <t>Jauni-mo teisių apsau-ga</t>
  </si>
  <si>
    <t>Užim-tumo didini-mo progra-ma</t>
  </si>
  <si>
    <t xml:space="preserve">8 priedas </t>
  </si>
  <si>
    <t xml:space="preserve">2017 METŲ ĮSTAIGŲ PAJAMŲ UŽ TEIKIAMAS PASLAUGAS IR PATALPŲ NUOMOS LIKUČIŲ </t>
  </si>
  <si>
    <t>Seniūnijos iš viso</t>
  </si>
  <si>
    <t xml:space="preserve"> Iš viso Savivaldybės veiklos funkcijų vykdymo, strategijos formavimo ir įgyvendinimo programai</t>
  </si>
  <si>
    <t>Rietavo lopšelis - darželis</t>
  </si>
  <si>
    <t>09 20</t>
  </si>
  <si>
    <t xml:space="preserve">Rietavo savivaldybės Tverų seniūnijos Tauravo kaimo Tverų, Dvaro ir Jurginų gatvių kapitalinis remontas“  </t>
  </si>
  <si>
    <t>Vietinės reikšmės keliams (gatvėms) tiesti, rekonstruoti, taisyti (remontuoti), prižiūrėti ir saugaus eismo sąlygoms užtikrinti (rez. lėšos)</t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</si>
  <si>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</si>
  <si>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</si>
  <si>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Poilsio ir rekreacijos zonos įrengimas šalia Rietavo kunigaikščių Oginskių dvarvietės</t>
    </r>
  </si>
  <si>
    <r>
      <t xml:space="preserve">Dalies pastato Plungės g. 18, Rietave, pritaikymas socialinio būsto reikmėms </t>
    </r>
    <r>
      <rPr>
        <sz val="8"/>
        <color indexed="10"/>
        <rFont val="Arial"/>
        <family val="2"/>
      </rPr>
      <t>(Lik.-20,247)</t>
    </r>
  </si>
  <si>
    <r>
      <t xml:space="preserve">Savarankiško gyvenimo namų steigimas </t>
    </r>
    <r>
      <rPr>
        <sz val="8"/>
        <color indexed="10"/>
        <rFont val="Arial"/>
        <family val="2"/>
      </rPr>
      <t>(Lik.-0,9)</t>
    </r>
  </si>
  <si>
    <t>Kompleks. paslaugos kiekvienai Rietavo savivaldybės šeimai</t>
  </si>
  <si>
    <t>11.17.</t>
  </si>
  <si>
    <t>Rietavo savivaldybės Rietavo seniūnijos Girėnų, Labardžių ir Žadvainių kaimo gatvių apšvietimo įrengimas</t>
  </si>
  <si>
    <t>Specialioji tikslinė dotacija (33+34)</t>
  </si>
  <si>
    <t>Dotacijos  (32+57+75)</t>
  </si>
  <si>
    <t>11.18.</t>
  </si>
  <si>
    <t xml:space="preserve"> "Sveikos gyvensenos skatinimas Rietavo savivaldybėje"</t>
  </si>
  <si>
    <t>10 25/11 22</t>
  </si>
  <si>
    <t>sprendimo Nr. T1-13</t>
  </si>
  <si>
    <t>5 priedas</t>
  </si>
  <si>
    <t xml:space="preserve">2018 METŲ SPECIALIOSIOS TIKSLINĖS DOTACIJOS MOKINIO KREPŠELIUI </t>
  </si>
  <si>
    <t xml:space="preserve">FINANSUOTI PASKIRSTYMAS </t>
  </si>
  <si>
    <t>Ekono-minė klasifi-kacija</t>
  </si>
  <si>
    <t>Asignavimų valdytojai ir visuomenės ugdymo programa</t>
  </si>
  <si>
    <t>Asignavimų iš viso</t>
  </si>
  <si>
    <t>mokinio krepšelis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</si>
  <si>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</si>
  <si>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</si>
  <si>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Paminklosauga</t>
  </si>
  <si>
    <t xml:space="preserve">                                                                           2018 m. gruodžio 13 d.</t>
  </si>
  <si>
    <t>2018 m. gruodžio 13 d.</t>
  </si>
  <si>
    <t>Kokybiškos integralios pagalbos sukūrimas ir teikimas Rietavo savivaldybėje</t>
  </si>
  <si>
    <t>Viešosios erdvės su prieigomis sutvarkymas Rietavo miesto Laisvės gatvėje, įrengiant žemės ūkio produktų turgelį</t>
  </si>
  <si>
    <t>12.6.</t>
  </si>
  <si>
    <r>
      <t>Dotacija,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skirta mokytojų dirbančių pagal neformaliojo vaikų švietimo programą </t>
    </r>
  </si>
  <si>
    <t xml:space="preserve">Dotacija, skirta pedagoginių darbuotojų skaičiaus optimizavimui </t>
  </si>
  <si>
    <t>grąž. (gruod)</t>
  </si>
  <si>
    <t>grąž. Lap.)</t>
  </si>
  <si>
    <t>Archyvinių dokumentų tvarkymas</t>
  </si>
  <si>
    <t>12 13</t>
  </si>
  <si>
    <t>11 22</t>
  </si>
  <si>
    <t>Gyvenamo daugiabučio Parko g.3 renovacijos investicijų projektui</t>
  </si>
  <si>
    <t>Sveikos gyvensenos skatinimas Rietavo savivaldybėje</t>
  </si>
  <si>
    <t>Kompensacijos šaltam vandeniui</t>
  </si>
  <si>
    <t>Kompensacijos šildymui</t>
  </si>
  <si>
    <t>Kompensacijos kietam kurui</t>
  </si>
  <si>
    <t>Kompensacijos karštam vandeniui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</si>
</sst>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1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49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8" tint="-0.24997000396251678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76" fillId="0" borderId="10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174" fontId="76" fillId="0" borderId="11" xfId="0" applyNumberFormat="1" applyFont="1" applyFill="1" applyBorder="1" applyAlignment="1">
      <alignment horizontal="right"/>
    </xf>
    <xf numFmtId="174" fontId="76" fillId="0" borderId="11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11" xfId="0" applyFont="1" applyFill="1" applyBorder="1" applyAlignment="1">
      <alignment horizontal="right"/>
    </xf>
    <xf numFmtId="0" fontId="76" fillId="0" borderId="11" xfId="0" applyFont="1" applyFill="1" applyBorder="1" applyAlignment="1">
      <alignment horizontal="right"/>
    </xf>
    <xf numFmtId="0" fontId="76" fillId="0" borderId="12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79" fillId="0" borderId="10" xfId="0" applyFont="1" applyFill="1" applyBorder="1" applyAlignment="1">
      <alignment horizontal="right"/>
    </xf>
    <xf numFmtId="0" fontId="79" fillId="0" borderId="14" xfId="0" applyFont="1" applyFill="1" applyBorder="1" applyAlignment="1">
      <alignment horizontal="right"/>
    </xf>
    <xf numFmtId="0" fontId="76" fillId="0" borderId="15" xfId="0" applyFont="1" applyFill="1" applyBorder="1" applyAlignment="1">
      <alignment horizontal="right"/>
    </xf>
    <xf numFmtId="0" fontId="76" fillId="0" borderId="10" xfId="0" applyFont="1" applyFill="1" applyBorder="1" applyAlignment="1">
      <alignment horizontal="right"/>
    </xf>
    <xf numFmtId="0" fontId="76" fillId="0" borderId="16" xfId="0" applyFont="1" applyFill="1" applyBorder="1" applyAlignment="1">
      <alignment horizontal="left"/>
    </xf>
    <xf numFmtId="174" fontId="79" fillId="0" borderId="11" xfId="0" applyNumberFormat="1" applyFont="1" applyFill="1" applyBorder="1" applyAlignment="1">
      <alignment/>
    </xf>
    <xf numFmtId="174" fontId="76" fillId="0" borderId="17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 horizontal="right"/>
    </xf>
    <xf numFmtId="174" fontId="76" fillId="0" borderId="10" xfId="0" applyNumberFormat="1" applyFont="1" applyFill="1" applyBorder="1" applyAlignment="1">
      <alignment horizontal="right"/>
    </xf>
    <xf numFmtId="174" fontId="80" fillId="0" borderId="11" xfId="0" applyNumberFormat="1" applyFont="1" applyFill="1" applyBorder="1" applyAlignment="1">
      <alignment/>
    </xf>
    <xf numFmtId="0" fontId="76" fillId="0" borderId="10" xfId="0" applyFont="1" applyFill="1" applyBorder="1" applyAlignment="1">
      <alignment horizontal="left"/>
    </xf>
    <xf numFmtId="174" fontId="79" fillId="0" borderId="11" xfId="0" applyNumberFormat="1" applyFont="1" applyFill="1" applyBorder="1" applyAlignment="1">
      <alignment wrapText="1"/>
    </xf>
    <xf numFmtId="174" fontId="76" fillId="0" borderId="13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/>
    </xf>
    <xf numFmtId="174" fontId="79" fillId="0" borderId="17" xfId="0" applyNumberFormat="1" applyFont="1" applyFill="1" applyBorder="1" applyAlignment="1">
      <alignment/>
    </xf>
    <xf numFmtId="174" fontId="79" fillId="0" borderId="13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174" fontId="79" fillId="0" borderId="13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2" fontId="76" fillId="0" borderId="17" xfId="0" applyNumberFormat="1" applyFont="1" applyFill="1" applyBorder="1" applyAlignment="1">
      <alignment/>
    </xf>
    <xf numFmtId="1" fontId="76" fillId="0" borderId="17" xfId="0" applyNumberFormat="1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82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83" fillId="0" borderId="0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right"/>
    </xf>
    <xf numFmtId="0" fontId="80" fillId="0" borderId="18" xfId="0" applyFont="1" applyFill="1" applyBorder="1" applyAlignment="1">
      <alignment wrapText="1"/>
    </xf>
    <xf numFmtId="174" fontId="82" fillId="0" borderId="11" xfId="0" applyNumberFormat="1" applyFont="1" applyFill="1" applyBorder="1" applyAlignment="1">
      <alignment horizontal="right"/>
    </xf>
    <xf numFmtId="0" fontId="82" fillId="0" borderId="11" xfId="0" applyFont="1" applyFill="1" applyBorder="1" applyAlignment="1">
      <alignment vertical="top" wrapText="1"/>
    </xf>
    <xf numFmtId="174" fontId="82" fillId="0" borderId="11" xfId="0" applyNumberFormat="1" applyFont="1" applyFill="1" applyBorder="1" applyAlignment="1">
      <alignment/>
    </xf>
    <xf numFmtId="0" fontId="80" fillId="0" borderId="19" xfId="0" applyFont="1" applyFill="1" applyBorder="1" applyAlignment="1">
      <alignment wrapText="1"/>
    </xf>
    <xf numFmtId="174" fontId="80" fillId="0" borderId="11" xfId="0" applyNumberFormat="1" applyFont="1" applyFill="1" applyBorder="1" applyAlignment="1">
      <alignment horizontal="right" vertical="top" wrapText="1"/>
    </xf>
    <xf numFmtId="0" fontId="82" fillId="0" borderId="18" xfId="0" applyFont="1" applyFill="1" applyBorder="1" applyAlignment="1">
      <alignment vertical="top" wrapText="1"/>
    </xf>
    <xf numFmtId="0" fontId="80" fillId="0" borderId="0" xfId="0" applyFont="1" applyFill="1" applyBorder="1" applyAlignment="1">
      <alignment wrapText="1"/>
    </xf>
    <xf numFmtId="0" fontId="82" fillId="0" borderId="20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horizontal="right"/>
    </xf>
    <xf numFmtId="0" fontId="82" fillId="0" borderId="10" xfId="0" applyFont="1" applyFill="1" applyBorder="1" applyAlignment="1">
      <alignment vertical="top" wrapText="1"/>
    </xf>
    <xf numFmtId="0" fontId="84" fillId="0" borderId="0" xfId="0" applyFont="1" applyFill="1" applyAlignment="1">
      <alignment wrapText="1"/>
    </xf>
    <xf numFmtId="0" fontId="82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/>
    </xf>
    <xf numFmtId="0" fontId="82" fillId="0" borderId="15" xfId="0" applyFont="1" applyFill="1" applyBorder="1" applyAlignment="1">
      <alignment horizontal="right"/>
    </xf>
    <xf numFmtId="174" fontId="82" fillId="0" borderId="17" xfId="0" applyNumberFormat="1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78" fillId="0" borderId="0" xfId="0" applyFont="1" applyFill="1" applyBorder="1" applyAlignment="1">
      <alignment horizontal="left"/>
    </xf>
    <xf numFmtId="0" fontId="86" fillId="0" borderId="0" xfId="0" applyFont="1" applyFill="1" applyAlignment="1">
      <alignment/>
    </xf>
    <xf numFmtId="0" fontId="76" fillId="0" borderId="13" xfId="0" applyFont="1" applyFill="1" applyBorder="1" applyAlignment="1">
      <alignment/>
    </xf>
    <xf numFmtId="0" fontId="79" fillId="0" borderId="12" xfId="0" applyFont="1" applyFill="1" applyBorder="1" applyAlignment="1">
      <alignment horizontal="right"/>
    </xf>
    <xf numFmtId="0" fontId="87" fillId="0" borderId="13" xfId="0" applyFont="1" applyFill="1" applyBorder="1" applyAlignment="1">
      <alignment wrapText="1"/>
    </xf>
    <xf numFmtId="0" fontId="76" fillId="0" borderId="21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76" fillId="0" borderId="22" xfId="0" applyFont="1" applyFill="1" applyBorder="1" applyAlignment="1">
      <alignment horizontal="right"/>
    </xf>
    <xf numFmtId="0" fontId="79" fillId="0" borderId="13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174" fontId="76" fillId="0" borderId="23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174" fontId="76" fillId="0" borderId="0" xfId="0" applyNumberFormat="1" applyFont="1" applyFill="1" applyBorder="1" applyAlignment="1">
      <alignment/>
    </xf>
    <xf numFmtId="0" fontId="79" fillId="0" borderId="13" xfId="0" applyFont="1" applyFill="1" applyBorder="1" applyAlignment="1">
      <alignment wrapText="1"/>
    </xf>
    <xf numFmtId="0" fontId="79" fillId="0" borderId="16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81" fillId="0" borderId="11" xfId="0" applyFont="1" applyFill="1" applyBorder="1" applyAlignment="1">
      <alignment horizontal="right"/>
    </xf>
    <xf numFmtId="0" fontId="76" fillId="0" borderId="1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9" fillId="0" borderId="15" xfId="0" applyFont="1" applyFill="1" applyBorder="1" applyAlignment="1">
      <alignment horizontal="right"/>
    </xf>
    <xf numFmtId="0" fontId="79" fillId="0" borderId="10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0" fontId="76" fillId="0" borderId="0" xfId="0" applyFont="1" applyFill="1" applyAlignment="1">
      <alignment/>
    </xf>
    <xf numFmtId="174" fontId="79" fillId="0" borderId="17" xfId="0" applyNumberFormat="1" applyFont="1" applyFill="1" applyBorder="1" applyAlignment="1">
      <alignment horizontal="right"/>
    </xf>
    <xf numFmtId="0" fontId="79" fillId="0" borderId="22" xfId="0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6" xfId="0" applyFont="1" applyFill="1" applyBorder="1" applyAlignment="1">
      <alignment horizontal="left"/>
    </xf>
    <xf numFmtId="0" fontId="79" fillId="0" borderId="11" xfId="0" applyFont="1" applyFill="1" applyBorder="1" applyAlignment="1">
      <alignment wrapText="1"/>
    </xf>
    <xf numFmtId="0" fontId="88" fillId="0" borderId="11" xfId="0" applyFont="1" applyFill="1" applyBorder="1" applyAlignment="1">
      <alignment wrapText="1"/>
    </xf>
    <xf numFmtId="174" fontId="79" fillId="0" borderId="11" xfId="0" applyNumberFormat="1" applyFont="1" applyFill="1" applyBorder="1" applyAlignment="1">
      <alignment horizontal="right"/>
    </xf>
    <xf numFmtId="174" fontId="76" fillId="0" borderId="13" xfId="0" applyNumberFormat="1" applyFont="1" applyFill="1" applyBorder="1" applyAlignment="1">
      <alignment horizontal="right"/>
    </xf>
    <xf numFmtId="174" fontId="76" fillId="0" borderId="17" xfId="0" applyNumberFormat="1" applyFont="1" applyFill="1" applyBorder="1" applyAlignment="1">
      <alignment horizontal="right"/>
    </xf>
    <xf numFmtId="0" fontId="79" fillId="0" borderId="21" xfId="0" applyFont="1" applyFill="1" applyBorder="1" applyAlignment="1">
      <alignment/>
    </xf>
    <xf numFmtId="174" fontId="76" fillId="0" borderId="21" xfId="0" applyNumberFormat="1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174" fontId="81" fillId="0" borderId="11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174" fontId="76" fillId="0" borderId="24" xfId="0" applyNumberFormat="1" applyFont="1" applyFill="1" applyBorder="1" applyAlignment="1">
      <alignment/>
    </xf>
    <xf numFmtId="0" fontId="82" fillId="0" borderId="12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horizontal="center"/>
    </xf>
    <xf numFmtId="0" fontId="82" fillId="0" borderId="16" xfId="0" applyFont="1" applyFill="1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9" fillId="0" borderId="22" xfId="0" applyFont="1" applyFill="1" applyBorder="1" applyAlignment="1">
      <alignment wrapText="1"/>
    </xf>
    <xf numFmtId="0" fontId="76" fillId="0" borderId="13" xfId="0" applyFont="1" applyFill="1" applyBorder="1" applyAlignment="1">
      <alignment/>
    </xf>
    <xf numFmtId="0" fontId="76" fillId="0" borderId="12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/>
    </xf>
    <xf numFmtId="0" fontId="76" fillId="0" borderId="0" xfId="0" applyFont="1" applyFill="1" applyAlignment="1">
      <alignment wrapText="1"/>
    </xf>
    <xf numFmtId="0" fontId="76" fillId="0" borderId="12" xfId="0" applyFont="1" applyFill="1" applyBorder="1" applyAlignment="1">
      <alignment horizontal="left"/>
    </xf>
    <xf numFmtId="0" fontId="79" fillId="0" borderId="15" xfId="0" applyFont="1" applyFill="1" applyBorder="1" applyAlignment="1">
      <alignment/>
    </xf>
    <xf numFmtId="0" fontId="79" fillId="0" borderId="15" xfId="0" applyFont="1" applyFill="1" applyBorder="1" applyAlignment="1">
      <alignment wrapText="1"/>
    </xf>
    <xf numFmtId="0" fontId="76" fillId="0" borderId="22" xfId="0" applyFont="1" applyFill="1" applyBorder="1" applyAlignment="1">
      <alignment/>
    </xf>
    <xf numFmtId="0" fontId="76" fillId="0" borderId="12" xfId="0" applyFont="1" applyFill="1" applyBorder="1" applyAlignment="1">
      <alignment wrapText="1"/>
    </xf>
    <xf numFmtId="0" fontId="89" fillId="0" borderId="0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22" xfId="0" applyFont="1" applyFill="1" applyBorder="1" applyAlignment="1">
      <alignment wrapText="1"/>
    </xf>
    <xf numFmtId="0" fontId="88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wrapText="1"/>
    </xf>
    <xf numFmtId="0" fontId="79" fillId="0" borderId="11" xfId="0" applyFont="1" applyFill="1" applyBorder="1" applyAlignment="1">
      <alignment horizontal="left" vertical="center"/>
    </xf>
    <xf numFmtId="0" fontId="76" fillId="0" borderId="24" xfId="0" applyFont="1" applyFill="1" applyBorder="1" applyAlignment="1">
      <alignment horizontal="right"/>
    </xf>
    <xf numFmtId="174" fontId="76" fillId="0" borderId="21" xfId="0" applyNumberFormat="1" applyFont="1" applyFill="1" applyBorder="1" applyAlignment="1">
      <alignment horizontal="right"/>
    </xf>
    <xf numFmtId="174" fontId="81" fillId="0" borderId="17" xfId="0" applyNumberFormat="1" applyFont="1" applyFill="1" applyBorder="1" applyAlignment="1">
      <alignment horizontal="right"/>
    </xf>
    <xf numFmtId="0" fontId="76" fillId="0" borderId="15" xfId="0" applyFont="1" applyFill="1" applyBorder="1" applyAlignment="1">
      <alignment wrapText="1"/>
    </xf>
    <xf numFmtId="0" fontId="82" fillId="0" borderId="11" xfId="0" applyFont="1" applyFill="1" applyBorder="1" applyAlignment="1">
      <alignment/>
    </xf>
    <xf numFmtId="0" fontId="82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right"/>
    </xf>
    <xf numFmtId="0" fontId="79" fillId="0" borderId="24" xfId="0" applyFont="1" applyFill="1" applyBorder="1" applyAlignment="1">
      <alignment wrapText="1"/>
    </xf>
    <xf numFmtId="0" fontId="80" fillId="0" borderId="11" xfId="0" applyFont="1" applyFill="1" applyBorder="1" applyAlignment="1">
      <alignment horizontal="right"/>
    </xf>
    <xf numFmtId="0" fontId="80" fillId="0" borderId="13" xfId="0" applyFont="1" applyFill="1" applyBorder="1" applyAlignment="1">
      <alignment horizontal="left" wrapText="1"/>
    </xf>
    <xf numFmtId="0" fontId="80" fillId="0" borderId="11" xfId="0" applyFont="1" applyFill="1" applyBorder="1" applyAlignment="1">
      <alignment wrapText="1"/>
    </xf>
    <xf numFmtId="0" fontId="79" fillId="0" borderId="0" xfId="0" applyFont="1" applyFill="1" applyAlignment="1">
      <alignment horizontal="right"/>
    </xf>
    <xf numFmtId="0" fontId="80" fillId="0" borderId="0" xfId="0" applyFont="1" applyFill="1" applyBorder="1" applyAlignment="1">
      <alignment vertical="top" wrapText="1"/>
    </xf>
    <xf numFmtId="0" fontId="76" fillId="0" borderId="12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/>
    </xf>
    <xf numFmtId="0" fontId="79" fillId="0" borderId="24" xfId="0" applyFont="1" applyFill="1" applyBorder="1" applyAlignment="1">
      <alignment horizontal="right"/>
    </xf>
    <xf numFmtId="0" fontId="82" fillId="0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174" fontId="80" fillId="0" borderId="11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wrapText="1"/>
    </xf>
    <xf numFmtId="173" fontId="76" fillId="0" borderId="17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3" fontId="79" fillId="0" borderId="10" xfId="0" applyNumberFormat="1" applyFont="1" applyFill="1" applyBorder="1" applyAlignment="1">
      <alignment horizontal="right"/>
    </xf>
    <xf numFmtId="173" fontId="79" fillId="0" borderId="11" xfId="0" applyNumberFormat="1" applyFont="1" applyFill="1" applyBorder="1" applyAlignment="1">
      <alignment horizontal="right"/>
    </xf>
    <xf numFmtId="173" fontId="76" fillId="0" borderId="10" xfId="0" applyNumberFormat="1" applyFont="1" applyFill="1" applyBorder="1" applyAlignment="1">
      <alignment horizontal="right"/>
    </xf>
    <xf numFmtId="173" fontId="90" fillId="0" borderId="11" xfId="0" applyNumberFormat="1" applyFont="1" applyFill="1" applyBorder="1" applyAlignment="1">
      <alignment horizontal="right" vertical="center"/>
    </xf>
    <xf numFmtId="173" fontId="79" fillId="0" borderId="17" xfId="0" applyNumberFormat="1" applyFont="1" applyFill="1" applyBorder="1" applyAlignment="1">
      <alignment horizontal="right"/>
    </xf>
    <xf numFmtId="0" fontId="83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173" fontId="80" fillId="0" borderId="17" xfId="0" applyNumberFormat="1" applyFont="1" applyFill="1" applyBorder="1" applyAlignment="1">
      <alignment/>
    </xf>
    <xf numFmtId="2" fontId="79" fillId="0" borderId="11" xfId="0" applyNumberFormat="1" applyFont="1" applyFill="1" applyBorder="1" applyAlignment="1">
      <alignment horizontal="right"/>
    </xf>
    <xf numFmtId="0" fontId="77" fillId="0" borderId="16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7" fillId="0" borderId="0" xfId="0" applyFont="1" applyFill="1" applyBorder="1" applyAlignment="1">
      <alignment/>
    </xf>
    <xf numFmtId="0" fontId="83" fillId="0" borderId="15" xfId="0" applyFont="1" applyFill="1" applyBorder="1" applyAlignment="1">
      <alignment wrapText="1"/>
    </xf>
    <xf numFmtId="0" fontId="83" fillId="0" borderId="15" xfId="0" applyFont="1" applyFill="1" applyBorder="1" applyAlignment="1">
      <alignment/>
    </xf>
    <xf numFmtId="0" fontId="77" fillId="0" borderId="11" xfId="0" applyFont="1" applyFill="1" applyBorder="1" applyAlignment="1">
      <alignment wrapText="1"/>
    </xf>
    <xf numFmtId="0" fontId="76" fillId="0" borderId="12" xfId="0" applyFont="1" applyFill="1" applyBorder="1" applyAlignment="1">
      <alignment horizontal="right"/>
    </xf>
    <xf numFmtId="0" fontId="83" fillId="0" borderId="11" xfId="0" applyFont="1" applyFill="1" applyBorder="1" applyAlignment="1">
      <alignment/>
    </xf>
    <xf numFmtId="173" fontId="76" fillId="0" borderId="23" xfId="0" applyNumberFormat="1" applyFont="1" applyFill="1" applyBorder="1" applyAlignment="1">
      <alignment horizontal="right"/>
    </xf>
    <xf numFmtId="2" fontId="79" fillId="0" borderId="10" xfId="0" applyNumberFormat="1" applyFont="1" applyFill="1" applyBorder="1" applyAlignment="1">
      <alignment horizontal="right"/>
    </xf>
    <xf numFmtId="0" fontId="91" fillId="0" borderId="12" xfId="0" applyFont="1" applyFill="1" applyBorder="1" applyAlignment="1">
      <alignment wrapText="1"/>
    </xf>
    <xf numFmtId="0" fontId="92" fillId="0" borderId="10" xfId="0" applyFont="1" applyFill="1" applyBorder="1" applyAlignment="1">
      <alignment/>
    </xf>
    <xf numFmtId="173" fontId="93" fillId="0" borderId="25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 horizontal="right"/>
    </xf>
    <xf numFmtId="2" fontId="76" fillId="0" borderId="11" xfId="0" applyNumberFormat="1" applyFont="1" applyFill="1" applyBorder="1" applyAlignment="1">
      <alignment/>
    </xf>
    <xf numFmtId="0" fontId="76" fillId="0" borderId="24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right"/>
    </xf>
    <xf numFmtId="0" fontId="80" fillId="0" borderId="10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79" fillId="0" borderId="21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82" fillId="0" borderId="23" xfId="0" applyFont="1" applyFill="1" applyBorder="1" applyAlignment="1">
      <alignment/>
    </xf>
    <xf numFmtId="0" fontId="76" fillId="0" borderId="23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9" fillId="0" borderId="12" xfId="0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2" fillId="0" borderId="19" xfId="0" applyFont="1" applyFill="1" applyBorder="1" applyAlignment="1">
      <alignment wrapText="1"/>
    </xf>
    <xf numFmtId="0" fontId="82" fillId="0" borderId="13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2" fillId="0" borderId="13" xfId="0" applyFont="1" applyFill="1" applyBorder="1" applyAlignment="1">
      <alignment/>
    </xf>
    <xf numFmtId="2" fontId="94" fillId="0" borderId="0" xfId="0" applyNumberFormat="1" applyFont="1" applyFill="1" applyBorder="1" applyAlignment="1">
      <alignment/>
    </xf>
    <xf numFmtId="173" fontId="76" fillId="0" borderId="17" xfId="0" applyNumberFormat="1" applyFont="1" applyFill="1" applyBorder="1" applyAlignment="1">
      <alignment horizontal="right"/>
    </xf>
    <xf numFmtId="0" fontId="76" fillId="0" borderId="24" xfId="0" applyFont="1" applyFill="1" applyBorder="1" applyAlignment="1">
      <alignment wrapText="1"/>
    </xf>
    <xf numFmtId="174" fontId="76" fillId="0" borderId="12" xfId="0" applyNumberFormat="1" applyFont="1" applyFill="1" applyBorder="1" applyAlignment="1">
      <alignment/>
    </xf>
    <xf numFmtId="173" fontId="79" fillId="0" borderId="13" xfId="0" applyNumberFormat="1" applyFont="1" applyFill="1" applyBorder="1" applyAlignment="1">
      <alignment/>
    </xf>
    <xf numFmtId="2" fontId="79" fillId="0" borderId="11" xfId="0" applyNumberFormat="1" applyFont="1" applyFill="1" applyBorder="1" applyAlignment="1">
      <alignment/>
    </xf>
    <xf numFmtId="173" fontId="81" fillId="0" borderId="17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/>
    </xf>
    <xf numFmtId="173" fontId="79" fillId="0" borderId="13" xfId="0" applyNumberFormat="1" applyFont="1" applyFill="1" applyBorder="1" applyAlignment="1">
      <alignment horizontal="right"/>
    </xf>
    <xf numFmtId="173" fontId="79" fillId="0" borderId="17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 wrapText="1"/>
    </xf>
    <xf numFmtId="173" fontId="79" fillId="0" borderId="15" xfId="0" applyNumberFormat="1" applyFont="1" applyFill="1" applyBorder="1" applyAlignment="1">
      <alignment horizontal="right"/>
    </xf>
    <xf numFmtId="173" fontId="79" fillId="0" borderId="18" xfId="0" applyNumberFormat="1" applyFont="1" applyFill="1" applyBorder="1" applyAlignment="1">
      <alignment horizontal="right"/>
    </xf>
    <xf numFmtId="0" fontId="82" fillId="0" borderId="0" xfId="0" applyFont="1" applyFill="1" applyAlignment="1">
      <alignment horizontal="left"/>
    </xf>
    <xf numFmtId="174" fontId="83" fillId="0" borderId="11" xfId="0" applyNumberFormat="1" applyFont="1" applyFill="1" applyBorder="1" applyAlignment="1">
      <alignment/>
    </xf>
    <xf numFmtId="0" fontId="83" fillId="0" borderId="11" xfId="0" applyFont="1" applyFill="1" applyBorder="1" applyAlignment="1">
      <alignment horizontal="right"/>
    </xf>
    <xf numFmtId="173" fontId="83" fillId="0" borderId="11" xfId="0" applyNumberFormat="1" applyFont="1" applyFill="1" applyBorder="1" applyAlignment="1">
      <alignment/>
    </xf>
    <xf numFmtId="0" fontId="77" fillId="0" borderId="12" xfId="0" applyFont="1" applyFill="1" applyBorder="1" applyAlignment="1">
      <alignment/>
    </xf>
    <xf numFmtId="173" fontId="77" fillId="0" borderId="11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174" fontId="77" fillId="0" borderId="13" xfId="0" applyNumberFormat="1" applyFont="1" applyFill="1" applyBorder="1" applyAlignment="1">
      <alignment/>
    </xf>
    <xf numFmtId="0" fontId="83" fillId="0" borderId="13" xfId="0" applyFont="1" applyFill="1" applyBorder="1" applyAlignment="1">
      <alignment wrapText="1"/>
    </xf>
    <xf numFmtId="174" fontId="83" fillId="0" borderId="13" xfId="0" applyNumberFormat="1" applyFont="1" applyFill="1" applyBorder="1" applyAlignment="1">
      <alignment/>
    </xf>
    <xf numFmtId="0" fontId="77" fillId="0" borderId="10" xfId="0" applyFont="1" applyFill="1" applyBorder="1" applyAlignment="1">
      <alignment wrapText="1"/>
    </xf>
    <xf numFmtId="173" fontId="77" fillId="0" borderId="17" xfId="0" applyNumberFormat="1" applyFont="1" applyFill="1" applyBorder="1" applyAlignment="1">
      <alignment/>
    </xf>
    <xf numFmtId="2" fontId="77" fillId="0" borderId="11" xfId="0" applyNumberFormat="1" applyFont="1" applyFill="1" applyBorder="1" applyAlignment="1">
      <alignment/>
    </xf>
    <xf numFmtId="0" fontId="77" fillId="0" borderId="14" xfId="0" applyFont="1" applyFill="1" applyBorder="1" applyAlignment="1">
      <alignment/>
    </xf>
    <xf numFmtId="174" fontId="77" fillId="0" borderId="0" xfId="0" applyNumberFormat="1" applyFont="1" applyFill="1" applyBorder="1" applyAlignment="1">
      <alignment/>
    </xf>
    <xf numFmtId="2" fontId="83" fillId="0" borderId="11" xfId="0" applyNumberFormat="1" applyFont="1" applyFill="1" applyBorder="1" applyAlignment="1">
      <alignment/>
    </xf>
    <xf numFmtId="0" fontId="77" fillId="0" borderId="24" xfId="0" applyFont="1" applyFill="1" applyBorder="1" applyAlignment="1">
      <alignment/>
    </xf>
    <xf numFmtId="0" fontId="79" fillId="0" borderId="17" xfId="0" applyFont="1" applyFill="1" applyBorder="1" applyAlignment="1">
      <alignment horizontal="center"/>
    </xf>
    <xf numFmtId="0" fontId="83" fillId="0" borderId="14" xfId="0" applyFont="1" applyFill="1" applyBorder="1" applyAlignment="1">
      <alignment wrapText="1"/>
    </xf>
    <xf numFmtId="174" fontId="77" fillId="0" borderId="17" xfId="0" applyNumberFormat="1" applyFont="1" applyFill="1" applyBorder="1" applyAlignment="1">
      <alignment/>
    </xf>
    <xf numFmtId="2" fontId="77" fillId="0" borderId="17" xfId="0" applyNumberFormat="1" applyFont="1" applyFill="1" applyBorder="1" applyAlignment="1">
      <alignment/>
    </xf>
    <xf numFmtId="173" fontId="83" fillId="0" borderId="17" xfId="0" applyNumberFormat="1" applyFont="1" applyFill="1" applyBorder="1" applyAlignment="1">
      <alignment/>
    </xf>
    <xf numFmtId="174" fontId="83" fillId="0" borderId="17" xfId="0" applyNumberFormat="1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174" fontId="77" fillId="0" borderId="11" xfId="0" applyNumberFormat="1" applyFont="1" applyFill="1" applyBorder="1" applyAlignment="1">
      <alignment horizontal="right"/>
    </xf>
    <xf numFmtId="14" fontId="76" fillId="0" borderId="11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 horizontal="right"/>
    </xf>
    <xf numFmtId="0" fontId="83" fillId="0" borderId="17" xfId="0" applyFont="1" applyFill="1" applyBorder="1" applyAlignment="1">
      <alignment/>
    </xf>
    <xf numFmtId="0" fontId="83" fillId="0" borderId="18" xfId="0" applyFont="1" applyFill="1" applyBorder="1" applyAlignment="1">
      <alignment wrapText="1"/>
    </xf>
    <xf numFmtId="0" fontId="83" fillId="0" borderId="17" xfId="0" applyFont="1" applyFill="1" applyBorder="1" applyAlignment="1">
      <alignment/>
    </xf>
    <xf numFmtId="174" fontId="77" fillId="0" borderId="21" xfId="0" applyNumberFormat="1" applyFont="1" applyFill="1" applyBorder="1" applyAlignment="1">
      <alignment/>
    </xf>
    <xf numFmtId="173" fontId="83" fillId="0" borderId="21" xfId="0" applyNumberFormat="1" applyFont="1" applyFill="1" applyBorder="1" applyAlignment="1">
      <alignment/>
    </xf>
    <xf numFmtId="174" fontId="83" fillId="0" borderId="21" xfId="0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0" fontId="79" fillId="0" borderId="11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/>
    </xf>
    <xf numFmtId="0" fontId="79" fillId="0" borderId="12" xfId="0" applyFont="1" applyFill="1" applyBorder="1" applyAlignment="1">
      <alignment vertical="top"/>
    </xf>
    <xf numFmtId="0" fontId="79" fillId="0" borderId="10" xfId="0" applyFont="1" applyFill="1" applyBorder="1" applyAlignment="1">
      <alignment vertical="top"/>
    </xf>
    <xf numFmtId="0" fontId="76" fillId="0" borderId="16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/>
    </xf>
    <xf numFmtId="174" fontId="79" fillId="0" borderId="12" xfId="0" applyNumberFormat="1" applyFont="1" applyFill="1" applyBorder="1" applyAlignment="1">
      <alignment horizontal="right"/>
    </xf>
    <xf numFmtId="0" fontId="77" fillId="0" borderId="15" xfId="0" applyFont="1" applyFill="1" applyBorder="1" applyAlignment="1">
      <alignment wrapText="1"/>
    </xf>
    <xf numFmtId="173" fontId="83" fillId="0" borderId="10" xfId="0" applyNumberFormat="1" applyFont="1" applyFill="1" applyBorder="1" applyAlignment="1">
      <alignment/>
    </xf>
    <xf numFmtId="174" fontId="83" fillId="0" borderId="10" xfId="0" applyNumberFormat="1" applyFont="1" applyFill="1" applyBorder="1" applyAlignment="1">
      <alignment/>
    </xf>
    <xf numFmtId="0" fontId="77" fillId="0" borderId="19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83" fillId="0" borderId="10" xfId="0" applyFont="1" applyFill="1" applyBorder="1" applyAlignment="1">
      <alignment vertical="center" wrapText="1"/>
    </xf>
    <xf numFmtId="2" fontId="83" fillId="0" borderId="17" xfId="0" applyNumberFormat="1" applyFont="1" applyFill="1" applyBorder="1" applyAlignment="1">
      <alignment/>
    </xf>
    <xf numFmtId="0" fontId="77" fillId="0" borderId="11" xfId="0" applyFont="1" applyFill="1" applyBorder="1" applyAlignment="1">
      <alignment/>
    </xf>
    <xf numFmtId="173" fontId="76" fillId="0" borderId="0" xfId="0" applyNumberFormat="1" applyFont="1" applyFill="1" applyAlignment="1">
      <alignment/>
    </xf>
    <xf numFmtId="174" fontId="80" fillId="0" borderId="17" xfId="0" applyNumberFormat="1" applyFont="1" applyFill="1" applyBorder="1" applyAlignment="1">
      <alignment horizontal="right" wrapText="1"/>
    </xf>
    <xf numFmtId="0" fontId="80" fillId="0" borderId="17" xfId="0" applyFont="1" applyFill="1" applyBorder="1" applyAlignment="1">
      <alignment horizontal="left" wrapText="1"/>
    </xf>
    <xf numFmtId="173" fontId="80" fillId="0" borderId="11" xfId="0" applyNumberFormat="1" applyFont="1" applyFill="1" applyBorder="1" applyAlignment="1">
      <alignment horizontal="right" vertical="top" wrapText="1"/>
    </xf>
    <xf numFmtId="173" fontId="84" fillId="0" borderId="11" xfId="0" applyNumberFormat="1" applyFont="1" applyFill="1" applyBorder="1" applyAlignment="1">
      <alignment horizontal="right" wrapText="1"/>
    </xf>
    <xf numFmtId="173" fontId="82" fillId="0" borderId="17" xfId="0" applyNumberFormat="1" applyFont="1" applyFill="1" applyBorder="1" applyAlignment="1">
      <alignment wrapText="1"/>
    </xf>
    <xf numFmtId="0" fontId="80" fillId="0" borderId="12" xfId="0" applyFont="1" applyFill="1" applyBorder="1" applyAlignment="1">
      <alignment wrapText="1"/>
    </xf>
    <xf numFmtId="0" fontId="80" fillId="0" borderId="10" xfId="0" applyFont="1" applyFill="1" applyBorder="1" applyAlignment="1">
      <alignment/>
    </xf>
    <xf numFmtId="0" fontId="82" fillId="0" borderId="12" xfId="0" applyFont="1" applyFill="1" applyBorder="1" applyAlignment="1">
      <alignment horizontal="left" wrapText="1"/>
    </xf>
    <xf numFmtId="173" fontId="77" fillId="0" borderId="21" xfId="0" applyNumberFormat="1" applyFont="1" applyFill="1" applyBorder="1" applyAlignment="1">
      <alignment/>
    </xf>
    <xf numFmtId="0" fontId="83" fillId="33" borderId="11" xfId="0" applyFont="1" applyFill="1" applyBorder="1" applyAlignment="1">
      <alignment/>
    </xf>
    <xf numFmtId="0" fontId="83" fillId="33" borderId="24" xfId="0" applyFont="1" applyFill="1" applyBorder="1" applyAlignment="1">
      <alignment/>
    </xf>
    <xf numFmtId="0" fontId="83" fillId="33" borderId="15" xfId="0" applyFont="1" applyFill="1" applyBorder="1" applyAlignment="1">
      <alignment/>
    </xf>
    <xf numFmtId="0" fontId="95" fillId="33" borderId="17" xfId="0" applyFont="1" applyFill="1" applyBorder="1" applyAlignment="1">
      <alignment/>
    </xf>
    <xf numFmtId="174" fontId="76" fillId="0" borderId="12" xfId="0" applyNumberFormat="1" applyFont="1" applyFill="1" applyBorder="1" applyAlignment="1">
      <alignment horizontal="right"/>
    </xf>
    <xf numFmtId="2" fontId="76" fillId="0" borderId="10" xfId="0" applyNumberFormat="1" applyFont="1" applyFill="1" applyBorder="1" applyAlignment="1">
      <alignment horizontal="right"/>
    </xf>
    <xf numFmtId="173" fontId="82" fillId="0" borderId="17" xfId="0" applyNumberFormat="1" applyFont="1" applyFill="1" applyBorder="1" applyAlignment="1">
      <alignment/>
    </xf>
    <xf numFmtId="0" fontId="82" fillId="0" borderId="10" xfId="0" applyFont="1" applyBorder="1" applyAlignment="1">
      <alignment horizontal="left" vertical="center" wrapText="1"/>
    </xf>
    <xf numFmtId="0" fontId="83" fillId="33" borderId="22" xfId="0" applyFont="1" applyFill="1" applyBorder="1" applyAlignment="1">
      <alignment/>
    </xf>
    <xf numFmtId="173" fontId="96" fillId="0" borderId="11" xfId="0" applyNumberFormat="1" applyFont="1" applyFill="1" applyBorder="1" applyAlignment="1">
      <alignment/>
    </xf>
    <xf numFmtId="0" fontId="82" fillId="0" borderId="12" xfId="0" applyFont="1" applyBorder="1" applyAlignment="1">
      <alignment horizontal="left" vertical="center" wrapText="1"/>
    </xf>
    <xf numFmtId="0" fontId="80" fillId="0" borderId="15" xfId="0" applyFont="1" applyFill="1" applyBorder="1" applyAlignment="1">
      <alignment horizontal="right"/>
    </xf>
    <xf numFmtId="0" fontId="83" fillId="33" borderId="11" xfId="0" applyFont="1" applyFill="1" applyBorder="1" applyAlignment="1">
      <alignment wrapText="1"/>
    </xf>
    <xf numFmtId="0" fontId="83" fillId="33" borderId="15" xfId="0" applyFont="1" applyFill="1" applyBorder="1" applyAlignment="1">
      <alignment/>
    </xf>
    <xf numFmtId="0" fontId="83" fillId="33" borderId="11" xfId="0" applyFont="1" applyFill="1" applyBorder="1" applyAlignment="1">
      <alignment horizontal="left"/>
    </xf>
    <xf numFmtId="0" fontId="83" fillId="33" borderId="13" xfId="0" applyFont="1" applyFill="1" applyBorder="1" applyAlignment="1">
      <alignment wrapText="1"/>
    </xf>
    <xf numFmtId="0" fontId="82" fillId="0" borderId="22" xfId="0" applyFont="1" applyFill="1" applyBorder="1" applyAlignment="1">
      <alignment horizontal="right"/>
    </xf>
    <xf numFmtId="2" fontId="82" fillId="0" borderId="17" xfId="0" applyNumberFormat="1" applyFont="1" applyFill="1" applyBorder="1" applyAlignment="1">
      <alignment/>
    </xf>
    <xf numFmtId="0" fontId="80" fillId="0" borderId="12" xfId="0" applyFont="1" applyBorder="1" applyAlignment="1">
      <alignment horizontal="left" vertical="center" wrapText="1"/>
    </xf>
    <xf numFmtId="0" fontId="82" fillId="0" borderId="13" xfId="0" applyFont="1" applyFill="1" applyBorder="1" applyAlignment="1">
      <alignment wrapText="1"/>
    </xf>
    <xf numFmtId="0" fontId="82" fillId="0" borderId="12" xfId="0" applyFont="1" applyFill="1" applyBorder="1" applyAlignment="1">
      <alignment wrapText="1"/>
    </xf>
    <xf numFmtId="0" fontId="97" fillId="0" borderId="15" xfId="0" applyFont="1" applyFill="1" applyBorder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49" fontId="76" fillId="0" borderId="19" xfId="0" applyNumberFormat="1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83" fillId="0" borderId="22" xfId="0" applyFont="1" applyFill="1" applyBorder="1" applyAlignment="1">
      <alignment wrapText="1"/>
    </xf>
    <xf numFmtId="174" fontId="79" fillId="0" borderId="14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right"/>
    </xf>
    <xf numFmtId="0" fontId="77" fillId="0" borderId="15" xfId="0" applyFont="1" applyFill="1" applyBorder="1" applyAlignment="1">
      <alignment/>
    </xf>
    <xf numFmtId="174" fontId="76" fillId="0" borderId="10" xfId="0" applyNumberFormat="1" applyFont="1" applyFill="1" applyBorder="1" applyAlignment="1">
      <alignment/>
    </xf>
    <xf numFmtId="0" fontId="77" fillId="0" borderId="15" xfId="0" applyFont="1" applyFill="1" applyBorder="1" applyAlignment="1">
      <alignment/>
    </xf>
    <xf numFmtId="0" fontId="98" fillId="0" borderId="15" xfId="0" applyFont="1" applyFill="1" applyBorder="1" applyAlignment="1">
      <alignment/>
    </xf>
    <xf numFmtId="174" fontId="89" fillId="0" borderId="11" xfId="0" applyNumberFormat="1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left"/>
    </xf>
    <xf numFmtId="0" fontId="99" fillId="0" borderId="0" xfId="0" applyFont="1" applyFill="1" applyBorder="1" applyAlignment="1">
      <alignment/>
    </xf>
    <xf numFmtId="0" fontId="99" fillId="0" borderId="10" xfId="0" applyFont="1" applyFill="1" applyBorder="1" applyAlignment="1">
      <alignment wrapText="1"/>
    </xf>
    <xf numFmtId="0" fontId="99" fillId="0" borderId="11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174" fontId="99" fillId="0" borderId="11" xfId="0" applyNumberFormat="1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174" fontId="99" fillId="0" borderId="11" xfId="0" applyNumberFormat="1" applyFont="1" applyFill="1" applyBorder="1" applyAlignment="1">
      <alignment horizontal="right"/>
    </xf>
    <xf numFmtId="174" fontId="100" fillId="0" borderId="11" xfId="0" applyNumberFormat="1" applyFont="1" applyFill="1" applyBorder="1" applyAlignment="1">
      <alignment wrapText="1"/>
    </xf>
    <xf numFmtId="174" fontId="100" fillId="0" borderId="11" xfId="0" applyNumberFormat="1" applyFont="1" applyFill="1" applyBorder="1" applyAlignment="1">
      <alignment/>
    </xf>
    <xf numFmtId="2" fontId="99" fillId="0" borderId="11" xfId="0" applyNumberFormat="1" applyFont="1" applyFill="1" applyBorder="1" applyAlignment="1">
      <alignment/>
    </xf>
    <xf numFmtId="174" fontId="100" fillId="0" borderId="11" xfId="0" applyNumberFormat="1" applyFont="1" applyFill="1" applyBorder="1" applyAlignment="1">
      <alignment horizontal="left"/>
    </xf>
    <xf numFmtId="0" fontId="79" fillId="0" borderId="0" xfId="0" applyFont="1" applyFill="1" applyAlignment="1">
      <alignment horizontal="center"/>
    </xf>
    <xf numFmtId="0" fontId="79" fillId="0" borderId="11" xfId="0" applyFont="1" applyFill="1" applyBorder="1" applyAlignment="1">
      <alignment horizontal="left"/>
    </xf>
    <xf numFmtId="0" fontId="79" fillId="0" borderId="12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left"/>
    </xf>
    <xf numFmtId="2" fontId="89" fillId="0" borderId="11" xfId="0" applyNumberFormat="1" applyFont="1" applyFill="1" applyBorder="1" applyAlignment="1">
      <alignment/>
    </xf>
    <xf numFmtId="173" fontId="89" fillId="0" borderId="11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83" fillId="33" borderId="11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/>
    </xf>
    <xf numFmtId="0" fontId="100" fillId="0" borderId="11" xfId="0" applyFont="1" applyFill="1" applyBorder="1" applyAlignment="1">
      <alignment horizontal="justify" wrapText="1"/>
    </xf>
    <xf numFmtId="0" fontId="99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justify" wrapText="1"/>
    </xf>
    <xf numFmtId="0" fontId="99" fillId="0" borderId="11" xfId="0" applyFont="1" applyFill="1" applyBorder="1" applyAlignment="1">
      <alignment horizontal="left" vertical="center" wrapText="1"/>
    </xf>
    <xf numFmtId="2" fontId="101" fillId="0" borderId="11" xfId="0" applyNumberFormat="1" applyFont="1" applyFill="1" applyBorder="1" applyAlignment="1">
      <alignment/>
    </xf>
    <xf numFmtId="0" fontId="99" fillId="0" borderId="11" xfId="0" applyFont="1" applyFill="1" applyBorder="1" applyAlignment="1">
      <alignment horizontal="justify" vertical="center" wrapText="1"/>
    </xf>
    <xf numFmtId="0" fontId="102" fillId="0" borderId="11" xfId="0" applyFont="1" applyFill="1" applyBorder="1" applyAlignment="1">
      <alignment/>
    </xf>
    <xf numFmtId="174" fontId="102" fillId="0" borderId="11" xfId="0" applyNumberFormat="1" applyFont="1" applyFill="1" applyBorder="1" applyAlignment="1">
      <alignment/>
    </xf>
    <xf numFmtId="2" fontId="102" fillId="0" borderId="11" xfId="0" applyNumberFormat="1" applyFont="1" applyFill="1" applyBorder="1" applyAlignment="1">
      <alignment/>
    </xf>
    <xf numFmtId="173" fontId="101" fillId="0" borderId="11" xfId="0" applyNumberFormat="1" applyFont="1" applyFill="1" applyBorder="1" applyAlignment="1">
      <alignment/>
    </xf>
    <xf numFmtId="174" fontId="101" fillId="0" borderId="11" xfId="0" applyNumberFormat="1" applyFont="1" applyFill="1" applyBorder="1" applyAlignment="1">
      <alignment/>
    </xf>
    <xf numFmtId="0" fontId="99" fillId="0" borderId="11" xfId="0" applyFont="1" applyFill="1" applyBorder="1" applyAlignment="1">
      <alignment horizontal="justify" vertical="center"/>
    </xf>
    <xf numFmtId="0" fontId="101" fillId="0" borderId="24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173" fontId="99" fillId="0" borderId="17" xfId="0" applyNumberFormat="1" applyFont="1" applyFill="1" applyBorder="1" applyAlignment="1">
      <alignment/>
    </xf>
    <xf numFmtId="0" fontId="101" fillId="0" borderId="11" xfId="0" applyFont="1" applyFill="1" applyBorder="1" applyAlignment="1">
      <alignment horizontal="left" vertical="center" wrapText="1"/>
    </xf>
    <xf numFmtId="173" fontId="102" fillId="0" borderId="11" xfId="0" applyNumberFormat="1" applyFont="1" applyFill="1" applyBorder="1" applyAlignment="1">
      <alignment/>
    </xf>
    <xf numFmtId="0" fontId="99" fillId="0" borderId="12" xfId="0" applyFont="1" applyFill="1" applyBorder="1" applyAlignment="1">
      <alignment vertical="top" wrapText="1"/>
    </xf>
    <xf numFmtId="0" fontId="99" fillId="0" borderId="11" xfId="0" applyFont="1" applyFill="1" applyBorder="1" applyAlignment="1">
      <alignment wrapText="1"/>
    </xf>
    <xf numFmtId="0" fontId="99" fillId="0" borderId="11" xfId="0" applyFont="1" applyFill="1" applyBorder="1" applyAlignment="1">
      <alignment horizontal="justify" wrapText="1"/>
    </xf>
    <xf numFmtId="0" fontId="101" fillId="0" borderId="11" xfId="0" applyFont="1" applyFill="1" applyBorder="1" applyAlignment="1">
      <alignment/>
    </xf>
    <xf numFmtId="0" fontId="101" fillId="33" borderId="11" xfId="0" applyFont="1" applyFill="1" applyBorder="1" applyAlignment="1">
      <alignment/>
    </xf>
    <xf numFmtId="0" fontId="99" fillId="0" borderId="11" xfId="0" applyFont="1" applyFill="1" applyBorder="1" applyAlignment="1">
      <alignment vertical="center" wrapText="1"/>
    </xf>
    <xf numFmtId="0" fontId="99" fillId="0" borderId="11" xfId="0" applyFont="1" applyFill="1" applyBorder="1" applyAlignment="1">
      <alignment horizontal="center"/>
    </xf>
    <xf numFmtId="0" fontId="102" fillId="0" borderId="11" xfId="0" applyFont="1" applyFill="1" applyBorder="1" applyAlignment="1">
      <alignment horizontal="right" vertical="center" wrapText="1"/>
    </xf>
    <xf numFmtId="173" fontId="101" fillId="0" borderId="11" xfId="0" applyNumberFormat="1" applyFont="1" applyFill="1" applyBorder="1" applyAlignment="1">
      <alignment horizontal="center"/>
    </xf>
    <xf numFmtId="0" fontId="100" fillId="33" borderId="11" xfId="0" applyFont="1" applyFill="1" applyBorder="1" applyAlignment="1">
      <alignment horizontal="right" vertical="center" wrapText="1"/>
    </xf>
    <xf numFmtId="173" fontId="99" fillId="0" borderId="11" xfId="0" applyNumberFormat="1" applyFont="1" applyFill="1" applyBorder="1" applyAlignment="1">
      <alignment/>
    </xf>
    <xf numFmtId="2" fontId="99" fillId="0" borderId="11" xfId="0" applyNumberFormat="1" applyFont="1" applyFill="1" applyBorder="1" applyAlignment="1">
      <alignment/>
    </xf>
    <xf numFmtId="173" fontId="99" fillId="33" borderId="11" xfId="0" applyNumberFormat="1" applyFont="1" applyFill="1" applyBorder="1" applyAlignment="1">
      <alignment/>
    </xf>
    <xf numFmtId="2" fontId="99" fillId="33" borderId="11" xfId="0" applyNumberFormat="1" applyFont="1" applyFill="1" applyBorder="1" applyAlignment="1">
      <alignment/>
    </xf>
    <xf numFmtId="2" fontId="103" fillId="33" borderId="11" xfId="0" applyNumberFormat="1" applyFont="1" applyFill="1" applyBorder="1" applyAlignment="1">
      <alignment/>
    </xf>
    <xf numFmtId="173" fontId="101" fillId="33" borderId="11" xfId="0" applyNumberFormat="1" applyFont="1" applyFill="1" applyBorder="1" applyAlignment="1">
      <alignment/>
    </xf>
    <xf numFmtId="173" fontId="99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left" vertical="center" wrapText="1"/>
    </xf>
    <xf numFmtId="174" fontId="99" fillId="0" borderId="15" xfId="0" applyNumberFormat="1" applyFont="1" applyFill="1" applyBorder="1" applyAlignment="1">
      <alignment/>
    </xf>
    <xf numFmtId="0" fontId="99" fillId="0" borderId="18" xfId="0" applyFont="1" applyFill="1" applyBorder="1" applyAlignment="1">
      <alignment/>
    </xf>
    <xf numFmtId="174" fontId="99" fillId="0" borderId="18" xfId="0" applyNumberFormat="1" applyFont="1" applyFill="1" applyBorder="1" applyAlignment="1">
      <alignment/>
    </xf>
    <xf numFmtId="173" fontId="99" fillId="0" borderId="18" xfId="0" applyNumberFormat="1" applyFont="1" applyFill="1" applyBorder="1" applyAlignment="1">
      <alignment/>
    </xf>
    <xf numFmtId="174" fontId="101" fillId="0" borderId="17" xfId="0" applyNumberFormat="1" applyFont="1" applyFill="1" applyBorder="1" applyAlignment="1">
      <alignment/>
    </xf>
    <xf numFmtId="0" fontId="99" fillId="0" borderId="20" xfId="0" applyFont="1" applyFill="1" applyBorder="1" applyAlignment="1">
      <alignment/>
    </xf>
    <xf numFmtId="173" fontId="101" fillId="0" borderId="13" xfId="0" applyNumberFormat="1" applyFont="1" applyFill="1" applyBorder="1" applyAlignment="1">
      <alignment/>
    </xf>
    <xf numFmtId="174" fontId="99" fillId="0" borderId="12" xfId="0" applyNumberFormat="1" applyFont="1" applyFill="1" applyBorder="1" applyAlignment="1">
      <alignment/>
    </xf>
    <xf numFmtId="0" fontId="99" fillId="0" borderId="12" xfId="0" applyFont="1" applyFill="1" applyBorder="1" applyAlignment="1">
      <alignment/>
    </xf>
    <xf numFmtId="2" fontId="99" fillId="0" borderId="12" xfId="0" applyNumberFormat="1" applyFont="1" applyFill="1" applyBorder="1" applyAlignment="1">
      <alignment/>
    </xf>
    <xf numFmtId="0" fontId="102" fillId="0" borderId="0" xfId="0" applyFont="1" applyFill="1" applyBorder="1" applyAlignment="1">
      <alignment horizontal="right" wrapText="1"/>
    </xf>
    <xf numFmtId="174" fontId="99" fillId="0" borderId="10" xfId="0" applyNumberFormat="1" applyFont="1" applyFill="1" applyBorder="1" applyAlignment="1">
      <alignment/>
    </xf>
    <xf numFmtId="0" fontId="99" fillId="0" borderId="10" xfId="0" applyFont="1" applyFill="1" applyBorder="1" applyAlignment="1">
      <alignment/>
    </xf>
    <xf numFmtId="2" fontId="99" fillId="0" borderId="10" xfId="0" applyNumberFormat="1" applyFont="1" applyFill="1" applyBorder="1" applyAlignment="1">
      <alignment/>
    </xf>
    <xf numFmtId="174" fontId="101" fillId="0" borderId="10" xfId="0" applyNumberFormat="1" applyFont="1" applyFill="1" applyBorder="1" applyAlignment="1">
      <alignment/>
    </xf>
    <xf numFmtId="173" fontId="99" fillId="0" borderId="12" xfId="0" applyNumberFormat="1" applyFont="1" applyFill="1" applyBorder="1" applyAlignment="1">
      <alignment/>
    </xf>
    <xf numFmtId="2" fontId="101" fillId="0" borderId="10" xfId="0" applyNumberFormat="1" applyFont="1" applyFill="1" applyBorder="1" applyAlignment="1">
      <alignment/>
    </xf>
    <xf numFmtId="174" fontId="101" fillId="12" borderId="11" xfId="0" applyNumberFormat="1" applyFont="1" applyFill="1" applyBorder="1" applyAlignment="1">
      <alignment/>
    </xf>
    <xf numFmtId="173" fontId="101" fillId="33" borderId="11" xfId="0" applyNumberFormat="1" applyFont="1" applyFill="1" applyBorder="1" applyAlignment="1">
      <alignment/>
    </xf>
    <xf numFmtId="0" fontId="102" fillId="0" borderId="10" xfId="0" applyFont="1" applyFill="1" applyBorder="1" applyAlignment="1">
      <alignment/>
    </xf>
    <xf numFmtId="173" fontId="101" fillId="0" borderId="0" xfId="0" applyNumberFormat="1" applyFont="1" applyFill="1" applyBorder="1" applyAlignment="1">
      <alignment/>
    </xf>
    <xf numFmtId="0" fontId="99" fillId="0" borderId="10" xfId="0" applyFont="1" applyFill="1" applyBorder="1" applyAlignment="1">
      <alignment horizontal="left" vertical="center" wrapText="1"/>
    </xf>
    <xf numFmtId="173" fontId="99" fillId="0" borderId="11" xfId="0" applyNumberFormat="1" applyFont="1" applyFill="1" applyBorder="1" applyAlignment="1">
      <alignment horizontal="right" vertical="center"/>
    </xf>
    <xf numFmtId="0" fontId="99" fillId="0" borderId="11" xfId="0" applyFont="1" applyFill="1" applyBorder="1" applyAlignment="1">
      <alignment horizontal="center" vertical="center" wrapText="1"/>
    </xf>
    <xf numFmtId="173" fontId="99" fillId="0" borderId="11" xfId="0" applyNumberFormat="1" applyFont="1" applyFill="1" applyBorder="1" applyAlignment="1">
      <alignment vertical="center" wrapText="1"/>
    </xf>
    <xf numFmtId="0" fontId="99" fillId="0" borderId="11" xfId="0" applyFont="1" applyFill="1" applyBorder="1" applyAlignment="1">
      <alignment horizontal="right"/>
    </xf>
    <xf numFmtId="173" fontId="99" fillId="0" borderId="10" xfId="0" applyNumberFormat="1" applyFont="1" applyFill="1" applyBorder="1" applyAlignment="1">
      <alignment vertical="center" wrapText="1"/>
    </xf>
    <xf numFmtId="0" fontId="99" fillId="0" borderId="11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/>
    </xf>
    <xf numFmtId="173" fontId="99" fillId="0" borderId="11" xfId="0" applyNumberFormat="1" applyFont="1" applyFill="1" applyBorder="1" applyAlignment="1">
      <alignment horizontal="center" vertical="center" wrapText="1"/>
    </xf>
    <xf numFmtId="173" fontId="99" fillId="0" borderId="10" xfId="0" applyNumberFormat="1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/>
    </xf>
    <xf numFmtId="2" fontId="100" fillId="0" borderId="11" xfId="0" applyNumberFormat="1" applyFont="1" applyFill="1" applyBorder="1" applyAlignment="1">
      <alignment horizontal="right"/>
    </xf>
    <xf numFmtId="173" fontId="100" fillId="0" borderId="11" xfId="0" applyNumberFormat="1" applyFont="1" applyFill="1" applyBorder="1" applyAlignment="1">
      <alignment horizontal="right"/>
    </xf>
    <xf numFmtId="0" fontId="99" fillId="0" borderId="0" xfId="0" applyFont="1" applyFill="1" applyBorder="1" applyAlignment="1">
      <alignment horizontal="right"/>
    </xf>
    <xf numFmtId="0" fontId="99" fillId="0" borderId="0" xfId="0" applyFont="1" applyFill="1" applyBorder="1" applyAlignment="1">
      <alignment horizontal="left" vertical="center" wrapText="1"/>
    </xf>
    <xf numFmtId="174" fontId="99" fillId="0" borderId="0" xfId="0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center" vertical="center" wrapText="1"/>
    </xf>
    <xf numFmtId="174" fontId="99" fillId="0" borderId="0" xfId="0" applyNumberFormat="1" applyFont="1" applyFill="1" applyBorder="1" applyAlignment="1">
      <alignment wrapText="1"/>
    </xf>
    <xf numFmtId="0" fontId="99" fillId="0" borderId="0" xfId="0" applyFont="1" applyFill="1" applyBorder="1" applyAlignment="1">
      <alignment horizontal="center" vertical="center"/>
    </xf>
    <xf numFmtId="174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173" fontId="102" fillId="0" borderId="0" xfId="0" applyNumberFormat="1" applyFont="1" applyFill="1" applyBorder="1" applyAlignment="1">
      <alignment/>
    </xf>
    <xf numFmtId="0" fontId="101" fillId="34" borderId="11" xfId="0" applyFont="1" applyFill="1" applyBorder="1" applyAlignment="1">
      <alignment horizontal="left" vertical="center" wrapText="1"/>
    </xf>
    <xf numFmtId="174" fontId="101" fillId="34" borderId="11" xfId="0" applyNumberFormat="1" applyFont="1" applyFill="1" applyBorder="1" applyAlignment="1">
      <alignment/>
    </xf>
    <xf numFmtId="0" fontId="101" fillId="34" borderId="11" xfId="0" applyFont="1" applyFill="1" applyBorder="1" applyAlignment="1">
      <alignment/>
    </xf>
    <xf numFmtId="173" fontId="101" fillId="34" borderId="11" xfId="0" applyNumberFormat="1" applyFont="1" applyFill="1" applyBorder="1" applyAlignment="1">
      <alignment/>
    </xf>
    <xf numFmtId="2" fontId="101" fillId="34" borderId="11" xfId="0" applyNumberFormat="1" applyFont="1" applyFill="1" applyBorder="1" applyAlignment="1">
      <alignment/>
    </xf>
    <xf numFmtId="172" fontId="99" fillId="0" borderId="11" xfId="0" applyNumberFormat="1" applyFont="1" applyFill="1" applyBorder="1" applyAlignment="1">
      <alignment/>
    </xf>
    <xf numFmtId="180" fontId="99" fillId="0" borderId="11" xfId="0" applyNumberFormat="1" applyFont="1" applyFill="1" applyBorder="1" applyAlignment="1">
      <alignment/>
    </xf>
    <xf numFmtId="180" fontId="83" fillId="0" borderId="11" xfId="0" applyNumberFormat="1" applyFont="1" applyFill="1" applyBorder="1" applyAlignment="1">
      <alignment/>
    </xf>
    <xf numFmtId="180" fontId="77" fillId="0" borderId="17" xfId="0" applyNumberFormat="1" applyFont="1" applyFill="1" applyBorder="1" applyAlignment="1">
      <alignment/>
    </xf>
    <xf numFmtId="180" fontId="77" fillId="0" borderId="11" xfId="0" applyNumberFormat="1" applyFont="1" applyFill="1" applyBorder="1" applyAlignment="1">
      <alignment/>
    </xf>
    <xf numFmtId="0" fontId="83" fillId="33" borderId="11" xfId="0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173" fontId="99" fillId="0" borderId="10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99" fillId="0" borderId="10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/>
    </xf>
    <xf numFmtId="0" fontId="79" fillId="0" borderId="12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left"/>
    </xf>
    <xf numFmtId="0" fontId="86" fillId="0" borderId="0" xfId="0" applyFont="1" applyFill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2" fillId="0" borderId="0" xfId="0" applyFont="1" applyAlignment="1">
      <alignment/>
    </xf>
    <xf numFmtId="0" fontId="76" fillId="0" borderId="0" xfId="0" applyFont="1" applyAlignment="1">
      <alignment/>
    </xf>
    <xf numFmtId="0" fontId="82" fillId="0" borderId="0" xfId="0" applyFont="1" applyBorder="1" applyAlignment="1">
      <alignment vertical="top" wrapText="1"/>
    </xf>
    <xf numFmtId="0" fontId="94" fillId="0" borderId="0" xfId="0" applyFont="1" applyAlignment="1">
      <alignment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104" fillId="0" borderId="11" xfId="0" applyFont="1" applyBorder="1" applyAlignment="1">
      <alignment horizontal="right" vertical="top" wrapText="1"/>
    </xf>
    <xf numFmtId="0" fontId="105" fillId="0" borderId="11" xfId="0" applyFont="1" applyBorder="1" applyAlignment="1">
      <alignment vertical="top" wrapText="1"/>
    </xf>
    <xf numFmtId="174" fontId="83" fillId="0" borderId="11" xfId="0" applyNumberFormat="1" applyFont="1" applyBorder="1" applyAlignment="1">
      <alignment horizontal="center" vertical="center" wrapText="1"/>
    </xf>
    <xf numFmtId="174" fontId="83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right" vertical="top" wrapText="1"/>
    </xf>
    <xf numFmtId="174" fontId="7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right" vertical="top" wrapText="1"/>
    </xf>
    <xf numFmtId="0" fontId="86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vertical="top" wrapText="1"/>
    </xf>
    <xf numFmtId="0" fontId="104" fillId="0" borderId="11" xfId="0" applyFont="1" applyFill="1" applyBorder="1" applyAlignment="1">
      <alignment horizontal="right" vertical="top" wrapText="1"/>
    </xf>
    <xf numFmtId="0" fontId="105" fillId="0" borderId="11" xfId="0" applyFont="1" applyFill="1" applyBorder="1" applyAlignment="1">
      <alignment vertical="top" wrapText="1"/>
    </xf>
    <xf numFmtId="0" fontId="77" fillId="0" borderId="11" xfId="0" applyFont="1" applyBorder="1" applyAlignment="1">
      <alignment horizontal="right" vertical="center" wrapText="1"/>
    </xf>
    <xf numFmtId="0" fontId="82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vertical="top" wrapText="1"/>
    </xf>
    <xf numFmtId="0" fontId="80" fillId="0" borderId="11" xfId="0" applyFont="1" applyBorder="1" applyAlignment="1">
      <alignment/>
    </xf>
    <xf numFmtId="174" fontId="79" fillId="0" borderId="11" xfId="0" applyNumberFormat="1" applyFont="1" applyFill="1" applyBorder="1" applyAlignment="1">
      <alignment horizontal="center"/>
    </xf>
    <xf numFmtId="16" fontId="77" fillId="0" borderId="0" xfId="0" applyNumberFormat="1" applyFont="1" applyBorder="1" applyAlignment="1">
      <alignment horizontal="right" vertical="top" wrapText="1"/>
    </xf>
    <xf numFmtId="0" fontId="76" fillId="0" borderId="0" xfId="0" applyFont="1" applyBorder="1" applyAlignment="1">
      <alignment/>
    </xf>
    <xf numFmtId="0" fontId="83" fillId="0" borderId="0" xfId="0" applyFont="1" applyBorder="1" applyAlignment="1">
      <alignment vertical="top" wrapText="1"/>
    </xf>
    <xf numFmtId="0" fontId="83" fillId="0" borderId="0" xfId="0" applyFont="1" applyFill="1" applyBorder="1" applyAlignment="1">
      <alignment horizontal="center" vertical="top" wrapText="1"/>
    </xf>
    <xf numFmtId="174" fontId="83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right" vertical="top" wrapText="1"/>
    </xf>
    <xf numFmtId="0" fontId="79" fillId="0" borderId="17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99" fillId="0" borderId="10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/>
    </xf>
    <xf numFmtId="0" fontId="101" fillId="34" borderId="18" xfId="0" applyFont="1" applyFill="1" applyBorder="1" applyAlignment="1">
      <alignment horizontal="center"/>
    </xf>
    <xf numFmtId="0" fontId="101" fillId="34" borderId="17" xfId="0" applyFont="1" applyFill="1" applyBorder="1" applyAlignment="1">
      <alignment horizontal="center"/>
    </xf>
    <xf numFmtId="174" fontId="80" fillId="33" borderId="17" xfId="0" applyNumberFormat="1" applyFont="1" applyFill="1" applyBorder="1" applyAlignment="1">
      <alignment wrapText="1"/>
    </xf>
    <xf numFmtId="174" fontId="82" fillId="33" borderId="11" xfId="0" applyNumberFormat="1" applyFont="1" applyFill="1" applyBorder="1" applyAlignment="1">
      <alignment/>
    </xf>
    <xf numFmtId="174" fontId="106" fillId="0" borderId="11" xfId="0" applyNumberFormat="1" applyFont="1" applyFill="1" applyBorder="1" applyAlignment="1">
      <alignment/>
    </xf>
    <xf numFmtId="180" fontId="101" fillId="0" borderId="11" xfId="0" applyNumberFormat="1" applyFont="1" applyFill="1" applyBorder="1" applyAlignment="1">
      <alignment/>
    </xf>
    <xf numFmtId="0" fontId="107" fillId="0" borderId="0" xfId="0" applyFont="1" applyAlignment="1">
      <alignment horizontal="justify"/>
    </xf>
    <xf numFmtId="0" fontId="107" fillId="0" borderId="0" xfId="0" applyFont="1" applyAlignment="1">
      <alignment wrapText="1"/>
    </xf>
    <xf numFmtId="174" fontId="108" fillId="0" borderId="11" xfId="0" applyNumberFormat="1" applyFont="1" applyFill="1" applyBorder="1" applyAlignment="1">
      <alignment/>
    </xf>
    <xf numFmtId="174" fontId="108" fillId="0" borderId="17" xfId="0" applyNumberFormat="1" applyFont="1" applyFill="1" applyBorder="1" applyAlignment="1">
      <alignment horizontal="right"/>
    </xf>
    <xf numFmtId="174" fontId="108" fillId="0" borderId="17" xfId="0" applyNumberFormat="1" applyFont="1" applyFill="1" applyBorder="1" applyAlignment="1">
      <alignment/>
    </xf>
    <xf numFmtId="0" fontId="82" fillId="0" borderId="12" xfId="0" applyFont="1" applyBorder="1" applyAlignment="1">
      <alignment/>
    </xf>
    <xf numFmtId="0" fontId="107" fillId="0" borderId="10" xfId="0" applyFont="1" applyBorder="1" applyAlignment="1">
      <alignment horizontal="justify"/>
    </xf>
    <xf numFmtId="174" fontId="106" fillId="0" borderId="11" xfId="0" applyNumberFormat="1" applyFont="1" applyFill="1" applyBorder="1" applyAlignment="1">
      <alignment horizontal="right"/>
    </xf>
    <xf numFmtId="174" fontId="99" fillId="18" borderId="11" xfId="0" applyNumberFormat="1" applyFont="1" applyFill="1" applyBorder="1" applyAlignment="1">
      <alignment/>
    </xf>
    <xf numFmtId="0" fontId="99" fillId="18" borderId="0" xfId="0" applyFont="1" applyFill="1" applyAlignment="1">
      <alignment/>
    </xf>
    <xf numFmtId="0" fontId="99" fillId="10" borderId="0" xfId="0" applyFont="1" applyFill="1" applyAlignment="1">
      <alignment/>
    </xf>
    <xf numFmtId="173" fontId="106" fillId="0" borderId="11" xfId="0" applyNumberFormat="1" applyFont="1" applyFill="1" applyBorder="1" applyAlignment="1">
      <alignment/>
    </xf>
    <xf numFmtId="173" fontId="106" fillId="0" borderId="17" xfId="0" applyNumberFormat="1" applyFont="1" applyFill="1" applyBorder="1" applyAlignment="1">
      <alignment/>
    </xf>
    <xf numFmtId="174" fontId="106" fillId="0" borderId="17" xfId="0" applyNumberFormat="1" applyFont="1" applyFill="1" applyBorder="1" applyAlignment="1">
      <alignment/>
    </xf>
    <xf numFmtId="174" fontId="109" fillId="0" borderId="17" xfId="0" applyNumberFormat="1" applyFont="1" applyFill="1" applyBorder="1" applyAlignment="1">
      <alignment/>
    </xf>
    <xf numFmtId="174" fontId="76" fillId="33" borderId="11" xfId="0" applyNumberFormat="1" applyFont="1" applyFill="1" applyBorder="1" applyAlignment="1">
      <alignment/>
    </xf>
    <xf numFmtId="174" fontId="106" fillId="33" borderId="11" xfId="0" applyNumberFormat="1" applyFont="1" applyFill="1" applyBorder="1" applyAlignment="1">
      <alignment/>
    </xf>
    <xf numFmtId="174" fontId="106" fillId="0" borderId="10" xfId="0" applyNumberFormat="1" applyFont="1" applyFill="1" applyBorder="1" applyAlignment="1">
      <alignment horizontal="right"/>
    </xf>
    <xf numFmtId="174" fontId="109" fillId="0" borderId="11" xfId="0" applyNumberFormat="1" applyFont="1" applyFill="1" applyBorder="1" applyAlignment="1">
      <alignment/>
    </xf>
    <xf numFmtId="0" fontId="87" fillId="0" borderId="11" xfId="0" applyFont="1" applyFill="1" applyBorder="1" applyAlignment="1">
      <alignment wrapText="1"/>
    </xf>
    <xf numFmtId="173" fontId="110" fillId="0" borderId="11" xfId="0" applyNumberFormat="1" applyFont="1" applyFill="1" applyBorder="1" applyAlignment="1">
      <alignment/>
    </xf>
    <xf numFmtId="174" fontId="110" fillId="0" borderId="13" xfId="0" applyNumberFormat="1" applyFont="1" applyFill="1" applyBorder="1" applyAlignment="1">
      <alignment/>
    </xf>
    <xf numFmtId="174" fontId="111" fillId="0" borderId="11" xfId="0" applyNumberFormat="1" applyFont="1" applyFill="1" applyBorder="1" applyAlignment="1">
      <alignment/>
    </xf>
    <xf numFmtId="174" fontId="110" fillId="0" borderId="11" xfId="0" applyNumberFormat="1" applyFont="1" applyFill="1" applyBorder="1" applyAlignment="1">
      <alignment/>
    </xf>
    <xf numFmtId="2" fontId="106" fillId="0" borderId="11" xfId="0" applyNumberFormat="1" applyFont="1" applyFill="1" applyBorder="1" applyAlignment="1">
      <alignment/>
    </xf>
    <xf numFmtId="173" fontId="99" fillId="34" borderId="11" xfId="0" applyNumberFormat="1" applyFont="1" applyFill="1" applyBorder="1" applyAlignment="1">
      <alignment/>
    </xf>
    <xf numFmtId="173" fontId="102" fillId="34" borderId="11" xfId="0" applyNumberFormat="1" applyFont="1" applyFill="1" applyBorder="1" applyAlignment="1">
      <alignment/>
    </xf>
    <xf numFmtId="2" fontId="110" fillId="0" borderId="11" xfId="0" applyNumberFormat="1" applyFont="1" applyFill="1" applyBorder="1" applyAlignment="1">
      <alignment/>
    </xf>
    <xf numFmtId="180" fontId="106" fillId="34" borderId="11" xfId="0" applyNumberFormat="1" applyFont="1" applyFill="1" applyBorder="1" applyAlignment="1">
      <alignment/>
    </xf>
    <xf numFmtId="2" fontId="106" fillId="34" borderId="11" xfId="0" applyNumberFormat="1" applyFont="1" applyFill="1" applyBorder="1" applyAlignment="1">
      <alignment/>
    </xf>
    <xf numFmtId="173" fontId="108" fillId="0" borderId="17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76" fillId="0" borderId="0" xfId="0" applyFont="1" applyFill="1" applyAlignment="1">
      <alignment horizontal="left"/>
    </xf>
    <xf numFmtId="0" fontId="76" fillId="0" borderId="0" xfId="0" applyFont="1" applyAlignment="1">
      <alignment horizontal="left"/>
    </xf>
    <xf numFmtId="0" fontId="80" fillId="0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0" fontId="76" fillId="0" borderId="19" xfId="0" applyFont="1" applyBorder="1" applyAlignment="1">
      <alignment horizontal="center"/>
    </xf>
    <xf numFmtId="0" fontId="78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 wrapText="1"/>
    </xf>
    <xf numFmtId="0" fontId="76" fillId="0" borderId="24" xfId="0" applyFont="1" applyFill="1" applyBorder="1" applyAlignment="1">
      <alignment horizontal="center" wrapText="1"/>
    </xf>
    <xf numFmtId="0" fontId="76" fillId="0" borderId="14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99" fillId="0" borderId="13" xfId="0" applyFont="1" applyFill="1" applyBorder="1" applyAlignment="1">
      <alignment horizontal="center" wrapText="1"/>
    </xf>
    <xf numFmtId="0" fontId="99" fillId="0" borderId="10" xfId="0" applyFont="1" applyFill="1" applyBorder="1" applyAlignment="1">
      <alignment horizontal="center" wrapText="1"/>
    </xf>
    <xf numFmtId="0" fontId="99" fillId="0" borderId="19" xfId="0" applyFont="1" applyFill="1" applyBorder="1" applyAlignment="1">
      <alignment horizontal="center" wrapText="1"/>
    </xf>
    <xf numFmtId="0" fontId="99" fillId="0" borderId="15" xfId="0" applyFont="1" applyFill="1" applyBorder="1" applyAlignment="1">
      <alignment horizontal="center" wrapText="1"/>
    </xf>
    <xf numFmtId="0" fontId="99" fillId="0" borderId="18" xfId="0" applyFont="1" applyFill="1" applyBorder="1" applyAlignment="1">
      <alignment horizontal="center" wrapText="1"/>
    </xf>
    <xf numFmtId="0" fontId="99" fillId="0" borderId="17" xfId="0" applyFont="1" applyFill="1" applyBorder="1" applyAlignment="1">
      <alignment horizont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left" wrapText="1"/>
    </xf>
    <xf numFmtId="0" fontId="76" fillId="0" borderId="19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 wrapText="1"/>
    </xf>
    <xf numFmtId="0" fontId="79" fillId="0" borderId="13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76" fillId="0" borderId="21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wrapText="1"/>
    </xf>
    <xf numFmtId="0" fontId="76" fillId="0" borderId="12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wrapText="1"/>
    </xf>
    <xf numFmtId="0" fontId="79" fillId="0" borderId="11" xfId="0" applyFont="1" applyFill="1" applyBorder="1" applyAlignment="1">
      <alignment horizontal="left"/>
    </xf>
    <xf numFmtId="0" fontId="79" fillId="0" borderId="13" xfId="0" applyFont="1" applyFill="1" applyBorder="1" applyAlignment="1">
      <alignment horizontal="left"/>
    </xf>
    <xf numFmtId="0" fontId="79" fillId="0" borderId="12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173" fontId="79" fillId="0" borderId="15" xfId="0" applyNumberFormat="1" applyFont="1" applyFill="1" applyBorder="1" applyAlignment="1">
      <alignment horizontal="center"/>
    </xf>
    <xf numFmtId="173" fontId="79" fillId="0" borderId="18" xfId="0" applyNumberFormat="1" applyFont="1" applyFill="1" applyBorder="1" applyAlignment="1">
      <alignment horizontal="center"/>
    </xf>
    <xf numFmtId="173" fontId="79" fillId="0" borderId="17" xfId="0" applyNumberFormat="1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left"/>
    </xf>
    <xf numFmtId="0" fontId="79" fillId="0" borderId="19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79" fillId="0" borderId="21" xfId="0" applyFont="1" applyFill="1" applyBorder="1" applyAlignment="1">
      <alignment horizontal="center" wrapText="1"/>
    </xf>
    <xf numFmtId="0" fontId="79" fillId="0" borderId="16" xfId="0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wrapText="1"/>
    </xf>
    <xf numFmtId="0" fontId="101" fillId="34" borderId="15" xfId="0" applyFont="1" applyFill="1" applyBorder="1" applyAlignment="1">
      <alignment horizontal="center"/>
    </xf>
    <xf numFmtId="0" fontId="101" fillId="34" borderId="18" xfId="0" applyFont="1" applyFill="1" applyBorder="1" applyAlignment="1">
      <alignment horizontal="center"/>
    </xf>
    <xf numFmtId="0" fontId="101" fillId="34" borderId="17" xfId="0" applyFont="1" applyFill="1" applyBorder="1" applyAlignment="1">
      <alignment horizontal="center"/>
    </xf>
    <xf numFmtId="173" fontId="102" fillId="0" borderId="15" xfId="0" applyNumberFormat="1" applyFont="1" applyFill="1" applyBorder="1" applyAlignment="1">
      <alignment horizontal="center" vertical="center"/>
    </xf>
    <xf numFmtId="173" fontId="102" fillId="0" borderId="18" xfId="0" applyNumberFormat="1" applyFont="1" applyFill="1" applyBorder="1" applyAlignment="1">
      <alignment horizontal="center" vertical="center"/>
    </xf>
    <xf numFmtId="173" fontId="102" fillId="0" borderId="17" xfId="0" applyNumberFormat="1" applyFont="1" applyFill="1" applyBorder="1" applyAlignment="1">
      <alignment horizontal="center" vertical="center"/>
    </xf>
    <xf numFmtId="0" fontId="102" fillId="0" borderId="14" xfId="0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/>
    </xf>
    <xf numFmtId="0" fontId="102" fillId="0" borderId="15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0" fontId="101" fillId="0" borderId="16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center"/>
    </xf>
    <xf numFmtId="0" fontId="99" fillId="0" borderId="19" xfId="0" applyFont="1" applyFill="1" applyBorder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44">
      <selection activeCell="C59" sqref="C59"/>
    </sheetView>
  </sheetViews>
  <sheetFormatPr defaultColWidth="9.140625" defaultRowHeight="12.75"/>
  <cols>
    <col min="1" max="1" width="0.2890625" style="39" customWidth="1"/>
    <col min="2" max="2" width="10.57421875" style="38" customWidth="1"/>
    <col min="3" max="3" width="71.421875" style="39" customWidth="1"/>
    <col min="4" max="4" width="12.140625" style="38" customWidth="1"/>
    <col min="5" max="16384" width="9.140625" style="39" customWidth="1"/>
  </cols>
  <sheetData>
    <row r="1" spans="3:4" ht="15.75" customHeight="1">
      <c r="C1" s="523" t="s">
        <v>387</v>
      </c>
      <c r="D1" s="523"/>
    </row>
    <row r="2" spans="3:4" ht="12" customHeight="1">
      <c r="C2" s="524" t="s">
        <v>711</v>
      </c>
      <c r="D2" s="524"/>
    </row>
    <row r="3" spans="3:4" ht="15.75" customHeight="1">
      <c r="C3" s="523" t="s">
        <v>463</v>
      </c>
      <c r="D3" s="523"/>
    </row>
    <row r="4" spans="3:4" ht="19.5" customHeight="1">
      <c r="C4" s="199"/>
      <c r="D4" s="217"/>
    </row>
    <row r="5" spans="3:4" ht="34.5" customHeight="1">
      <c r="C5" s="525" t="s">
        <v>481</v>
      </c>
      <c r="D5" s="525"/>
    </row>
    <row r="6" ht="16.5" customHeight="1">
      <c r="C6" s="40"/>
    </row>
    <row r="7" spans="2:4" ht="45" customHeight="1">
      <c r="B7" s="434" t="s">
        <v>337</v>
      </c>
      <c r="C7" s="433" t="s">
        <v>511</v>
      </c>
      <c r="D7" s="434" t="s">
        <v>464</v>
      </c>
    </row>
    <row r="8" spans="2:4" ht="32.25" customHeight="1">
      <c r="B8" s="41" t="s">
        <v>12</v>
      </c>
      <c r="C8" s="46" t="s">
        <v>708</v>
      </c>
      <c r="D8" s="24">
        <f>D9+D10</f>
        <v>4007</v>
      </c>
    </row>
    <row r="9" spans="2:4" ht="18" customHeight="1">
      <c r="B9" s="41" t="s">
        <v>465</v>
      </c>
      <c r="C9" s="200" t="s">
        <v>466</v>
      </c>
      <c r="D9" s="24">
        <v>3791</v>
      </c>
    </row>
    <row r="10" spans="2:4" ht="15.75" customHeight="1">
      <c r="B10" s="41" t="s">
        <v>14</v>
      </c>
      <c r="C10" s="200" t="s">
        <v>480</v>
      </c>
      <c r="D10" s="24">
        <v>216</v>
      </c>
    </row>
    <row r="11" spans="2:4" ht="18.75" customHeight="1">
      <c r="B11" s="41" t="s">
        <v>17</v>
      </c>
      <c r="C11" s="46" t="s">
        <v>250</v>
      </c>
      <c r="D11" s="47">
        <f>D12+D13</f>
        <v>156</v>
      </c>
    </row>
    <row r="12" spans="2:4" ht="18" customHeight="1">
      <c r="B12" s="41" t="s">
        <v>18</v>
      </c>
      <c r="C12" s="48" t="s">
        <v>251</v>
      </c>
      <c r="D12" s="45">
        <v>100</v>
      </c>
    </row>
    <row r="13" spans="2:4" ht="15.75" customHeight="1">
      <c r="B13" s="41" t="s">
        <v>515</v>
      </c>
      <c r="C13" s="48" t="s">
        <v>252</v>
      </c>
      <c r="D13" s="45">
        <v>56</v>
      </c>
    </row>
    <row r="14" spans="2:4" ht="18.75" customHeight="1">
      <c r="B14" s="41" t="s">
        <v>19</v>
      </c>
      <c r="C14" s="49" t="s">
        <v>253</v>
      </c>
      <c r="D14" s="47">
        <f>D15+D16+D17+D18</f>
        <v>265</v>
      </c>
    </row>
    <row r="15" spans="2:4" ht="15" customHeight="1">
      <c r="B15" s="41" t="s">
        <v>20</v>
      </c>
      <c r="C15" s="50" t="s">
        <v>254</v>
      </c>
      <c r="D15" s="45">
        <v>25</v>
      </c>
    </row>
    <row r="16" spans="2:4" ht="15" customHeight="1">
      <c r="B16" s="41" t="s">
        <v>516</v>
      </c>
      <c r="C16" s="50" t="s">
        <v>401</v>
      </c>
      <c r="D16" s="45">
        <v>6</v>
      </c>
    </row>
    <row r="17" spans="2:4" ht="16.5" customHeight="1">
      <c r="B17" s="41" t="s">
        <v>517</v>
      </c>
      <c r="C17" s="44" t="s">
        <v>260</v>
      </c>
      <c r="D17" s="45">
        <v>12</v>
      </c>
    </row>
    <row r="18" spans="2:4" ht="16.5" customHeight="1">
      <c r="B18" s="41" t="s">
        <v>21</v>
      </c>
      <c r="C18" s="51" t="s">
        <v>255</v>
      </c>
      <c r="D18" s="45">
        <f>D19+D21+D20</f>
        <v>222</v>
      </c>
    </row>
    <row r="19" spans="2:4" ht="15" customHeight="1">
      <c r="B19" s="41" t="s">
        <v>23</v>
      </c>
      <c r="C19" s="52" t="s">
        <v>256</v>
      </c>
      <c r="D19" s="45">
        <v>11</v>
      </c>
    </row>
    <row r="20" spans="2:4" ht="15" customHeight="1">
      <c r="B20" s="41" t="s">
        <v>518</v>
      </c>
      <c r="C20" s="52" t="s">
        <v>365</v>
      </c>
      <c r="D20" s="138"/>
    </row>
    <row r="21" spans="2:4" ht="15" customHeight="1">
      <c r="B21" s="41" t="s">
        <v>519</v>
      </c>
      <c r="C21" s="54" t="s">
        <v>257</v>
      </c>
      <c r="D21" s="494">
        <v>211</v>
      </c>
    </row>
    <row r="22" spans="2:4" ht="17.25" customHeight="1">
      <c r="B22" s="144" t="s">
        <v>24</v>
      </c>
      <c r="C22" s="146" t="s">
        <v>258</v>
      </c>
      <c r="D22" s="270">
        <f>D23</f>
        <v>26</v>
      </c>
    </row>
    <row r="23" spans="2:4" ht="32.25" customHeight="1">
      <c r="B23" s="53" t="s">
        <v>25</v>
      </c>
      <c r="C23" s="44" t="s">
        <v>259</v>
      </c>
      <c r="D23" s="45">
        <v>26</v>
      </c>
    </row>
    <row r="24" spans="2:4" ht="18" customHeight="1">
      <c r="B24" s="144" t="s">
        <v>26</v>
      </c>
      <c r="C24" s="145" t="s">
        <v>371</v>
      </c>
      <c r="D24" s="488">
        <f>D25+D26+D27</f>
        <v>187</v>
      </c>
    </row>
    <row r="25" spans="2:4" ht="15" customHeight="1">
      <c r="B25" s="41" t="s">
        <v>27</v>
      </c>
      <c r="C25" s="44" t="s">
        <v>150</v>
      </c>
      <c r="D25" s="489">
        <v>18.9</v>
      </c>
    </row>
    <row r="26" spans="2:4" ht="15.75" customHeight="1">
      <c r="B26" s="41" t="s">
        <v>520</v>
      </c>
      <c r="C26" s="44" t="s">
        <v>261</v>
      </c>
      <c r="D26" s="489">
        <v>86.7</v>
      </c>
    </row>
    <row r="27" spans="2:4" ht="15.75" customHeight="1">
      <c r="B27" s="41" t="s">
        <v>521</v>
      </c>
      <c r="C27" s="44" t="s">
        <v>262</v>
      </c>
      <c r="D27" s="489">
        <v>81.4</v>
      </c>
    </row>
    <row r="28" spans="2:4" ht="17.25" customHeight="1">
      <c r="B28" s="144" t="s">
        <v>28</v>
      </c>
      <c r="C28" s="42" t="s">
        <v>467</v>
      </c>
      <c r="D28" s="138">
        <v>185.938</v>
      </c>
    </row>
    <row r="29" spans="2:4" ht="15.75" customHeight="1">
      <c r="B29" s="144" t="s">
        <v>30</v>
      </c>
      <c r="C29" s="146" t="s">
        <v>264</v>
      </c>
      <c r="D29" s="24">
        <v>10</v>
      </c>
    </row>
    <row r="30" spans="2:4" ht="15.75">
      <c r="B30" s="144" t="s">
        <v>32</v>
      </c>
      <c r="C30" s="271" t="s">
        <v>402</v>
      </c>
      <c r="D30" s="272">
        <f>D8+D11+D14+D22+D24+D29+D28</f>
        <v>4836.938</v>
      </c>
    </row>
    <row r="31" spans="2:4" ht="15" customHeight="1">
      <c r="B31" s="41" t="s">
        <v>33</v>
      </c>
      <c r="C31" s="148" t="s">
        <v>696</v>
      </c>
      <c r="D31" s="272">
        <f>D32+D57+D76</f>
        <v>5252.232</v>
      </c>
    </row>
    <row r="32" spans="2:4" ht="16.5" customHeight="1">
      <c r="B32" s="144" t="s">
        <v>34</v>
      </c>
      <c r="C32" s="55" t="s">
        <v>695</v>
      </c>
      <c r="D32" s="273">
        <f>D33+D34</f>
        <v>2458.299</v>
      </c>
    </row>
    <row r="33" spans="2:4" ht="14.25" customHeight="1">
      <c r="B33" s="41" t="s">
        <v>430</v>
      </c>
      <c r="C33" s="56" t="s">
        <v>674</v>
      </c>
      <c r="D33" s="138">
        <v>1728.1</v>
      </c>
    </row>
    <row r="34" spans="2:4" ht="15.75" customHeight="1">
      <c r="B34" s="41" t="s">
        <v>431</v>
      </c>
      <c r="C34" s="56" t="s">
        <v>265</v>
      </c>
      <c r="D34" s="164">
        <f>D35+D36+D37+D38+D39+D40+D41+D42+D43+D44+D45+D46+D47+D48+D49+D50+D51+D52+D53+D54+D55+D56</f>
        <v>730.1990000000001</v>
      </c>
    </row>
    <row r="35" spans="2:4" ht="14.25" customHeight="1">
      <c r="B35" s="41" t="s">
        <v>432</v>
      </c>
      <c r="C35" s="56" t="s">
        <v>266</v>
      </c>
      <c r="D35" s="138">
        <v>164.237</v>
      </c>
    </row>
    <row r="36" spans="2:4" ht="17.25" customHeight="1">
      <c r="B36" s="41" t="s">
        <v>522</v>
      </c>
      <c r="C36" s="56" t="s">
        <v>267</v>
      </c>
      <c r="D36" s="138">
        <v>38.9</v>
      </c>
    </row>
    <row r="37" spans="2:4" ht="18" customHeight="1">
      <c r="B37" s="41" t="s">
        <v>523</v>
      </c>
      <c r="C37" s="56" t="s">
        <v>268</v>
      </c>
      <c r="D37" s="138">
        <v>48.8</v>
      </c>
    </row>
    <row r="38" spans="2:4" ht="14.25" customHeight="1">
      <c r="B38" s="41" t="s">
        <v>524</v>
      </c>
      <c r="C38" s="56" t="s">
        <v>269</v>
      </c>
      <c r="D38" s="45">
        <v>79</v>
      </c>
    </row>
    <row r="39" spans="2:4" ht="14.25" customHeight="1">
      <c r="B39" s="41" t="s">
        <v>525</v>
      </c>
      <c r="C39" s="56" t="s">
        <v>270</v>
      </c>
      <c r="D39" s="138">
        <v>187.2</v>
      </c>
    </row>
    <row r="40" spans="2:4" ht="14.25" customHeight="1">
      <c r="B40" s="41" t="s">
        <v>526</v>
      </c>
      <c r="C40" s="52" t="s">
        <v>486</v>
      </c>
      <c r="D40" s="138">
        <v>14.5</v>
      </c>
    </row>
    <row r="41" spans="2:4" ht="31.5" customHeight="1">
      <c r="B41" s="41" t="s">
        <v>527</v>
      </c>
      <c r="C41" s="106" t="s">
        <v>372</v>
      </c>
      <c r="D41" s="138">
        <v>0.2</v>
      </c>
    </row>
    <row r="42" spans="2:4" ht="20.25" customHeight="1">
      <c r="B42" s="41" t="s">
        <v>528</v>
      </c>
      <c r="C42" s="52" t="s">
        <v>271</v>
      </c>
      <c r="D42" s="138">
        <v>0.1</v>
      </c>
    </row>
    <row r="43" spans="2:4" ht="16.5" customHeight="1">
      <c r="B43" s="41" t="s">
        <v>529</v>
      </c>
      <c r="C43" s="52" t="s">
        <v>272</v>
      </c>
      <c r="D43" s="138">
        <v>17.2</v>
      </c>
    </row>
    <row r="44" spans="2:4" ht="16.5" customHeight="1">
      <c r="B44" s="41" t="s">
        <v>530</v>
      </c>
      <c r="C44" s="52" t="s">
        <v>273</v>
      </c>
      <c r="D44" s="152">
        <v>15.3</v>
      </c>
    </row>
    <row r="45" spans="2:4" ht="20.25" customHeight="1">
      <c r="B45" s="41" t="s">
        <v>531</v>
      </c>
      <c r="C45" s="52" t="s">
        <v>274</v>
      </c>
      <c r="D45" s="152">
        <v>103.9</v>
      </c>
    </row>
    <row r="46" spans="2:4" ht="33.75" customHeight="1">
      <c r="B46" s="41" t="s">
        <v>532</v>
      </c>
      <c r="C46" s="52" t="s">
        <v>275</v>
      </c>
      <c r="D46" s="138">
        <v>0.364</v>
      </c>
    </row>
    <row r="47" spans="2:4" ht="19.5" customHeight="1">
      <c r="B47" s="41" t="s">
        <v>533</v>
      </c>
      <c r="C47" s="52" t="s">
        <v>276</v>
      </c>
      <c r="D47" s="138">
        <v>7.7</v>
      </c>
    </row>
    <row r="48" spans="2:4" ht="19.5" customHeight="1">
      <c r="B48" s="41" t="s">
        <v>534</v>
      </c>
      <c r="C48" s="52" t="s">
        <v>277</v>
      </c>
      <c r="D48" s="138">
        <v>6.9</v>
      </c>
    </row>
    <row r="49" spans="2:4" ht="19.5" customHeight="1">
      <c r="B49" s="41" t="s">
        <v>535</v>
      </c>
      <c r="C49" s="52" t="s">
        <v>278</v>
      </c>
      <c r="D49" s="138">
        <v>6.2</v>
      </c>
    </row>
    <row r="50" spans="2:4" ht="19.5" customHeight="1">
      <c r="B50" s="41" t="s">
        <v>536</v>
      </c>
      <c r="C50" s="52" t="s">
        <v>279</v>
      </c>
      <c r="D50" s="45">
        <v>1.7</v>
      </c>
    </row>
    <row r="51" spans="2:4" ht="19.5" customHeight="1">
      <c r="B51" s="41" t="s">
        <v>537</v>
      </c>
      <c r="C51" s="52" t="s">
        <v>280</v>
      </c>
      <c r="D51" s="138">
        <v>3.6</v>
      </c>
    </row>
    <row r="52" spans="2:4" ht="19.5" customHeight="1">
      <c r="B52" s="41" t="s">
        <v>538</v>
      </c>
      <c r="C52" s="52" t="s">
        <v>335</v>
      </c>
      <c r="D52" s="138">
        <v>0.5</v>
      </c>
    </row>
    <row r="53" spans="2:4" ht="18" customHeight="1">
      <c r="B53" s="41" t="s">
        <v>539</v>
      </c>
      <c r="C53" s="52" t="s">
        <v>367</v>
      </c>
      <c r="D53" s="201">
        <v>19.4</v>
      </c>
    </row>
    <row r="54" spans="2:4" ht="19.5" customHeight="1">
      <c r="B54" s="41" t="s">
        <v>540</v>
      </c>
      <c r="C54" s="52" t="s">
        <v>368</v>
      </c>
      <c r="D54" s="202">
        <v>11.8</v>
      </c>
    </row>
    <row r="55" spans="2:4" ht="15.75" customHeight="1">
      <c r="B55" s="41" t="s">
        <v>541</v>
      </c>
      <c r="C55" s="52" t="s">
        <v>403</v>
      </c>
      <c r="D55" s="203">
        <v>0.348</v>
      </c>
    </row>
    <row r="56" spans="2:4" ht="14.25" customHeight="1">
      <c r="B56" s="295" t="s">
        <v>542</v>
      </c>
      <c r="C56" s="454" t="s">
        <v>564</v>
      </c>
      <c r="D56" s="138">
        <v>2.35</v>
      </c>
    </row>
    <row r="57" spans="2:4" s="57" customFormat="1" ht="20.25" customHeight="1">
      <c r="B57" s="58" t="s">
        <v>35</v>
      </c>
      <c r="C57" s="275" t="s">
        <v>415</v>
      </c>
      <c r="D57" s="168">
        <f>D58+D59+D60+D61+D62+D63+D64+D65+D66+D67+D68+D69+D70+D71+D72+D73+D74+D75</f>
        <v>1089.72</v>
      </c>
    </row>
    <row r="58" spans="2:4" s="57" customFormat="1" ht="18.75" customHeight="1">
      <c r="B58" s="58" t="s">
        <v>36</v>
      </c>
      <c r="C58" s="51" t="s">
        <v>404</v>
      </c>
      <c r="D58" s="274">
        <v>28.014</v>
      </c>
    </row>
    <row r="59" spans="2:4" s="57" customFormat="1" ht="18.75" customHeight="1">
      <c r="B59" s="58" t="s">
        <v>458</v>
      </c>
      <c r="C59" s="277" t="s">
        <v>409</v>
      </c>
      <c r="D59" s="522">
        <v>21.798</v>
      </c>
    </row>
    <row r="60" spans="2:4" s="57" customFormat="1" ht="18" customHeight="1">
      <c r="B60" s="58" t="s">
        <v>543</v>
      </c>
      <c r="C60" s="492" t="s">
        <v>713</v>
      </c>
      <c r="D60" s="494">
        <v>50.2</v>
      </c>
    </row>
    <row r="61" spans="2:4" s="57" customFormat="1" ht="33" customHeight="1">
      <c r="B61" s="58" t="s">
        <v>544</v>
      </c>
      <c r="C61" s="52" t="s">
        <v>462</v>
      </c>
      <c r="D61" s="495">
        <v>11</v>
      </c>
    </row>
    <row r="62" spans="2:4" s="3" customFormat="1" ht="35.25" customHeight="1">
      <c r="B62" s="58" t="s">
        <v>545</v>
      </c>
      <c r="C62" s="52" t="s">
        <v>413</v>
      </c>
      <c r="D62" s="59">
        <v>25.2</v>
      </c>
    </row>
    <row r="63" spans="2:4" s="57" customFormat="1" ht="18.75" customHeight="1">
      <c r="B63" s="58" t="s">
        <v>546</v>
      </c>
      <c r="C63" s="52" t="s">
        <v>497</v>
      </c>
      <c r="D63" s="285">
        <v>2.541</v>
      </c>
    </row>
    <row r="64" spans="2:4" s="57" customFormat="1" ht="18.75" customHeight="1">
      <c r="B64" s="58" t="s">
        <v>547</v>
      </c>
      <c r="C64" s="52" t="s">
        <v>482</v>
      </c>
      <c r="D64" s="496">
        <v>11.7</v>
      </c>
    </row>
    <row r="65" spans="2:4" s="57" customFormat="1" ht="31.5" customHeight="1">
      <c r="B65" s="41" t="s">
        <v>548</v>
      </c>
      <c r="C65" s="493" t="s">
        <v>714</v>
      </c>
      <c r="D65" s="494">
        <v>170</v>
      </c>
    </row>
    <row r="66" spans="2:4" s="57" customFormat="1" ht="20.25" customHeight="1">
      <c r="B66" s="58" t="s">
        <v>549</v>
      </c>
      <c r="C66" s="52" t="s">
        <v>671</v>
      </c>
      <c r="D66" s="285">
        <v>106.537</v>
      </c>
    </row>
    <row r="67" spans="2:4" s="57" customFormat="1" ht="32.25" customHeight="1">
      <c r="B67" s="58" t="s">
        <v>550</v>
      </c>
      <c r="C67" s="289" t="s">
        <v>503</v>
      </c>
      <c r="D67" s="285">
        <v>101.295</v>
      </c>
    </row>
    <row r="68" spans="2:4" s="57" customFormat="1" ht="32.25" customHeight="1">
      <c r="B68" s="58" t="s">
        <v>551</v>
      </c>
      <c r="C68" s="52" t="s">
        <v>429</v>
      </c>
      <c r="D68" s="59">
        <v>25</v>
      </c>
    </row>
    <row r="69" spans="2:4" s="57" customFormat="1" ht="32.25" customHeight="1">
      <c r="B69" s="58" t="s">
        <v>552</v>
      </c>
      <c r="C69" s="289" t="s">
        <v>494</v>
      </c>
      <c r="D69" s="285">
        <v>113.967</v>
      </c>
    </row>
    <row r="70" spans="2:4" s="57" customFormat="1" ht="32.25" customHeight="1">
      <c r="B70" s="58" t="s">
        <v>553</v>
      </c>
      <c r="C70" s="289" t="s">
        <v>670</v>
      </c>
      <c r="D70" s="285">
        <v>94.202</v>
      </c>
    </row>
    <row r="71" spans="2:4" s="57" customFormat="1" ht="32.25" customHeight="1">
      <c r="B71" s="58" t="s">
        <v>554</v>
      </c>
      <c r="C71" s="289" t="s">
        <v>514</v>
      </c>
      <c r="D71" s="285">
        <v>40.575</v>
      </c>
    </row>
    <row r="72" spans="2:4" s="57" customFormat="1" ht="20.25" customHeight="1">
      <c r="B72" s="58" t="s">
        <v>559</v>
      </c>
      <c r="C72" s="289" t="s">
        <v>560</v>
      </c>
      <c r="D72" s="285">
        <v>23.319</v>
      </c>
    </row>
    <row r="73" spans="2:4" s="57" customFormat="1" ht="36" customHeight="1">
      <c r="B73" s="58" t="s">
        <v>672</v>
      </c>
      <c r="C73" s="289" t="s">
        <v>673</v>
      </c>
      <c r="D73" s="285">
        <v>140.944</v>
      </c>
    </row>
    <row r="74" spans="2:4" s="57" customFormat="1" ht="36" customHeight="1">
      <c r="B74" s="58" t="s">
        <v>693</v>
      </c>
      <c r="C74" s="289" t="s">
        <v>694</v>
      </c>
      <c r="D74" s="285">
        <v>109.633</v>
      </c>
    </row>
    <row r="75" spans="2:4" s="57" customFormat="1" ht="18.75" customHeight="1">
      <c r="B75" s="58" t="s">
        <v>697</v>
      </c>
      <c r="C75" s="286" t="s">
        <v>698</v>
      </c>
      <c r="D75" s="285">
        <v>13.795</v>
      </c>
    </row>
    <row r="76" spans="2:4" s="57" customFormat="1" ht="20.25" customHeight="1">
      <c r="B76" s="290" t="s">
        <v>37</v>
      </c>
      <c r="C76" s="297" t="s">
        <v>509</v>
      </c>
      <c r="D76" s="168">
        <f>D77+D78+D79+D80+D81+D82</f>
        <v>1704.213</v>
      </c>
    </row>
    <row r="77" spans="2:4" s="57" customFormat="1" ht="30.75" customHeight="1">
      <c r="B77" s="58" t="s">
        <v>38</v>
      </c>
      <c r="C77" s="298" t="s">
        <v>510</v>
      </c>
      <c r="D77" s="59">
        <v>334.2</v>
      </c>
    </row>
    <row r="78" spans="2:4" s="57" customFormat="1" ht="30.75" customHeight="1">
      <c r="B78" s="58" t="s">
        <v>555</v>
      </c>
      <c r="C78" s="299" t="s">
        <v>512</v>
      </c>
      <c r="D78" s="59">
        <v>1194</v>
      </c>
    </row>
    <row r="79" spans="2:4" s="57" customFormat="1" ht="20.25" customHeight="1">
      <c r="B79" s="58" t="s">
        <v>556</v>
      </c>
      <c r="C79" s="299" t="s">
        <v>557</v>
      </c>
      <c r="D79" s="296">
        <v>82.8</v>
      </c>
    </row>
    <row r="80" spans="2:4" s="57" customFormat="1" ht="36" customHeight="1">
      <c r="B80" s="58" t="s">
        <v>596</v>
      </c>
      <c r="C80" s="299" t="s">
        <v>686</v>
      </c>
      <c r="D80" s="59">
        <v>81.7</v>
      </c>
    </row>
    <row r="81" spans="1:4" s="57" customFormat="1" ht="20.25" customHeight="1">
      <c r="A81" s="57" t="s">
        <v>597</v>
      </c>
      <c r="B81" s="58" t="s">
        <v>597</v>
      </c>
      <c r="C81" s="497" t="s">
        <v>717</v>
      </c>
      <c r="D81" s="285">
        <v>8.213</v>
      </c>
    </row>
    <row r="82" spans="2:4" s="57" customFormat="1" ht="24" customHeight="1">
      <c r="B82" s="58" t="s">
        <v>715</v>
      </c>
      <c r="C82" s="498" t="s">
        <v>716</v>
      </c>
      <c r="D82" s="59">
        <v>3.3</v>
      </c>
    </row>
    <row r="83" spans="2:4" s="57" customFormat="1" ht="15" customHeight="1">
      <c r="B83" s="41" t="s">
        <v>39</v>
      </c>
      <c r="C83" s="276" t="s">
        <v>412</v>
      </c>
      <c r="D83" s="159">
        <f>D30+D31</f>
        <v>10089.17</v>
      </c>
    </row>
    <row r="84" spans="2:4" s="57" customFormat="1" ht="18" customHeight="1">
      <c r="B84" s="41" t="s">
        <v>41</v>
      </c>
      <c r="C84" s="146" t="s">
        <v>483</v>
      </c>
      <c r="D84" s="159">
        <f>D85+D86+D87+D88+D89+D90</f>
        <v>253.869</v>
      </c>
    </row>
    <row r="85" spans="2:4" s="57" customFormat="1" ht="15.75" customHeight="1">
      <c r="B85" s="41" t="s">
        <v>42</v>
      </c>
      <c r="C85" s="52" t="s">
        <v>405</v>
      </c>
      <c r="D85" s="138">
        <v>17.38</v>
      </c>
    </row>
    <row r="86" spans="2:4" s="57" customFormat="1" ht="18" customHeight="1">
      <c r="B86" s="41" t="s">
        <v>228</v>
      </c>
      <c r="C86" s="52" t="s">
        <v>406</v>
      </c>
      <c r="D86" s="138">
        <v>183.348</v>
      </c>
    </row>
    <row r="87" spans="2:4" s="57" customFormat="1" ht="16.5" customHeight="1">
      <c r="B87" s="41" t="s">
        <v>331</v>
      </c>
      <c r="C87" s="52" t="s">
        <v>414</v>
      </c>
      <c r="D87" s="138">
        <v>21.147</v>
      </c>
    </row>
    <row r="88" spans="2:4" s="57" customFormat="1" ht="16.5" customHeight="1">
      <c r="B88" s="41" t="s">
        <v>410</v>
      </c>
      <c r="C88" s="52" t="s">
        <v>407</v>
      </c>
      <c r="D88" s="138">
        <v>3.15</v>
      </c>
    </row>
    <row r="89" spans="2:4" s="57" customFormat="1" ht="17.25" customHeight="1">
      <c r="B89" s="41" t="s">
        <v>425</v>
      </c>
      <c r="C89" s="52" t="s">
        <v>408</v>
      </c>
      <c r="D89" s="138">
        <v>27.447</v>
      </c>
    </row>
    <row r="90" spans="2:4" s="57" customFormat="1" ht="30" customHeight="1">
      <c r="B90" s="41" t="s">
        <v>558</v>
      </c>
      <c r="C90" s="52" t="s">
        <v>484</v>
      </c>
      <c r="D90" s="138">
        <v>1.397</v>
      </c>
    </row>
    <row r="91" spans="2:4" s="57" customFormat="1" ht="15.75" customHeight="1">
      <c r="B91" s="144" t="s">
        <v>43</v>
      </c>
      <c r="C91" s="153" t="s">
        <v>0</v>
      </c>
      <c r="D91" s="159">
        <f>D83+D84</f>
        <v>10343.039</v>
      </c>
    </row>
    <row r="92" spans="2:4" s="57" customFormat="1" ht="15.75" customHeight="1">
      <c r="B92" s="144" t="s">
        <v>46</v>
      </c>
      <c r="C92" s="153" t="s">
        <v>504</v>
      </c>
      <c r="D92" s="24">
        <v>260</v>
      </c>
    </row>
    <row r="93" spans="2:4" ht="15.75">
      <c r="B93" s="144" t="s">
        <v>49</v>
      </c>
      <c r="C93" s="146" t="s">
        <v>505</v>
      </c>
      <c r="D93" s="288">
        <f>D91+D92</f>
        <v>10603.039</v>
      </c>
    </row>
    <row r="94" spans="2:4" ht="15.75">
      <c r="B94" s="39"/>
      <c r="C94" s="139"/>
      <c r="D94" s="204"/>
    </row>
    <row r="95" spans="3:4" ht="15.75">
      <c r="C95" s="141"/>
      <c r="D95" s="204"/>
    </row>
    <row r="96" spans="3:4" ht="15.75">
      <c r="C96" s="140"/>
      <c r="D96" s="204"/>
    </row>
    <row r="97" spans="3:4" ht="15.75">
      <c r="C97" s="140"/>
      <c r="D97" s="204"/>
    </row>
    <row r="98" spans="3:4" ht="15.75">
      <c r="C98" s="140"/>
      <c r="D98" s="204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64">
      <selection activeCell="B71" sqref="B71:B75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9"/>
      <c r="D1" s="109"/>
      <c r="E1" s="110" t="s">
        <v>227</v>
      </c>
    </row>
    <row r="2" spans="3:7" ht="12.75">
      <c r="C2" s="79"/>
      <c r="D2" s="79"/>
      <c r="E2" s="527" t="s">
        <v>712</v>
      </c>
      <c r="F2" s="527"/>
      <c r="G2" s="527"/>
    </row>
    <row r="3" spans="3:5" ht="12.75">
      <c r="C3" s="109"/>
      <c r="D3" s="109"/>
      <c r="E3" s="79" t="s">
        <v>380</v>
      </c>
    </row>
    <row r="4" spans="4:6" ht="12.75">
      <c r="D4" s="79"/>
      <c r="E4" s="79" t="s">
        <v>366</v>
      </c>
      <c r="F4" s="79"/>
    </row>
    <row r="6" spans="1:8" ht="12.75">
      <c r="A6" s="543" t="s">
        <v>479</v>
      </c>
      <c r="B6" s="543"/>
      <c r="C6" s="543"/>
      <c r="D6" s="543"/>
      <c r="E6" s="543"/>
      <c r="F6" s="543"/>
      <c r="G6" s="543"/>
      <c r="H6" s="111"/>
    </row>
    <row r="7" spans="1:8" ht="12.75">
      <c r="A7" s="543" t="s">
        <v>384</v>
      </c>
      <c r="B7" s="543"/>
      <c r="C7" s="543"/>
      <c r="D7" s="543"/>
      <c r="E7" s="543"/>
      <c r="F7" s="543"/>
      <c r="G7" s="543"/>
      <c r="H7" s="331"/>
    </row>
    <row r="8" ht="12.75">
      <c r="G8" s="2" t="s">
        <v>381</v>
      </c>
    </row>
    <row r="9" spans="1:7" ht="12.75" customHeight="1">
      <c r="A9" s="577" t="s">
        <v>247</v>
      </c>
      <c r="B9" s="64"/>
      <c r="C9" s="552" t="s">
        <v>249</v>
      </c>
      <c r="D9" s="544" t="s">
        <v>0</v>
      </c>
      <c r="E9" s="551" t="s">
        <v>8</v>
      </c>
      <c r="F9" s="551"/>
      <c r="G9" s="551"/>
    </row>
    <row r="10" spans="1:7" ht="12.75" customHeight="1">
      <c r="A10" s="577"/>
      <c r="B10" s="573" t="s">
        <v>112</v>
      </c>
      <c r="C10" s="571"/>
      <c r="D10" s="545"/>
      <c r="E10" s="551" t="s">
        <v>9</v>
      </c>
      <c r="F10" s="551"/>
      <c r="G10" s="593" t="s">
        <v>10</v>
      </c>
    </row>
    <row r="11" spans="1:7" ht="12.75" customHeight="1">
      <c r="A11" s="577"/>
      <c r="B11" s="573"/>
      <c r="C11" s="571"/>
      <c r="D11" s="545"/>
      <c r="E11" s="544" t="s">
        <v>11</v>
      </c>
      <c r="F11" s="552" t="s">
        <v>223</v>
      </c>
      <c r="G11" s="593"/>
    </row>
    <row r="12" spans="1:7" ht="29.25" customHeight="1">
      <c r="A12" s="577"/>
      <c r="B12" s="574"/>
      <c r="C12" s="553"/>
      <c r="D12" s="546"/>
      <c r="E12" s="546"/>
      <c r="F12" s="553"/>
      <c r="G12" s="593"/>
    </row>
    <row r="13" spans="1:7" ht="12.75">
      <c r="A13" s="11" t="s">
        <v>12</v>
      </c>
      <c r="B13" s="332" t="s">
        <v>1</v>
      </c>
      <c r="C13" s="332"/>
      <c r="D13" s="162">
        <f>E13+G13</f>
        <v>133.821</v>
      </c>
      <c r="E13" s="161">
        <f>E14+E24+E36+E41+E49+E47+E51+E54</f>
        <v>102.074</v>
      </c>
      <c r="F13" s="161">
        <f>F14+F24+F36+F41+F49+F47+F51+F54</f>
        <v>32.85</v>
      </c>
      <c r="G13" s="161">
        <f>G14+G24+G36+G41+G49+G47+G51+G54</f>
        <v>31.747</v>
      </c>
    </row>
    <row r="14" spans="1:7" ht="12.75">
      <c r="A14" s="107" t="s">
        <v>13</v>
      </c>
      <c r="B14" s="7" t="s">
        <v>101</v>
      </c>
      <c r="C14" s="332" t="s">
        <v>133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152</v>
      </c>
      <c r="B15" s="109" t="s">
        <v>238</v>
      </c>
      <c r="C15" s="538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153</v>
      </c>
      <c r="B16" s="109" t="s">
        <v>284</v>
      </c>
      <c r="C16" s="588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153</v>
      </c>
      <c r="B17" s="109" t="s">
        <v>239</v>
      </c>
      <c r="C17" s="588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154</v>
      </c>
      <c r="B18" s="79" t="s">
        <v>221</v>
      </c>
      <c r="C18" s="588"/>
      <c r="D18" s="8">
        <f t="shared" si="0"/>
        <v>0</v>
      </c>
      <c r="E18" s="23"/>
      <c r="F18" s="23"/>
      <c r="G18" s="22"/>
    </row>
    <row r="19" spans="1:7" ht="12.75">
      <c r="A19" s="12" t="s">
        <v>156</v>
      </c>
      <c r="B19" s="79" t="s">
        <v>390</v>
      </c>
      <c r="C19" s="588"/>
      <c r="D19" s="8">
        <f t="shared" si="0"/>
        <v>0</v>
      </c>
      <c r="E19" s="23"/>
      <c r="F19" s="23"/>
      <c r="G19" s="22"/>
    </row>
    <row r="20" spans="1:7" ht="12.75">
      <c r="A20" s="12" t="s">
        <v>155</v>
      </c>
      <c r="B20" s="79" t="s">
        <v>224</v>
      </c>
      <c r="C20" s="588"/>
      <c r="D20" s="8">
        <f t="shared" si="0"/>
        <v>0</v>
      </c>
      <c r="E20" s="23"/>
      <c r="F20" s="23"/>
      <c r="G20" s="22"/>
    </row>
    <row r="21" spans="1:7" ht="12.75">
      <c r="A21" s="12" t="s">
        <v>156</v>
      </c>
      <c r="B21" s="79" t="s">
        <v>77</v>
      </c>
      <c r="C21" s="588"/>
      <c r="D21" s="8">
        <f t="shared" si="0"/>
        <v>0</v>
      </c>
      <c r="E21" s="23"/>
      <c r="F21" s="23"/>
      <c r="G21" s="22"/>
    </row>
    <row r="22" spans="1:7" ht="12.75">
      <c r="A22" s="12" t="s">
        <v>157</v>
      </c>
      <c r="B22" s="79" t="s">
        <v>78</v>
      </c>
      <c r="C22" s="588"/>
      <c r="D22" s="8">
        <f t="shared" si="0"/>
        <v>0</v>
      </c>
      <c r="E22" s="23"/>
      <c r="F22" s="23"/>
      <c r="G22" s="22"/>
    </row>
    <row r="23" spans="1:7" ht="12.75">
      <c r="A23" s="12" t="s">
        <v>400</v>
      </c>
      <c r="B23" s="79" t="s">
        <v>461</v>
      </c>
      <c r="C23" s="333"/>
      <c r="D23" s="8">
        <f t="shared" si="0"/>
        <v>0</v>
      </c>
      <c r="E23" s="23"/>
      <c r="F23" s="23"/>
      <c r="G23" s="22"/>
    </row>
    <row r="24" spans="1:7" ht="36.75" customHeight="1">
      <c r="A24" s="65" t="s">
        <v>14</v>
      </c>
      <c r="B24" s="112" t="s">
        <v>104</v>
      </c>
      <c r="C24" s="77" t="s">
        <v>137</v>
      </c>
      <c r="D24" s="165">
        <f>E24+G24</f>
        <v>55.7</v>
      </c>
      <c r="E24" s="214">
        <f>E25+E27+E28+E29+E30+E31+E33+E26+E32+E34+E35</f>
        <v>55.7</v>
      </c>
      <c r="F24" s="214">
        <f>F25+F27+F28+F29+F30+F31+F33+F26+F32+F34+F35</f>
        <v>26</v>
      </c>
      <c r="G24" s="214">
        <f>G25+G27+G28+G29+G30+G31+G33+G26+G32+G34+G35</f>
        <v>0</v>
      </c>
    </row>
    <row r="25" spans="1:7" ht="12.75">
      <c r="A25" s="17" t="s">
        <v>248</v>
      </c>
      <c r="B25" s="86" t="s">
        <v>237</v>
      </c>
      <c r="C25" s="67"/>
      <c r="D25" s="205">
        <f t="shared" si="0"/>
        <v>45</v>
      </c>
      <c r="E25" s="158">
        <v>45</v>
      </c>
      <c r="F25" s="158">
        <v>23</v>
      </c>
      <c r="G25" s="158"/>
    </row>
    <row r="26" spans="1:7" ht="12.75">
      <c r="A26" s="17" t="s">
        <v>399</v>
      </c>
      <c r="B26" s="86" t="s">
        <v>236</v>
      </c>
      <c r="C26" s="68"/>
      <c r="D26" s="98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400</v>
      </c>
      <c r="B27" s="86" t="s">
        <v>68</v>
      </c>
      <c r="C27" s="69"/>
      <c r="D27" s="98">
        <f t="shared" si="0"/>
        <v>0</v>
      </c>
      <c r="E27" s="8"/>
      <c r="F27" s="8"/>
      <c r="G27" s="8"/>
    </row>
    <row r="28" spans="1:7" ht="12.75">
      <c r="A28" s="17" t="s">
        <v>156</v>
      </c>
      <c r="B28" s="86" t="s">
        <v>165</v>
      </c>
      <c r="C28" s="69"/>
      <c r="D28" s="98">
        <f t="shared" si="0"/>
        <v>5.7</v>
      </c>
      <c r="E28" s="8">
        <v>5.7</v>
      </c>
      <c r="F28" s="8"/>
      <c r="G28" s="8"/>
    </row>
    <row r="29" spans="1:7" ht="12.75">
      <c r="A29" s="17" t="s">
        <v>160</v>
      </c>
      <c r="B29" s="5" t="s">
        <v>2</v>
      </c>
      <c r="C29" s="68"/>
      <c r="D29" s="98">
        <f t="shared" si="0"/>
        <v>0</v>
      </c>
      <c r="E29" s="8"/>
      <c r="F29" s="96"/>
      <c r="G29" s="96"/>
    </row>
    <row r="30" spans="1:7" ht="12.75">
      <c r="A30" s="17" t="s">
        <v>158</v>
      </c>
      <c r="B30" s="5" t="s">
        <v>73</v>
      </c>
      <c r="C30" s="68"/>
      <c r="D30" s="98">
        <f t="shared" si="0"/>
        <v>0</v>
      </c>
      <c r="E30" s="8"/>
      <c r="F30" s="96"/>
      <c r="G30" s="96"/>
    </row>
    <row r="31" spans="1:7" ht="12.75">
      <c r="A31" s="17" t="s">
        <v>244</v>
      </c>
      <c r="B31" s="86" t="s">
        <v>3</v>
      </c>
      <c r="C31" s="69"/>
      <c r="D31" s="98">
        <f t="shared" si="0"/>
        <v>0</v>
      </c>
      <c r="E31" s="97"/>
      <c r="F31" s="97"/>
      <c r="G31" s="96"/>
    </row>
    <row r="32" spans="1:7" ht="12.75">
      <c r="A32" s="70" t="s">
        <v>345</v>
      </c>
      <c r="B32" s="114" t="s">
        <v>89</v>
      </c>
      <c r="C32" s="69"/>
      <c r="D32" s="98">
        <f t="shared" si="0"/>
        <v>0</v>
      </c>
      <c r="E32" s="97"/>
      <c r="F32" s="97"/>
      <c r="G32" s="96"/>
    </row>
    <row r="33" spans="1:7" ht="25.5">
      <c r="A33" s="70" t="s">
        <v>400</v>
      </c>
      <c r="B33" s="131" t="s">
        <v>105</v>
      </c>
      <c r="C33" s="69"/>
      <c r="D33" s="98">
        <f t="shared" si="0"/>
        <v>0</v>
      </c>
      <c r="E33" s="8"/>
      <c r="F33" s="8"/>
      <c r="G33" s="8"/>
    </row>
    <row r="34" spans="1:7" ht="25.5">
      <c r="A34" s="70" t="s">
        <v>351</v>
      </c>
      <c r="B34" s="115" t="s">
        <v>350</v>
      </c>
      <c r="C34" s="69"/>
      <c r="D34" s="98">
        <f>E34+G34</f>
        <v>0.7</v>
      </c>
      <c r="E34" s="23">
        <v>0.7</v>
      </c>
      <c r="F34" s="23"/>
      <c r="G34" s="23"/>
    </row>
    <row r="35" spans="1:7" ht="12.75">
      <c r="A35" s="70"/>
      <c r="B35" s="115" t="s">
        <v>720</v>
      </c>
      <c r="C35" s="69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6" t="s">
        <v>210</v>
      </c>
      <c r="C36" s="71" t="s">
        <v>136</v>
      </c>
      <c r="D36" s="161">
        <f>D37+D39+D38+D40</f>
        <v>27.447</v>
      </c>
      <c r="E36" s="161">
        <f>E37+E39+E38+E40</f>
        <v>16.247</v>
      </c>
      <c r="F36" s="22">
        <f>F37+F39+F38+F40</f>
        <v>0</v>
      </c>
      <c r="G36" s="22">
        <f>G37+G39+G38+G40</f>
        <v>11.2</v>
      </c>
    </row>
    <row r="37" spans="1:7" ht="12.75">
      <c r="A37" s="12" t="s">
        <v>161</v>
      </c>
      <c r="B37" s="34" t="s">
        <v>710</v>
      </c>
      <c r="C37" s="71"/>
      <c r="D37" s="98">
        <f>E37+G37</f>
        <v>0</v>
      </c>
      <c r="E37" s="8"/>
      <c r="F37" s="8"/>
      <c r="G37" s="96"/>
    </row>
    <row r="38" spans="1:7" ht="12.75">
      <c r="A38" s="12" t="s">
        <v>162</v>
      </c>
      <c r="B38" s="34" t="s">
        <v>146</v>
      </c>
      <c r="C38" s="72"/>
      <c r="D38" s="98">
        <f>E38+G38</f>
        <v>0</v>
      </c>
      <c r="E38" s="8"/>
      <c r="F38" s="8"/>
      <c r="G38" s="8"/>
    </row>
    <row r="39" spans="1:7" ht="12.75">
      <c r="A39" s="12" t="s">
        <v>163</v>
      </c>
      <c r="B39" s="79" t="s">
        <v>75</v>
      </c>
      <c r="C39" s="72"/>
      <c r="D39" s="205">
        <f>E39+G39</f>
        <v>27.447</v>
      </c>
      <c r="E39" s="158">
        <v>16.247</v>
      </c>
      <c r="F39" s="8"/>
      <c r="G39" s="8">
        <v>11.2</v>
      </c>
    </row>
    <row r="40" spans="1:7" ht="12.75">
      <c r="A40" s="12" t="s">
        <v>151</v>
      </c>
      <c r="B40" s="79" t="s">
        <v>341</v>
      </c>
      <c r="C40" s="73"/>
      <c r="D40" s="98">
        <f>E40+G40</f>
        <v>0</v>
      </c>
      <c r="E40" s="98"/>
      <c r="F40" s="98"/>
      <c r="G40" s="98"/>
    </row>
    <row r="41" spans="1:7" ht="12.75">
      <c r="A41" s="11" t="s">
        <v>16</v>
      </c>
      <c r="B41" s="6" t="s">
        <v>108</v>
      </c>
      <c r="C41" s="72" t="s">
        <v>138</v>
      </c>
      <c r="D41" s="165">
        <f>D42+D43+D44</f>
        <v>21.147000000000002</v>
      </c>
      <c r="E41" s="165">
        <f>E42+E43+E44</f>
        <v>0.6</v>
      </c>
      <c r="F41" s="89">
        <f>F42+F43+F44</f>
        <v>0</v>
      </c>
      <c r="G41" s="165">
        <f>G42+G43+G44</f>
        <v>20.547</v>
      </c>
    </row>
    <row r="42" spans="1:7" ht="12.75">
      <c r="A42" s="12" t="s">
        <v>151</v>
      </c>
      <c r="B42" s="79" t="s">
        <v>69</v>
      </c>
      <c r="C42" s="71"/>
      <c r="D42" s="98">
        <f>E42+G42</f>
        <v>0</v>
      </c>
      <c r="E42" s="8"/>
      <c r="F42" s="8"/>
      <c r="G42" s="8"/>
    </row>
    <row r="43" spans="1:7" ht="12.75">
      <c r="A43" s="12" t="s">
        <v>151</v>
      </c>
      <c r="B43" s="79" t="s">
        <v>76</v>
      </c>
      <c r="C43" s="73"/>
      <c r="D43" s="98">
        <f>E43+G43</f>
        <v>0</v>
      </c>
      <c r="E43" s="8"/>
      <c r="F43" s="8"/>
      <c r="G43" s="8"/>
    </row>
    <row r="44" spans="1:7" ht="12.75">
      <c r="A44" s="12"/>
      <c r="B44" s="79" t="s">
        <v>393</v>
      </c>
      <c r="C44" s="73"/>
      <c r="D44" s="205">
        <f>E44+G44</f>
        <v>21.147000000000002</v>
      </c>
      <c r="E44" s="158">
        <v>0.6</v>
      </c>
      <c r="F44" s="8"/>
      <c r="G44" s="158">
        <v>20.547</v>
      </c>
    </row>
    <row r="45" spans="1:7" ht="12.75">
      <c r="A45" s="12" t="s">
        <v>507</v>
      </c>
      <c r="B45" s="79" t="s">
        <v>394</v>
      </c>
      <c r="C45" s="73"/>
      <c r="D45" s="205">
        <f>E45+G45</f>
        <v>21.147000000000002</v>
      </c>
      <c r="E45" s="158">
        <v>0.6</v>
      </c>
      <c r="F45" s="8"/>
      <c r="G45" s="158">
        <v>20.547</v>
      </c>
    </row>
    <row r="46" spans="1:7" ht="12.75">
      <c r="A46" s="12" t="s">
        <v>385</v>
      </c>
      <c r="B46" s="79" t="s">
        <v>386</v>
      </c>
      <c r="C46" s="73"/>
      <c r="D46" s="98">
        <f>E46+G46</f>
        <v>0</v>
      </c>
      <c r="E46" s="98"/>
      <c r="F46" s="98"/>
      <c r="G46" s="98"/>
    </row>
    <row r="47" spans="1:7" ht="25.5">
      <c r="A47" s="11" t="s">
        <v>70</v>
      </c>
      <c r="B47" s="94" t="s">
        <v>183</v>
      </c>
      <c r="C47" s="73" t="s">
        <v>139</v>
      </c>
      <c r="D47" s="89">
        <f>D48</f>
        <v>0</v>
      </c>
      <c r="E47" s="89">
        <f>E48</f>
        <v>0</v>
      </c>
      <c r="F47" s="89">
        <f>F48</f>
        <v>0</v>
      </c>
      <c r="G47" s="89">
        <f>G48</f>
        <v>0</v>
      </c>
    </row>
    <row r="48" spans="1:7" ht="12.75">
      <c r="A48" s="12" t="s">
        <v>151</v>
      </c>
      <c r="B48" s="79" t="s">
        <v>69</v>
      </c>
      <c r="C48" s="73"/>
      <c r="D48" s="98">
        <f>E48+G48</f>
        <v>0</v>
      </c>
      <c r="E48" s="8"/>
      <c r="F48" s="8"/>
      <c r="G48" s="8"/>
    </row>
    <row r="49" spans="1:7" ht="12.75">
      <c r="A49" s="11" t="s">
        <v>131</v>
      </c>
      <c r="B49" s="117" t="s">
        <v>129</v>
      </c>
      <c r="C49" s="7" t="s">
        <v>134</v>
      </c>
      <c r="D49" s="165">
        <f>E49+G49</f>
        <v>18.777</v>
      </c>
      <c r="E49" s="162">
        <f>E50</f>
        <v>18.777</v>
      </c>
      <c r="F49" s="169">
        <f>F50</f>
        <v>1.15</v>
      </c>
      <c r="G49" s="96">
        <f>G50</f>
        <v>0</v>
      </c>
    </row>
    <row r="50" spans="1:7" ht="12.75">
      <c r="A50" s="12" t="s">
        <v>347</v>
      </c>
      <c r="B50" s="2" t="s">
        <v>130</v>
      </c>
      <c r="C50" s="71"/>
      <c r="D50" s="158">
        <f>E50+G50</f>
        <v>18.777</v>
      </c>
      <c r="E50" s="158">
        <v>18.777</v>
      </c>
      <c r="F50" s="185">
        <v>1.15</v>
      </c>
      <c r="G50" s="74"/>
    </row>
    <row r="51" spans="1:7" ht="25.5">
      <c r="A51" s="11" t="s">
        <v>142</v>
      </c>
      <c r="B51" s="94" t="s">
        <v>147</v>
      </c>
      <c r="C51" s="7" t="s">
        <v>33</v>
      </c>
      <c r="D51" s="169">
        <f>D52+D53</f>
        <v>3.15</v>
      </c>
      <c r="E51" s="169">
        <f>E52+E53</f>
        <v>3.15</v>
      </c>
      <c r="F51" s="96">
        <f>F52+F53</f>
        <v>0</v>
      </c>
      <c r="G51" s="96">
        <f>G52+G53</f>
        <v>0</v>
      </c>
    </row>
    <row r="52" spans="1:7" ht="12.75">
      <c r="A52" s="12" t="s">
        <v>348</v>
      </c>
      <c r="B52" s="2" t="s">
        <v>110</v>
      </c>
      <c r="C52" s="73"/>
      <c r="D52" s="185">
        <f>E52</f>
        <v>3.15</v>
      </c>
      <c r="E52" s="185">
        <v>3.15</v>
      </c>
      <c r="F52" s="8"/>
      <c r="G52" s="8"/>
    </row>
    <row r="53" spans="1:7" ht="16.5" customHeight="1">
      <c r="A53" s="12" t="s">
        <v>348</v>
      </c>
      <c r="B53" s="118" t="s">
        <v>419</v>
      </c>
      <c r="C53" s="73"/>
      <c r="D53" s="8">
        <f>E53+G53</f>
        <v>0</v>
      </c>
      <c r="E53" s="8"/>
      <c r="F53" s="8"/>
      <c r="G53" s="8"/>
    </row>
    <row r="54" spans="1:7" ht="12.75">
      <c r="A54" s="11" t="s">
        <v>149</v>
      </c>
      <c r="B54" s="7" t="s">
        <v>148</v>
      </c>
      <c r="C54" s="73" t="s">
        <v>35</v>
      </c>
      <c r="D54" s="96">
        <f>D55+D56</f>
        <v>0</v>
      </c>
      <c r="E54" s="96">
        <f>E55+E56</f>
        <v>0</v>
      </c>
      <c r="F54" s="96">
        <f>F55+F56</f>
        <v>0</v>
      </c>
      <c r="G54" s="96">
        <f>G55+G56</f>
        <v>0</v>
      </c>
    </row>
    <row r="55" spans="1:7" ht="12.75">
      <c r="A55" s="12" t="s">
        <v>349</v>
      </c>
      <c r="B55" s="119" t="s">
        <v>71</v>
      </c>
      <c r="C55" s="19"/>
      <c r="D55" s="98">
        <f>E55+G55</f>
        <v>0</v>
      </c>
      <c r="E55" s="8"/>
      <c r="F55" s="8"/>
      <c r="G55" s="8"/>
    </row>
    <row r="56" spans="1:7" ht="12.75">
      <c r="A56" s="12" t="s">
        <v>159</v>
      </c>
      <c r="B56" s="119" t="s">
        <v>72</v>
      </c>
      <c r="C56" s="19"/>
      <c r="D56" s="98">
        <f>E56+G56</f>
        <v>0</v>
      </c>
      <c r="E56" s="8"/>
      <c r="F56" s="8"/>
      <c r="G56" s="8"/>
    </row>
    <row r="57" spans="1:7" ht="12.75">
      <c r="A57" s="11" t="s">
        <v>17</v>
      </c>
      <c r="B57" s="120" t="s">
        <v>220</v>
      </c>
      <c r="C57" s="7"/>
      <c r="D57" s="96">
        <f>D58</f>
        <v>1.9</v>
      </c>
      <c r="E57" s="96">
        <f>E58</f>
        <v>1.9</v>
      </c>
      <c r="F57" s="96">
        <f>F58</f>
        <v>1.5</v>
      </c>
      <c r="G57" s="96">
        <f>G58</f>
        <v>0</v>
      </c>
    </row>
    <row r="58" spans="1:7" ht="38.25">
      <c r="A58" s="11" t="s">
        <v>18</v>
      </c>
      <c r="B58" s="121" t="s">
        <v>104</v>
      </c>
      <c r="C58" s="71" t="s">
        <v>137</v>
      </c>
      <c r="D58" s="8">
        <f aca="true" t="shared" si="1" ref="D58:D82">E58+G58</f>
        <v>1.9</v>
      </c>
      <c r="E58" s="8">
        <v>1.9</v>
      </c>
      <c r="F58" s="8">
        <v>1.5</v>
      </c>
      <c r="G58" s="8"/>
    </row>
    <row r="59" spans="1:12" ht="25.5">
      <c r="A59" s="11" t="s">
        <v>19</v>
      </c>
      <c r="B59" s="94" t="s">
        <v>79</v>
      </c>
      <c r="C59" s="14"/>
      <c r="D59" s="30">
        <f t="shared" si="1"/>
        <v>19.4</v>
      </c>
      <c r="E59" s="96">
        <f>E60</f>
        <v>19.4</v>
      </c>
      <c r="F59" s="96">
        <f>F60</f>
        <v>2.7</v>
      </c>
      <c r="G59" s="96">
        <f>G60</f>
        <v>0</v>
      </c>
      <c r="H59" s="75"/>
      <c r="I59" s="76"/>
      <c r="J59" s="76"/>
      <c r="K59" s="34"/>
      <c r="L59" s="34"/>
    </row>
    <row r="60" spans="1:12" ht="30" customHeight="1">
      <c r="A60" s="11" t="s">
        <v>20</v>
      </c>
      <c r="B60" s="112" t="s">
        <v>102</v>
      </c>
      <c r="C60" s="77" t="s">
        <v>135</v>
      </c>
      <c r="D60" s="30">
        <f t="shared" si="1"/>
        <v>19.4</v>
      </c>
      <c r="E60" s="30">
        <f>E61+E62+E63+E64+E71+E72+E73+E74+E75+E76+E77+E78+E79+E80+E81+E82</f>
        <v>19.4</v>
      </c>
      <c r="F60" s="30">
        <f>F61+F62+F63+F64+F71+F72+F73+F74+F75+F76+F77+F78+F79+F80+F81+F82</f>
        <v>2.7</v>
      </c>
      <c r="G60" s="30">
        <f>G61+G62+G63+G64+G71+G72+G73+G74+G75+G76+G77+G78+G79+G80+G81+G82</f>
        <v>0</v>
      </c>
      <c r="H60" s="75"/>
      <c r="I60" s="76"/>
      <c r="J60" s="76"/>
      <c r="K60" s="34"/>
      <c r="L60" s="34"/>
    </row>
    <row r="61" spans="1:12" ht="12.75">
      <c r="A61" s="17" t="s">
        <v>241</v>
      </c>
      <c r="B61" s="104" t="s">
        <v>80</v>
      </c>
      <c r="C61" s="14"/>
      <c r="D61" s="135">
        <f t="shared" si="1"/>
        <v>0</v>
      </c>
      <c r="E61" s="8"/>
      <c r="F61" s="96"/>
      <c r="G61" s="96"/>
      <c r="H61" s="75"/>
      <c r="I61" s="76"/>
      <c r="J61" s="76"/>
      <c r="K61" s="34"/>
      <c r="L61" s="34"/>
    </row>
    <row r="62" spans="1:12" ht="25.5">
      <c r="A62" s="17" t="s">
        <v>217</v>
      </c>
      <c r="B62" s="206" t="s">
        <v>225</v>
      </c>
      <c r="C62" s="92"/>
      <c r="D62" s="135">
        <f t="shared" si="1"/>
        <v>0.1</v>
      </c>
      <c r="E62" s="8">
        <v>0.1</v>
      </c>
      <c r="F62" s="96"/>
      <c r="G62" s="96"/>
      <c r="H62" s="75"/>
      <c r="I62" s="76"/>
      <c r="J62" s="76"/>
      <c r="K62" s="34"/>
      <c r="L62" s="34"/>
    </row>
    <row r="63" spans="1:12" ht="12.75">
      <c r="A63" s="17" t="s">
        <v>218</v>
      </c>
      <c r="B63" s="104" t="s">
        <v>289</v>
      </c>
      <c r="C63" s="81"/>
      <c r="D63" s="135">
        <f t="shared" si="1"/>
        <v>0</v>
      </c>
      <c r="E63" s="8"/>
      <c r="F63" s="8"/>
      <c r="G63" s="8"/>
      <c r="H63" s="79"/>
      <c r="I63" s="76"/>
      <c r="J63" s="76"/>
      <c r="K63" s="76"/>
      <c r="L63" s="76"/>
    </row>
    <row r="64" spans="1:12" ht="12.75">
      <c r="A64" s="80"/>
      <c r="B64" s="124" t="s">
        <v>141</v>
      </c>
      <c r="C64" s="81"/>
      <c r="D64" s="101">
        <f t="shared" si="1"/>
        <v>0.9</v>
      </c>
      <c r="E64" s="31">
        <f>E65+E66+E67+E68+E69+E70</f>
        <v>0.9</v>
      </c>
      <c r="F64" s="31">
        <f>F65+F66+F67+F68+F69+F70</f>
        <v>0</v>
      </c>
      <c r="G64" s="31">
        <f>G65+G66+G67+G68+G69+G70</f>
        <v>0</v>
      </c>
      <c r="H64" s="79"/>
      <c r="I64" s="76"/>
      <c r="J64" s="76"/>
      <c r="K64" s="76"/>
      <c r="L64" s="76"/>
    </row>
    <row r="65" spans="1:12" ht="12.75">
      <c r="A65" s="17" t="s">
        <v>219</v>
      </c>
      <c r="B65" s="125" t="s">
        <v>418</v>
      </c>
      <c r="C65" s="82"/>
      <c r="D65" s="98">
        <f t="shared" si="1"/>
        <v>0</v>
      </c>
      <c r="E65" s="136"/>
      <c r="F65" s="136"/>
      <c r="G65" s="136"/>
      <c r="H65" s="79"/>
      <c r="I65" s="76"/>
      <c r="J65" s="76"/>
      <c r="K65" s="76"/>
      <c r="L65" s="76"/>
    </row>
    <row r="66" spans="1:12" ht="12.75">
      <c r="A66" s="17" t="s">
        <v>216</v>
      </c>
      <c r="B66" s="125" t="s">
        <v>85</v>
      </c>
      <c r="C66" s="81"/>
      <c r="D66" s="98">
        <f t="shared" si="1"/>
        <v>0</v>
      </c>
      <c r="E66" s="8"/>
      <c r="F66" s="8"/>
      <c r="G66" s="8"/>
      <c r="H66" s="79"/>
      <c r="I66" s="76"/>
      <c r="J66" s="76"/>
      <c r="K66" s="34"/>
      <c r="L66" s="34"/>
    </row>
    <row r="67" spans="1:12" ht="12.75">
      <c r="A67" s="12" t="s">
        <v>217</v>
      </c>
      <c r="B67" s="126" t="s">
        <v>82</v>
      </c>
      <c r="C67" s="81"/>
      <c r="D67" s="98">
        <f t="shared" si="1"/>
        <v>0</v>
      </c>
      <c r="E67" s="8"/>
      <c r="F67" s="96"/>
      <c r="G67" s="8"/>
      <c r="H67" s="79"/>
      <c r="I67" s="76"/>
      <c r="J67" s="76"/>
      <c r="K67" s="76"/>
      <c r="L67" s="76"/>
    </row>
    <row r="68" spans="1:7" ht="12.75">
      <c r="A68" s="12" t="s">
        <v>218</v>
      </c>
      <c r="B68" s="126" t="s">
        <v>83</v>
      </c>
      <c r="C68" s="81"/>
      <c r="D68" s="98">
        <f>E68+G68</f>
        <v>0</v>
      </c>
      <c r="E68" s="8"/>
      <c r="F68" s="8"/>
      <c r="G68" s="8"/>
    </row>
    <row r="69" spans="1:7" ht="12.75">
      <c r="A69" s="12" t="s">
        <v>218</v>
      </c>
      <c r="B69" s="126" t="s">
        <v>84</v>
      </c>
      <c r="C69" s="81"/>
      <c r="D69" s="98">
        <f>E69+G69</f>
        <v>0.9</v>
      </c>
      <c r="E69" s="8">
        <v>0.9</v>
      </c>
      <c r="F69" s="8"/>
      <c r="G69" s="8"/>
    </row>
    <row r="70" spans="1:7" ht="25.5">
      <c r="A70" s="12" t="s">
        <v>218</v>
      </c>
      <c r="B70" s="155" t="s">
        <v>426</v>
      </c>
      <c r="C70" s="81"/>
      <c r="D70" s="98">
        <f>E70+G70</f>
        <v>0</v>
      </c>
      <c r="E70" s="8"/>
      <c r="F70" s="8"/>
      <c r="G70" s="8"/>
    </row>
    <row r="71" spans="1:7" ht="12.75">
      <c r="A71" s="17" t="s">
        <v>214</v>
      </c>
      <c r="B71" s="104" t="s">
        <v>375</v>
      </c>
      <c r="C71" s="81"/>
      <c r="D71" s="98">
        <f>E71+G71</f>
        <v>1.6</v>
      </c>
      <c r="E71" s="8">
        <v>1.6</v>
      </c>
      <c r="F71" s="8">
        <v>1.2</v>
      </c>
      <c r="G71" s="8"/>
    </row>
    <row r="72" spans="1:7" ht="12.75">
      <c r="A72" s="17" t="s">
        <v>214</v>
      </c>
      <c r="B72" s="104" t="s">
        <v>725</v>
      </c>
      <c r="C72" s="81"/>
      <c r="D72" s="98">
        <f>E72+G72</f>
        <v>0.1</v>
      </c>
      <c r="E72" s="8">
        <v>0.1</v>
      </c>
      <c r="F72" s="8"/>
      <c r="G72" s="8"/>
    </row>
    <row r="73" spans="1:7" ht="12.75">
      <c r="A73" s="17" t="s">
        <v>214</v>
      </c>
      <c r="B73" s="104" t="s">
        <v>726</v>
      </c>
      <c r="C73" s="81"/>
      <c r="D73" s="98">
        <f t="shared" si="1"/>
        <v>2.1</v>
      </c>
      <c r="E73" s="8">
        <v>2.1</v>
      </c>
      <c r="F73" s="8"/>
      <c r="G73" s="8"/>
    </row>
    <row r="74" spans="1:8" ht="12.75">
      <c r="A74" s="17" t="s">
        <v>214</v>
      </c>
      <c r="B74" s="104" t="s">
        <v>727</v>
      </c>
      <c r="C74" s="81"/>
      <c r="D74" s="205">
        <f t="shared" si="1"/>
        <v>1.668</v>
      </c>
      <c r="E74" s="158">
        <v>1.668</v>
      </c>
      <c r="F74" s="8"/>
      <c r="G74" s="8"/>
      <c r="H74" s="103"/>
    </row>
    <row r="75" spans="1:8" ht="12.75">
      <c r="A75" s="17" t="s">
        <v>214</v>
      </c>
      <c r="B75" s="104" t="s">
        <v>728</v>
      </c>
      <c r="C75" s="81"/>
      <c r="D75" s="205">
        <f t="shared" si="1"/>
        <v>0.178</v>
      </c>
      <c r="E75" s="158">
        <v>0.178</v>
      </c>
      <c r="F75" s="8"/>
      <c r="G75" s="8"/>
      <c r="H75" s="103"/>
    </row>
    <row r="76" spans="1:8" ht="12.75">
      <c r="A76" s="17" t="s">
        <v>214</v>
      </c>
      <c r="B76" s="104" t="s">
        <v>374</v>
      </c>
      <c r="C76" s="81"/>
      <c r="D76" s="21">
        <f t="shared" si="1"/>
        <v>0</v>
      </c>
      <c r="E76" s="8"/>
      <c r="F76" s="8"/>
      <c r="G76" s="8"/>
      <c r="H76" s="103"/>
    </row>
    <row r="77" spans="1:8" ht="12.75">
      <c r="A77" s="17" t="s">
        <v>215</v>
      </c>
      <c r="B77" s="104" t="s">
        <v>81</v>
      </c>
      <c r="C77" s="81"/>
      <c r="D77" s="98">
        <f t="shared" si="1"/>
        <v>0</v>
      </c>
      <c r="E77" s="8"/>
      <c r="F77" s="8"/>
      <c r="G77" s="8"/>
      <c r="H77" s="103"/>
    </row>
    <row r="78" spans="1:7" ht="12.75">
      <c r="A78" s="17" t="s">
        <v>215</v>
      </c>
      <c r="B78" s="104" t="s">
        <v>86</v>
      </c>
      <c r="C78" s="81"/>
      <c r="D78" s="98">
        <f t="shared" si="1"/>
        <v>0.1</v>
      </c>
      <c r="E78" s="8">
        <v>0.1</v>
      </c>
      <c r="F78" s="8"/>
      <c r="G78" s="8"/>
    </row>
    <row r="79" spans="1:7" ht="12.75">
      <c r="A79" s="17" t="s">
        <v>215</v>
      </c>
      <c r="B79" s="104" t="s">
        <v>240</v>
      </c>
      <c r="C79" s="81"/>
      <c r="D79" s="205">
        <f t="shared" si="1"/>
        <v>10.654</v>
      </c>
      <c r="E79" s="158">
        <v>10.654</v>
      </c>
      <c r="F79" s="8"/>
      <c r="G79" s="8"/>
    </row>
    <row r="80" spans="1:7" ht="12.75">
      <c r="A80" s="17" t="s">
        <v>215</v>
      </c>
      <c r="B80" s="104" t="s">
        <v>245</v>
      </c>
      <c r="C80" s="81"/>
      <c r="D80" s="98">
        <f t="shared" si="1"/>
        <v>2</v>
      </c>
      <c r="E80" s="8">
        <v>2</v>
      </c>
      <c r="F80" s="8">
        <v>1.5</v>
      </c>
      <c r="G80" s="8"/>
    </row>
    <row r="81" spans="1:8" ht="12.75">
      <c r="A81" s="17" t="s">
        <v>164</v>
      </c>
      <c r="B81" s="104" t="s">
        <v>87</v>
      </c>
      <c r="C81" s="81"/>
      <c r="D81" s="98">
        <f t="shared" si="1"/>
        <v>0</v>
      </c>
      <c r="E81" s="8"/>
      <c r="F81" s="8"/>
      <c r="G81" s="8"/>
      <c r="H81" s="2"/>
    </row>
    <row r="82" spans="1:8" ht="12.75">
      <c r="A82" s="17" t="s">
        <v>472</v>
      </c>
      <c r="B82" s="104" t="s">
        <v>471</v>
      </c>
      <c r="C82" s="83"/>
      <c r="D82" s="98">
        <f t="shared" si="1"/>
        <v>0</v>
      </c>
      <c r="E82" s="8"/>
      <c r="F82" s="8"/>
      <c r="G82" s="8"/>
      <c r="H82" s="2"/>
    </row>
    <row r="83" spans="1:7" ht="12.75">
      <c r="A83" s="84" t="s">
        <v>21</v>
      </c>
      <c r="B83" s="6" t="s">
        <v>416</v>
      </c>
      <c r="C83" s="85"/>
      <c r="D83" s="96"/>
      <c r="E83" s="96"/>
      <c r="F83" s="96"/>
      <c r="G83" s="96"/>
    </row>
    <row r="84" spans="1:7" ht="12.75">
      <c r="A84" s="84" t="s">
        <v>23</v>
      </c>
      <c r="B84" s="7" t="s">
        <v>101</v>
      </c>
      <c r="C84" s="6" t="s">
        <v>133</v>
      </c>
      <c r="D84" s="162">
        <f>E84+G84</f>
        <v>16.945</v>
      </c>
      <c r="E84" s="162">
        <f>E85</f>
        <v>16.945</v>
      </c>
      <c r="F84" s="169">
        <f>F85</f>
        <v>12.6</v>
      </c>
      <c r="G84" s="96">
        <f>G85</f>
        <v>0</v>
      </c>
    </row>
    <row r="85" spans="1:7" ht="12.75">
      <c r="A85" s="12" t="s">
        <v>338</v>
      </c>
      <c r="B85" s="81" t="s">
        <v>288</v>
      </c>
      <c r="C85" s="86"/>
      <c r="D85" s="205">
        <f>E85+G85</f>
        <v>16.945</v>
      </c>
      <c r="E85" s="158">
        <v>16.945</v>
      </c>
      <c r="F85" s="185">
        <v>12.6</v>
      </c>
      <c r="G85" s="8"/>
    </row>
    <row r="86" spans="1:7" ht="25.5">
      <c r="A86" s="11" t="s">
        <v>24</v>
      </c>
      <c r="B86" s="94" t="s">
        <v>246</v>
      </c>
      <c r="C86" s="6"/>
      <c r="D86" s="96"/>
      <c r="E86" s="96"/>
      <c r="F86" s="96"/>
      <c r="G86" s="96"/>
    </row>
    <row r="87" spans="1:7" ht="12.75">
      <c r="A87" s="11" t="s">
        <v>25</v>
      </c>
      <c r="B87" s="7" t="s">
        <v>101</v>
      </c>
      <c r="C87" s="6" t="s">
        <v>133</v>
      </c>
      <c r="D87" s="96">
        <f>E87+G87</f>
        <v>0</v>
      </c>
      <c r="E87" s="96">
        <f>E88</f>
        <v>0</v>
      </c>
      <c r="F87" s="96">
        <f>F88</f>
        <v>0</v>
      </c>
      <c r="G87" s="96">
        <f>G88</f>
        <v>0</v>
      </c>
    </row>
    <row r="88" spans="1:7" ht="12.75">
      <c r="A88" s="12" t="s">
        <v>339</v>
      </c>
      <c r="B88" s="81" t="s">
        <v>288</v>
      </c>
      <c r="C88" s="86"/>
      <c r="D88" s="8">
        <f>E88+G88</f>
        <v>0</v>
      </c>
      <c r="E88" s="8"/>
      <c r="F88" s="8"/>
      <c r="G88" s="8"/>
    </row>
    <row r="89" spans="1:7" ht="12.75">
      <c r="A89" s="11" t="s">
        <v>26</v>
      </c>
      <c r="B89" s="6" t="s">
        <v>459</v>
      </c>
      <c r="C89" s="6"/>
      <c r="D89" s="96"/>
      <c r="E89" s="96"/>
      <c r="F89" s="96"/>
      <c r="G89" s="96"/>
    </row>
    <row r="90" spans="1:7" ht="12.75">
      <c r="A90" s="12" t="s">
        <v>27</v>
      </c>
      <c r="B90" s="120" t="s">
        <v>101</v>
      </c>
      <c r="C90" s="6" t="s">
        <v>133</v>
      </c>
      <c r="D90" s="96">
        <f>E90+G90</f>
        <v>23.2</v>
      </c>
      <c r="E90" s="96">
        <f>E91</f>
        <v>23.2</v>
      </c>
      <c r="F90" s="96">
        <f>F91</f>
        <v>10</v>
      </c>
      <c r="G90" s="96">
        <f>G91</f>
        <v>0</v>
      </c>
    </row>
    <row r="91" spans="1:7" ht="12.75">
      <c r="A91" s="12" t="s">
        <v>244</v>
      </c>
      <c r="B91" s="86" t="s">
        <v>226</v>
      </c>
      <c r="C91" s="6"/>
      <c r="D91" s="8">
        <f>E91+G91</f>
        <v>23.2</v>
      </c>
      <c r="E91" s="8">
        <v>23.2</v>
      </c>
      <c r="F91" s="8">
        <v>10</v>
      </c>
      <c r="G91" s="8"/>
    </row>
    <row r="92" spans="1:7" ht="12.75">
      <c r="A92" s="11" t="s">
        <v>28</v>
      </c>
      <c r="B92" s="6" t="s">
        <v>485</v>
      </c>
      <c r="C92" s="6"/>
      <c r="D92" s="96"/>
      <c r="E92" s="96"/>
      <c r="F92" s="96"/>
      <c r="G92" s="8"/>
    </row>
    <row r="93" spans="1:7" ht="12.75">
      <c r="A93" s="11" t="s">
        <v>29</v>
      </c>
      <c r="B93" s="120" t="s">
        <v>101</v>
      </c>
      <c r="C93" s="6" t="s">
        <v>133</v>
      </c>
      <c r="D93" s="96">
        <f>E93+G93</f>
        <v>21.9</v>
      </c>
      <c r="E93" s="96">
        <f>E94</f>
        <v>21.9</v>
      </c>
      <c r="F93" s="96">
        <f>F94</f>
        <v>14</v>
      </c>
      <c r="G93" s="96">
        <f>G94</f>
        <v>0</v>
      </c>
    </row>
    <row r="94" spans="1:7" ht="12.75">
      <c r="A94" s="12" t="s">
        <v>244</v>
      </c>
      <c r="B94" s="81" t="s">
        <v>288</v>
      </c>
      <c r="C94" s="6"/>
      <c r="D94" s="8">
        <f>E94+G94</f>
        <v>21.9</v>
      </c>
      <c r="E94" s="8">
        <v>21.9</v>
      </c>
      <c r="F94" s="8">
        <v>14</v>
      </c>
      <c r="G94" s="8"/>
    </row>
    <row r="95" spans="1:7" ht="12.75">
      <c r="A95" s="11" t="s">
        <v>30</v>
      </c>
      <c r="B95" s="117" t="s">
        <v>4</v>
      </c>
      <c r="C95" s="6"/>
      <c r="D95" s="96"/>
      <c r="E95" s="96"/>
      <c r="F95" s="96"/>
      <c r="G95" s="96"/>
    </row>
    <row r="96" spans="1:7" ht="12.75">
      <c r="A96" s="11" t="s">
        <v>31</v>
      </c>
      <c r="B96" s="7" t="s">
        <v>101</v>
      </c>
      <c r="C96" s="6" t="s">
        <v>133</v>
      </c>
      <c r="D96" s="96">
        <f>E96+G96</f>
        <v>5.9</v>
      </c>
      <c r="E96" s="96">
        <f>E97</f>
        <v>5.9</v>
      </c>
      <c r="F96" s="96">
        <f>F97</f>
        <v>4.5</v>
      </c>
      <c r="G96" s="96">
        <f>G97</f>
        <v>0</v>
      </c>
    </row>
    <row r="97" spans="1:7" ht="12.75">
      <c r="A97" s="12" t="s">
        <v>340</v>
      </c>
      <c r="B97" s="81" t="s">
        <v>288</v>
      </c>
      <c r="C97" s="6"/>
      <c r="D97" s="8">
        <f>E97+G97</f>
        <v>5.9</v>
      </c>
      <c r="E97" s="8">
        <v>5.9</v>
      </c>
      <c r="F97" s="8">
        <v>4.5</v>
      </c>
      <c r="G97" s="8"/>
    </row>
    <row r="98" spans="1:7" ht="16.5" customHeight="1">
      <c r="A98" s="11" t="s">
        <v>33</v>
      </c>
      <c r="B98" s="117" t="s">
        <v>421</v>
      </c>
      <c r="C98" s="6"/>
      <c r="D98" s="96"/>
      <c r="E98" s="96"/>
      <c r="F98" s="96"/>
      <c r="G98" s="96"/>
    </row>
    <row r="99" spans="1:7" ht="12.75">
      <c r="A99" s="11" t="s">
        <v>34</v>
      </c>
      <c r="B99" s="7" t="s">
        <v>101</v>
      </c>
      <c r="C99" s="6" t="s">
        <v>133</v>
      </c>
      <c r="D99" s="96">
        <f>E99+G99</f>
        <v>50.99999999999999</v>
      </c>
      <c r="E99" s="96">
        <f>E100</f>
        <v>50.99999999999999</v>
      </c>
      <c r="F99" s="96">
        <f>F100</f>
        <v>28.5</v>
      </c>
      <c r="G99" s="96">
        <f>G100</f>
        <v>0</v>
      </c>
    </row>
    <row r="100" spans="1:7" ht="12.75">
      <c r="A100" s="12"/>
      <c r="B100" s="81" t="s">
        <v>288</v>
      </c>
      <c r="C100" s="6"/>
      <c r="D100" s="8">
        <f>E100+G100</f>
        <v>50.99999999999999</v>
      </c>
      <c r="E100" s="8">
        <f>E91+E94+E97</f>
        <v>50.99999999999999</v>
      </c>
      <c r="F100" s="8">
        <f>F91+F94+F97</f>
        <v>28.5</v>
      </c>
      <c r="G100" s="8">
        <f>G91+G94+G97</f>
        <v>0</v>
      </c>
    </row>
    <row r="101" spans="1:7" ht="12.75">
      <c r="A101" s="11" t="s">
        <v>35</v>
      </c>
      <c r="B101" s="6" t="s">
        <v>5</v>
      </c>
      <c r="C101" s="87"/>
      <c r="D101" s="96">
        <f>E101+G101</f>
        <v>6.1</v>
      </c>
      <c r="E101" s="96">
        <f aca="true" t="shared" si="2" ref="E101:G102">E102</f>
        <v>6.1</v>
      </c>
      <c r="F101" s="96">
        <f t="shared" si="2"/>
        <v>4.5</v>
      </c>
      <c r="G101" s="96">
        <f t="shared" si="2"/>
        <v>0</v>
      </c>
    </row>
    <row r="102" spans="1:7" ht="12.75">
      <c r="A102" s="11" t="s">
        <v>36</v>
      </c>
      <c r="B102" s="7" t="s">
        <v>101</v>
      </c>
      <c r="C102" s="87" t="s">
        <v>133</v>
      </c>
      <c r="D102" s="96">
        <f>D103</f>
        <v>6.1</v>
      </c>
      <c r="E102" s="96">
        <f t="shared" si="2"/>
        <v>6.1</v>
      </c>
      <c r="F102" s="96">
        <f t="shared" si="2"/>
        <v>4.5</v>
      </c>
      <c r="G102" s="96">
        <f t="shared" si="2"/>
        <v>0</v>
      </c>
    </row>
    <row r="103" spans="1:7" ht="12.75">
      <c r="A103" s="12" t="s">
        <v>342</v>
      </c>
      <c r="B103" s="81" t="s">
        <v>288</v>
      </c>
      <c r="C103" s="87"/>
      <c r="D103" s="8">
        <f>E103+G103</f>
        <v>6.1</v>
      </c>
      <c r="E103" s="8">
        <v>6.1</v>
      </c>
      <c r="F103" s="8">
        <v>4.5</v>
      </c>
      <c r="G103" s="8"/>
    </row>
    <row r="104" spans="1:7" ht="12.75">
      <c r="A104" s="11" t="s">
        <v>37</v>
      </c>
      <c r="B104" s="6" t="s">
        <v>44</v>
      </c>
      <c r="C104" s="87"/>
      <c r="D104" s="96"/>
      <c r="E104" s="96"/>
      <c r="F104" s="96"/>
      <c r="G104" s="96"/>
    </row>
    <row r="105" spans="1:7" ht="12.75">
      <c r="A105" s="12" t="s">
        <v>38</v>
      </c>
      <c r="B105" s="332" t="s">
        <v>101</v>
      </c>
      <c r="C105" s="87" t="s">
        <v>133</v>
      </c>
      <c r="D105" s="96">
        <f>D106</f>
        <v>11.7</v>
      </c>
      <c r="E105" s="96">
        <f>E106</f>
        <v>11.7</v>
      </c>
      <c r="F105" s="96">
        <f>F106</f>
        <v>8.7</v>
      </c>
      <c r="G105" s="96">
        <f>G106</f>
        <v>0</v>
      </c>
    </row>
    <row r="106" spans="1:7" ht="12.75">
      <c r="A106" s="12" t="s">
        <v>343</v>
      </c>
      <c r="B106" s="81" t="s">
        <v>288</v>
      </c>
      <c r="C106" s="88"/>
      <c r="D106" s="8">
        <f>E106+G106</f>
        <v>11.7</v>
      </c>
      <c r="E106" s="8">
        <v>11.7</v>
      </c>
      <c r="F106" s="8">
        <v>8.7</v>
      </c>
      <c r="G106" s="8"/>
    </row>
    <row r="107" spans="1:7" ht="25.5">
      <c r="A107" s="11" t="s">
        <v>39</v>
      </c>
      <c r="B107" s="94" t="s">
        <v>332</v>
      </c>
      <c r="C107" s="87"/>
      <c r="D107" s="96"/>
      <c r="E107" s="96"/>
      <c r="F107" s="96"/>
      <c r="G107" s="96"/>
    </row>
    <row r="108" spans="1:7" ht="12.75">
      <c r="A108" s="11" t="s">
        <v>40</v>
      </c>
      <c r="B108" s="7" t="s">
        <v>101</v>
      </c>
      <c r="C108" s="87" t="s">
        <v>133</v>
      </c>
      <c r="D108" s="96">
        <f>D109</f>
        <v>8.9</v>
      </c>
      <c r="E108" s="96">
        <f>E109</f>
        <v>8.9</v>
      </c>
      <c r="F108" s="96">
        <f>F109</f>
        <v>6.3</v>
      </c>
      <c r="G108" s="96">
        <f>G109</f>
        <v>0</v>
      </c>
    </row>
    <row r="109" spans="1:7" ht="12.75">
      <c r="A109" s="12" t="s">
        <v>344</v>
      </c>
      <c r="B109" s="81" t="s">
        <v>288</v>
      </c>
      <c r="C109" s="88"/>
      <c r="D109" s="8">
        <f>E109+G109</f>
        <v>8.9</v>
      </c>
      <c r="E109" s="8">
        <v>8.9</v>
      </c>
      <c r="F109" s="8">
        <v>6.3</v>
      </c>
      <c r="G109" s="8"/>
    </row>
    <row r="110" spans="1:7" ht="12.75">
      <c r="A110" s="11" t="s">
        <v>41</v>
      </c>
      <c r="B110" s="6" t="s">
        <v>50</v>
      </c>
      <c r="C110" s="6"/>
      <c r="D110" s="96">
        <f>D111+D114+D120</f>
        <v>0</v>
      </c>
      <c r="E110" s="96">
        <f>E111+E114+E120</f>
        <v>0</v>
      </c>
      <c r="F110" s="96">
        <f>F111+F114+F120</f>
        <v>0</v>
      </c>
      <c r="G110" s="96">
        <f>G111+G114+G120</f>
        <v>0</v>
      </c>
    </row>
    <row r="111" spans="1:7" ht="12.75">
      <c r="A111" s="11" t="s">
        <v>42</v>
      </c>
      <c r="B111" s="7" t="s">
        <v>101</v>
      </c>
      <c r="C111" s="6" t="s">
        <v>133</v>
      </c>
      <c r="D111" s="96">
        <f>D112+D113</f>
        <v>0</v>
      </c>
      <c r="E111" s="96">
        <f>E112+E113</f>
        <v>0</v>
      </c>
      <c r="F111" s="96">
        <f>F112+F113</f>
        <v>0</v>
      </c>
      <c r="G111" s="96">
        <f>G112+G113</f>
        <v>0</v>
      </c>
    </row>
    <row r="112" spans="1:7" ht="12.75">
      <c r="A112" s="12" t="s">
        <v>344</v>
      </c>
      <c r="B112" s="113" t="s">
        <v>90</v>
      </c>
      <c r="C112" s="14"/>
      <c r="D112" s="8">
        <f>E112+G112</f>
        <v>0</v>
      </c>
      <c r="E112" s="8"/>
      <c r="F112" s="8"/>
      <c r="G112" s="8"/>
    </row>
    <row r="113" spans="1:7" ht="12.75">
      <c r="A113" s="12" t="s">
        <v>343</v>
      </c>
      <c r="B113" s="25" t="s">
        <v>117</v>
      </c>
      <c r="C113" s="85"/>
      <c r="D113" s="8">
        <f>E113+G113</f>
        <v>0</v>
      </c>
      <c r="E113" s="8"/>
      <c r="F113" s="8"/>
      <c r="G113" s="8"/>
    </row>
    <row r="114" spans="1:7" ht="38.25">
      <c r="A114" s="11" t="s">
        <v>228</v>
      </c>
      <c r="B114" s="121" t="s">
        <v>104</v>
      </c>
      <c r="C114" s="6" t="s">
        <v>137</v>
      </c>
      <c r="D114" s="96">
        <f>D115+D116+D117</f>
        <v>0</v>
      </c>
      <c r="E114" s="96">
        <f>E115+E116+E117</f>
        <v>0</v>
      </c>
      <c r="F114" s="96">
        <f>F115+F116+F117</f>
        <v>0</v>
      </c>
      <c r="G114" s="96">
        <f>G115+G116+G117</f>
        <v>0</v>
      </c>
    </row>
    <row r="115" spans="1:7" ht="12.75">
      <c r="A115" s="12" t="s">
        <v>248</v>
      </c>
      <c r="B115" s="113" t="s">
        <v>88</v>
      </c>
      <c r="C115" s="81"/>
      <c r="D115" s="8">
        <f aca="true" t="shared" si="3" ref="D115:D121">E115+G115</f>
        <v>0</v>
      </c>
      <c r="E115" s="8"/>
      <c r="F115" s="8"/>
      <c r="G115" s="8"/>
    </row>
    <row r="116" spans="1:7" ht="12.75">
      <c r="A116" s="12" t="s">
        <v>345</v>
      </c>
      <c r="B116" s="83" t="s">
        <v>89</v>
      </c>
      <c r="C116" s="81"/>
      <c r="D116" s="8">
        <f t="shared" si="3"/>
        <v>0</v>
      </c>
      <c r="E116" s="8"/>
      <c r="F116" s="8"/>
      <c r="G116" s="8"/>
    </row>
    <row r="117" spans="1:7" ht="12.75">
      <c r="A117" s="12" t="s">
        <v>345</v>
      </c>
      <c r="B117" s="81" t="s">
        <v>398</v>
      </c>
      <c r="C117" s="69"/>
      <c r="D117" s="8">
        <f t="shared" si="3"/>
        <v>0</v>
      </c>
      <c r="E117" s="8"/>
      <c r="F117" s="8"/>
      <c r="G117" s="8"/>
    </row>
    <row r="118" spans="1:7" ht="26.25">
      <c r="A118" s="11" t="s">
        <v>331</v>
      </c>
      <c r="B118" s="166" t="s">
        <v>183</v>
      </c>
      <c r="C118" s="153" t="s">
        <v>139</v>
      </c>
      <c r="D118" s="154">
        <f t="shared" si="3"/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6.5" customHeight="1">
      <c r="A119" s="12" t="s">
        <v>423</v>
      </c>
      <c r="B119" s="104" t="s">
        <v>424</v>
      </c>
      <c r="C119" s="152"/>
      <c r="D119" s="43">
        <f t="shared" si="3"/>
        <v>0</v>
      </c>
      <c r="E119" s="9"/>
      <c r="F119" s="8"/>
      <c r="G119" s="8"/>
    </row>
    <row r="120" spans="1:7" ht="12.75">
      <c r="A120" s="11" t="s">
        <v>410</v>
      </c>
      <c r="B120" s="6" t="s">
        <v>74</v>
      </c>
      <c r="C120" s="6" t="s">
        <v>134</v>
      </c>
      <c r="D120" s="96">
        <f t="shared" si="3"/>
        <v>0</v>
      </c>
      <c r="E120" s="96">
        <f>E121</f>
        <v>0</v>
      </c>
      <c r="F120" s="96">
        <f>F121</f>
        <v>0</v>
      </c>
      <c r="G120" s="96">
        <f>G121</f>
        <v>0</v>
      </c>
    </row>
    <row r="121" spans="1:7" ht="12.75">
      <c r="A121" s="12" t="s">
        <v>347</v>
      </c>
      <c r="B121" s="79" t="s">
        <v>107</v>
      </c>
      <c r="C121" s="6"/>
      <c r="D121" s="96">
        <f t="shared" si="3"/>
        <v>0</v>
      </c>
      <c r="E121" s="8"/>
      <c r="F121" s="8"/>
      <c r="G121" s="8"/>
    </row>
    <row r="122" spans="1:7" ht="12.75">
      <c r="A122" s="11" t="s">
        <v>43</v>
      </c>
      <c r="B122" s="6" t="s">
        <v>55</v>
      </c>
      <c r="C122" s="6"/>
      <c r="D122" s="96">
        <f>D123+D126+D132+D130</f>
        <v>0</v>
      </c>
      <c r="E122" s="96">
        <f>E123+E126+E132+E130</f>
        <v>0</v>
      </c>
      <c r="F122" s="96">
        <f>F123+F126+F132+F130</f>
        <v>0</v>
      </c>
      <c r="G122" s="96">
        <f>G123+G126+G132+G130</f>
        <v>0</v>
      </c>
    </row>
    <row r="123" spans="1:7" ht="12.75">
      <c r="A123" s="15" t="s">
        <v>45</v>
      </c>
      <c r="B123" s="7" t="s">
        <v>101</v>
      </c>
      <c r="C123" s="6" t="s">
        <v>133</v>
      </c>
      <c r="D123" s="96">
        <f>D124+D125</f>
        <v>0</v>
      </c>
      <c r="E123" s="96">
        <f>E124+E125</f>
        <v>0</v>
      </c>
      <c r="F123" s="96">
        <f>F124+F125</f>
        <v>0</v>
      </c>
      <c r="G123" s="96">
        <f>G124+G125</f>
        <v>0</v>
      </c>
    </row>
    <row r="124" spans="1:7" ht="12.75">
      <c r="A124" s="12" t="s">
        <v>344</v>
      </c>
      <c r="B124" s="113" t="s">
        <v>90</v>
      </c>
      <c r="C124" s="14"/>
      <c r="D124" s="8">
        <f>E124+G124</f>
        <v>0</v>
      </c>
      <c r="E124" s="8"/>
      <c r="F124" s="8"/>
      <c r="G124" s="8"/>
    </row>
    <row r="125" spans="1:7" ht="12.75">
      <c r="A125" s="12" t="s">
        <v>343</v>
      </c>
      <c r="B125" s="25" t="s">
        <v>117</v>
      </c>
      <c r="C125" s="85"/>
      <c r="D125" s="8">
        <f>E125+G125</f>
        <v>0</v>
      </c>
      <c r="E125" s="8"/>
      <c r="F125" s="8"/>
      <c r="G125" s="8"/>
    </row>
    <row r="126" spans="1:7" ht="38.25">
      <c r="A126" s="11" t="s">
        <v>229</v>
      </c>
      <c r="B126" s="121" t="s">
        <v>104</v>
      </c>
      <c r="C126" s="6" t="s">
        <v>137</v>
      </c>
      <c r="D126" s="96">
        <f>D127+D128+D129</f>
        <v>0</v>
      </c>
      <c r="E126" s="96">
        <f>E127+E128+E129</f>
        <v>0</v>
      </c>
      <c r="F126" s="96">
        <f>F127+F128+F129</f>
        <v>0</v>
      </c>
      <c r="G126" s="96">
        <f>G127+G128+G129</f>
        <v>0</v>
      </c>
    </row>
    <row r="127" spans="1:7" ht="12.75">
      <c r="A127" s="12" t="s">
        <v>248</v>
      </c>
      <c r="B127" s="113" t="s">
        <v>88</v>
      </c>
      <c r="C127" s="81"/>
      <c r="D127" s="8">
        <f aca="true" t="shared" si="4" ref="D127:D133">E127+G127</f>
        <v>0</v>
      </c>
      <c r="E127" s="8"/>
      <c r="F127" s="8"/>
      <c r="G127" s="8"/>
    </row>
    <row r="128" spans="1:7" ht="12.75">
      <c r="A128" s="12" t="s">
        <v>345</v>
      </c>
      <c r="B128" s="83" t="s">
        <v>89</v>
      </c>
      <c r="C128" s="81"/>
      <c r="D128" s="8">
        <f t="shared" si="4"/>
        <v>0</v>
      </c>
      <c r="E128" s="8"/>
      <c r="F128" s="8"/>
      <c r="G128" s="8"/>
    </row>
    <row r="129" spans="1:7" ht="12.75">
      <c r="A129" s="12" t="s">
        <v>345</v>
      </c>
      <c r="B129" s="86" t="s">
        <v>398</v>
      </c>
      <c r="C129" s="69"/>
      <c r="D129" s="8">
        <f t="shared" si="4"/>
        <v>0</v>
      </c>
      <c r="E129" s="8"/>
      <c r="F129" s="8"/>
      <c r="G129" s="8"/>
    </row>
    <row r="130" spans="1:7" ht="26.25">
      <c r="A130" s="15" t="s">
        <v>285</v>
      </c>
      <c r="B130" s="166" t="s">
        <v>183</v>
      </c>
      <c r="C130" s="153" t="s">
        <v>139</v>
      </c>
      <c r="D130" s="154">
        <f t="shared" si="4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423</v>
      </c>
      <c r="B131" s="104" t="s">
        <v>424</v>
      </c>
      <c r="C131" s="152"/>
      <c r="D131" s="43">
        <f t="shared" si="4"/>
        <v>0</v>
      </c>
      <c r="E131" s="9"/>
      <c r="F131" s="8"/>
      <c r="G131" s="8"/>
    </row>
    <row r="132" spans="1:7" ht="12.75">
      <c r="A132" s="15" t="s">
        <v>295</v>
      </c>
      <c r="B132" s="6" t="s">
        <v>74</v>
      </c>
      <c r="C132" s="6" t="s">
        <v>134</v>
      </c>
      <c r="D132" s="96">
        <f t="shared" si="4"/>
        <v>0</v>
      </c>
      <c r="E132" s="96">
        <f>E133</f>
        <v>0</v>
      </c>
      <c r="F132" s="96">
        <f>F133</f>
        <v>0</v>
      </c>
      <c r="G132" s="96">
        <f>G133</f>
        <v>0</v>
      </c>
    </row>
    <row r="133" spans="1:7" ht="12.75">
      <c r="A133" s="12" t="s">
        <v>347</v>
      </c>
      <c r="B133" s="79" t="s">
        <v>107</v>
      </c>
      <c r="C133" s="6"/>
      <c r="D133" s="8">
        <f t="shared" si="4"/>
        <v>0</v>
      </c>
      <c r="E133" s="8"/>
      <c r="F133" s="8"/>
      <c r="G133" s="8"/>
    </row>
    <row r="134" spans="1:7" ht="12.75">
      <c r="A134" s="15" t="s">
        <v>46</v>
      </c>
      <c r="B134" s="6" t="s">
        <v>59</v>
      </c>
      <c r="C134" s="6"/>
      <c r="D134" s="96">
        <f>E134+G134</f>
        <v>0</v>
      </c>
      <c r="E134" s="96">
        <f>E135+E144+E142+E140</f>
        <v>0</v>
      </c>
      <c r="F134" s="96">
        <f>F135+F144+F142+F140</f>
        <v>0</v>
      </c>
      <c r="G134" s="96">
        <f>G135+G144+G142+G140</f>
        <v>0</v>
      </c>
    </row>
    <row r="135" spans="1:7" ht="38.25">
      <c r="A135" s="11" t="s">
        <v>47</v>
      </c>
      <c r="B135" s="112" t="s">
        <v>104</v>
      </c>
      <c r="C135" s="6" t="s">
        <v>137</v>
      </c>
      <c r="D135" s="20">
        <f>D136+D137+D138+D139</f>
        <v>0</v>
      </c>
      <c r="E135" s="20">
        <f>E136+E137+E138+E139</f>
        <v>0</v>
      </c>
      <c r="F135" s="20">
        <f>F136+F137+F138+F139</f>
        <v>0</v>
      </c>
      <c r="G135" s="20">
        <f>G136+G137+G138+G139</f>
        <v>0</v>
      </c>
    </row>
    <row r="136" spans="1:7" ht="12.75">
      <c r="A136" s="12" t="s">
        <v>248</v>
      </c>
      <c r="B136" s="113" t="s">
        <v>88</v>
      </c>
      <c r="C136" s="69"/>
      <c r="D136" s="8">
        <f aca="true" t="shared" si="5" ref="D136:D145">E136+G136</f>
        <v>0</v>
      </c>
      <c r="E136" s="8"/>
      <c r="F136" s="8"/>
      <c r="G136" s="8"/>
    </row>
    <row r="137" spans="1:7" ht="12.75">
      <c r="A137" s="12" t="s">
        <v>345</v>
      </c>
      <c r="B137" s="81" t="s">
        <v>89</v>
      </c>
      <c r="C137" s="69"/>
      <c r="D137" s="8">
        <f>E137+G137</f>
        <v>0</v>
      </c>
      <c r="E137" s="8"/>
      <c r="F137" s="8"/>
      <c r="G137" s="8"/>
    </row>
    <row r="138" spans="1:7" ht="12.75">
      <c r="A138" s="12" t="s">
        <v>345</v>
      </c>
      <c r="B138" s="81" t="s">
        <v>398</v>
      </c>
      <c r="C138" s="69"/>
      <c r="D138" s="8">
        <f t="shared" si="5"/>
        <v>0</v>
      </c>
      <c r="E138" s="8"/>
      <c r="F138" s="8"/>
      <c r="G138" s="8"/>
    </row>
    <row r="139" spans="1:7" ht="12.75" customHeight="1">
      <c r="A139" s="134" t="s">
        <v>346</v>
      </c>
      <c r="B139" s="83" t="s">
        <v>91</v>
      </c>
      <c r="C139" s="69"/>
      <c r="D139" s="8">
        <f t="shared" si="5"/>
        <v>0</v>
      </c>
      <c r="E139" s="8"/>
      <c r="F139" s="8"/>
      <c r="G139" s="8"/>
    </row>
    <row r="140" spans="1:7" ht="12.75" customHeight="1">
      <c r="A140" s="11" t="s">
        <v>48</v>
      </c>
      <c r="B140" s="166" t="s">
        <v>183</v>
      </c>
      <c r="C140" s="153" t="s">
        <v>139</v>
      </c>
      <c r="D140" s="154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 customHeight="1">
      <c r="A141" s="18" t="s">
        <v>423</v>
      </c>
      <c r="B141" s="86" t="s">
        <v>424</v>
      </c>
      <c r="C141" s="152"/>
      <c r="D141" s="43">
        <f t="shared" si="5"/>
        <v>0</v>
      </c>
      <c r="E141" s="9"/>
      <c r="F141" s="8"/>
      <c r="G141" s="8"/>
    </row>
    <row r="142" spans="1:7" ht="12.75">
      <c r="A142" s="11" t="s">
        <v>233</v>
      </c>
      <c r="B142" s="92" t="s">
        <v>396</v>
      </c>
      <c r="C142" s="133" t="s">
        <v>35</v>
      </c>
      <c r="D142" s="96">
        <f>E142+G142</f>
        <v>0</v>
      </c>
      <c r="E142" s="96">
        <f>E143</f>
        <v>0</v>
      </c>
      <c r="F142" s="96">
        <f>F143</f>
        <v>0</v>
      </c>
      <c r="G142" s="96">
        <f>G143</f>
        <v>0</v>
      </c>
    </row>
    <row r="143" spans="1:7" ht="12.75">
      <c r="A143" s="11" t="s">
        <v>349</v>
      </c>
      <c r="B143" s="6" t="s">
        <v>457</v>
      </c>
      <c r="C143" s="133"/>
      <c r="D143" s="96">
        <f>E143+G143</f>
        <v>0</v>
      </c>
      <c r="E143" s="96"/>
      <c r="F143" s="96"/>
      <c r="G143" s="96"/>
    </row>
    <row r="144" spans="1:7" ht="12.75">
      <c r="A144" s="15" t="s">
        <v>234</v>
      </c>
      <c r="B144" s="6" t="s">
        <v>74</v>
      </c>
      <c r="C144" s="6" t="s">
        <v>134</v>
      </c>
      <c r="D144" s="96">
        <f t="shared" si="5"/>
        <v>0</v>
      </c>
      <c r="E144" s="96">
        <f>E145</f>
        <v>0</v>
      </c>
      <c r="F144" s="96">
        <f>F145</f>
        <v>0</v>
      </c>
      <c r="G144" s="96">
        <f>G145</f>
        <v>0</v>
      </c>
    </row>
    <row r="145" spans="1:7" ht="12.75">
      <c r="A145" s="18" t="s">
        <v>347</v>
      </c>
      <c r="B145" s="79" t="s">
        <v>107</v>
      </c>
      <c r="C145" s="6"/>
      <c r="D145" s="96">
        <f t="shared" si="5"/>
        <v>0</v>
      </c>
      <c r="E145" s="8"/>
      <c r="F145" s="8"/>
      <c r="G145" s="8"/>
    </row>
    <row r="146" spans="1:7" ht="12.75">
      <c r="A146" s="15" t="s">
        <v>49</v>
      </c>
      <c r="B146" s="6" t="s">
        <v>6</v>
      </c>
      <c r="C146" s="6"/>
      <c r="D146" s="96">
        <f>E146+G146</f>
        <v>0</v>
      </c>
      <c r="E146" s="96">
        <f>E150+E156+E147+E154</f>
        <v>0</v>
      </c>
      <c r="F146" s="96">
        <f>F150+F156+F147+F154</f>
        <v>0</v>
      </c>
      <c r="G146" s="96">
        <f>G150+G156+G147+G154</f>
        <v>0</v>
      </c>
    </row>
    <row r="147" spans="1:7" ht="12.75">
      <c r="A147" s="15" t="s">
        <v>51</v>
      </c>
      <c r="B147" s="7" t="s">
        <v>101</v>
      </c>
      <c r="C147" s="6" t="s">
        <v>133</v>
      </c>
      <c r="D147" s="30">
        <f>E147+G147</f>
        <v>0</v>
      </c>
      <c r="E147" s="96">
        <f>E148+E149</f>
        <v>0</v>
      </c>
      <c r="F147" s="96">
        <f>F148+F149</f>
        <v>0</v>
      </c>
      <c r="G147" s="96">
        <f>G148+G149</f>
        <v>0</v>
      </c>
    </row>
    <row r="148" spans="1:7" ht="12.75">
      <c r="A148" s="12" t="s">
        <v>344</v>
      </c>
      <c r="B148" s="113" t="s">
        <v>90</v>
      </c>
      <c r="C148" s="90"/>
      <c r="D148" s="8">
        <f>E148+G148</f>
        <v>0</v>
      </c>
      <c r="E148" s="98"/>
      <c r="F148" s="96"/>
      <c r="G148" s="96"/>
    </row>
    <row r="149" spans="1:7" ht="12.75">
      <c r="A149" s="12" t="s">
        <v>343</v>
      </c>
      <c r="B149" s="25" t="s">
        <v>117</v>
      </c>
      <c r="C149" s="91"/>
      <c r="D149" s="8">
        <f>E149+G149</f>
        <v>0</v>
      </c>
      <c r="E149" s="98"/>
      <c r="F149" s="96"/>
      <c r="G149" s="96"/>
    </row>
    <row r="150" spans="1:7" ht="38.25">
      <c r="A150" s="11" t="s">
        <v>52</v>
      </c>
      <c r="B150" s="112" t="s">
        <v>104</v>
      </c>
      <c r="C150" s="6" t="s">
        <v>137</v>
      </c>
      <c r="D150" s="96">
        <f>D151+D152+D153</f>
        <v>0</v>
      </c>
      <c r="E150" s="96">
        <f>E151+E152+E153</f>
        <v>0</v>
      </c>
      <c r="F150" s="96">
        <f>F151+F152+F153</f>
        <v>0</v>
      </c>
      <c r="G150" s="96">
        <f>G151+G152+G153</f>
        <v>0</v>
      </c>
    </row>
    <row r="151" spans="1:7" ht="12.75">
      <c r="A151" s="12" t="s">
        <v>248</v>
      </c>
      <c r="B151" s="113" t="s">
        <v>88</v>
      </c>
      <c r="C151" s="69"/>
      <c r="D151" s="8">
        <f aca="true" t="shared" si="6" ref="D151:D157">E151+G151</f>
        <v>0</v>
      </c>
      <c r="E151" s="8"/>
      <c r="F151" s="8"/>
      <c r="G151" s="8"/>
    </row>
    <row r="152" spans="1:7" ht="12.75">
      <c r="A152" s="12" t="s">
        <v>345</v>
      </c>
      <c r="B152" s="81" t="s">
        <v>89</v>
      </c>
      <c r="C152" s="69"/>
      <c r="D152" s="8">
        <f t="shared" si="6"/>
        <v>0</v>
      </c>
      <c r="E152" s="8"/>
      <c r="F152" s="8"/>
      <c r="G152" s="8"/>
    </row>
    <row r="153" spans="1:7" ht="15" customHeight="1">
      <c r="A153" s="12" t="s">
        <v>345</v>
      </c>
      <c r="B153" s="81" t="s">
        <v>398</v>
      </c>
      <c r="C153" s="69"/>
      <c r="D153" s="8">
        <f t="shared" si="6"/>
        <v>0</v>
      </c>
      <c r="E153" s="8"/>
      <c r="F153" s="8"/>
      <c r="G153" s="8"/>
    </row>
    <row r="154" spans="1:7" ht="27.75" customHeight="1">
      <c r="A154" s="15" t="s">
        <v>53</v>
      </c>
      <c r="B154" s="166" t="s">
        <v>183</v>
      </c>
      <c r="C154" s="153" t="s">
        <v>139</v>
      </c>
      <c r="D154" s="154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5" customHeight="1">
      <c r="A155" s="18" t="s">
        <v>423</v>
      </c>
      <c r="B155" s="104" t="s">
        <v>424</v>
      </c>
      <c r="C155" s="152"/>
      <c r="D155" s="43">
        <f t="shared" si="6"/>
        <v>0</v>
      </c>
      <c r="E155" s="9"/>
      <c r="F155" s="8"/>
      <c r="G155" s="8"/>
    </row>
    <row r="156" spans="1:7" ht="12.75">
      <c r="A156" s="15" t="s">
        <v>197</v>
      </c>
      <c r="B156" s="6" t="s">
        <v>74</v>
      </c>
      <c r="C156" s="6" t="s">
        <v>134</v>
      </c>
      <c r="D156" s="96">
        <f t="shared" si="6"/>
        <v>0</v>
      </c>
      <c r="E156" s="96">
        <f>E157</f>
        <v>0</v>
      </c>
      <c r="F156" s="96">
        <f>F157</f>
        <v>0</v>
      </c>
      <c r="G156" s="96">
        <f>G157</f>
        <v>0</v>
      </c>
    </row>
    <row r="157" spans="1:7" ht="12.75">
      <c r="A157" s="12" t="s">
        <v>347</v>
      </c>
      <c r="B157" s="79" t="s">
        <v>107</v>
      </c>
      <c r="C157" s="92"/>
      <c r="D157" s="97">
        <f t="shared" si="6"/>
        <v>0</v>
      </c>
      <c r="E157" s="97"/>
      <c r="F157" s="97"/>
      <c r="G157" s="97"/>
    </row>
    <row r="158" spans="1:7" ht="12.75">
      <c r="A158" s="12" t="s">
        <v>54</v>
      </c>
      <c r="B158" s="6" t="s">
        <v>7</v>
      </c>
      <c r="C158" s="6"/>
      <c r="D158" s="30">
        <f>E158+G158</f>
        <v>0</v>
      </c>
      <c r="E158" s="30">
        <f>E159+E163+E170+E168</f>
        <v>0</v>
      </c>
      <c r="F158" s="30">
        <f>F159+F163+F170+F168</f>
        <v>0</v>
      </c>
      <c r="G158" s="30">
        <f>G159+G163+G170+G168</f>
        <v>0</v>
      </c>
    </row>
    <row r="159" spans="1:7" ht="12.75">
      <c r="A159" s="11" t="s">
        <v>56</v>
      </c>
      <c r="B159" s="7" t="s">
        <v>101</v>
      </c>
      <c r="C159" s="14" t="s">
        <v>133</v>
      </c>
      <c r="D159" s="96">
        <f>D160+D161+D162</f>
        <v>0</v>
      </c>
      <c r="E159" s="96">
        <f>E160+E161+E162</f>
        <v>0</v>
      </c>
      <c r="F159" s="96">
        <f>F160+F161+F162</f>
        <v>0</v>
      </c>
      <c r="G159" s="96">
        <f>G160+G161+G162</f>
        <v>0</v>
      </c>
    </row>
    <row r="160" spans="1:7" ht="12.75">
      <c r="A160" s="12" t="s">
        <v>344</v>
      </c>
      <c r="B160" s="122" t="s">
        <v>90</v>
      </c>
      <c r="C160" s="14"/>
      <c r="D160" s="98">
        <f>E160+G160</f>
        <v>0</v>
      </c>
      <c r="E160" s="8"/>
      <c r="F160" s="8"/>
      <c r="G160" s="8"/>
    </row>
    <row r="161" spans="1:7" ht="12.75">
      <c r="A161" s="12" t="s">
        <v>343</v>
      </c>
      <c r="B161" s="188" t="s">
        <v>144</v>
      </c>
      <c r="C161" s="92"/>
      <c r="D161" s="98">
        <f>E161+G161</f>
        <v>0</v>
      </c>
      <c r="E161" s="8"/>
      <c r="F161" s="8"/>
      <c r="G161" s="8"/>
    </row>
    <row r="162" spans="1:7" ht="12.75">
      <c r="A162" s="12" t="s">
        <v>156</v>
      </c>
      <c r="B162" s="187" t="s">
        <v>165</v>
      </c>
      <c r="C162" s="85"/>
      <c r="D162" s="98">
        <f>E162+G162</f>
        <v>0</v>
      </c>
      <c r="E162" s="8"/>
      <c r="F162" s="8"/>
      <c r="G162" s="8"/>
    </row>
    <row r="163" spans="1:7" ht="38.25">
      <c r="A163" s="11" t="s">
        <v>57</v>
      </c>
      <c r="B163" s="112" t="s">
        <v>104</v>
      </c>
      <c r="C163" s="85" t="s">
        <v>137</v>
      </c>
      <c r="D163" s="96">
        <f>D164+D165+D166</f>
        <v>0</v>
      </c>
      <c r="E163" s="96">
        <f>E164+E165+E166+E167</f>
        <v>0</v>
      </c>
      <c r="F163" s="96">
        <f>F164+F165+F166+F167</f>
        <v>0</v>
      </c>
      <c r="G163" s="96">
        <f>G164+G165+G166+G167</f>
        <v>0</v>
      </c>
    </row>
    <row r="164" spans="1:7" ht="12.75">
      <c r="A164" s="12" t="s">
        <v>248</v>
      </c>
      <c r="B164" s="122" t="s">
        <v>88</v>
      </c>
      <c r="C164" s="113"/>
      <c r="D164" s="8">
        <f aca="true" t="shared" si="7" ref="D164:D171">E164+G164</f>
        <v>0</v>
      </c>
      <c r="E164" s="8"/>
      <c r="F164" s="8"/>
      <c r="G164" s="8"/>
    </row>
    <row r="165" spans="1:7" ht="12.75">
      <c r="A165" s="12" t="s">
        <v>345</v>
      </c>
      <c r="B165" s="104" t="s">
        <v>89</v>
      </c>
      <c r="C165" s="81"/>
      <c r="D165" s="8">
        <f t="shared" si="7"/>
        <v>0</v>
      </c>
      <c r="E165" s="8"/>
      <c r="F165" s="8"/>
      <c r="G165" s="8"/>
    </row>
    <row r="166" spans="1:7" ht="12.75">
      <c r="A166" s="12" t="s">
        <v>345</v>
      </c>
      <c r="B166" s="104" t="s">
        <v>398</v>
      </c>
      <c r="C166" s="81"/>
      <c r="D166" s="8">
        <f t="shared" si="7"/>
        <v>0</v>
      </c>
      <c r="E166" s="8"/>
      <c r="F166" s="8"/>
      <c r="G166" s="8"/>
    </row>
    <row r="167" spans="1:7" ht="12.75">
      <c r="A167" s="12" t="s">
        <v>156</v>
      </c>
      <c r="B167" s="187" t="s">
        <v>165</v>
      </c>
      <c r="C167" s="83"/>
      <c r="D167" s="8">
        <f t="shared" si="7"/>
        <v>0</v>
      </c>
      <c r="E167" s="8"/>
      <c r="F167" s="8"/>
      <c r="G167" s="8"/>
    </row>
    <row r="168" spans="1:7" ht="26.25">
      <c r="A168" s="11" t="s">
        <v>198</v>
      </c>
      <c r="B168" s="166" t="s">
        <v>183</v>
      </c>
      <c r="C168" s="153" t="s">
        <v>139</v>
      </c>
      <c r="D168" s="154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5.75">
      <c r="A169" s="18" t="s">
        <v>423</v>
      </c>
      <c r="B169" s="104" t="s">
        <v>424</v>
      </c>
      <c r="C169" s="152"/>
      <c r="D169" s="43">
        <f t="shared" si="7"/>
        <v>0</v>
      </c>
      <c r="E169" s="9"/>
      <c r="F169" s="8"/>
      <c r="G169" s="8"/>
    </row>
    <row r="170" spans="1:7" ht="12.75">
      <c r="A170" s="11" t="s">
        <v>199</v>
      </c>
      <c r="B170" s="6" t="s">
        <v>74</v>
      </c>
      <c r="C170" s="6" t="s">
        <v>134</v>
      </c>
      <c r="D170" s="96">
        <f t="shared" si="7"/>
        <v>0</v>
      </c>
      <c r="E170" s="96">
        <f>E171</f>
        <v>0</v>
      </c>
      <c r="F170" s="96">
        <f>F171</f>
        <v>0</v>
      </c>
      <c r="G170" s="96">
        <f>G171</f>
        <v>0</v>
      </c>
    </row>
    <row r="171" spans="1:7" ht="12.75">
      <c r="A171" s="12" t="s">
        <v>347</v>
      </c>
      <c r="B171" s="79" t="s">
        <v>107</v>
      </c>
      <c r="C171" s="92"/>
      <c r="D171" s="97">
        <f t="shared" si="7"/>
        <v>0</v>
      </c>
      <c r="E171" s="97"/>
      <c r="F171" s="97"/>
      <c r="G171" s="97"/>
    </row>
    <row r="172" spans="1:7" ht="12.75">
      <c r="A172" s="84" t="s">
        <v>58</v>
      </c>
      <c r="B172" s="6" t="s">
        <v>420</v>
      </c>
      <c r="C172" s="86"/>
      <c r="D172" s="96">
        <f>D173+D176</f>
        <v>0</v>
      </c>
      <c r="E172" s="96">
        <f>E173+E176</f>
        <v>0</v>
      </c>
      <c r="F172" s="96">
        <f>F173+F176</f>
        <v>0</v>
      </c>
      <c r="G172" s="96">
        <f>G173+G176</f>
        <v>0</v>
      </c>
    </row>
    <row r="173" spans="1:7" ht="12.75">
      <c r="A173" s="11" t="s">
        <v>60</v>
      </c>
      <c r="B173" s="7" t="s">
        <v>101</v>
      </c>
      <c r="C173" s="6" t="s">
        <v>133</v>
      </c>
      <c r="D173" s="22">
        <f>D111+D123+D159+D147</f>
        <v>0</v>
      </c>
      <c r="E173" s="22">
        <f>E111+E123+E159+E147</f>
        <v>0</v>
      </c>
      <c r="F173" s="22">
        <f>F111+F123+F159+F147</f>
        <v>0</v>
      </c>
      <c r="G173" s="22">
        <f>G111+G123+G159+G147</f>
        <v>0</v>
      </c>
    </row>
    <row r="174" spans="1:7" ht="12.75">
      <c r="A174" s="12" t="s">
        <v>344</v>
      </c>
      <c r="B174" s="104" t="s">
        <v>90</v>
      </c>
      <c r="C174" s="113"/>
      <c r="D174" s="8">
        <f>E174+G174</f>
        <v>0</v>
      </c>
      <c r="E174" s="8">
        <f aca="true" t="shared" si="8" ref="E174:G175">E112+E124+E160+E148</f>
        <v>0</v>
      </c>
      <c r="F174" s="8">
        <f t="shared" si="8"/>
        <v>0</v>
      </c>
      <c r="G174" s="8">
        <f t="shared" si="8"/>
        <v>0</v>
      </c>
    </row>
    <row r="175" spans="1:7" ht="12.75">
      <c r="A175" s="12" t="s">
        <v>343</v>
      </c>
      <c r="B175" s="104" t="s">
        <v>117</v>
      </c>
      <c r="C175" s="81"/>
      <c r="D175" s="8">
        <f>E175+G175</f>
        <v>0</v>
      </c>
      <c r="E175" s="8">
        <f t="shared" si="8"/>
        <v>0</v>
      </c>
      <c r="F175" s="8">
        <f t="shared" si="8"/>
        <v>0</v>
      </c>
      <c r="G175" s="8">
        <f t="shared" si="8"/>
        <v>0</v>
      </c>
    </row>
    <row r="176" spans="1:7" ht="38.25">
      <c r="A176" s="16" t="s">
        <v>61</v>
      </c>
      <c r="B176" s="112" t="s">
        <v>104</v>
      </c>
      <c r="C176" s="14" t="s">
        <v>137</v>
      </c>
      <c r="D176" s="96">
        <f>D177+D178+D179+D180</f>
        <v>0</v>
      </c>
      <c r="E176" s="96">
        <f>E177+E178+E179+E180+E181</f>
        <v>0</v>
      </c>
      <c r="F176" s="96">
        <f>F177+F178+F179+F180+F181</f>
        <v>0</v>
      </c>
      <c r="G176" s="96">
        <f>G177+G178+G179+G180+G181</f>
        <v>0</v>
      </c>
    </row>
    <row r="177" spans="1:7" ht="12.75">
      <c r="A177" s="17" t="s">
        <v>248</v>
      </c>
      <c r="B177" s="113" t="s">
        <v>88</v>
      </c>
      <c r="C177" s="193"/>
      <c r="D177" s="8">
        <f>E177+G177</f>
        <v>0</v>
      </c>
      <c r="E177" s="8">
        <f>E115+E127+E136+E151+E164</f>
        <v>0</v>
      </c>
      <c r="F177" s="8">
        <f>F115+F127+F136+F151+F164</f>
        <v>0</v>
      </c>
      <c r="G177" s="8">
        <f>G115+G127+G136+G151+G164</f>
        <v>0</v>
      </c>
    </row>
    <row r="178" spans="1:12" ht="12.75">
      <c r="A178" s="17" t="s">
        <v>345</v>
      </c>
      <c r="B178" s="81" t="s">
        <v>89</v>
      </c>
      <c r="C178" s="194"/>
      <c r="D178" s="8">
        <f aca="true" t="shared" si="9" ref="D178:D185">E178+G178</f>
        <v>0</v>
      </c>
      <c r="E178" s="8">
        <f>E116+E128+E152+E165+E137</f>
        <v>0</v>
      </c>
      <c r="F178" s="8">
        <f>F116+F128+F137+F152+F165</f>
        <v>0</v>
      </c>
      <c r="G178" s="8">
        <f>G116+G128+G137+G152+G165</f>
        <v>0</v>
      </c>
      <c r="L178" s="2" t="s">
        <v>92</v>
      </c>
    </row>
    <row r="179" spans="1:7" ht="12.75">
      <c r="A179" s="17" t="s">
        <v>345</v>
      </c>
      <c r="B179" s="81" t="s">
        <v>398</v>
      </c>
      <c r="C179" s="194"/>
      <c r="D179" s="8">
        <f>E179+G179</f>
        <v>0</v>
      </c>
      <c r="E179" s="8">
        <f>E166+E153+E138+E129+E117</f>
        <v>0</v>
      </c>
      <c r="F179" s="8">
        <f>F166+F153+F138+F129+F117</f>
        <v>0</v>
      </c>
      <c r="G179" s="8">
        <f>G166+G153+G138+G129+G117</f>
        <v>0</v>
      </c>
    </row>
    <row r="180" spans="1:7" ht="12.75">
      <c r="A180" s="17" t="s">
        <v>346</v>
      </c>
      <c r="B180" s="81" t="s">
        <v>91</v>
      </c>
      <c r="C180" s="78"/>
      <c r="D180" s="8">
        <f t="shared" si="9"/>
        <v>0</v>
      </c>
      <c r="E180" s="8">
        <f>E121+E133+E142+E156+E170</f>
        <v>0</v>
      </c>
      <c r="F180" s="8">
        <f>F121+F133+F142+F156+F170</f>
        <v>0</v>
      </c>
      <c r="G180" s="8">
        <f>G121+G133+G142+G156+G170</f>
        <v>0</v>
      </c>
    </row>
    <row r="181" spans="1:7" ht="12.75">
      <c r="A181" s="189" t="s">
        <v>156</v>
      </c>
      <c r="B181" s="83" t="s">
        <v>165</v>
      </c>
      <c r="C181" s="78"/>
      <c r="D181" s="8">
        <f t="shared" si="9"/>
        <v>0</v>
      </c>
      <c r="E181" s="8">
        <f>E167</f>
        <v>0</v>
      </c>
      <c r="F181" s="8">
        <f>F167</f>
        <v>0</v>
      </c>
      <c r="G181" s="8">
        <f>G167</f>
        <v>0</v>
      </c>
    </row>
    <row r="182" spans="1:7" ht="26.25">
      <c r="A182" s="11" t="s">
        <v>201</v>
      </c>
      <c r="B182" s="167" t="s">
        <v>183</v>
      </c>
      <c r="C182" s="153" t="s">
        <v>139</v>
      </c>
      <c r="D182" s="154">
        <f t="shared" si="9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5.75">
      <c r="A183" s="12"/>
      <c r="B183" s="104" t="s">
        <v>424</v>
      </c>
      <c r="C183" s="152"/>
      <c r="D183" s="43">
        <f t="shared" si="9"/>
        <v>0</v>
      </c>
      <c r="E183" s="9">
        <f>E119+E131+E141+E155+E169</f>
        <v>0</v>
      </c>
      <c r="F183" s="9">
        <f>F119+F131+F141+F155+F169</f>
        <v>0</v>
      </c>
      <c r="G183" s="9">
        <f>G119+G131+G141+G155+G169</f>
        <v>0</v>
      </c>
    </row>
    <row r="184" spans="1:7" ht="12.75">
      <c r="A184" s="11" t="s">
        <v>477</v>
      </c>
      <c r="B184" s="92" t="s">
        <v>74</v>
      </c>
      <c r="C184" s="73" t="s">
        <v>134</v>
      </c>
      <c r="D184" s="96">
        <f>E184+G184</f>
        <v>0</v>
      </c>
      <c r="E184" s="96">
        <f>E185</f>
        <v>0</v>
      </c>
      <c r="F184" s="96">
        <f>F185</f>
        <v>0</v>
      </c>
      <c r="G184" s="96">
        <f>G185</f>
        <v>0</v>
      </c>
    </row>
    <row r="185" spans="1:7" ht="12.75">
      <c r="A185" s="12" t="s">
        <v>349</v>
      </c>
      <c r="B185" s="86" t="s">
        <v>107</v>
      </c>
      <c r="C185" s="1"/>
      <c r="D185" s="8">
        <f t="shared" si="9"/>
        <v>0</v>
      </c>
      <c r="E185" s="96">
        <f>E121+E133+E145+E157+E171</f>
        <v>0</v>
      </c>
      <c r="F185" s="96">
        <f>F121+F133+F145+F157+F171</f>
        <v>0</v>
      </c>
      <c r="G185" s="96">
        <f>G121+G133+G145+G157+G171</f>
        <v>0</v>
      </c>
    </row>
    <row r="186" spans="1:7" ht="12.75">
      <c r="A186" s="11" t="s">
        <v>475</v>
      </c>
      <c r="B186" s="7" t="s">
        <v>148</v>
      </c>
      <c r="C186" s="73" t="s">
        <v>35</v>
      </c>
      <c r="D186" s="20">
        <f>D187</f>
        <v>0</v>
      </c>
      <c r="E186" s="20">
        <f>E187</f>
        <v>0</v>
      </c>
      <c r="F186" s="20">
        <f>F187</f>
        <v>0</v>
      </c>
      <c r="G186" s="20">
        <f>G187</f>
        <v>0</v>
      </c>
    </row>
    <row r="187" spans="1:7" ht="12.75">
      <c r="A187" s="12" t="s">
        <v>349</v>
      </c>
      <c r="B187" s="81" t="s">
        <v>383</v>
      </c>
      <c r="C187" s="7"/>
      <c r="D187" s="8">
        <f>E187+G187</f>
        <v>0</v>
      </c>
      <c r="E187" s="8">
        <f>E142</f>
        <v>0</v>
      </c>
      <c r="F187" s="8">
        <f>F142</f>
        <v>0</v>
      </c>
      <c r="G187" s="8">
        <f>G142</f>
        <v>0</v>
      </c>
    </row>
    <row r="188" spans="1:7" ht="12.75">
      <c r="A188" s="11" t="s">
        <v>62</v>
      </c>
      <c r="B188" s="6" t="s">
        <v>109</v>
      </c>
      <c r="C188" s="7"/>
      <c r="D188" s="96">
        <f>D189</f>
        <v>0</v>
      </c>
      <c r="E188" s="96">
        <f>E189</f>
        <v>0</v>
      </c>
      <c r="F188" s="96">
        <f>F189</f>
        <v>0</v>
      </c>
      <c r="G188" s="96">
        <f>G189</f>
        <v>0</v>
      </c>
    </row>
    <row r="189" spans="1:7" ht="25.5">
      <c r="A189" s="12" t="s">
        <v>63</v>
      </c>
      <c r="B189" s="121" t="s">
        <v>102</v>
      </c>
      <c r="C189" s="73" t="s">
        <v>135</v>
      </c>
      <c r="D189" s="96">
        <f>E189+G189</f>
        <v>0</v>
      </c>
      <c r="E189" s="8"/>
      <c r="F189" s="8"/>
      <c r="G189" s="8"/>
    </row>
    <row r="190" spans="1:7" ht="12.75">
      <c r="A190" s="11" t="s">
        <v>64</v>
      </c>
      <c r="B190" s="143" t="s">
        <v>281</v>
      </c>
      <c r="C190" s="334"/>
      <c r="D190" s="89">
        <f>E190+G190</f>
        <v>0</v>
      </c>
      <c r="E190" s="96">
        <f>E191</f>
        <v>0</v>
      </c>
      <c r="F190" s="96">
        <f>F191</f>
        <v>0</v>
      </c>
      <c r="G190" s="96">
        <f>G191</f>
        <v>0</v>
      </c>
    </row>
    <row r="191" spans="1:7" ht="12.75">
      <c r="A191" s="12" t="s">
        <v>65</v>
      </c>
      <c r="B191" s="7" t="s">
        <v>148</v>
      </c>
      <c r="C191" s="334"/>
      <c r="D191" s="89">
        <f>E191+G191</f>
        <v>0</v>
      </c>
      <c r="E191" s="96">
        <f>E192+E193</f>
        <v>0</v>
      </c>
      <c r="F191" s="96">
        <f>F192+F193</f>
        <v>0</v>
      </c>
      <c r="G191" s="96">
        <f>G192+G193</f>
        <v>0</v>
      </c>
    </row>
    <row r="192" spans="1:7" ht="12.75">
      <c r="A192" s="12" t="s">
        <v>127</v>
      </c>
      <c r="B192" s="119" t="s">
        <v>71</v>
      </c>
      <c r="C192" s="334"/>
      <c r="D192" s="8">
        <f>E192+G192</f>
        <v>0</v>
      </c>
      <c r="E192" s="96"/>
      <c r="F192" s="96"/>
      <c r="G192" s="96"/>
    </row>
    <row r="193" spans="1:7" ht="12.75">
      <c r="A193" s="12" t="s">
        <v>476</v>
      </c>
      <c r="B193" s="119" t="s">
        <v>72</v>
      </c>
      <c r="C193" s="93"/>
      <c r="D193" s="8">
        <f>E193+G193</f>
        <v>0</v>
      </c>
      <c r="E193" s="8"/>
      <c r="F193" s="8"/>
      <c r="G193" s="96"/>
    </row>
    <row r="194" spans="1:7" ht="18.75" customHeight="1">
      <c r="A194" s="142" t="s">
        <v>66</v>
      </c>
      <c r="B194" s="332" t="s">
        <v>290</v>
      </c>
      <c r="C194" s="334"/>
      <c r="D194" s="20">
        <f>D195</f>
        <v>0</v>
      </c>
      <c r="E194" s="20">
        <f>E195</f>
        <v>0</v>
      </c>
      <c r="F194" s="20">
        <f>F195</f>
        <v>0</v>
      </c>
      <c r="G194" s="20">
        <f>G195</f>
        <v>0</v>
      </c>
    </row>
    <row r="195" spans="1:7" ht="12.75">
      <c r="A195" s="12" t="s">
        <v>67</v>
      </c>
      <c r="B195" s="5" t="s">
        <v>101</v>
      </c>
      <c r="C195" s="332" t="s">
        <v>133</v>
      </c>
      <c r="D195" s="8">
        <f>E195+G195</f>
        <v>0</v>
      </c>
      <c r="E195" s="8"/>
      <c r="F195" s="8"/>
      <c r="G195" s="96"/>
    </row>
    <row r="196" spans="1:7" ht="17.25" customHeight="1">
      <c r="A196" s="11" t="s">
        <v>263</v>
      </c>
      <c r="B196" s="143" t="s">
        <v>395</v>
      </c>
      <c r="C196" s="7"/>
      <c r="D196" s="96">
        <f>E196+G196</f>
        <v>0</v>
      </c>
      <c r="E196" s="96">
        <f>E197</f>
        <v>0</v>
      </c>
      <c r="F196" s="96">
        <f>F197</f>
        <v>0</v>
      </c>
      <c r="G196" s="96">
        <f>G197</f>
        <v>0</v>
      </c>
    </row>
    <row r="197" spans="1:7" ht="38.25">
      <c r="A197" s="11" t="s">
        <v>208</v>
      </c>
      <c r="B197" s="94" t="s">
        <v>104</v>
      </c>
      <c r="C197" s="7" t="s">
        <v>137</v>
      </c>
      <c r="D197" s="8">
        <f aca="true" t="shared" si="10" ref="D197:D202">E197+G197</f>
        <v>0</v>
      </c>
      <c r="E197" s="8"/>
      <c r="F197" s="8"/>
      <c r="G197" s="8"/>
    </row>
    <row r="198" spans="1:7" ht="15.75">
      <c r="A198" s="11" t="s">
        <v>369</v>
      </c>
      <c r="B198" s="37" t="s">
        <v>128</v>
      </c>
      <c r="C198" s="7"/>
      <c r="D198" s="162">
        <f t="shared" si="10"/>
        <v>249.76599999999996</v>
      </c>
      <c r="E198" s="162">
        <f>E199+E200+E201+E202+E203+E204+E205+E206+E207</f>
        <v>218.01899999999998</v>
      </c>
      <c r="F198" s="96">
        <f>F199+F200+F201+F202+F203+F204+F205+F206+F207</f>
        <v>97.65</v>
      </c>
      <c r="G198" s="96">
        <f>G199+G200+G201+G202+G203+G204+G205+G206+G207</f>
        <v>31.747</v>
      </c>
    </row>
    <row r="199" spans="1:7" ht="15">
      <c r="A199" s="11" t="s">
        <v>291</v>
      </c>
      <c r="B199" s="127" t="s">
        <v>101</v>
      </c>
      <c r="C199" s="7" t="s">
        <v>133</v>
      </c>
      <c r="D199" s="162">
        <f t="shared" si="10"/>
        <v>102.24499999999999</v>
      </c>
      <c r="E199" s="162">
        <f>E14+E84+E87+E99+E102+E105+E108+E173+E195</f>
        <v>102.24499999999999</v>
      </c>
      <c r="F199" s="96">
        <f>F14+F84+F87+F99+F102+F105+F108+F173+F195</f>
        <v>66.3</v>
      </c>
      <c r="G199" s="96">
        <f>G14+G84+G87+G99+G102+G105+G108+G173+G195</f>
        <v>0</v>
      </c>
    </row>
    <row r="200" spans="1:7" ht="30">
      <c r="A200" s="11" t="s">
        <v>308</v>
      </c>
      <c r="B200" s="132" t="s">
        <v>102</v>
      </c>
      <c r="C200" s="7" t="s">
        <v>135</v>
      </c>
      <c r="D200" s="162">
        <f t="shared" si="10"/>
        <v>19.4</v>
      </c>
      <c r="E200" s="162">
        <f>E60+E189</f>
        <v>19.4</v>
      </c>
      <c r="F200" s="96">
        <f>F60+F189</f>
        <v>2.7</v>
      </c>
      <c r="G200" s="96">
        <f>G60+G189</f>
        <v>0</v>
      </c>
    </row>
    <row r="201" spans="1:7" ht="45">
      <c r="A201" s="11" t="s">
        <v>312</v>
      </c>
      <c r="B201" s="129" t="s">
        <v>104</v>
      </c>
      <c r="C201" s="7" t="s">
        <v>137</v>
      </c>
      <c r="D201" s="162">
        <f t="shared" si="10"/>
        <v>57.6</v>
      </c>
      <c r="E201" s="162">
        <f>E24+E58+E176+E197</f>
        <v>57.6</v>
      </c>
      <c r="F201" s="96">
        <f>F24+F58+F176+F197</f>
        <v>27.5</v>
      </c>
      <c r="G201" s="96">
        <f>G24+G58+G176+G197</f>
        <v>0</v>
      </c>
    </row>
    <row r="202" spans="1:7" ht="30">
      <c r="A202" s="11" t="s">
        <v>316</v>
      </c>
      <c r="B202" s="130" t="s">
        <v>210</v>
      </c>
      <c r="C202" s="7" t="s">
        <v>136</v>
      </c>
      <c r="D202" s="162">
        <f t="shared" si="10"/>
        <v>27.447</v>
      </c>
      <c r="E202" s="162">
        <f>E36</f>
        <v>16.247</v>
      </c>
      <c r="F202" s="96">
        <f>F36</f>
        <v>0</v>
      </c>
      <c r="G202" s="96">
        <f>G36</f>
        <v>11.2</v>
      </c>
    </row>
    <row r="203" spans="1:7" ht="15">
      <c r="A203" s="11" t="s">
        <v>318</v>
      </c>
      <c r="B203" s="128" t="s">
        <v>108</v>
      </c>
      <c r="C203" s="7" t="s">
        <v>138</v>
      </c>
      <c r="D203" s="162">
        <f>E203+G203</f>
        <v>21.147000000000002</v>
      </c>
      <c r="E203" s="162">
        <f>E41</f>
        <v>0.6</v>
      </c>
      <c r="F203" s="96">
        <f>F41</f>
        <v>0</v>
      </c>
      <c r="G203" s="96">
        <f>G41</f>
        <v>20.547</v>
      </c>
    </row>
    <row r="204" spans="1:7" ht="29.25" customHeight="1">
      <c r="A204" s="11" t="s">
        <v>320</v>
      </c>
      <c r="B204" s="95" t="s">
        <v>183</v>
      </c>
      <c r="C204" s="7" t="s">
        <v>139</v>
      </c>
      <c r="D204" s="162">
        <f>E204+G204</f>
        <v>0</v>
      </c>
      <c r="E204" s="162">
        <f>E47+E182</f>
        <v>0</v>
      </c>
      <c r="F204" s="96">
        <f>F47+F182</f>
        <v>0</v>
      </c>
      <c r="G204" s="96">
        <f>G47+G182</f>
        <v>0</v>
      </c>
    </row>
    <row r="205" spans="1:7" ht="15">
      <c r="A205" s="65" t="s">
        <v>325</v>
      </c>
      <c r="B205" s="128" t="s">
        <v>74</v>
      </c>
      <c r="C205" s="72" t="s">
        <v>134</v>
      </c>
      <c r="D205" s="162">
        <f>E205+G205</f>
        <v>18.777</v>
      </c>
      <c r="E205" s="162">
        <f>E49+E184</f>
        <v>18.777</v>
      </c>
      <c r="F205" s="96">
        <f>F49+F184</f>
        <v>1.15</v>
      </c>
      <c r="G205" s="96">
        <f>G49+G184</f>
        <v>0</v>
      </c>
    </row>
    <row r="206" spans="1:7" ht="30">
      <c r="A206" s="11" t="s">
        <v>327</v>
      </c>
      <c r="B206" s="95" t="s">
        <v>147</v>
      </c>
      <c r="C206" s="7" t="s">
        <v>33</v>
      </c>
      <c r="D206" s="162">
        <f>E206+G206</f>
        <v>3.15</v>
      </c>
      <c r="E206" s="162">
        <f>E51</f>
        <v>3.15</v>
      </c>
      <c r="F206" s="20"/>
      <c r="G206" s="20"/>
    </row>
    <row r="207" spans="1:7" ht="15">
      <c r="A207" s="147" t="s">
        <v>329</v>
      </c>
      <c r="B207" s="127" t="s">
        <v>148</v>
      </c>
      <c r="C207" s="7" t="s">
        <v>35</v>
      </c>
      <c r="D207" s="160">
        <f>D197-D192</f>
        <v>0</v>
      </c>
      <c r="E207" s="160">
        <f>E54+E186+E191</f>
        <v>0</v>
      </c>
      <c r="F207" s="20">
        <f>F54+F186+F191</f>
        <v>0</v>
      </c>
      <c r="G207" s="20">
        <f>G54+G186+G191</f>
        <v>0</v>
      </c>
    </row>
    <row r="208" spans="1:7" ht="15">
      <c r="A208" s="11" t="s">
        <v>370</v>
      </c>
      <c r="B208" s="95" t="s">
        <v>422</v>
      </c>
      <c r="C208" s="7"/>
      <c r="D208" s="160">
        <f>D198-D193</f>
        <v>249.76599999999996</v>
      </c>
      <c r="E208" s="160">
        <f>E198-E193</f>
        <v>218.01899999999998</v>
      </c>
      <c r="F208" s="20">
        <f>F198-F193</f>
        <v>97.65</v>
      </c>
      <c r="G208" s="20">
        <f>G198-G193</f>
        <v>31.747</v>
      </c>
    </row>
  </sheetData>
  <sheetProtection/>
  <mergeCells count="13">
    <mergeCell ref="C15:C22"/>
    <mergeCell ref="A9:A12"/>
    <mergeCell ref="C9:C12"/>
    <mergeCell ref="D9:D12"/>
    <mergeCell ref="B10:B12"/>
    <mergeCell ref="E10:F10"/>
    <mergeCell ref="G10:G12"/>
    <mergeCell ref="E11:E12"/>
    <mergeCell ref="F11:F12"/>
    <mergeCell ref="A6:G6"/>
    <mergeCell ref="A7:G7"/>
    <mergeCell ref="E2:G2"/>
    <mergeCell ref="E9:G9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3" t="s">
        <v>227</v>
      </c>
    </row>
    <row r="2" spans="6:8" ht="12.75">
      <c r="F2" s="527" t="s">
        <v>712</v>
      </c>
      <c r="G2" s="527"/>
      <c r="H2" s="527"/>
    </row>
    <row r="3" ht="14.25" customHeight="1">
      <c r="F3" s="174" t="s">
        <v>380</v>
      </c>
    </row>
    <row r="4" spans="6:8" ht="12.75">
      <c r="F4" s="527" t="s">
        <v>653</v>
      </c>
      <c r="G4" s="527"/>
      <c r="H4" s="527"/>
    </row>
    <row r="5" ht="10.5" customHeight="1"/>
    <row r="6" spans="1:8" ht="12.75">
      <c r="A6" s="600" t="s">
        <v>654</v>
      </c>
      <c r="B6" s="600"/>
      <c r="C6" s="600"/>
      <c r="D6" s="600"/>
      <c r="E6" s="600"/>
      <c r="F6" s="600"/>
      <c r="G6" s="600"/>
      <c r="H6" s="600"/>
    </row>
    <row r="7" spans="2:8" ht="12.75">
      <c r="B7" s="453"/>
      <c r="C7" s="600" t="s">
        <v>655</v>
      </c>
      <c r="D7" s="600"/>
      <c r="E7" s="600"/>
      <c r="F7" s="600"/>
      <c r="G7" s="600"/>
      <c r="H7" s="600"/>
    </row>
    <row r="8" spans="2:8" ht="13.5" customHeight="1">
      <c r="B8" s="302"/>
      <c r="C8" s="303"/>
      <c r="D8" s="303"/>
      <c r="E8" s="303"/>
      <c r="F8" s="303"/>
      <c r="G8" s="570" t="s">
        <v>381</v>
      </c>
      <c r="H8" s="570"/>
    </row>
    <row r="9" spans="2:8" ht="12.75" customHeight="1">
      <c r="B9" s="552" t="s">
        <v>337</v>
      </c>
      <c r="C9" s="601" t="s">
        <v>656</v>
      </c>
      <c r="D9" s="552" t="s">
        <v>657</v>
      </c>
      <c r="E9" s="595" t="s">
        <v>0</v>
      </c>
      <c r="F9" s="551" t="s">
        <v>8</v>
      </c>
      <c r="G9" s="551"/>
      <c r="H9" s="551"/>
    </row>
    <row r="10" spans="2:8" ht="12.75" customHeight="1">
      <c r="B10" s="571"/>
      <c r="C10" s="602"/>
      <c r="D10" s="571"/>
      <c r="E10" s="596"/>
      <c r="F10" s="551" t="s">
        <v>9</v>
      </c>
      <c r="G10" s="544"/>
      <c r="H10" s="552" t="s">
        <v>10</v>
      </c>
    </row>
    <row r="11" spans="2:8" ht="12.75" customHeight="1">
      <c r="B11" s="571"/>
      <c r="C11" s="602"/>
      <c r="D11" s="571"/>
      <c r="E11" s="596"/>
      <c r="F11" s="598" t="s">
        <v>11</v>
      </c>
      <c r="G11" s="64" t="s">
        <v>658</v>
      </c>
      <c r="H11" s="571"/>
    </row>
    <row r="12" spans="2:8" ht="12.75" customHeight="1">
      <c r="B12" s="553"/>
      <c r="C12" s="603"/>
      <c r="D12" s="553"/>
      <c r="E12" s="597"/>
      <c r="F12" s="599"/>
      <c r="G12" s="304" t="s">
        <v>659</v>
      </c>
      <c r="H12" s="553"/>
    </row>
    <row r="13" spans="2:9" ht="28.5" customHeight="1">
      <c r="B13" s="11" t="s">
        <v>12</v>
      </c>
      <c r="C13" s="305" t="s">
        <v>104</v>
      </c>
      <c r="D13" s="86" t="s">
        <v>137</v>
      </c>
      <c r="E13" s="20"/>
      <c r="F13" s="20"/>
      <c r="G13" s="306"/>
      <c r="H13" s="20"/>
      <c r="I13" s="307"/>
    </row>
    <row r="14" spans="2:8" ht="12.75">
      <c r="B14" s="12" t="s">
        <v>13</v>
      </c>
      <c r="C14" s="308" t="s">
        <v>1</v>
      </c>
      <c r="D14" s="5"/>
      <c r="E14" s="9">
        <f aca="true" t="shared" si="0" ref="E14:E19">F14+H14</f>
        <v>8.2</v>
      </c>
      <c r="F14" s="9">
        <v>8.2</v>
      </c>
      <c r="G14" s="9"/>
      <c r="H14" s="309"/>
    </row>
    <row r="15" spans="2:10" ht="12.75">
      <c r="B15" s="12" t="s">
        <v>14</v>
      </c>
      <c r="C15" s="310" t="s">
        <v>50</v>
      </c>
      <c r="D15" s="86"/>
      <c r="E15" s="9">
        <f t="shared" si="0"/>
        <v>0.2</v>
      </c>
      <c r="F15" s="9">
        <v>0.2</v>
      </c>
      <c r="G15" s="20"/>
      <c r="H15" s="20"/>
      <c r="J15" s="2"/>
    </row>
    <row r="16" spans="2:10" ht="12.75">
      <c r="B16" s="12" t="s">
        <v>15</v>
      </c>
      <c r="C16" s="310" t="s">
        <v>55</v>
      </c>
      <c r="D16" s="86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16</v>
      </c>
      <c r="C17" s="308" t="s">
        <v>59</v>
      </c>
      <c r="D17" s="86"/>
      <c r="E17" s="490">
        <f t="shared" si="0"/>
        <v>9.3</v>
      </c>
      <c r="F17" s="9">
        <v>9.3</v>
      </c>
      <c r="G17" s="20"/>
      <c r="H17" s="20"/>
      <c r="J17" s="2"/>
    </row>
    <row r="18" spans="2:10" ht="12.75">
      <c r="B18" s="12" t="s">
        <v>70</v>
      </c>
      <c r="C18" s="308" t="s">
        <v>6</v>
      </c>
      <c r="D18" s="86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131</v>
      </c>
      <c r="C19" s="308" t="s">
        <v>7</v>
      </c>
      <c r="D19" s="86"/>
      <c r="E19" s="9">
        <f t="shared" si="0"/>
        <v>1.2</v>
      </c>
      <c r="F19" s="9">
        <v>1.2</v>
      </c>
      <c r="G19" s="20"/>
      <c r="H19" s="9"/>
      <c r="J19" s="2"/>
    </row>
    <row r="20" spans="2:10" ht="13.5">
      <c r="B20" s="12" t="s">
        <v>142</v>
      </c>
      <c r="C20" s="311" t="s">
        <v>660</v>
      </c>
      <c r="D20" s="6"/>
      <c r="E20" s="312">
        <f>F20+H20</f>
        <v>11.9</v>
      </c>
      <c r="F20" s="312">
        <f>F15+F16+F17+F18+F19</f>
        <v>11.9</v>
      </c>
      <c r="G20" s="312">
        <f>G15+G16+G17+G18+G19</f>
        <v>0</v>
      </c>
      <c r="H20" s="312">
        <f>H15+H16+H17+H18+H19</f>
        <v>0</v>
      </c>
      <c r="J20" s="2"/>
    </row>
    <row r="21" spans="2:10" ht="26.25" customHeight="1">
      <c r="B21" s="11"/>
      <c r="C21" s="175" t="s">
        <v>661</v>
      </c>
      <c r="D21" s="6"/>
      <c r="E21" s="20">
        <f>E14+E20</f>
        <v>20.1</v>
      </c>
      <c r="F21" s="20">
        <f>F14+F20</f>
        <v>20.1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17</v>
      </c>
      <c r="C22" s="176" t="s">
        <v>101</v>
      </c>
      <c r="D22" s="86" t="s">
        <v>133</v>
      </c>
      <c r="E22" s="20"/>
      <c r="F22" s="20"/>
      <c r="G22" s="20"/>
      <c r="H22" s="20"/>
      <c r="J22" s="2"/>
    </row>
    <row r="23" spans="2:10" ht="12.75">
      <c r="B23" s="12" t="s">
        <v>18</v>
      </c>
      <c r="C23" s="310" t="s">
        <v>416</v>
      </c>
      <c r="D23" s="86"/>
      <c r="E23" s="9">
        <f>F23+H23</f>
        <v>61</v>
      </c>
      <c r="F23" s="9">
        <v>60.3</v>
      </c>
      <c r="G23" s="9"/>
      <c r="H23" s="9">
        <v>0.7</v>
      </c>
      <c r="J23" s="2"/>
    </row>
    <row r="24" spans="2:10" ht="15.75" customHeight="1">
      <c r="B24" s="12" t="s">
        <v>515</v>
      </c>
      <c r="C24" s="310" t="s">
        <v>246</v>
      </c>
      <c r="D24" s="6"/>
      <c r="E24" s="490">
        <f>F24+H24</f>
        <v>17.4</v>
      </c>
      <c r="F24" s="9">
        <v>14.9</v>
      </c>
      <c r="G24" s="20">
        <v>1.3</v>
      </c>
      <c r="H24" s="9">
        <v>2.5</v>
      </c>
      <c r="J24" s="2"/>
    </row>
    <row r="25" spans="2:10" ht="12.75">
      <c r="B25" s="12" t="s">
        <v>662</v>
      </c>
      <c r="C25" s="310" t="s">
        <v>459</v>
      </c>
      <c r="D25" s="86"/>
      <c r="E25" s="9">
        <f>F25+H25</f>
        <v>60</v>
      </c>
      <c r="F25" s="9">
        <v>60</v>
      </c>
      <c r="G25" s="9"/>
      <c r="H25" s="9"/>
      <c r="J25" s="2"/>
    </row>
    <row r="26" spans="2:10" ht="13.5" customHeight="1">
      <c r="B26" s="12" t="s">
        <v>663</v>
      </c>
      <c r="C26" s="310" t="s">
        <v>485</v>
      </c>
      <c r="D26" s="6"/>
      <c r="E26" s="9">
        <f>F26+H26</f>
        <v>10</v>
      </c>
      <c r="F26" s="9">
        <v>10</v>
      </c>
      <c r="G26" s="20"/>
      <c r="H26" s="9"/>
      <c r="J26" s="2"/>
    </row>
    <row r="27" spans="2:8" ht="12.75">
      <c r="B27" s="12" t="s">
        <v>664</v>
      </c>
      <c r="C27" s="310" t="s">
        <v>4</v>
      </c>
      <c r="D27" s="86"/>
      <c r="E27" s="490">
        <f>F27+H27</f>
        <v>4.2</v>
      </c>
      <c r="F27" s="9">
        <v>4.2</v>
      </c>
      <c r="G27" s="9"/>
      <c r="H27" s="9"/>
    </row>
    <row r="28" spans="2:8" ht="14.25" customHeight="1">
      <c r="B28" s="11"/>
      <c r="C28" s="117" t="s">
        <v>421</v>
      </c>
      <c r="D28" s="6"/>
      <c r="E28" s="20">
        <f>E25+E26+E27</f>
        <v>74.2</v>
      </c>
      <c r="F28" s="20">
        <f>F25+F26+F27</f>
        <v>74.2</v>
      </c>
      <c r="G28" s="20">
        <f>G25+G26+G27</f>
        <v>0</v>
      </c>
      <c r="H28" s="20">
        <f>H25+H26+H27</f>
        <v>0</v>
      </c>
    </row>
    <row r="29" spans="2:8" ht="25.5">
      <c r="B29" s="12" t="s">
        <v>665</v>
      </c>
      <c r="C29" s="177" t="s">
        <v>332</v>
      </c>
      <c r="D29" s="86"/>
      <c r="E29" s="9">
        <f>F29+H29</f>
        <v>0.7</v>
      </c>
      <c r="F29" s="9">
        <v>0.7</v>
      </c>
      <c r="G29" s="9"/>
      <c r="H29" s="9"/>
    </row>
    <row r="30" spans="2:8" ht="12.75">
      <c r="B30" s="12" t="s">
        <v>666</v>
      </c>
      <c r="C30" s="310" t="s">
        <v>5</v>
      </c>
      <c r="D30" s="6"/>
      <c r="E30" s="9">
        <f>F30+H30</f>
        <v>4.8</v>
      </c>
      <c r="F30" s="9">
        <v>3</v>
      </c>
      <c r="G30" s="20"/>
      <c r="H30" s="20">
        <v>1.8</v>
      </c>
    </row>
    <row r="31" spans="2:8" ht="12.75">
      <c r="B31" s="178" t="s">
        <v>667</v>
      </c>
      <c r="C31" s="310" t="s">
        <v>44</v>
      </c>
      <c r="D31" s="86"/>
      <c r="E31" s="9">
        <f>F31+H31</f>
        <v>6.5</v>
      </c>
      <c r="F31" s="9">
        <v>6.5</v>
      </c>
      <c r="G31" s="9"/>
      <c r="H31" s="9"/>
    </row>
    <row r="32" spans="2:8" ht="12.75">
      <c r="B32" s="12"/>
      <c r="C32" s="313" t="s">
        <v>668</v>
      </c>
      <c r="D32" s="7"/>
      <c r="E32" s="20">
        <f>E29+E30+E31+E28+E24+E23</f>
        <v>164.6</v>
      </c>
      <c r="F32" s="20">
        <f>F29+F30+F31+F28+F24+F23</f>
        <v>159.60000000000002</v>
      </c>
      <c r="G32" s="20">
        <f>G29+G30+G31+G28+G24+G23</f>
        <v>1.3</v>
      </c>
      <c r="H32" s="20">
        <f>H29+H30+H31+H28+H24+H23</f>
        <v>5</v>
      </c>
    </row>
    <row r="33" spans="2:8" ht="25.5">
      <c r="B33" s="11" t="s">
        <v>19</v>
      </c>
      <c r="C33" s="175" t="s">
        <v>669</v>
      </c>
      <c r="D33" s="86" t="s">
        <v>135</v>
      </c>
      <c r="E33" s="9">
        <f>E34</f>
        <v>2.3</v>
      </c>
      <c r="F33" s="9">
        <f>F34</f>
        <v>2.3</v>
      </c>
      <c r="G33" s="9">
        <f>G34</f>
        <v>0</v>
      </c>
      <c r="H33" s="9">
        <f>H34</f>
        <v>0</v>
      </c>
    </row>
    <row r="34" spans="2:8" ht="12.75">
      <c r="B34" s="12" t="s">
        <v>20</v>
      </c>
      <c r="C34" s="171" t="s">
        <v>109</v>
      </c>
      <c r="D34" s="86"/>
      <c r="E34" s="21">
        <f>F34+H34</f>
        <v>2.3</v>
      </c>
      <c r="F34" s="9">
        <v>2.3</v>
      </c>
      <c r="G34" s="9"/>
      <c r="H34" s="9"/>
    </row>
    <row r="35" spans="2:8" ht="11.25" customHeight="1">
      <c r="B35" s="11"/>
      <c r="C35" s="179" t="s">
        <v>128</v>
      </c>
      <c r="D35" s="7"/>
      <c r="E35" s="20">
        <f>E21+E32+E34</f>
        <v>187</v>
      </c>
      <c r="F35" s="20">
        <f>F21+F32+F34</f>
        <v>182.00000000000003</v>
      </c>
      <c r="G35" s="20">
        <f>G21+G32+G34</f>
        <v>1.3</v>
      </c>
      <c r="H35" s="20">
        <f>H21+H32+H34</f>
        <v>5</v>
      </c>
    </row>
    <row r="36" spans="2:10" s="34" customFormat="1" ht="12.75">
      <c r="B36" s="314"/>
      <c r="C36" s="79"/>
      <c r="D36" s="79"/>
      <c r="E36" s="76"/>
      <c r="F36" s="76"/>
      <c r="G36" s="76"/>
      <c r="H36" s="76"/>
      <c r="J36" s="103"/>
    </row>
  </sheetData>
  <sheetProtection/>
  <mergeCells count="13"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  <mergeCell ref="F10:G10"/>
    <mergeCell ref="H10:H12"/>
    <mergeCell ref="F11:F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3" t="s">
        <v>227</v>
      </c>
    </row>
    <row r="2" spans="6:8" ht="12.75">
      <c r="F2" s="527" t="s">
        <v>712</v>
      </c>
      <c r="G2" s="527"/>
      <c r="H2" s="527"/>
    </row>
    <row r="3" ht="14.25" customHeight="1">
      <c r="F3" s="174" t="s">
        <v>380</v>
      </c>
    </row>
    <row r="4" spans="6:8" ht="12.75">
      <c r="F4" s="527" t="s">
        <v>679</v>
      </c>
      <c r="G4" s="527"/>
      <c r="H4" s="527"/>
    </row>
    <row r="5" ht="10.5" customHeight="1"/>
    <row r="6" spans="1:8" ht="12.75">
      <c r="A6" s="600" t="s">
        <v>680</v>
      </c>
      <c r="B6" s="600"/>
      <c r="C6" s="600"/>
      <c r="D6" s="600"/>
      <c r="E6" s="600"/>
      <c r="F6" s="600"/>
      <c r="G6" s="600"/>
      <c r="H6" s="600"/>
    </row>
    <row r="7" spans="2:8" ht="12.75">
      <c r="B7" s="301"/>
      <c r="C7" s="600" t="s">
        <v>655</v>
      </c>
      <c r="D7" s="600"/>
      <c r="E7" s="600"/>
      <c r="F7" s="600"/>
      <c r="G7" s="600"/>
      <c r="H7" s="600"/>
    </row>
    <row r="8" spans="2:8" ht="13.5" customHeight="1">
      <c r="B8" s="302"/>
      <c r="C8" s="303"/>
      <c r="D8" s="303"/>
      <c r="E8" s="303"/>
      <c r="F8" s="303"/>
      <c r="G8" s="570" t="s">
        <v>381</v>
      </c>
      <c r="H8" s="570"/>
    </row>
    <row r="9" spans="2:8" ht="12.75" customHeight="1">
      <c r="B9" s="552" t="s">
        <v>337</v>
      </c>
      <c r="C9" s="601" t="s">
        <v>656</v>
      </c>
      <c r="D9" s="552" t="s">
        <v>657</v>
      </c>
      <c r="E9" s="595" t="s">
        <v>0</v>
      </c>
      <c r="F9" s="551" t="s">
        <v>8</v>
      </c>
      <c r="G9" s="551"/>
      <c r="H9" s="551"/>
    </row>
    <row r="10" spans="2:8" ht="12.75" customHeight="1">
      <c r="B10" s="571"/>
      <c r="C10" s="602"/>
      <c r="D10" s="571"/>
      <c r="E10" s="596"/>
      <c r="F10" s="551" t="s">
        <v>9</v>
      </c>
      <c r="G10" s="544"/>
      <c r="H10" s="552" t="s">
        <v>10</v>
      </c>
    </row>
    <row r="11" spans="2:8" ht="12.75" customHeight="1">
      <c r="B11" s="571"/>
      <c r="C11" s="602"/>
      <c r="D11" s="571"/>
      <c r="E11" s="596"/>
      <c r="F11" s="598" t="s">
        <v>11</v>
      </c>
      <c r="G11" s="64" t="s">
        <v>658</v>
      </c>
      <c r="H11" s="571"/>
    </row>
    <row r="12" spans="2:8" ht="12.75" customHeight="1">
      <c r="B12" s="553"/>
      <c r="C12" s="603"/>
      <c r="D12" s="553"/>
      <c r="E12" s="597"/>
      <c r="F12" s="599"/>
      <c r="G12" s="304" t="s">
        <v>659</v>
      </c>
      <c r="H12" s="553"/>
    </row>
    <row r="13" spans="2:9" ht="37.5" customHeight="1">
      <c r="B13" s="11" t="s">
        <v>12</v>
      </c>
      <c r="C13" s="305" t="s">
        <v>104</v>
      </c>
      <c r="D13" s="86" t="s">
        <v>137</v>
      </c>
      <c r="E13" s="20"/>
      <c r="F13" s="20"/>
      <c r="G13" s="306"/>
      <c r="H13" s="20"/>
      <c r="I13" s="307"/>
    </row>
    <row r="14" spans="2:8" ht="12.75">
      <c r="B14" s="12" t="s">
        <v>13</v>
      </c>
      <c r="C14" s="308" t="s">
        <v>1</v>
      </c>
      <c r="D14" s="5"/>
      <c r="E14" s="157">
        <f aca="true" t="shared" si="0" ref="E14:E19">F14+H14</f>
        <v>2.651</v>
      </c>
      <c r="F14" s="157">
        <v>2.651</v>
      </c>
      <c r="G14" s="9"/>
      <c r="H14" s="309"/>
    </row>
    <row r="15" spans="2:10" ht="12.75">
      <c r="B15" s="12" t="s">
        <v>14</v>
      </c>
      <c r="C15" s="310" t="s">
        <v>50</v>
      </c>
      <c r="D15" s="86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15</v>
      </c>
      <c r="C16" s="310" t="s">
        <v>55</v>
      </c>
      <c r="D16" s="86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16</v>
      </c>
      <c r="C17" s="308" t="s">
        <v>59</v>
      </c>
      <c r="D17" s="86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70</v>
      </c>
      <c r="C18" s="308" t="s">
        <v>6</v>
      </c>
      <c r="D18" s="86"/>
      <c r="E18" s="186">
        <f t="shared" si="0"/>
        <v>0.08</v>
      </c>
      <c r="F18" s="186">
        <v>0.08</v>
      </c>
      <c r="G18" s="20"/>
      <c r="H18" s="20"/>
      <c r="J18" s="2"/>
    </row>
    <row r="19" spans="2:10" ht="12.75">
      <c r="B19" s="12" t="s">
        <v>131</v>
      </c>
      <c r="C19" s="308" t="s">
        <v>7</v>
      </c>
      <c r="D19" s="86"/>
      <c r="E19" s="157">
        <f t="shared" si="0"/>
        <v>0.027</v>
      </c>
      <c r="F19" s="157">
        <v>0.027</v>
      </c>
      <c r="G19" s="20"/>
      <c r="H19" s="9"/>
      <c r="J19" s="2"/>
    </row>
    <row r="20" spans="2:10" ht="13.5">
      <c r="B20" s="12" t="s">
        <v>142</v>
      </c>
      <c r="C20" s="311" t="s">
        <v>681</v>
      </c>
      <c r="D20" s="6"/>
      <c r="E20" s="335">
        <f>F20+H20</f>
        <v>0.107</v>
      </c>
      <c r="F20" s="336">
        <f>F15+F16+F17+F18+F19</f>
        <v>0.107</v>
      </c>
      <c r="G20" s="312">
        <f>G15+G16+G17+G18+G19</f>
        <v>0</v>
      </c>
      <c r="H20" s="312">
        <f>H15+H16+H17+H18+H19</f>
        <v>0</v>
      </c>
      <c r="J20" s="2"/>
    </row>
    <row r="21" spans="2:10" ht="38.25" customHeight="1">
      <c r="B21" s="11"/>
      <c r="C21" s="175" t="s">
        <v>682</v>
      </c>
      <c r="D21" s="6"/>
      <c r="E21" s="160">
        <f>E14+E20</f>
        <v>2.758</v>
      </c>
      <c r="F21" s="160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17</v>
      </c>
      <c r="C22" s="176" t="s">
        <v>101</v>
      </c>
      <c r="D22" s="86" t="s">
        <v>133</v>
      </c>
      <c r="E22" s="20"/>
      <c r="F22" s="20"/>
      <c r="G22" s="20"/>
      <c r="H22" s="20"/>
      <c r="J22" s="2"/>
    </row>
    <row r="23" spans="2:10" ht="12.75">
      <c r="B23" s="12" t="s">
        <v>18</v>
      </c>
      <c r="C23" s="310" t="s">
        <v>683</v>
      </c>
      <c r="D23" s="86"/>
      <c r="E23" s="157">
        <f>F23+H23</f>
        <v>0.143</v>
      </c>
      <c r="F23" s="157">
        <v>0.143</v>
      </c>
      <c r="G23" s="9"/>
      <c r="H23" s="9"/>
      <c r="J23" s="2"/>
    </row>
    <row r="24" spans="2:10" ht="15.75" customHeight="1">
      <c r="B24" s="12" t="s">
        <v>515</v>
      </c>
      <c r="C24" s="310" t="s">
        <v>246</v>
      </c>
      <c r="D24" s="6"/>
      <c r="E24" s="157">
        <f>F24+H24</f>
        <v>0.788</v>
      </c>
      <c r="F24" s="157">
        <v>0.788</v>
      </c>
      <c r="G24" s="20"/>
      <c r="H24" s="9"/>
      <c r="J24" s="2"/>
    </row>
    <row r="25" spans="2:10" ht="12.75">
      <c r="B25" s="12" t="s">
        <v>662</v>
      </c>
      <c r="C25" s="310" t="s">
        <v>459</v>
      </c>
      <c r="D25" s="86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663</v>
      </c>
      <c r="C26" s="310" t="s">
        <v>485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664</v>
      </c>
      <c r="C27" s="310" t="s">
        <v>4</v>
      </c>
      <c r="D27" s="86"/>
      <c r="E27" s="157">
        <f>F27+H27</f>
        <v>0.039</v>
      </c>
      <c r="F27" s="157">
        <v>0.039</v>
      </c>
      <c r="G27" s="9"/>
      <c r="H27" s="9"/>
    </row>
    <row r="28" spans="2:8" ht="14.25" customHeight="1">
      <c r="B28" s="11"/>
      <c r="C28" s="300" t="s">
        <v>634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665</v>
      </c>
      <c r="C29" s="310" t="s">
        <v>5</v>
      </c>
      <c r="D29" s="86"/>
      <c r="E29" s="9">
        <f>F29+H29</f>
        <v>0</v>
      </c>
      <c r="F29" s="9"/>
      <c r="G29" s="9"/>
      <c r="H29" s="9"/>
    </row>
    <row r="30" spans="2:8" ht="12.75">
      <c r="B30" s="12" t="s">
        <v>666</v>
      </c>
      <c r="C30" s="310" t="s">
        <v>44</v>
      </c>
      <c r="D30" s="6"/>
      <c r="E30" s="9">
        <f>F30+H30</f>
        <v>0</v>
      </c>
      <c r="F30" s="9"/>
      <c r="G30" s="20"/>
      <c r="H30" s="20"/>
    </row>
    <row r="31" spans="2:8" ht="25.5">
      <c r="B31" s="178" t="s">
        <v>667</v>
      </c>
      <c r="C31" s="177" t="s">
        <v>332</v>
      </c>
      <c r="D31" s="86"/>
      <c r="E31" s="9">
        <f>F31+H31</f>
        <v>0</v>
      </c>
      <c r="F31" s="9"/>
      <c r="G31" s="9"/>
      <c r="H31" s="9"/>
    </row>
    <row r="32" spans="2:8" ht="12.75">
      <c r="B32" s="12"/>
      <c r="C32" s="313" t="s">
        <v>668</v>
      </c>
      <c r="D32" s="7"/>
      <c r="E32" s="160">
        <f>E29+E30+E31+E28+E24+E23</f>
        <v>0.9700000000000001</v>
      </c>
      <c r="F32" s="160">
        <f>F29+F30+F31+F28+F24+F23</f>
        <v>0.9700000000000001</v>
      </c>
      <c r="G32" s="160">
        <f>G29+G30+G31+G28+G24+G23</f>
        <v>0</v>
      </c>
      <c r="H32" s="160">
        <f>H29+H30+H31+H28+H24+H23</f>
        <v>0</v>
      </c>
    </row>
    <row r="33" spans="2:8" ht="25.5">
      <c r="B33" s="11" t="s">
        <v>19</v>
      </c>
      <c r="C33" s="175" t="s">
        <v>669</v>
      </c>
      <c r="D33" s="86" t="s">
        <v>135</v>
      </c>
      <c r="E33" s="157">
        <f>E34</f>
        <v>0.376</v>
      </c>
      <c r="F33" s="157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20</v>
      </c>
      <c r="C34" s="171" t="s">
        <v>109</v>
      </c>
      <c r="D34" s="86"/>
      <c r="E34" s="156">
        <f>F34+H34</f>
        <v>0.376</v>
      </c>
      <c r="F34" s="157">
        <v>0.376</v>
      </c>
      <c r="G34" s="9"/>
      <c r="H34" s="9"/>
    </row>
    <row r="35" spans="2:8" ht="11.25" customHeight="1">
      <c r="B35" s="11"/>
      <c r="C35" s="176" t="s">
        <v>128</v>
      </c>
      <c r="D35" s="7"/>
      <c r="E35" s="160">
        <f>E21+E32+E34</f>
        <v>4.104</v>
      </c>
      <c r="F35" s="160">
        <f>F21+F32+F34</f>
        <v>4.104</v>
      </c>
      <c r="G35" s="160">
        <f>G21+G32+G34</f>
        <v>0</v>
      </c>
      <c r="H35" s="160">
        <f>H21+H32+H34</f>
        <v>0</v>
      </c>
    </row>
    <row r="36" spans="2:10" s="34" customFormat="1" ht="12.75">
      <c r="B36" s="314"/>
      <c r="C36" s="79"/>
      <c r="D36" s="79"/>
      <c r="E36" s="76"/>
      <c r="F36" s="76"/>
      <c r="G36" s="76"/>
      <c r="H36" s="76"/>
      <c r="J36" s="103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76"/>
    </row>
    <row r="43" spans="3:5" ht="12.75">
      <c r="C43" s="34"/>
      <c r="D43" s="34"/>
      <c r="E43" s="76"/>
    </row>
    <row r="44" spans="3:5" ht="12.75">
      <c r="C44" s="34"/>
      <c r="D44" s="34"/>
      <c r="E44" s="34"/>
    </row>
    <row r="45" spans="3:5" ht="12.75">
      <c r="C45" s="34"/>
      <c r="D45" s="34"/>
      <c r="E45" s="76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PageLayoutView="0" workbookViewId="0" topLeftCell="A13">
      <selection activeCell="AB23" sqref="AB23"/>
    </sheetView>
  </sheetViews>
  <sheetFormatPr defaultColWidth="9.140625" defaultRowHeight="12.75"/>
  <cols>
    <col min="1" max="1" width="40.8515625" style="318" customWidth="1"/>
    <col min="2" max="2" width="7.28125" style="318" customWidth="1"/>
    <col min="3" max="3" width="6.7109375" style="318" customWidth="1"/>
    <col min="4" max="6" width="7.28125" style="318" customWidth="1"/>
    <col min="7" max="9" width="7.00390625" style="318" customWidth="1"/>
    <col min="10" max="10" width="6.7109375" style="318" customWidth="1"/>
    <col min="11" max="11" width="6.8515625" style="318" customWidth="1"/>
    <col min="12" max="13" width="7.8515625" style="318" customWidth="1"/>
    <col min="14" max="14" width="7.7109375" style="318" customWidth="1"/>
    <col min="15" max="16" width="7.57421875" style="318" customWidth="1"/>
    <col min="17" max="17" width="6.7109375" style="318" customWidth="1"/>
    <col min="18" max="18" width="7.421875" style="318" customWidth="1"/>
    <col min="19" max="19" width="6.7109375" style="318" customWidth="1"/>
    <col min="20" max="20" width="6.28125" style="318" customWidth="1"/>
    <col min="21" max="21" width="7.28125" style="318" customWidth="1"/>
    <col min="22" max="22" width="6.8515625" style="318" customWidth="1"/>
    <col min="23" max="23" width="7.8515625" style="318" customWidth="1"/>
    <col min="24" max="24" width="7.7109375" style="318" customWidth="1"/>
    <col min="25" max="27" width="7.8515625" style="318" customWidth="1"/>
    <col min="28" max="28" width="8.57421875" style="340" customWidth="1"/>
    <col min="29" max="30" width="7.7109375" style="318" customWidth="1"/>
    <col min="31" max="31" width="9.421875" style="318" customWidth="1"/>
    <col min="32" max="32" width="7.8515625" style="318" customWidth="1"/>
    <col min="33" max="16384" width="9.140625" style="318" customWidth="1"/>
  </cols>
  <sheetData>
    <row r="1" spans="1:24" ht="24.75" customHeight="1">
      <c r="A1" s="619" t="s">
        <v>565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</row>
    <row r="2" spans="1:28" ht="16.5" customHeight="1">
      <c r="A2" s="315"/>
      <c r="B2" s="620" t="s">
        <v>561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</row>
    <row r="3" spans="1:28" ht="31.5" customHeight="1">
      <c r="A3" s="341" t="s">
        <v>487</v>
      </c>
      <c r="B3" s="342" t="s">
        <v>488</v>
      </c>
      <c r="C3" s="342" t="s">
        <v>489</v>
      </c>
      <c r="D3" s="342" t="s">
        <v>513</v>
      </c>
      <c r="E3" s="342" t="s">
        <v>566</v>
      </c>
      <c r="F3" s="342" t="s">
        <v>593</v>
      </c>
      <c r="G3" s="342" t="s">
        <v>684</v>
      </c>
      <c r="H3" s="402" t="s">
        <v>722</v>
      </c>
      <c r="I3" s="402" t="s">
        <v>721</v>
      </c>
      <c r="J3" s="343" t="s">
        <v>0</v>
      </c>
      <c r="K3" s="342" t="s">
        <v>488</v>
      </c>
      <c r="L3" s="342" t="s">
        <v>489</v>
      </c>
      <c r="M3" s="342" t="s">
        <v>567</v>
      </c>
      <c r="N3" s="342" t="s">
        <v>593</v>
      </c>
      <c r="O3" s="342" t="s">
        <v>684</v>
      </c>
      <c r="P3" s="342" t="s">
        <v>699</v>
      </c>
      <c r="Q3" s="342" t="s">
        <v>721</v>
      </c>
      <c r="R3" s="343" t="s">
        <v>0</v>
      </c>
      <c r="S3" s="342" t="s">
        <v>568</v>
      </c>
      <c r="T3" s="342" t="s">
        <v>513</v>
      </c>
      <c r="U3" s="342" t="s">
        <v>567</v>
      </c>
      <c r="V3" s="342" t="s">
        <v>593</v>
      </c>
      <c r="W3" s="342" t="s">
        <v>684</v>
      </c>
      <c r="X3" s="343" t="s">
        <v>0</v>
      </c>
      <c r="Y3" s="342" t="s">
        <v>489</v>
      </c>
      <c r="Z3" s="342" t="s">
        <v>684</v>
      </c>
      <c r="AA3" s="342" t="s">
        <v>572</v>
      </c>
      <c r="AB3" s="344" t="s">
        <v>594</v>
      </c>
    </row>
    <row r="4" spans="1:28" ht="18" customHeight="1">
      <c r="A4" s="345" t="s">
        <v>569</v>
      </c>
      <c r="B4" s="613" t="s">
        <v>563</v>
      </c>
      <c r="C4" s="614"/>
      <c r="D4" s="614"/>
      <c r="E4" s="614"/>
      <c r="F4" s="614"/>
      <c r="G4" s="614"/>
      <c r="H4" s="614"/>
      <c r="I4" s="614"/>
      <c r="J4" s="615"/>
      <c r="K4" s="613" t="s">
        <v>570</v>
      </c>
      <c r="L4" s="614"/>
      <c r="M4" s="614"/>
      <c r="N4" s="614"/>
      <c r="O4" s="614"/>
      <c r="P4" s="614"/>
      <c r="Q4" s="614"/>
      <c r="R4" s="615"/>
      <c r="S4" s="613" t="s">
        <v>571</v>
      </c>
      <c r="T4" s="614"/>
      <c r="U4" s="614"/>
      <c r="V4" s="614"/>
      <c r="W4" s="614"/>
      <c r="X4" s="615"/>
      <c r="Y4" s="613" t="s">
        <v>572</v>
      </c>
      <c r="Z4" s="614"/>
      <c r="AA4" s="614"/>
      <c r="AB4" s="615"/>
    </row>
    <row r="5" spans="1:28" ht="24.75" customHeight="1">
      <c r="A5" s="346" t="s">
        <v>502</v>
      </c>
      <c r="B5" s="322"/>
      <c r="C5" s="322"/>
      <c r="D5" s="322"/>
      <c r="E5" s="322"/>
      <c r="F5" s="322"/>
      <c r="G5" s="322"/>
      <c r="H5" s="322"/>
      <c r="I5" s="322"/>
      <c r="J5" s="324">
        <f>B5+C5+D5+E5+F5+G5+H5+I5</f>
        <v>0</v>
      </c>
      <c r="K5" s="324">
        <v>151.6</v>
      </c>
      <c r="L5" s="322"/>
      <c r="M5" s="322"/>
      <c r="N5" s="322"/>
      <c r="O5" s="322"/>
      <c r="P5" s="322"/>
      <c r="Q5" s="322">
        <v>-140.6</v>
      </c>
      <c r="R5" s="324">
        <f>K5+L5+M5+N5+O5+P5+Q5</f>
        <v>11</v>
      </c>
      <c r="S5" s="322"/>
      <c r="T5" s="322"/>
      <c r="U5" s="322"/>
      <c r="V5" s="322"/>
      <c r="W5" s="322"/>
      <c r="X5" s="324">
        <f>S5+T5+U5+V5+W5</f>
        <v>0</v>
      </c>
      <c r="Y5" s="324">
        <v>37.9</v>
      </c>
      <c r="Z5" s="324">
        <v>-14.1</v>
      </c>
      <c r="AA5" s="324">
        <f>Y5+Z5</f>
        <v>23.799999999999997</v>
      </c>
      <c r="AB5" s="347">
        <f>J5+R5+AA5</f>
        <v>34.8</v>
      </c>
    </row>
    <row r="6" spans="1:28" ht="18" customHeight="1">
      <c r="A6" s="348" t="s">
        <v>341</v>
      </c>
      <c r="B6" s="322">
        <v>3.7</v>
      </c>
      <c r="C6" s="322"/>
      <c r="D6" s="322"/>
      <c r="E6" s="322"/>
      <c r="F6" s="322"/>
      <c r="G6" s="322"/>
      <c r="H6" s="322"/>
      <c r="I6" s="322"/>
      <c r="J6" s="324">
        <f>B6+C6+D6+E6+F6+G6+H6+I6</f>
        <v>3.7</v>
      </c>
      <c r="K6" s="322"/>
      <c r="L6" s="322"/>
      <c r="M6" s="322"/>
      <c r="N6" s="322"/>
      <c r="O6" s="322"/>
      <c r="P6" s="322"/>
      <c r="Q6" s="322"/>
      <c r="R6" s="324">
        <f>K6+L6+M6+N6+O6+P6</f>
        <v>0</v>
      </c>
      <c r="S6" s="322"/>
      <c r="T6" s="322"/>
      <c r="U6" s="322"/>
      <c r="V6" s="322"/>
      <c r="W6" s="322"/>
      <c r="X6" s="324">
        <f>S6+T6+U6+V6</f>
        <v>0</v>
      </c>
      <c r="Y6" s="324"/>
      <c r="Z6" s="324"/>
      <c r="AA6" s="324">
        <f>Y6+Z6</f>
        <v>0</v>
      </c>
      <c r="AB6" s="347">
        <f>J6+R6+AA6</f>
        <v>3.7</v>
      </c>
    </row>
    <row r="7" spans="1:28" ht="18.75" customHeight="1">
      <c r="A7" s="345" t="s">
        <v>573</v>
      </c>
      <c r="B7" s="349">
        <f>B5+B6</f>
        <v>3.7</v>
      </c>
      <c r="C7" s="349">
        <f aca="true" t="shared" si="0" ref="C7:X7">C5+C6</f>
        <v>0</v>
      </c>
      <c r="D7" s="349">
        <f t="shared" si="0"/>
        <v>0</v>
      </c>
      <c r="E7" s="349">
        <f t="shared" si="0"/>
        <v>0</v>
      </c>
      <c r="F7" s="349">
        <f t="shared" si="0"/>
        <v>0</v>
      </c>
      <c r="G7" s="349">
        <f t="shared" si="0"/>
        <v>0</v>
      </c>
      <c r="H7" s="349">
        <f t="shared" si="0"/>
        <v>0</v>
      </c>
      <c r="I7" s="349">
        <f t="shared" si="0"/>
        <v>0</v>
      </c>
      <c r="J7" s="349">
        <f t="shared" si="0"/>
        <v>3.7</v>
      </c>
      <c r="K7" s="349">
        <f t="shared" si="0"/>
        <v>151.6</v>
      </c>
      <c r="L7" s="349">
        <f t="shared" si="0"/>
        <v>0</v>
      </c>
      <c r="M7" s="349">
        <f t="shared" si="0"/>
        <v>0</v>
      </c>
      <c r="N7" s="349">
        <f t="shared" si="0"/>
        <v>0</v>
      </c>
      <c r="O7" s="349">
        <f t="shared" si="0"/>
        <v>0</v>
      </c>
      <c r="P7" s="349">
        <f t="shared" si="0"/>
        <v>0</v>
      </c>
      <c r="Q7" s="349">
        <f t="shared" si="0"/>
        <v>-140.6</v>
      </c>
      <c r="R7" s="350">
        <f>K7+L7+M7+N7</f>
        <v>151.6</v>
      </c>
      <c r="S7" s="349">
        <f t="shared" si="0"/>
        <v>0</v>
      </c>
      <c r="T7" s="349">
        <f t="shared" si="0"/>
        <v>0</v>
      </c>
      <c r="U7" s="349">
        <f t="shared" si="0"/>
        <v>0</v>
      </c>
      <c r="V7" s="349">
        <f t="shared" si="0"/>
        <v>0</v>
      </c>
      <c r="W7" s="349">
        <f t="shared" si="0"/>
        <v>0</v>
      </c>
      <c r="X7" s="349">
        <f t="shared" si="0"/>
        <v>0</v>
      </c>
      <c r="Y7" s="350">
        <f>Y5+Y6</f>
        <v>37.9</v>
      </c>
      <c r="Z7" s="350">
        <f>Z5+Z6</f>
        <v>-14.1</v>
      </c>
      <c r="AA7" s="350">
        <f>AA5+AA6</f>
        <v>23.799999999999997</v>
      </c>
      <c r="AB7" s="351">
        <f>J7+R7+X7+Y7</f>
        <v>193.2</v>
      </c>
    </row>
    <row r="8" spans="1:28" ht="22.5" customHeight="1">
      <c r="A8" s="345" t="s">
        <v>574</v>
      </c>
      <c r="B8" s="613" t="s">
        <v>563</v>
      </c>
      <c r="C8" s="614"/>
      <c r="D8" s="614"/>
      <c r="E8" s="614"/>
      <c r="F8" s="614"/>
      <c r="G8" s="614"/>
      <c r="H8" s="614"/>
      <c r="I8" s="614"/>
      <c r="J8" s="615"/>
      <c r="K8" s="613" t="s">
        <v>570</v>
      </c>
      <c r="L8" s="614"/>
      <c r="M8" s="614"/>
      <c r="N8" s="614"/>
      <c r="O8" s="614"/>
      <c r="P8" s="614"/>
      <c r="Q8" s="614"/>
      <c r="R8" s="615"/>
      <c r="S8" s="613" t="s">
        <v>571</v>
      </c>
      <c r="T8" s="614"/>
      <c r="U8" s="614"/>
      <c r="V8" s="614"/>
      <c r="W8" s="614"/>
      <c r="X8" s="615"/>
      <c r="Y8" s="607" t="s">
        <v>572</v>
      </c>
      <c r="Z8" s="608"/>
      <c r="AA8" s="608"/>
      <c r="AB8" s="609"/>
    </row>
    <row r="9" spans="1:28" ht="32.25" customHeight="1">
      <c r="A9" s="346" t="s">
        <v>491</v>
      </c>
      <c r="B9" s="322"/>
      <c r="C9" s="322"/>
      <c r="D9" s="322"/>
      <c r="E9" s="322"/>
      <c r="F9" s="322"/>
      <c r="G9" s="322"/>
      <c r="H9" s="322"/>
      <c r="I9" s="322"/>
      <c r="J9" s="325">
        <f>B9+C9+D9+E9+F9+G9+H9+I9</f>
        <v>0</v>
      </c>
      <c r="K9" s="322"/>
      <c r="L9" s="322"/>
      <c r="M9" s="322"/>
      <c r="N9" s="322"/>
      <c r="O9" s="322"/>
      <c r="P9" s="322"/>
      <c r="Q9" s="322"/>
      <c r="R9" s="325">
        <f>K9+L9+M9+N9+O9+P9+Q9</f>
        <v>0</v>
      </c>
      <c r="S9" s="322"/>
      <c r="T9" s="322"/>
      <c r="U9" s="322"/>
      <c r="V9" s="322"/>
      <c r="W9" s="322"/>
      <c r="X9" s="324">
        <f>S9+T9+U9+V9+W9</f>
        <v>0</v>
      </c>
      <c r="Y9" s="325"/>
      <c r="Z9" s="325"/>
      <c r="AA9" s="324">
        <f>Y9+Z9</f>
        <v>0</v>
      </c>
      <c r="AB9" s="352">
        <f aca="true" t="shared" si="1" ref="AB9:AB22">J9+R9+AA9+X9</f>
        <v>0</v>
      </c>
    </row>
    <row r="10" spans="1:28" ht="24.75" customHeight="1">
      <c r="A10" s="346" t="s">
        <v>575</v>
      </c>
      <c r="B10" s="322"/>
      <c r="C10" s="324"/>
      <c r="D10" s="324"/>
      <c r="E10" s="324"/>
      <c r="F10" s="324">
        <v>0.3</v>
      </c>
      <c r="G10" s="324"/>
      <c r="H10" s="324"/>
      <c r="I10" s="324"/>
      <c r="J10" s="325">
        <f aca="true" t="shared" si="2" ref="J10:J22">B10+C10+D10+E10+F10+G10+H10+I10</f>
        <v>0.3</v>
      </c>
      <c r="K10" s="322"/>
      <c r="L10" s="324"/>
      <c r="M10" s="324"/>
      <c r="N10" s="324"/>
      <c r="O10" s="324"/>
      <c r="P10" s="324"/>
      <c r="Q10" s="324"/>
      <c r="R10" s="325">
        <f aca="true" t="shared" si="3" ref="R10:R22">K10+L10+M10+N10+O10+P10+Q10</f>
        <v>0</v>
      </c>
      <c r="S10" s="322"/>
      <c r="T10" s="324"/>
      <c r="U10" s="324"/>
      <c r="V10" s="324"/>
      <c r="W10" s="324"/>
      <c r="X10" s="324">
        <f aca="true" t="shared" si="4" ref="X10:X22">S10+T10+U10+V10+W10</f>
        <v>0</v>
      </c>
      <c r="Y10" s="353">
        <v>54.2</v>
      </c>
      <c r="Z10" s="353"/>
      <c r="AA10" s="324">
        <f aca="true" t="shared" si="5" ref="AA10:AA44">Y10+Z10</f>
        <v>54.2</v>
      </c>
      <c r="AB10" s="352">
        <f t="shared" si="1"/>
        <v>54.5</v>
      </c>
    </row>
    <row r="11" spans="1:28" ht="27.75" customHeight="1">
      <c r="A11" s="346" t="s">
        <v>429</v>
      </c>
      <c r="B11" s="322"/>
      <c r="C11" s="322">
        <v>6.9</v>
      </c>
      <c r="D11" s="322"/>
      <c r="E11" s="322"/>
      <c r="F11" s="322"/>
      <c r="G11" s="322"/>
      <c r="H11" s="322"/>
      <c r="I11" s="322"/>
      <c r="J11" s="325">
        <f t="shared" si="2"/>
        <v>6.9</v>
      </c>
      <c r="K11" s="324">
        <v>25</v>
      </c>
      <c r="L11" s="322"/>
      <c r="M11" s="322"/>
      <c r="N11" s="322"/>
      <c r="O11" s="322"/>
      <c r="P11" s="322"/>
      <c r="Q11" s="322"/>
      <c r="R11" s="325">
        <f t="shared" si="3"/>
        <v>25</v>
      </c>
      <c r="S11" s="324"/>
      <c r="T11" s="322"/>
      <c r="U11" s="322"/>
      <c r="V11" s="322"/>
      <c r="W11" s="322"/>
      <c r="X11" s="324">
        <f t="shared" si="4"/>
        <v>0</v>
      </c>
      <c r="Y11" s="353">
        <v>26.9</v>
      </c>
      <c r="Z11" s="353">
        <v>-11.1</v>
      </c>
      <c r="AA11" s="324">
        <f t="shared" si="5"/>
        <v>15.799999999999999</v>
      </c>
      <c r="AB11" s="352">
        <f t="shared" si="1"/>
        <v>47.699999999999996</v>
      </c>
    </row>
    <row r="12" spans="1:28" ht="24.75" customHeight="1">
      <c r="A12" s="354" t="s">
        <v>493</v>
      </c>
      <c r="B12" s="322"/>
      <c r="C12" s="322">
        <v>3.6</v>
      </c>
      <c r="D12" s="322"/>
      <c r="E12" s="322"/>
      <c r="F12" s="322"/>
      <c r="G12" s="322"/>
      <c r="H12" s="322"/>
      <c r="I12" s="322"/>
      <c r="J12" s="325">
        <f t="shared" si="2"/>
        <v>3.6</v>
      </c>
      <c r="K12" s="324"/>
      <c r="L12" s="322"/>
      <c r="M12" s="322"/>
      <c r="N12" s="322"/>
      <c r="O12" s="322"/>
      <c r="P12" s="322"/>
      <c r="Q12" s="322"/>
      <c r="R12" s="325">
        <f t="shared" si="3"/>
        <v>0</v>
      </c>
      <c r="S12" s="324"/>
      <c r="T12" s="322"/>
      <c r="U12" s="322"/>
      <c r="V12" s="322"/>
      <c r="W12" s="322"/>
      <c r="X12" s="324">
        <f t="shared" si="4"/>
        <v>0</v>
      </c>
      <c r="Y12" s="324"/>
      <c r="Z12" s="324"/>
      <c r="AA12" s="324">
        <f t="shared" si="5"/>
        <v>0</v>
      </c>
      <c r="AB12" s="352">
        <f t="shared" si="1"/>
        <v>3.6</v>
      </c>
    </row>
    <row r="13" spans="1:29" ht="32.25" customHeight="1">
      <c r="A13" s="346" t="s">
        <v>494</v>
      </c>
      <c r="B13" s="324">
        <v>5</v>
      </c>
      <c r="C13" s="322">
        <v>11.2</v>
      </c>
      <c r="D13" s="322">
        <v>23.6</v>
      </c>
      <c r="E13" s="322"/>
      <c r="F13" s="322"/>
      <c r="G13" s="322">
        <v>-25.6</v>
      </c>
      <c r="H13" s="322"/>
      <c r="I13" s="322"/>
      <c r="J13" s="325">
        <f t="shared" si="2"/>
        <v>14.199999999999996</v>
      </c>
      <c r="K13" s="324"/>
      <c r="L13" s="322">
        <v>113.967</v>
      </c>
      <c r="M13" s="322"/>
      <c r="N13" s="322"/>
      <c r="O13" s="322"/>
      <c r="P13" s="322"/>
      <c r="Q13" s="322"/>
      <c r="R13" s="325">
        <f t="shared" si="3"/>
        <v>113.967</v>
      </c>
      <c r="S13" s="324"/>
      <c r="T13" s="322"/>
      <c r="U13" s="322"/>
      <c r="V13" s="322"/>
      <c r="W13" s="322"/>
      <c r="X13" s="324">
        <f t="shared" si="4"/>
        <v>0</v>
      </c>
      <c r="Y13" s="324"/>
      <c r="Z13" s="324"/>
      <c r="AA13" s="324">
        <f t="shared" si="5"/>
        <v>0</v>
      </c>
      <c r="AB13" s="352">
        <f t="shared" si="1"/>
        <v>128.167</v>
      </c>
      <c r="AC13" s="502" t="s">
        <v>719</v>
      </c>
    </row>
    <row r="14" spans="1:28" ht="32.25" customHeight="1">
      <c r="A14" s="346" t="s">
        <v>495</v>
      </c>
      <c r="B14" s="324"/>
      <c r="C14" s="322">
        <v>30.6</v>
      </c>
      <c r="D14" s="322">
        <v>33.239</v>
      </c>
      <c r="E14" s="322"/>
      <c r="F14" s="322"/>
      <c r="G14" s="322">
        <v>-34.7</v>
      </c>
      <c r="H14" s="322"/>
      <c r="I14" s="322"/>
      <c r="J14" s="325">
        <f t="shared" si="2"/>
        <v>29.138999999999996</v>
      </c>
      <c r="K14" s="324"/>
      <c r="L14" s="322"/>
      <c r="M14" s="322"/>
      <c r="N14" s="322"/>
      <c r="O14" s="322"/>
      <c r="P14" s="322"/>
      <c r="Q14" s="322"/>
      <c r="R14" s="325">
        <f t="shared" si="3"/>
        <v>0</v>
      </c>
      <c r="S14" s="324"/>
      <c r="T14" s="322"/>
      <c r="U14" s="322"/>
      <c r="V14" s="322"/>
      <c r="W14" s="322"/>
      <c r="X14" s="324">
        <f t="shared" si="4"/>
        <v>0</v>
      </c>
      <c r="Y14" s="324"/>
      <c r="Z14" s="324"/>
      <c r="AA14" s="324">
        <f t="shared" si="5"/>
        <v>0</v>
      </c>
      <c r="AB14" s="352">
        <f t="shared" si="1"/>
        <v>29.138999999999996</v>
      </c>
    </row>
    <row r="15" spans="1:28" ht="22.5" customHeight="1">
      <c r="A15" s="346" t="s">
        <v>496</v>
      </c>
      <c r="B15" s="324">
        <v>2.7</v>
      </c>
      <c r="C15" s="322">
        <v>8.8</v>
      </c>
      <c r="D15" s="322"/>
      <c r="E15" s="322"/>
      <c r="F15" s="322"/>
      <c r="G15" s="322"/>
      <c r="H15" s="322"/>
      <c r="I15" s="322"/>
      <c r="J15" s="325">
        <f t="shared" si="2"/>
        <v>11.5</v>
      </c>
      <c r="K15" s="324"/>
      <c r="L15" s="322"/>
      <c r="M15" s="322"/>
      <c r="N15" s="322"/>
      <c r="O15" s="322"/>
      <c r="P15" s="322"/>
      <c r="Q15" s="322"/>
      <c r="R15" s="325">
        <f t="shared" si="3"/>
        <v>0</v>
      </c>
      <c r="S15" s="324"/>
      <c r="T15" s="322"/>
      <c r="U15" s="322">
        <v>82.8</v>
      </c>
      <c r="V15" s="322">
        <v>81.7</v>
      </c>
      <c r="W15" s="322"/>
      <c r="X15" s="324">
        <f t="shared" si="4"/>
        <v>164.5</v>
      </c>
      <c r="Y15" s="324"/>
      <c r="Z15" s="324"/>
      <c r="AA15" s="324">
        <f t="shared" si="5"/>
        <v>0</v>
      </c>
      <c r="AB15" s="352">
        <f t="shared" si="1"/>
        <v>176</v>
      </c>
    </row>
    <row r="16" spans="1:29" ht="29.25" customHeight="1">
      <c r="A16" s="346" t="s">
        <v>670</v>
      </c>
      <c r="B16" s="324"/>
      <c r="C16" s="322"/>
      <c r="D16" s="322"/>
      <c r="E16" s="322"/>
      <c r="F16" s="322"/>
      <c r="G16" s="322"/>
      <c r="H16" s="322"/>
      <c r="I16" s="322"/>
      <c r="J16" s="325">
        <f t="shared" si="2"/>
        <v>0</v>
      </c>
      <c r="K16" s="324"/>
      <c r="L16" s="322">
        <v>94.202</v>
      </c>
      <c r="M16" s="322"/>
      <c r="N16" s="322"/>
      <c r="O16" s="322"/>
      <c r="P16" s="322"/>
      <c r="Q16" s="322"/>
      <c r="R16" s="325">
        <f t="shared" si="3"/>
        <v>94.202</v>
      </c>
      <c r="S16" s="324"/>
      <c r="T16" s="322"/>
      <c r="U16" s="322"/>
      <c r="V16" s="322"/>
      <c r="W16" s="322"/>
      <c r="X16" s="324">
        <f t="shared" si="4"/>
        <v>0</v>
      </c>
      <c r="Y16" s="324"/>
      <c r="Z16" s="324">
        <v>40.2</v>
      </c>
      <c r="AA16" s="500">
        <f t="shared" si="5"/>
        <v>40.2</v>
      </c>
      <c r="AB16" s="352">
        <f t="shared" si="1"/>
        <v>134.402</v>
      </c>
      <c r="AC16" s="501" t="s">
        <v>718</v>
      </c>
    </row>
    <row r="17" spans="1:31" ht="21" customHeight="1">
      <c r="A17" s="346" t="s">
        <v>576</v>
      </c>
      <c r="B17" s="324"/>
      <c r="C17" s="322"/>
      <c r="D17" s="322"/>
      <c r="E17" s="322"/>
      <c r="F17" s="322">
        <v>0.2</v>
      </c>
      <c r="G17" s="322"/>
      <c r="H17" s="322"/>
      <c r="I17" s="322"/>
      <c r="J17" s="325">
        <f t="shared" si="2"/>
        <v>0.2</v>
      </c>
      <c r="K17" s="324"/>
      <c r="L17" s="322"/>
      <c r="M17" s="322"/>
      <c r="N17" s="322"/>
      <c r="O17" s="322"/>
      <c r="P17" s="322"/>
      <c r="Q17" s="322"/>
      <c r="R17" s="325">
        <f t="shared" si="3"/>
        <v>0</v>
      </c>
      <c r="S17" s="324"/>
      <c r="T17" s="322"/>
      <c r="U17" s="322"/>
      <c r="V17" s="322"/>
      <c r="W17" s="322"/>
      <c r="X17" s="324">
        <f t="shared" si="4"/>
        <v>0</v>
      </c>
      <c r="Y17" s="353">
        <v>53.9</v>
      </c>
      <c r="Z17" s="353"/>
      <c r="AA17" s="324">
        <f t="shared" si="5"/>
        <v>53.9</v>
      </c>
      <c r="AB17" s="352">
        <f t="shared" si="1"/>
        <v>54.1</v>
      </c>
      <c r="AC17" s="355"/>
      <c r="AD17" s="356"/>
      <c r="AE17" s="356"/>
    </row>
    <row r="18" spans="1:31" ht="31.5" customHeight="1">
      <c r="A18" s="346" t="s">
        <v>514</v>
      </c>
      <c r="B18" s="357"/>
      <c r="C18" s="322"/>
      <c r="D18" s="322"/>
      <c r="E18" s="322"/>
      <c r="F18" s="322"/>
      <c r="G18" s="322"/>
      <c r="H18" s="322"/>
      <c r="I18" s="322"/>
      <c r="J18" s="325">
        <f t="shared" si="2"/>
        <v>0</v>
      </c>
      <c r="K18" s="324"/>
      <c r="L18" s="322"/>
      <c r="M18" s="322">
        <v>40.575</v>
      </c>
      <c r="N18" s="322"/>
      <c r="O18" s="322"/>
      <c r="P18" s="322"/>
      <c r="Q18" s="322"/>
      <c r="R18" s="325">
        <f t="shared" si="3"/>
        <v>40.575</v>
      </c>
      <c r="S18" s="324"/>
      <c r="T18" s="322"/>
      <c r="U18" s="322"/>
      <c r="V18" s="322"/>
      <c r="W18" s="322"/>
      <c r="X18" s="324">
        <f t="shared" si="4"/>
        <v>0</v>
      </c>
      <c r="Y18" s="353"/>
      <c r="Z18" s="353"/>
      <c r="AA18" s="324">
        <f t="shared" si="5"/>
        <v>0</v>
      </c>
      <c r="AB18" s="352">
        <f t="shared" si="1"/>
        <v>40.575</v>
      </c>
      <c r="AC18" s="356"/>
      <c r="AD18" s="356"/>
      <c r="AE18" s="356"/>
    </row>
    <row r="19" spans="1:32" ht="20.25" customHeight="1">
      <c r="A19" s="346" t="s">
        <v>577</v>
      </c>
      <c r="B19" s="357"/>
      <c r="C19" s="322"/>
      <c r="D19" s="322"/>
      <c r="E19" s="322"/>
      <c r="F19" s="322"/>
      <c r="G19" s="322"/>
      <c r="H19" s="424">
        <v>0.2</v>
      </c>
      <c r="I19" s="322"/>
      <c r="J19" s="325">
        <f t="shared" si="2"/>
        <v>0.2</v>
      </c>
      <c r="K19" s="324"/>
      <c r="L19" s="322"/>
      <c r="M19" s="322">
        <v>23.319</v>
      </c>
      <c r="N19" s="322"/>
      <c r="O19" s="322"/>
      <c r="P19" s="322"/>
      <c r="Q19" s="322"/>
      <c r="R19" s="325">
        <f t="shared" si="3"/>
        <v>23.319</v>
      </c>
      <c r="S19" s="324"/>
      <c r="T19" s="322"/>
      <c r="U19" s="322"/>
      <c r="V19" s="322"/>
      <c r="W19" s="322"/>
      <c r="X19" s="324">
        <f t="shared" si="4"/>
        <v>0</v>
      </c>
      <c r="Y19" s="353"/>
      <c r="Z19" s="353"/>
      <c r="AA19" s="324">
        <f t="shared" si="5"/>
        <v>0</v>
      </c>
      <c r="AB19" s="352">
        <f t="shared" si="1"/>
        <v>23.519</v>
      </c>
      <c r="AC19" s="616"/>
      <c r="AD19" s="616"/>
      <c r="AE19" s="616"/>
      <c r="AF19" s="616"/>
    </row>
    <row r="20" spans="1:32" ht="11.25">
      <c r="A20" s="358" t="s">
        <v>578</v>
      </c>
      <c r="B20" s="324"/>
      <c r="C20" s="322"/>
      <c r="D20" s="322"/>
      <c r="E20" s="322"/>
      <c r="F20" s="322"/>
      <c r="G20" s="322"/>
      <c r="H20" s="322"/>
      <c r="I20" s="322"/>
      <c r="J20" s="325">
        <f t="shared" si="2"/>
        <v>0</v>
      </c>
      <c r="K20" s="324"/>
      <c r="L20" s="322"/>
      <c r="M20" s="322"/>
      <c r="N20" s="322"/>
      <c r="O20" s="322"/>
      <c r="P20" s="322"/>
      <c r="Q20" s="322"/>
      <c r="R20" s="325">
        <f t="shared" si="3"/>
        <v>0</v>
      </c>
      <c r="S20" s="324">
        <v>334.2</v>
      </c>
      <c r="T20" s="329"/>
      <c r="U20" s="329"/>
      <c r="V20" s="329"/>
      <c r="W20" s="329"/>
      <c r="X20" s="324">
        <f t="shared" si="4"/>
        <v>334.2</v>
      </c>
      <c r="Y20" s="324"/>
      <c r="Z20" s="324"/>
      <c r="AA20" s="324">
        <f t="shared" si="5"/>
        <v>0</v>
      </c>
      <c r="AB20" s="352">
        <f t="shared" si="1"/>
        <v>334.2</v>
      </c>
      <c r="AC20" s="420"/>
      <c r="AD20" s="420"/>
      <c r="AE20" s="420"/>
      <c r="AF20" s="420"/>
    </row>
    <row r="21" spans="1:32" ht="29.25" customHeight="1">
      <c r="A21" s="346" t="s">
        <v>685</v>
      </c>
      <c r="B21" s="324"/>
      <c r="C21" s="322"/>
      <c r="D21" s="322"/>
      <c r="E21" s="322"/>
      <c r="F21" s="322"/>
      <c r="G21" s="322">
        <v>89.8</v>
      </c>
      <c r="H21" s="322"/>
      <c r="I21" s="322"/>
      <c r="J21" s="325">
        <f t="shared" si="2"/>
        <v>89.8</v>
      </c>
      <c r="K21" s="324"/>
      <c r="L21" s="322"/>
      <c r="M21" s="322"/>
      <c r="N21" s="322"/>
      <c r="O21" s="322">
        <v>140.944</v>
      </c>
      <c r="P21" s="322"/>
      <c r="Q21" s="322"/>
      <c r="R21" s="325">
        <f t="shared" si="3"/>
        <v>140.944</v>
      </c>
      <c r="S21" s="324"/>
      <c r="T21" s="329"/>
      <c r="U21" s="329"/>
      <c r="V21" s="329"/>
      <c r="W21" s="329"/>
      <c r="X21" s="324">
        <f t="shared" si="4"/>
        <v>0</v>
      </c>
      <c r="Y21" s="324"/>
      <c r="Z21" s="324"/>
      <c r="AA21" s="324">
        <f t="shared" si="5"/>
        <v>0</v>
      </c>
      <c r="AB21" s="352">
        <f t="shared" si="1"/>
        <v>230.74399999999997</v>
      </c>
      <c r="AC21" s="420"/>
      <c r="AD21" s="420"/>
      <c r="AE21" s="420"/>
      <c r="AF21" s="420"/>
    </row>
    <row r="22" spans="1:32" ht="29.25" customHeight="1">
      <c r="A22" s="422" t="s">
        <v>694</v>
      </c>
      <c r="B22" s="423"/>
      <c r="C22" s="424"/>
      <c r="D22" s="424"/>
      <c r="E22" s="424"/>
      <c r="F22" s="424"/>
      <c r="G22" s="424"/>
      <c r="H22" s="424"/>
      <c r="I22" s="424"/>
      <c r="J22" s="517">
        <f t="shared" si="2"/>
        <v>0</v>
      </c>
      <c r="K22" s="423"/>
      <c r="L22" s="424"/>
      <c r="M22" s="424"/>
      <c r="N22" s="424"/>
      <c r="O22" s="424"/>
      <c r="P22" s="424">
        <v>109.633</v>
      </c>
      <c r="Q22" s="424"/>
      <c r="R22" s="325">
        <f t="shared" si="3"/>
        <v>109.633</v>
      </c>
      <c r="S22" s="423"/>
      <c r="T22" s="426"/>
      <c r="U22" s="426"/>
      <c r="V22" s="426"/>
      <c r="W22" s="426"/>
      <c r="X22" s="423">
        <f t="shared" si="4"/>
        <v>0</v>
      </c>
      <c r="Y22" s="423"/>
      <c r="Z22" s="423"/>
      <c r="AA22" s="423"/>
      <c r="AB22" s="425">
        <f t="shared" si="1"/>
        <v>109.633</v>
      </c>
      <c r="AC22" s="420"/>
      <c r="AD22" s="420"/>
      <c r="AE22" s="420"/>
      <c r="AF22" s="420"/>
    </row>
    <row r="23" spans="1:32" ht="22.5" customHeight="1">
      <c r="A23" s="323" t="s">
        <v>562</v>
      </c>
      <c r="B23" s="359">
        <f>B15+B14+B13+B12+B11+B10+B9+B16+B20+B17+B18+B19+B21+B22</f>
        <v>7.7</v>
      </c>
      <c r="C23" s="359">
        <f aca="true" t="shared" si="6" ref="C23:AA23">C15+C14+C13+C12+C11+C10+C9+C16+C20+C17+C18+C19+C21+C22</f>
        <v>61.10000000000001</v>
      </c>
      <c r="D23" s="359">
        <f t="shared" si="6"/>
        <v>56.839</v>
      </c>
      <c r="E23" s="359">
        <f t="shared" si="6"/>
        <v>0</v>
      </c>
      <c r="F23" s="359">
        <f t="shared" si="6"/>
        <v>0.5</v>
      </c>
      <c r="G23" s="359">
        <f t="shared" si="6"/>
        <v>29.499999999999993</v>
      </c>
      <c r="H23" s="359">
        <f t="shared" si="6"/>
        <v>0.2</v>
      </c>
      <c r="I23" s="359">
        <f t="shared" si="6"/>
        <v>0</v>
      </c>
      <c r="J23" s="359">
        <f t="shared" si="6"/>
        <v>155.839</v>
      </c>
      <c r="K23" s="359">
        <f t="shared" si="6"/>
        <v>25</v>
      </c>
      <c r="L23" s="359">
        <f t="shared" si="6"/>
        <v>208.16899999999998</v>
      </c>
      <c r="M23" s="359">
        <f t="shared" si="6"/>
        <v>63.894000000000005</v>
      </c>
      <c r="N23" s="359">
        <f t="shared" si="6"/>
        <v>0</v>
      </c>
      <c r="O23" s="359">
        <f t="shared" si="6"/>
        <v>140.944</v>
      </c>
      <c r="P23" s="359">
        <f t="shared" si="6"/>
        <v>109.633</v>
      </c>
      <c r="Q23" s="359">
        <f t="shared" si="6"/>
        <v>0</v>
      </c>
      <c r="R23" s="359">
        <f>R15+R14+R13+R12+R11+R10+R9+R16+R20+R17+R18+R19+R21+R22</f>
        <v>547.64</v>
      </c>
      <c r="S23" s="359">
        <f t="shared" si="6"/>
        <v>334.2</v>
      </c>
      <c r="T23" s="359">
        <f t="shared" si="6"/>
        <v>0</v>
      </c>
      <c r="U23" s="359">
        <f t="shared" si="6"/>
        <v>82.8</v>
      </c>
      <c r="V23" s="359">
        <f t="shared" si="6"/>
        <v>81.7</v>
      </c>
      <c r="W23" s="359">
        <f t="shared" si="6"/>
        <v>0</v>
      </c>
      <c r="X23" s="359">
        <f t="shared" si="6"/>
        <v>498.7</v>
      </c>
      <c r="Y23" s="359">
        <f t="shared" si="6"/>
        <v>135</v>
      </c>
      <c r="Z23" s="359">
        <f t="shared" si="6"/>
        <v>29.1</v>
      </c>
      <c r="AA23" s="359">
        <f t="shared" si="6"/>
        <v>164.1</v>
      </c>
      <c r="AB23" s="518">
        <f>AB15+AB14+AB13+AB12+AB11+AB10+AB9+AB16+AB20+AB17+AB18+AB19+AB21+AB22</f>
        <v>1366.279</v>
      </c>
      <c r="AC23" s="421"/>
      <c r="AD23" s="421"/>
      <c r="AE23" s="421"/>
      <c r="AF23" s="421"/>
    </row>
    <row r="24" spans="1:28" ht="24.75" customHeight="1">
      <c r="A24" s="349" t="s">
        <v>580</v>
      </c>
      <c r="B24" s="613" t="s">
        <v>563</v>
      </c>
      <c r="C24" s="614"/>
      <c r="D24" s="614"/>
      <c r="E24" s="614"/>
      <c r="F24" s="614"/>
      <c r="G24" s="614"/>
      <c r="H24" s="614"/>
      <c r="I24" s="614"/>
      <c r="J24" s="615"/>
      <c r="K24" s="613" t="s">
        <v>570</v>
      </c>
      <c r="L24" s="614"/>
      <c r="M24" s="614"/>
      <c r="N24" s="614"/>
      <c r="O24" s="614"/>
      <c r="P24" s="614"/>
      <c r="Q24" s="614"/>
      <c r="R24" s="615"/>
      <c r="S24" s="613" t="s">
        <v>571</v>
      </c>
      <c r="T24" s="614"/>
      <c r="U24" s="614"/>
      <c r="V24" s="614"/>
      <c r="W24" s="614"/>
      <c r="X24" s="615"/>
      <c r="Y24" s="613" t="s">
        <v>572</v>
      </c>
      <c r="Z24" s="614"/>
      <c r="AA24" s="614"/>
      <c r="AB24" s="615"/>
    </row>
    <row r="25" spans="1:28" ht="25.5" customHeight="1">
      <c r="A25" s="360" t="s">
        <v>468</v>
      </c>
      <c r="B25" s="353">
        <v>8.7</v>
      </c>
      <c r="C25" s="322"/>
      <c r="D25" s="322"/>
      <c r="E25" s="322"/>
      <c r="F25" s="322"/>
      <c r="G25" s="322"/>
      <c r="H25" s="322"/>
      <c r="I25" s="322"/>
      <c r="J25" s="324">
        <f>B25+C25+D25+E25+F25+G25+H25+I25</f>
        <v>8.7</v>
      </c>
      <c r="K25" s="324">
        <v>97.9</v>
      </c>
      <c r="L25" s="322"/>
      <c r="M25" s="322"/>
      <c r="N25" s="322"/>
      <c r="O25" s="322">
        <v>8.637</v>
      </c>
      <c r="P25" s="322"/>
      <c r="Q25" s="322"/>
      <c r="R25" s="325">
        <f>K25+L25+M25+N25+O25+P25+Q25</f>
        <v>106.537</v>
      </c>
      <c r="S25" s="322"/>
      <c r="T25" s="322"/>
      <c r="U25" s="322"/>
      <c r="V25" s="322"/>
      <c r="W25" s="322"/>
      <c r="X25" s="324">
        <f>S25+T25+U25+V25+W25</f>
        <v>0</v>
      </c>
      <c r="Y25" s="322"/>
      <c r="Z25" s="322"/>
      <c r="AA25" s="324">
        <f t="shared" si="5"/>
        <v>0</v>
      </c>
      <c r="AB25" s="352">
        <f aca="true" t="shared" si="7" ref="AB25:AB44">J25+R25+X25+AA25</f>
        <v>115.23700000000001</v>
      </c>
    </row>
    <row r="26" spans="1:28" ht="18.75" customHeight="1">
      <c r="A26" s="322" t="s">
        <v>581</v>
      </c>
      <c r="B26" s="322"/>
      <c r="C26" s="322"/>
      <c r="D26" s="325"/>
      <c r="E26" s="325"/>
      <c r="F26" s="325"/>
      <c r="G26" s="325"/>
      <c r="H26" s="325"/>
      <c r="I26" s="325"/>
      <c r="J26" s="324">
        <f aca="true" t="shared" si="8" ref="J26:J44">B26+C26+D26+E26+F26+G26+H26+I26</f>
        <v>0</v>
      </c>
      <c r="K26" s="324">
        <v>74.5</v>
      </c>
      <c r="L26" s="322"/>
      <c r="M26" s="322"/>
      <c r="N26" s="322"/>
      <c r="O26" s="322"/>
      <c r="P26" s="322"/>
      <c r="Q26" s="322">
        <v>-74.5</v>
      </c>
      <c r="R26" s="325">
        <f aca="true" t="shared" si="9" ref="R26:R44">K26+L26+M26+N26+O26+P26+Q26</f>
        <v>0</v>
      </c>
      <c r="S26" s="322"/>
      <c r="T26" s="322"/>
      <c r="U26" s="322"/>
      <c r="V26" s="322"/>
      <c r="W26" s="322"/>
      <c r="X26" s="324">
        <f aca="true" t="shared" si="10" ref="X26:X44">S26+T26+U26+V26+W26</f>
        <v>0</v>
      </c>
      <c r="Y26" s="322">
        <v>13.2</v>
      </c>
      <c r="Z26" s="322"/>
      <c r="AA26" s="324">
        <f t="shared" si="5"/>
        <v>13.2</v>
      </c>
      <c r="AB26" s="352">
        <f t="shared" si="7"/>
        <v>13.2</v>
      </c>
    </row>
    <row r="27" spans="1:28" ht="25.5" customHeight="1">
      <c r="A27" s="361" t="s">
        <v>503</v>
      </c>
      <c r="B27" s="322"/>
      <c r="C27" s="322"/>
      <c r="D27" s="322"/>
      <c r="E27" s="322"/>
      <c r="F27" s="322"/>
      <c r="G27" s="322"/>
      <c r="H27" s="322"/>
      <c r="I27" s="322"/>
      <c r="J27" s="324">
        <f t="shared" si="8"/>
        <v>0</v>
      </c>
      <c r="K27" s="324"/>
      <c r="L27" s="322">
        <v>101.295</v>
      </c>
      <c r="M27" s="322"/>
      <c r="N27" s="322"/>
      <c r="O27" s="322"/>
      <c r="P27" s="322"/>
      <c r="Q27" s="322"/>
      <c r="R27" s="325">
        <f t="shared" si="9"/>
        <v>101.295</v>
      </c>
      <c r="S27" s="322"/>
      <c r="T27" s="322"/>
      <c r="U27" s="322"/>
      <c r="V27" s="322"/>
      <c r="W27" s="322"/>
      <c r="X27" s="324">
        <f t="shared" si="10"/>
        <v>0</v>
      </c>
      <c r="Y27" s="322"/>
      <c r="Z27" s="322"/>
      <c r="AA27" s="324">
        <f t="shared" si="5"/>
        <v>0</v>
      </c>
      <c r="AB27" s="352">
        <f t="shared" si="7"/>
        <v>101.295</v>
      </c>
    </row>
    <row r="28" spans="1:28" ht="21" customHeight="1">
      <c r="A28" s="346" t="s">
        <v>497</v>
      </c>
      <c r="B28" s="324">
        <v>30</v>
      </c>
      <c r="C28" s="324">
        <v>-30</v>
      </c>
      <c r="D28" s="324"/>
      <c r="E28" s="324"/>
      <c r="F28" s="324"/>
      <c r="G28" s="324"/>
      <c r="H28" s="324"/>
      <c r="I28" s="324"/>
      <c r="J28" s="324">
        <f t="shared" si="8"/>
        <v>0</v>
      </c>
      <c r="K28" s="322">
        <v>2.541</v>
      </c>
      <c r="L28" s="322"/>
      <c r="M28" s="322"/>
      <c r="N28" s="322"/>
      <c r="O28" s="322"/>
      <c r="P28" s="322"/>
      <c r="Q28" s="322"/>
      <c r="R28" s="325">
        <f t="shared" si="9"/>
        <v>2.541</v>
      </c>
      <c r="S28" s="322"/>
      <c r="T28" s="322"/>
      <c r="U28" s="322"/>
      <c r="V28" s="322"/>
      <c r="W28" s="322"/>
      <c r="X28" s="324">
        <f t="shared" si="10"/>
        <v>0</v>
      </c>
      <c r="Y28" s="322"/>
      <c r="Z28" s="322"/>
      <c r="AA28" s="324">
        <f t="shared" si="5"/>
        <v>0</v>
      </c>
      <c r="AB28" s="352">
        <f t="shared" si="7"/>
        <v>2.541</v>
      </c>
    </row>
    <row r="29" spans="1:28" ht="40.5" customHeight="1">
      <c r="A29" s="362" t="s">
        <v>687</v>
      </c>
      <c r="B29" s="363">
        <v>8.8</v>
      </c>
      <c r="C29" s="322">
        <v>3.5</v>
      </c>
      <c r="D29" s="322"/>
      <c r="E29" s="322"/>
      <c r="F29" s="322"/>
      <c r="G29" s="322"/>
      <c r="H29" s="322"/>
      <c r="I29" s="322"/>
      <c r="J29" s="324">
        <f t="shared" si="8"/>
        <v>12.3</v>
      </c>
      <c r="K29" s="324"/>
      <c r="L29" s="322"/>
      <c r="M29" s="322"/>
      <c r="N29" s="322"/>
      <c r="O29" s="322"/>
      <c r="P29" s="322"/>
      <c r="Q29" s="324">
        <v>170</v>
      </c>
      <c r="R29" s="325">
        <f t="shared" si="9"/>
        <v>170</v>
      </c>
      <c r="S29" s="322"/>
      <c r="T29" s="322"/>
      <c r="U29" s="322"/>
      <c r="V29" s="322"/>
      <c r="W29" s="322"/>
      <c r="X29" s="324">
        <f t="shared" si="10"/>
        <v>0</v>
      </c>
      <c r="Y29" s="324">
        <v>12</v>
      </c>
      <c r="Z29" s="324"/>
      <c r="AA29" s="324">
        <f t="shared" si="5"/>
        <v>12</v>
      </c>
      <c r="AB29" s="352">
        <f t="shared" si="7"/>
        <v>194.3</v>
      </c>
    </row>
    <row r="30" spans="1:28" ht="25.5" customHeight="1">
      <c r="A30" s="348" t="s">
        <v>688</v>
      </c>
      <c r="B30" s="322"/>
      <c r="C30" s="322">
        <v>29.5</v>
      </c>
      <c r="D30" s="322"/>
      <c r="E30" s="322"/>
      <c r="F30" s="322"/>
      <c r="G30" s="322">
        <v>-29.5</v>
      </c>
      <c r="H30" s="322"/>
      <c r="I30" s="322"/>
      <c r="J30" s="324">
        <f t="shared" si="8"/>
        <v>0</v>
      </c>
      <c r="K30" s="324"/>
      <c r="L30" s="322"/>
      <c r="M30" s="322"/>
      <c r="N30" s="322"/>
      <c r="O30" s="322"/>
      <c r="P30" s="322"/>
      <c r="Q30" s="322"/>
      <c r="R30" s="325">
        <f t="shared" si="9"/>
        <v>0</v>
      </c>
      <c r="S30" s="322"/>
      <c r="T30" s="322"/>
      <c r="U30" s="322"/>
      <c r="V30" s="322"/>
      <c r="W30" s="322"/>
      <c r="X30" s="324">
        <f t="shared" si="10"/>
        <v>0</v>
      </c>
      <c r="Y30" s="322"/>
      <c r="Z30" s="322"/>
      <c r="AA30" s="324">
        <f t="shared" si="5"/>
        <v>0</v>
      </c>
      <c r="AB30" s="352">
        <f t="shared" si="7"/>
        <v>0</v>
      </c>
    </row>
    <row r="31" spans="1:28" ht="30.75" customHeight="1">
      <c r="A31" s="362" t="s">
        <v>689</v>
      </c>
      <c r="B31" s="322"/>
      <c r="C31" s="322">
        <v>13.7</v>
      </c>
      <c r="D31" s="322"/>
      <c r="E31" s="322"/>
      <c r="F31" s="322"/>
      <c r="G31" s="322"/>
      <c r="H31" s="322"/>
      <c r="I31" s="322"/>
      <c r="J31" s="324">
        <f t="shared" si="8"/>
        <v>13.7</v>
      </c>
      <c r="K31" s="324"/>
      <c r="L31" s="322"/>
      <c r="M31" s="322"/>
      <c r="N31" s="322"/>
      <c r="O31" s="322"/>
      <c r="P31" s="322"/>
      <c r="Q31" s="322"/>
      <c r="R31" s="325">
        <f t="shared" si="9"/>
        <v>0</v>
      </c>
      <c r="S31" s="322"/>
      <c r="T31" s="322"/>
      <c r="U31" s="322"/>
      <c r="V31" s="322"/>
      <c r="W31" s="322"/>
      <c r="X31" s="324">
        <f t="shared" si="10"/>
        <v>0</v>
      </c>
      <c r="Y31" s="322">
        <v>16.9</v>
      </c>
      <c r="Z31" s="322">
        <v>-15</v>
      </c>
      <c r="AA31" s="324">
        <f t="shared" si="5"/>
        <v>1.8999999999999986</v>
      </c>
      <c r="AB31" s="352">
        <f t="shared" si="7"/>
        <v>15.599999999999998</v>
      </c>
    </row>
    <row r="32" spans="1:28" ht="26.25" customHeight="1">
      <c r="A32" s="362" t="s">
        <v>690</v>
      </c>
      <c r="B32" s="364">
        <v>20.247</v>
      </c>
      <c r="C32" s="322"/>
      <c r="D32" s="322"/>
      <c r="E32" s="322"/>
      <c r="F32" s="322"/>
      <c r="G32" s="322"/>
      <c r="H32" s="322"/>
      <c r="I32" s="322"/>
      <c r="J32" s="324">
        <f t="shared" si="8"/>
        <v>20.247</v>
      </c>
      <c r="K32" s="324">
        <v>25.2</v>
      </c>
      <c r="L32" s="322"/>
      <c r="M32" s="322"/>
      <c r="N32" s="322"/>
      <c r="O32" s="322"/>
      <c r="P32" s="322"/>
      <c r="Q32" s="322"/>
      <c r="R32" s="325">
        <f t="shared" si="9"/>
        <v>25.2</v>
      </c>
      <c r="S32" s="322"/>
      <c r="T32" s="322"/>
      <c r="U32" s="322"/>
      <c r="V32" s="322"/>
      <c r="W32" s="322"/>
      <c r="X32" s="324">
        <f t="shared" si="10"/>
        <v>0</v>
      </c>
      <c r="Y32" s="322"/>
      <c r="Z32" s="322"/>
      <c r="AA32" s="324">
        <f t="shared" si="5"/>
        <v>0</v>
      </c>
      <c r="AB32" s="352">
        <f t="shared" si="7"/>
        <v>45.447</v>
      </c>
    </row>
    <row r="33" spans="1:28" ht="14.25" customHeight="1">
      <c r="A33" s="362" t="s">
        <v>691</v>
      </c>
      <c r="B33" s="364">
        <v>0.9</v>
      </c>
      <c r="C33" s="322">
        <v>2.8</v>
      </c>
      <c r="D33" s="322"/>
      <c r="E33" s="322"/>
      <c r="F33" s="322"/>
      <c r="G33" s="322"/>
      <c r="H33" s="322"/>
      <c r="I33" s="322"/>
      <c r="J33" s="324">
        <f t="shared" si="8"/>
        <v>3.6999999999999997</v>
      </c>
      <c r="K33" s="324"/>
      <c r="L33" s="322"/>
      <c r="M33" s="322"/>
      <c r="N33" s="322"/>
      <c r="O33" s="322"/>
      <c r="P33" s="322"/>
      <c r="Q33" s="322"/>
      <c r="R33" s="325">
        <f t="shared" si="9"/>
        <v>0</v>
      </c>
      <c r="S33" s="322"/>
      <c r="T33" s="322"/>
      <c r="U33" s="322"/>
      <c r="V33" s="322"/>
      <c r="W33" s="322"/>
      <c r="X33" s="324">
        <f t="shared" si="10"/>
        <v>0</v>
      </c>
      <c r="Y33" s="322"/>
      <c r="Z33" s="322"/>
      <c r="AA33" s="324">
        <f t="shared" si="5"/>
        <v>0</v>
      </c>
      <c r="AB33" s="352">
        <f t="shared" si="7"/>
        <v>3.6999999999999997</v>
      </c>
    </row>
    <row r="34" spans="1:28" ht="15.75" customHeight="1">
      <c r="A34" s="362" t="s">
        <v>582</v>
      </c>
      <c r="B34" s="324">
        <v>10</v>
      </c>
      <c r="C34" s="322"/>
      <c r="D34" s="322"/>
      <c r="E34" s="322"/>
      <c r="F34" s="322"/>
      <c r="G34" s="322"/>
      <c r="H34" s="322"/>
      <c r="I34" s="322"/>
      <c r="J34" s="324">
        <f t="shared" si="8"/>
        <v>10</v>
      </c>
      <c r="K34" s="324"/>
      <c r="L34" s="322"/>
      <c r="M34" s="322"/>
      <c r="N34" s="322"/>
      <c r="O34" s="322"/>
      <c r="P34" s="322"/>
      <c r="Q34" s="322"/>
      <c r="R34" s="325">
        <f t="shared" si="9"/>
        <v>0</v>
      </c>
      <c r="S34" s="322"/>
      <c r="T34" s="322"/>
      <c r="U34" s="322"/>
      <c r="V34" s="322"/>
      <c r="W34" s="322"/>
      <c r="X34" s="324">
        <f t="shared" si="10"/>
        <v>0</v>
      </c>
      <c r="Y34" s="322"/>
      <c r="Z34" s="322"/>
      <c r="AA34" s="324">
        <f t="shared" si="5"/>
        <v>0</v>
      </c>
      <c r="AB34" s="352">
        <f t="shared" si="7"/>
        <v>10</v>
      </c>
    </row>
    <row r="35" spans="1:28" ht="24.75" customHeight="1">
      <c r="A35" s="362" t="s">
        <v>490</v>
      </c>
      <c r="B35" s="363">
        <v>8.1</v>
      </c>
      <c r="C35" s="322"/>
      <c r="D35" s="322"/>
      <c r="E35" s="322"/>
      <c r="F35" s="322"/>
      <c r="G35" s="322"/>
      <c r="H35" s="322">
        <v>-8.1</v>
      </c>
      <c r="I35" s="322"/>
      <c r="J35" s="324">
        <f t="shared" si="8"/>
        <v>0</v>
      </c>
      <c r="K35" s="324"/>
      <c r="L35" s="322"/>
      <c r="M35" s="322"/>
      <c r="N35" s="322"/>
      <c r="O35" s="322"/>
      <c r="P35" s="322"/>
      <c r="Q35" s="322"/>
      <c r="R35" s="325">
        <f t="shared" si="9"/>
        <v>0</v>
      </c>
      <c r="S35" s="322"/>
      <c r="T35" s="322"/>
      <c r="U35" s="322"/>
      <c r="V35" s="322"/>
      <c r="W35" s="322"/>
      <c r="X35" s="324">
        <f t="shared" si="10"/>
        <v>0</v>
      </c>
      <c r="Y35" s="322"/>
      <c r="Z35" s="322"/>
      <c r="AA35" s="324">
        <f t="shared" si="5"/>
        <v>0</v>
      </c>
      <c r="AB35" s="352">
        <f t="shared" si="7"/>
        <v>0</v>
      </c>
    </row>
    <row r="36" spans="1:28" ht="24.75" customHeight="1">
      <c r="A36" s="346" t="s">
        <v>498</v>
      </c>
      <c r="B36" s="322"/>
      <c r="C36" s="322">
        <v>2.5</v>
      </c>
      <c r="D36" s="322"/>
      <c r="E36" s="322"/>
      <c r="F36" s="322"/>
      <c r="G36" s="322"/>
      <c r="H36" s="322"/>
      <c r="I36" s="322"/>
      <c r="J36" s="324">
        <f t="shared" si="8"/>
        <v>2.5</v>
      </c>
      <c r="K36" s="324"/>
      <c r="L36" s="322"/>
      <c r="M36" s="322"/>
      <c r="N36" s="322"/>
      <c r="O36" s="322"/>
      <c r="P36" s="322"/>
      <c r="Q36" s="322"/>
      <c r="R36" s="325">
        <f t="shared" si="9"/>
        <v>0</v>
      </c>
      <c r="S36" s="322"/>
      <c r="T36" s="322"/>
      <c r="U36" s="322"/>
      <c r="V36" s="322"/>
      <c r="W36" s="322"/>
      <c r="X36" s="324">
        <f t="shared" si="10"/>
        <v>0</v>
      </c>
      <c r="Y36" s="322"/>
      <c r="Z36" s="322"/>
      <c r="AA36" s="324">
        <f t="shared" si="5"/>
        <v>0</v>
      </c>
      <c r="AB36" s="352">
        <f t="shared" si="7"/>
        <v>2.5</v>
      </c>
    </row>
    <row r="37" spans="1:28" ht="24.75" customHeight="1">
      <c r="A37" s="365" t="s">
        <v>499</v>
      </c>
      <c r="B37" s="324">
        <v>12</v>
      </c>
      <c r="C37" s="322"/>
      <c r="D37" s="322"/>
      <c r="E37" s="322"/>
      <c r="F37" s="322"/>
      <c r="G37" s="322"/>
      <c r="H37" s="324">
        <v>-12</v>
      </c>
      <c r="I37" s="322"/>
      <c r="J37" s="324">
        <f t="shared" si="8"/>
        <v>0</v>
      </c>
      <c r="K37" s="324"/>
      <c r="L37" s="322"/>
      <c r="M37" s="322"/>
      <c r="N37" s="322"/>
      <c r="O37" s="322"/>
      <c r="P37" s="322"/>
      <c r="Q37" s="322"/>
      <c r="R37" s="325">
        <f t="shared" si="9"/>
        <v>0</v>
      </c>
      <c r="S37" s="322"/>
      <c r="T37" s="322"/>
      <c r="U37" s="322"/>
      <c r="V37" s="322"/>
      <c r="W37" s="322"/>
      <c r="X37" s="324">
        <f t="shared" si="10"/>
        <v>0</v>
      </c>
      <c r="Y37" s="322"/>
      <c r="Z37" s="322"/>
      <c r="AA37" s="324">
        <f t="shared" si="5"/>
        <v>0</v>
      </c>
      <c r="AB37" s="352">
        <f t="shared" si="7"/>
        <v>0</v>
      </c>
    </row>
    <row r="38" spans="1:28" ht="24.75" customHeight="1">
      <c r="A38" s="321" t="s">
        <v>512</v>
      </c>
      <c r="B38" s="322"/>
      <c r="C38" s="322">
        <v>0.3</v>
      </c>
      <c r="D38" s="322"/>
      <c r="E38" s="322"/>
      <c r="F38" s="322"/>
      <c r="G38" s="322"/>
      <c r="H38" s="324">
        <v>20.5</v>
      </c>
      <c r="I38" s="322"/>
      <c r="J38" s="324">
        <f t="shared" si="8"/>
        <v>20.8</v>
      </c>
      <c r="K38" s="324"/>
      <c r="L38" s="322"/>
      <c r="M38" s="322"/>
      <c r="N38" s="322"/>
      <c r="O38" s="322"/>
      <c r="P38" s="322"/>
      <c r="Q38" s="322"/>
      <c r="R38" s="325">
        <f t="shared" si="9"/>
        <v>0</v>
      </c>
      <c r="S38" s="322"/>
      <c r="T38" s="324">
        <v>656</v>
      </c>
      <c r="U38" s="322"/>
      <c r="V38" s="322"/>
      <c r="W38" s="322">
        <v>538</v>
      </c>
      <c r="X38" s="324">
        <f t="shared" si="10"/>
        <v>1194</v>
      </c>
      <c r="Y38" s="322"/>
      <c r="Z38" s="322"/>
      <c r="AA38" s="324">
        <f t="shared" si="5"/>
        <v>0</v>
      </c>
      <c r="AB38" s="352">
        <f t="shared" si="7"/>
        <v>1214.8</v>
      </c>
    </row>
    <row r="39" spans="1:28" ht="24.75" customHeight="1">
      <c r="A39" s="321" t="s">
        <v>583</v>
      </c>
      <c r="B39" s="322">
        <v>20.8</v>
      </c>
      <c r="C39" s="322"/>
      <c r="D39" s="322"/>
      <c r="E39" s="322"/>
      <c r="F39" s="322"/>
      <c r="G39" s="322"/>
      <c r="H39" s="322"/>
      <c r="I39" s="322"/>
      <c r="J39" s="324">
        <f t="shared" si="8"/>
        <v>20.8</v>
      </c>
      <c r="K39" s="324"/>
      <c r="L39" s="322"/>
      <c r="M39" s="322"/>
      <c r="N39" s="322"/>
      <c r="O39" s="322"/>
      <c r="P39" s="322"/>
      <c r="Q39" s="322"/>
      <c r="R39" s="325">
        <f t="shared" si="9"/>
        <v>0</v>
      </c>
      <c r="S39" s="322"/>
      <c r="T39" s="322"/>
      <c r="U39" s="322"/>
      <c r="V39" s="322"/>
      <c r="W39" s="322"/>
      <c r="X39" s="324">
        <f t="shared" si="10"/>
        <v>0</v>
      </c>
      <c r="Y39" s="322"/>
      <c r="Z39" s="322"/>
      <c r="AA39" s="324">
        <f t="shared" si="5"/>
        <v>0</v>
      </c>
      <c r="AB39" s="352">
        <f t="shared" si="7"/>
        <v>20.8</v>
      </c>
    </row>
    <row r="40" spans="1:28" ht="14.25" customHeight="1">
      <c r="A40" s="321" t="s">
        <v>584</v>
      </c>
      <c r="B40" s="322">
        <v>0.1</v>
      </c>
      <c r="C40" s="353"/>
      <c r="D40" s="324">
        <v>5</v>
      </c>
      <c r="E40" s="322"/>
      <c r="F40" s="322"/>
      <c r="G40" s="322"/>
      <c r="H40" s="322"/>
      <c r="I40" s="322">
        <v>-1</v>
      </c>
      <c r="J40" s="324">
        <f t="shared" si="8"/>
        <v>4.1</v>
      </c>
      <c r="K40" s="324"/>
      <c r="L40" s="322"/>
      <c r="M40" s="322"/>
      <c r="N40" s="322"/>
      <c r="O40" s="322"/>
      <c r="P40" s="322"/>
      <c r="Q40" s="322"/>
      <c r="R40" s="325">
        <f t="shared" si="9"/>
        <v>0</v>
      </c>
      <c r="S40" s="322"/>
      <c r="T40" s="322"/>
      <c r="U40" s="322"/>
      <c r="V40" s="322"/>
      <c r="W40" s="322"/>
      <c r="X40" s="324">
        <f t="shared" si="10"/>
        <v>0</v>
      </c>
      <c r="Y40" s="322"/>
      <c r="Z40" s="322"/>
      <c r="AA40" s="324">
        <f t="shared" si="5"/>
        <v>0</v>
      </c>
      <c r="AB40" s="352">
        <f t="shared" si="7"/>
        <v>4.1</v>
      </c>
    </row>
    <row r="41" spans="1:28" ht="25.5" customHeight="1">
      <c r="A41" s="346" t="s">
        <v>492</v>
      </c>
      <c r="B41" s="322"/>
      <c r="C41" s="324">
        <v>45</v>
      </c>
      <c r="D41" s="322"/>
      <c r="E41" s="322"/>
      <c r="F41" s="322"/>
      <c r="G41" s="322"/>
      <c r="H41" s="322"/>
      <c r="I41" s="322"/>
      <c r="J41" s="324">
        <f t="shared" si="8"/>
        <v>45</v>
      </c>
      <c r="K41" s="324"/>
      <c r="L41" s="322"/>
      <c r="M41" s="322"/>
      <c r="N41" s="322"/>
      <c r="O41" s="322"/>
      <c r="P41" s="322"/>
      <c r="Q41" s="322"/>
      <c r="R41" s="325">
        <f t="shared" si="9"/>
        <v>0</v>
      </c>
      <c r="S41" s="322"/>
      <c r="T41" s="322"/>
      <c r="U41" s="322"/>
      <c r="V41" s="322"/>
      <c r="W41" s="322"/>
      <c r="X41" s="324">
        <f t="shared" si="10"/>
        <v>0</v>
      </c>
      <c r="Y41" s="324">
        <v>45</v>
      </c>
      <c r="Z41" s="324"/>
      <c r="AA41" s="324">
        <f t="shared" si="5"/>
        <v>45</v>
      </c>
      <c r="AB41" s="352">
        <f t="shared" si="7"/>
        <v>90</v>
      </c>
    </row>
    <row r="42" spans="1:31" ht="25.5" customHeight="1">
      <c r="A42" s="346" t="s">
        <v>491</v>
      </c>
      <c r="B42" s="322"/>
      <c r="C42" s="322">
        <v>3.8</v>
      </c>
      <c r="D42" s="322"/>
      <c r="E42" s="322"/>
      <c r="F42" s="322"/>
      <c r="G42" s="322"/>
      <c r="H42" s="322"/>
      <c r="I42" s="322"/>
      <c r="J42" s="324">
        <f t="shared" si="8"/>
        <v>3.8</v>
      </c>
      <c r="K42" s="322"/>
      <c r="L42" s="322"/>
      <c r="M42" s="322"/>
      <c r="N42" s="322"/>
      <c r="O42" s="322"/>
      <c r="P42" s="322"/>
      <c r="Q42" s="322"/>
      <c r="R42" s="325">
        <f t="shared" si="9"/>
        <v>0</v>
      </c>
      <c r="S42" s="322"/>
      <c r="T42" s="322"/>
      <c r="U42" s="322"/>
      <c r="V42" s="322"/>
      <c r="W42" s="322"/>
      <c r="X42" s="324">
        <f t="shared" si="10"/>
        <v>0</v>
      </c>
      <c r="Y42" s="322"/>
      <c r="Z42" s="322"/>
      <c r="AA42" s="324">
        <f t="shared" si="5"/>
        <v>0</v>
      </c>
      <c r="AB42" s="352">
        <f t="shared" si="7"/>
        <v>3.8</v>
      </c>
      <c r="AC42" s="366" t="s">
        <v>489</v>
      </c>
      <c r="AD42" s="366" t="s">
        <v>579</v>
      </c>
      <c r="AE42" s="366" t="s">
        <v>513</v>
      </c>
    </row>
    <row r="43" spans="1:31" ht="25.5" customHeight="1">
      <c r="A43" s="346" t="s">
        <v>595</v>
      </c>
      <c r="B43" s="322"/>
      <c r="C43" s="322"/>
      <c r="D43" s="322"/>
      <c r="E43" s="322">
        <v>0.6</v>
      </c>
      <c r="F43" s="322"/>
      <c r="G43" s="322"/>
      <c r="H43" s="322"/>
      <c r="I43" s="322"/>
      <c r="J43" s="324">
        <f t="shared" si="8"/>
        <v>0.6</v>
      </c>
      <c r="K43" s="322"/>
      <c r="L43" s="322"/>
      <c r="M43" s="322"/>
      <c r="N43" s="322"/>
      <c r="O43" s="322"/>
      <c r="P43" s="322"/>
      <c r="Q43" s="322"/>
      <c r="R43" s="325">
        <f t="shared" si="9"/>
        <v>0</v>
      </c>
      <c r="S43" s="322"/>
      <c r="T43" s="322"/>
      <c r="U43" s="322"/>
      <c r="V43" s="322"/>
      <c r="W43" s="322"/>
      <c r="X43" s="324">
        <f t="shared" si="10"/>
        <v>0</v>
      </c>
      <c r="Y43" s="322"/>
      <c r="Z43" s="322"/>
      <c r="AA43" s="324">
        <f t="shared" si="5"/>
        <v>0</v>
      </c>
      <c r="AB43" s="352">
        <f t="shared" si="7"/>
        <v>0.6</v>
      </c>
      <c r="AC43" s="604" t="s">
        <v>585</v>
      </c>
      <c r="AD43" s="605"/>
      <c r="AE43" s="606"/>
    </row>
    <row r="44" spans="1:31" ht="25.5" customHeight="1">
      <c r="A44" s="346" t="s">
        <v>723</v>
      </c>
      <c r="B44" s="322"/>
      <c r="C44" s="322"/>
      <c r="D44" s="322"/>
      <c r="E44" s="322"/>
      <c r="F44" s="322"/>
      <c r="G44" s="322"/>
      <c r="H44" s="322">
        <v>0.8</v>
      </c>
      <c r="I44" s="322"/>
      <c r="J44" s="324">
        <f t="shared" si="8"/>
        <v>0.8</v>
      </c>
      <c r="K44" s="322"/>
      <c r="L44" s="322"/>
      <c r="M44" s="322"/>
      <c r="N44" s="322"/>
      <c r="O44" s="322"/>
      <c r="P44" s="322"/>
      <c r="Q44" s="322"/>
      <c r="R44" s="325">
        <f t="shared" si="9"/>
        <v>0</v>
      </c>
      <c r="S44" s="322"/>
      <c r="T44" s="322"/>
      <c r="U44" s="322"/>
      <c r="V44" s="322"/>
      <c r="W44" s="322"/>
      <c r="X44" s="324">
        <f t="shared" si="10"/>
        <v>0</v>
      </c>
      <c r="Y44" s="322"/>
      <c r="Z44" s="322"/>
      <c r="AA44" s="324">
        <f t="shared" si="5"/>
        <v>0</v>
      </c>
      <c r="AB44" s="352">
        <f t="shared" si="7"/>
        <v>0.8</v>
      </c>
      <c r="AC44" s="485"/>
      <c r="AD44" s="486"/>
      <c r="AE44" s="487"/>
    </row>
    <row r="45" spans="1:31" ht="21" customHeight="1">
      <c r="A45" s="367" t="s">
        <v>586</v>
      </c>
      <c r="B45" s="352">
        <f>B25+B26+B27+B28+B29+B30+B31+B32+B33+B34+B35+B36+B37+B38+B39+B40+B41+B42+B43+B44</f>
        <v>119.64699999999999</v>
      </c>
      <c r="C45" s="352">
        <f aca="true" t="shared" si="11" ref="C45:AB45">C25+C26+C27+C28+C29+C30+C31+C32+C33+C34+C35+C36+C37+C38+C39+C40+C41+C42+C43+C44</f>
        <v>71.1</v>
      </c>
      <c r="D45" s="352">
        <f t="shared" si="11"/>
        <v>5</v>
      </c>
      <c r="E45" s="352">
        <f t="shared" si="11"/>
        <v>0.6</v>
      </c>
      <c r="F45" s="352">
        <f t="shared" si="11"/>
        <v>0</v>
      </c>
      <c r="G45" s="352">
        <f t="shared" si="11"/>
        <v>-29.5</v>
      </c>
      <c r="H45" s="352">
        <f t="shared" si="11"/>
        <v>1.1999999999999986</v>
      </c>
      <c r="I45" s="352">
        <f t="shared" si="11"/>
        <v>-1</v>
      </c>
      <c r="J45" s="352">
        <f t="shared" si="11"/>
        <v>167.047</v>
      </c>
      <c r="K45" s="352">
        <f t="shared" si="11"/>
        <v>200.141</v>
      </c>
      <c r="L45" s="352">
        <f t="shared" si="11"/>
        <v>101.295</v>
      </c>
      <c r="M45" s="352">
        <f t="shared" si="11"/>
        <v>0</v>
      </c>
      <c r="N45" s="352">
        <f t="shared" si="11"/>
        <v>0</v>
      </c>
      <c r="O45" s="352">
        <f t="shared" si="11"/>
        <v>8.637</v>
      </c>
      <c r="P45" s="352">
        <f t="shared" si="11"/>
        <v>0</v>
      </c>
      <c r="Q45" s="352">
        <f t="shared" si="11"/>
        <v>95.5</v>
      </c>
      <c r="R45" s="352">
        <f t="shared" si="11"/>
        <v>405.573</v>
      </c>
      <c r="S45" s="352">
        <f t="shared" si="11"/>
        <v>0</v>
      </c>
      <c r="T45" s="352">
        <f t="shared" si="11"/>
        <v>656</v>
      </c>
      <c r="U45" s="352">
        <f t="shared" si="11"/>
        <v>0</v>
      </c>
      <c r="V45" s="352">
        <f t="shared" si="11"/>
        <v>0</v>
      </c>
      <c r="W45" s="352">
        <f t="shared" si="11"/>
        <v>538</v>
      </c>
      <c r="X45" s="352">
        <f t="shared" si="11"/>
        <v>1194</v>
      </c>
      <c r="Y45" s="352">
        <f t="shared" si="11"/>
        <v>87.1</v>
      </c>
      <c r="Z45" s="352">
        <f t="shared" si="11"/>
        <v>-15</v>
      </c>
      <c r="AA45" s="352">
        <f t="shared" si="11"/>
        <v>72.1</v>
      </c>
      <c r="AB45" s="352">
        <f t="shared" si="11"/>
        <v>1838.7199999999996</v>
      </c>
      <c r="AC45" s="368">
        <f>B45+C45++K45+L45+S45+Y45+Y11-C40</f>
        <v>606.183</v>
      </c>
      <c r="AD45" s="368">
        <f>B45+C45+D45+K45+L45+S45+Y45+Y11</f>
        <v>611.183</v>
      </c>
      <c r="AE45" s="352">
        <f>B45+C45+D45+K45+L45+S45+T45+Y11+Y45</f>
        <v>1267.183</v>
      </c>
    </row>
    <row r="46" spans="1:29" ht="11.25">
      <c r="A46" s="369" t="s">
        <v>587</v>
      </c>
      <c r="B46" s="370">
        <f aca="true" t="shared" si="12" ref="B46:Q46">B23+B45</f>
        <v>127.347</v>
      </c>
      <c r="C46" s="371">
        <f t="shared" si="12"/>
        <v>132.2</v>
      </c>
      <c r="D46" s="372">
        <f t="shared" si="12"/>
        <v>61.839</v>
      </c>
      <c r="E46" s="372">
        <f t="shared" si="12"/>
        <v>0.6</v>
      </c>
      <c r="F46" s="372">
        <f t="shared" si="12"/>
        <v>0.5</v>
      </c>
      <c r="G46" s="372">
        <f t="shared" si="12"/>
        <v>0</v>
      </c>
      <c r="H46" s="372">
        <f t="shared" si="12"/>
        <v>1.3999999999999986</v>
      </c>
      <c r="I46" s="372">
        <f t="shared" si="12"/>
        <v>-1</v>
      </c>
      <c r="J46" s="372">
        <f t="shared" si="12"/>
        <v>322.88599999999997</v>
      </c>
      <c r="K46" s="371">
        <f t="shared" si="12"/>
        <v>225.141</v>
      </c>
      <c r="L46" s="372">
        <f t="shared" si="12"/>
        <v>309.464</v>
      </c>
      <c r="M46" s="372">
        <f t="shared" si="12"/>
        <v>63.894000000000005</v>
      </c>
      <c r="N46" s="373">
        <f t="shared" si="12"/>
        <v>0</v>
      </c>
      <c r="O46" s="372">
        <f t="shared" si="12"/>
        <v>149.581</v>
      </c>
      <c r="P46" s="372">
        <f t="shared" si="12"/>
        <v>109.633</v>
      </c>
      <c r="Q46" s="372">
        <f t="shared" si="12"/>
        <v>95.5</v>
      </c>
      <c r="R46" s="325">
        <f>K46+L46+M46+N46+O46+P46</f>
        <v>857.7130000000001</v>
      </c>
      <c r="S46" s="373">
        <f aca="true" t="shared" si="13" ref="S46:AA46">S23+S45</f>
        <v>334.2</v>
      </c>
      <c r="T46" s="373">
        <f t="shared" si="13"/>
        <v>656</v>
      </c>
      <c r="U46" s="373">
        <f t="shared" si="13"/>
        <v>82.8</v>
      </c>
      <c r="V46" s="373">
        <f t="shared" si="13"/>
        <v>81.7</v>
      </c>
      <c r="W46" s="373">
        <f t="shared" si="13"/>
        <v>538</v>
      </c>
      <c r="X46" s="374">
        <f t="shared" si="13"/>
        <v>1692.7</v>
      </c>
      <c r="Y46" s="373">
        <f t="shared" si="13"/>
        <v>222.1</v>
      </c>
      <c r="Z46" s="373">
        <f t="shared" si="13"/>
        <v>14.100000000000001</v>
      </c>
      <c r="AA46" s="373">
        <f t="shared" si="13"/>
        <v>236.2</v>
      </c>
      <c r="AB46" s="375">
        <f>AB23+AB45</f>
        <v>3204.999</v>
      </c>
      <c r="AC46" s="376"/>
    </row>
    <row r="47" spans="1:28" ht="11.25">
      <c r="A47" s="377" t="s">
        <v>101</v>
      </c>
      <c r="B47" s="610" t="s">
        <v>563</v>
      </c>
      <c r="C47" s="611"/>
      <c r="D47" s="611"/>
      <c r="E47" s="611"/>
      <c r="F47" s="611"/>
      <c r="G47" s="611"/>
      <c r="H47" s="611"/>
      <c r="I47" s="611"/>
      <c r="J47" s="612"/>
      <c r="K47" s="610" t="s">
        <v>570</v>
      </c>
      <c r="L47" s="611"/>
      <c r="M47" s="611"/>
      <c r="N47" s="611"/>
      <c r="O47" s="611"/>
      <c r="P47" s="611"/>
      <c r="Q47" s="611"/>
      <c r="R47" s="612"/>
      <c r="S47" s="610" t="s">
        <v>571</v>
      </c>
      <c r="T47" s="611"/>
      <c r="U47" s="611"/>
      <c r="V47" s="611"/>
      <c r="W47" s="611"/>
      <c r="X47" s="612"/>
      <c r="Y47" s="613" t="s">
        <v>572</v>
      </c>
      <c r="Z47" s="614"/>
      <c r="AA47" s="614"/>
      <c r="AB47" s="615"/>
    </row>
    <row r="48" spans="1:28" ht="11.25">
      <c r="A48" s="378" t="s">
        <v>588</v>
      </c>
      <c r="B48" s="324"/>
      <c r="C48" s="322"/>
      <c r="D48" s="322"/>
      <c r="E48" s="322"/>
      <c r="F48" s="322"/>
      <c r="G48" s="322"/>
      <c r="H48" s="322"/>
      <c r="I48" s="322"/>
      <c r="J48" s="324">
        <f>B48+C48+D48+E48</f>
        <v>0</v>
      </c>
      <c r="K48" s="325">
        <v>28.014</v>
      </c>
      <c r="L48" s="322"/>
      <c r="M48" s="322"/>
      <c r="N48" s="322"/>
      <c r="O48" s="322"/>
      <c r="P48" s="322"/>
      <c r="Q48" s="322"/>
      <c r="R48" s="325">
        <f>K48+L48+M48+N48+O48+P48</f>
        <v>28.014</v>
      </c>
      <c r="S48" s="322"/>
      <c r="T48" s="322"/>
      <c r="U48" s="322"/>
      <c r="V48" s="322"/>
      <c r="W48" s="322"/>
      <c r="X48" s="353">
        <f>S48+T48+U48</f>
        <v>0</v>
      </c>
      <c r="Y48" s="322"/>
      <c r="Z48" s="322"/>
      <c r="AA48" s="322"/>
      <c r="AB48" s="352">
        <f>J48+R48+X48+Y48</f>
        <v>28.014</v>
      </c>
    </row>
    <row r="49" spans="1:28" ht="11.25">
      <c r="A49" s="617" t="s">
        <v>589</v>
      </c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8"/>
    </row>
    <row r="50" spans="1:28" ht="11.25">
      <c r="A50" s="316" t="s">
        <v>590</v>
      </c>
      <c r="B50" s="324"/>
      <c r="C50" s="322"/>
      <c r="D50" s="322"/>
      <c r="E50" s="322"/>
      <c r="F50" s="322"/>
      <c r="G50" s="322"/>
      <c r="H50" s="322"/>
      <c r="I50" s="322"/>
      <c r="J50" s="324">
        <f>B50+C50+D50+E50</f>
        <v>0</v>
      </c>
      <c r="K50" s="329">
        <v>12</v>
      </c>
      <c r="L50" s="322"/>
      <c r="M50" s="322"/>
      <c r="N50" s="322">
        <v>2.498</v>
      </c>
      <c r="O50" s="322"/>
      <c r="P50" s="322"/>
      <c r="Q50" s="322">
        <v>7.3</v>
      </c>
      <c r="R50" s="325">
        <f>K50+L50+M50+N50+O50+P50+Q50</f>
        <v>21.798000000000002</v>
      </c>
      <c r="S50" s="322"/>
      <c r="T50" s="322"/>
      <c r="U50" s="322"/>
      <c r="V50" s="322"/>
      <c r="W50" s="322"/>
      <c r="X50" s="353">
        <f>S50+T50+U50</f>
        <v>0</v>
      </c>
      <c r="Y50" s="322"/>
      <c r="Z50" s="322"/>
      <c r="AA50" s="322"/>
      <c r="AB50" s="352">
        <f>J50+R50+X50+Y50</f>
        <v>21.798000000000002</v>
      </c>
    </row>
    <row r="51" spans="1:28" ht="26.25" customHeight="1">
      <c r="A51" s="389" t="s">
        <v>102</v>
      </c>
      <c r="B51" s="379"/>
      <c r="C51" s="380"/>
      <c r="D51" s="380"/>
      <c r="E51" s="380"/>
      <c r="F51" s="380"/>
      <c r="G51" s="380"/>
      <c r="H51" s="380"/>
      <c r="I51" s="380"/>
      <c r="J51" s="381"/>
      <c r="K51" s="382"/>
      <c r="L51" s="380"/>
      <c r="M51" s="380"/>
      <c r="N51" s="380"/>
      <c r="O51" s="380"/>
      <c r="P51" s="380"/>
      <c r="Q51" s="380"/>
      <c r="R51" s="382"/>
      <c r="S51" s="380"/>
      <c r="T51" s="380"/>
      <c r="U51" s="380"/>
      <c r="V51" s="380"/>
      <c r="W51" s="380"/>
      <c r="X51" s="383"/>
      <c r="Y51" s="380"/>
      <c r="Z51" s="384"/>
      <c r="AA51" s="384"/>
      <c r="AB51" s="385"/>
    </row>
    <row r="52" spans="1:28" ht="11.25">
      <c r="A52" s="316" t="s">
        <v>591</v>
      </c>
      <c r="B52" s="390"/>
      <c r="C52" s="391"/>
      <c r="D52" s="391"/>
      <c r="E52" s="391"/>
      <c r="F52" s="391"/>
      <c r="G52" s="391"/>
      <c r="H52" s="391"/>
      <c r="I52" s="391"/>
      <c r="J52" s="390">
        <f>B52+C52+D52+E52</f>
        <v>0</v>
      </c>
      <c r="K52" s="392">
        <v>36.1</v>
      </c>
      <c r="L52" s="391"/>
      <c r="M52" s="391"/>
      <c r="N52" s="391"/>
      <c r="O52" s="391"/>
      <c r="P52" s="391"/>
      <c r="Q52" s="391">
        <v>14.1</v>
      </c>
      <c r="R52" s="435">
        <f>K52+L52+M52+N52+O52+P52+Q52</f>
        <v>50.2</v>
      </c>
      <c r="S52" s="391"/>
      <c r="T52" s="391"/>
      <c r="U52" s="391"/>
      <c r="V52" s="391"/>
      <c r="W52" s="391"/>
      <c r="X52" s="393">
        <f>S52+T52+U52</f>
        <v>0</v>
      </c>
      <c r="Y52" s="391"/>
      <c r="Z52" s="322"/>
      <c r="AA52" s="322"/>
      <c r="AB52" s="352">
        <f>J52+R52+X52+Y52</f>
        <v>50.2</v>
      </c>
    </row>
    <row r="53" spans="1:28" ht="11.25">
      <c r="A53" s="315" t="s">
        <v>692</v>
      </c>
      <c r="B53" s="390"/>
      <c r="C53" s="391"/>
      <c r="D53" s="391"/>
      <c r="E53" s="391"/>
      <c r="F53" s="391"/>
      <c r="G53" s="391"/>
      <c r="H53" s="391"/>
      <c r="I53" s="391"/>
      <c r="J53" s="390">
        <f>B53+C53+D53+E53</f>
        <v>0</v>
      </c>
      <c r="K53" s="392">
        <v>17.4</v>
      </c>
      <c r="L53" s="391"/>
      <c r="M53" s="391"/>
      <c r="N53" s="391"/>
      <c r="O53" s="391"/>
      <c r="P53" s="435"/>
      <c r="Q53" s="435">
        <v>-5.7</v>
      </c>
      <c r="R53" s="435">
        <f>K53+L53+M53+N53+O53+P53+Q53</f>
        <v>11.7</v>
      </c>
      <c r="S53" s="391"/>
      <c r="T53" s="391"/>
      <c r="U53" s="391"/>
      <c r="V53" s="391"/>
      <c r="W53" s="391"/>
      <c r="X53" s="393">
        <f>S53+T53+U53</f>
        <v>0</v>
      </c>
      <c r="Y53" s="391"/>
      <c r="Z53" s="391"/>
      <c r="AA53" s="391"/>
      <c r="AB53" s="352">
        <f>J53+R53+X53+Y53</f>
        <v>11.7</v>
      </c>
    </row>
    <row r="54" spans="1:28" ht="18" customHeight="1">
      <c r="A54" s="346" t="s">
        <v>724</v>
      </c>
      <c r="B54" s="386"/>
      <c r="C54" s="387"/>
      <c r="D54" s="387"/>
      <c r="E54" s="387"/>
      <c r="F54" s="387"/>
      <c r="G54" s="387"/>
      <c r="H54" s="387"/>
      <c r="I54" s="387"/>
      <c r="J54" s="386">
        <f>B54+C54+D54+E54</f>
        <v>0</v>
      </c>
      <c r="K54" s="394"/>
      <c r="L54" s="387"/>
      <c r="M54" s="387"/>
      <c r="N54" s="387"/>
      <c r="O54" s="387"/>
      <c r="P54" s="435">
        <v>13.795</v>
      </c>
      <c r="Q54" s="387"/>
      <c r="R54" s="435">
        <f>K54+L54+M54+N54+O54+P54+Q54</f>
        <v>13.795</v>
      </c>
      <c r="S54" s="388"/>
      <c r="T54" s="388"/>
      <c r="U54" s="388"/>
      <c r="V54" s="388"/>
      <c r="W54" s="388"/>
      <c r="X54" s="395">
        <f>S54+T54+U54</f>
        <v>0</v>
      </c>
      <c r="Y54" s="388"/>
      <c r="Z54" s="388"/>
      <c r="AA54" s="388"/>
      <c r="AB54" s="352">
        <f>J54+R54+X54+Y54</f>
        <v>13.795</v>
      </c>
    </row>
    <row r="55" spans="1:28" ht="11.25">
      <c r="A55" s="349" t="s">
        <v>592</v>
      </c>
      <c r="B55" s="352">
        <f>B46+B48+B50+B52+B53+B54+B7</f>
        <v>131.047</v>
      </c>
      <c r="C55" s="347">
        <f aca="true" t="shared" si="14" ref="C55:AB55">C46+C48+C50+C52+C53+C54+C7</f>
        <v>132.2</v>
      </c>
      <c r="D55" s="352">
        <f t="shared" si="14"/>
        <v>61.839</v>
      </c>
      <c r="E55" s="347">
        <f t="shared" si="14"/>
        <v>0.6</v>
      </c>
      <c r="F55" s="347">
        <f t="shared" si="14"/>
        <v>0.5</v>
      </c>
      <c r="G55" s="347">
        <f t="shared" si="14"/>
        <v>0</v>
      </c>
      <c r="H55" s="347"/>
      <c r="I55" s="347"/>
      <c r="J55" s="352">
        <f>J46+J48+J50+J52+J53+J54+J7</f>
        <v>326.58599999999996</v>
      </c>
      <c r="K55" s="347">
        <f t="shared" si="14"/>
        <v>470.255</v>
      </c>
      <c r="L55" s="352">
        <f t="shared" si="14"/>
        <v>309.464</v>
      </c>
      <c r="M55" s="352">
        <f t="shared" si="14"/>
        <v>63.894000000000005</v>
      </c>
      <c r="N55" s="352">
        <f t="shared" si="14"/>
        <v>2.498</v>
      </c>
      <c r="O55" s="352">
        <f t="shared" si="14"/>
        <v>149.581</v>
      </c>
      <c r="P55" s="352">
        <f t="shared" si="14"/>
        <v>123.428</v>
      </c>
      <c r="Q55" s="352">
        <f t="shared" si="14"/>
        <v>-29.400000000000006</v>
      </c>
      <c r="R55" s="352">
        <f t="shared" si="14"/>
        <v>1134.8200000000002</v>
      </c>
      <c r="S55" s="347">
        <f t="shared" si="14"/>
        <v>334.2</v>
      </c>
      <c r="T55" s="347">
        <f t="shared" si="14"/>
        <v>656</v>
      </c>
      <c r="U55" s="347">
        <f t="shared" si="14"/>
        <v>82.8</v>
      </c>
      <c r="V55" s="347">
        <f t="shared" si="14"/>
        <v>81.7</v>
      </c>
      <c r="W55" s="353">
        <f t="shared" si="14"/>
        <v>538</v>
      </c>
      <c r="X55" s="347">
        <f t="shared" si="14"/>
        <v>1692.7</v>
      </c>
      <c r="Y55" s="396">
        <f t="shared" si="14"/>
        <v>260</v>
      </c>
      <c r="Z55" s="396">
        <f t="shared" si="14"/>
        <v>0</v>
      </c>
      <c r="AA55" s="396">
        <f t="shared" si="14"/>
        <v>260</v>
      </c>
      <c r="AB55" s="397">
        <f t="shared" si="14"/>
        <v>3523.705999999999</v>
      </c>
    </row>
    <row r="56" spans="1:24" ht="11.25">
      <c r="A56" s="398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</row>
    <row r="57" ht="11.25">
      <c r="A57" s="400" t="s">
        <v>500</v>
      </c>
    </row>
    <row r="58" spans="1:11" ht="22.5">
      <c r="A58" s="346" t="s">
        <v>503</v>
      </c>
      <c r="B58" s="401">
        <v>101.295</v>
      </c>
      <c r="C58" s="402" t="s">
        <v>501</v>
      </c>
      <c r="D58" s="402"/>
      <c r="E58" s="402"/>
      <c r="F58" s="402"/>
      <c r="G58" s="402"/>
      <c r="H58" s="402"/>
      <c r="I58" s="402"/>
      <c r="J58" s="403">
        <f>SUM(B58+D58)</f>
        <v>101.295</v>
      </c>
      <c r="K58" s="315"/>
    </row>
    <row r="59" spans="1:11" ht="39.75" customHeight="1">
      <c r="A59" s="346" t="s">
        <v>502</v>
      </c>
      <c r="B59" s="404">
        <v>2.512</v>
      </c>
      <c r="C59" s="402" t="s">
        <v>501</v>
      </c>
      <c r="D59" s="402">
        <v>4.616</v>
      </c>
      <c r="E59" s="339"/>
      <c r="F59" s="339"/>
      <c r="G59" s="339"/>
      <c r="H59" s="484"/>
      <c r="I59" s="484"/>
      <c r="J59" s="405">
        <f>SUM(B59+D59)</f>
        <v>7.128</v>
      </c>
      <c r="K59" s="315"/>
    </row>
    <row r="60" spans="1:11" ht="22.5" customHeight="1">
      <c r="A60" s="346" t="s">
        <v>497</v>
      </c>
      <c r="B60" s="406">
        <v>2.5</v>
      </c>
      <c r="C60" s="402" t="s">
        <v>501</v>
      </c>
      <c r="D60" s="402"/>
      <c r="E60" s="339"/>
      <c r="F60" s="339"/>
      <c r="G60" s="339"/>
      <c r="H60" s="484"/>
      <c r="I60" s="484"/>
      <c r="J60" s="405">
        <f>SUM(B60+D60)</f>
        <v>2.5</v>
      </c>
      <c r="K60" s="407"/>
    </row>
    <row r="61" spans="1:11" ht="22.5">
      <c r="A61" s="346" t="s">
        <v>494</v>
      </c>
      <c r="B61" s="406">
        <v>22.793</v>
      </c>
      <c r="C61" s="402" t="s">
        <v>501</v>
      </c>
      <c r="D61" s="408">
        <v>52.223</v>
      </c>
      <c r="E61" s="409"/>
      <c r="F61" s="409"/>
      <c r="G61" s="409"/>
      <c r="H61" s="409"/>
      <c r="I61" s="409"/>
      <c r="J61" s="405">
        <f>SUM(B61+D61)</f>
        <v>75.01599999999999</v>
      </c>
      <c r="K61" s="407"/>
    </row>
    <row r="62" spans="1:10" ht="18.75" customHeight="1">
      <c r="A62" s="410" t="s">
        <v>508</v>
      </c>
      <c r="B62" s="411">
        <f>SUM(B58:B61)</f>
        <v>129.1</v>
      </c>
      <c r="C62" s="411"/>
      <c r="D62" s="412">
        <f>SUM(D58:D61)</f>
        <v>56.839</v>
      </c>
      <c r="E62" s="412"/>
      <c r="F62" s="412"/>
      <c r="G62" s="412"/>
      <c r="H62" s="412"/>
      <c r="I62" s="412"/>
      <c r="J62" s="411">
        <f>SUM(J58:J61)</f>
        <v>185.939</v>
      </c>
    </row>
    <row r="63" spans="1:10" ht="11.25" hidden="1">
      <c r="A63" s="315"/>
      <c r="B63" s="413"/>
      <c r="C63" s="315"/>
      <c r="D63" s="315"/>
      <c r="E63" s="315"/>
      <c r="F63" s="315"/>
      <c r="G63" s="315"/>
      <c r="H63" s="315"/>
      <c r="I63" s="315"/>
      <c r="J63" s="315"/>
    </row>
    <row r="64" spans="1:10" ht="11.25">
      <c r="A64" s="414"/>
      <c r="B64" s="415"/>
      <c r="C64" s="416"/>
      <c r="D64" s="416"/>
      <c r="E64" s="416"/>
      <c r="F64" s="416"/>
      <c r="G64" s="416"/>
      <c r="H64" s="416"/>
      <c r="I64" s="416"/>
      <c r="J64" s="417"/>
    </row>
    <row r="65" spans="1:9" ht="11.25">
      <c r="A65" s="418"/>
      <c r="B65" s="418"/>
      <c r="C65" s="416"/>
      <c r="D65" s="416"/>
      <c r="E65" s="416"/>
      <c r="F65" s="416"/>
      <c r="G65" s="416"/>
      <c r="H65" s="416"/>
      <c r="I65" s="416"/>
    </row>
    <row r="66" spans="1:10" ht="35.25" customHeight="1">
      <c r="A66" s="414"/>
      <c r="B66" s="315"/>
      <c r="C66" s="315"/>
      <c r="D66" s="315"/>
      <c r="E66" s="315"/>
      <c r="F66" s="315"/>
      <c r="G66" s="315"/>
      <c r="H66" s="315"/>
      <c r="I66" s="315"/>
      <c r="J66" s="419"/>
    </row>
  </sheetData>
  <sheetProtection/>
  <mergeCells count="21">
    <mergeCell ref="S8:X8"/>
    <mergeCell ref="Y24:AB24"/>
    <mergeCell ref="A49:AB49"/>
    <mergeCell ref="A1:X1"/>
    <mergeCell ref="B2:AB2"/>
    <mergeCell ref="B4:J4"/>
    <mergeCell ref="K4:R4"/>
    <mergeCell ref="S4:X4"/>
    <mergeCell ref="Y4:AB4"/>
    <mergeCell ref="B8:J8"/>
    <mergeCell ref="K8:R8"/>
    <mergeCell ref="AC43:AE43"/>
    <mergeCell ref="Y8:AB8"/>
    <mergeCell ref="B47:J47"/>
    <mergeCell ref="K47:R47"/>
    <mergeCell ref="S47:X47"/>
    <mergeCell ref="Y47:AB47"/>
    <mergeCell ref="AC19:AF19"/>
    <mergeCell ref="B24:J24"/>
    <mergeCell ref="K24:R24"/>
    <mergeCell ref="S24:X24"/>
  </mergeCells>
  <printOptions/>
  <pageMargins left="0" right="0" top="0.15748031496062992" bottom="0.35433070866141736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K28" sqref="K28"/>
    </sheetView>
  </sheetViews>
  <sheetFormatPr defaultColWidth="9.140625" defaultRowHeight="12.75"/>
  <cols>
    <col min="1" max="1" width="3.28125" style="455" customWidth="1"/>
    <col min="2" max="2" width="6.00390625" style="455" customWidth="1"/>
    <col min="3" max="3" width="37.28125" style="455" customWidth="1"/>
    <col min="4" max="4" width="9.421875" style="455" customWidth="1"/>
    <col min="5" max="5" width="10.7109375" style="2" customWidth="1"/>
    <col min="6" max="7" width="10.140625" style="455" customWidth="1"/>
    <col min="8" max="16384" width="9.140625" style="455" customWidth="1"/>
  </cols>
  <sheetData>
    <row r="1" spans="1:7" ht="15.75">
      <c r="A1" s="454"/>
      <c r="E1" s="526" t="s">
        <v>506</v>
      </c>
      <c r="F1" s="526"/>
      <c r="G1" s="526"/>
    </row>
    <row r="2" spans="5:7" ht="12.75">
      <c r="E2" s="527" t="s">
        <v>712</v>
      </c>
      <c r="F2" s="527"/>
      <c r="G2" s="527"/>
    </row>
    <row r="3" spans="2:7" ht="15.75">
      <c r="B3" s="454"/>
      <c r="C3" s="456"/>
      <c r="D3" s="456"/>
      <c r="E3" s="528" t="s">
        <v>373</v>
      </c>
      <c r="F3" s="528"/>
      <c r="G3" s="528"/>
    </row>
    <row r="4" spans="2:6" ht="15.75">
      <c r="B4" s="454"/>
      <c r="E4" s="528" t="s">
        <v>636</v>
      </c>
      <c r="F4" s="528"/>
    </row>
    <row r="5" ht="15.75">
      <c r="B5" s="454"/>
    </row>
    <row r="6" spans="1:7" ht="15.75">
      <c r="A6" s="457"/>
      <c r="C6" s="529" t="s">
        <v>637</v>
      </c>
      <c r="D6" s="529"/>
      <c r="E6" s="529"/>
      <c r="F6" s="529"/>
      <c r="G6" s="529"/>
    </row>
    <row r="7" spans="1:7" ht="15.75">
      <c r="A7" s="454"/>
      <c r="B7" s="529" t="s">
        <v>638</v>
      </c>
      <c r="C7" s="529"/>
      <c r="D7" s="529"/>
      <c r="E7" s="529"/>
      <c r="F7" s="529"/>
      <c r="G7" s="529"/>
    </row>
    <row r="8" spans="1:11" ht="15.75">
      <c r="A8" s="458"/>
      <c r="C8" s="530" t="s">
        <v>639</v>
      </c>
      <c r="D8" s="530"/>
      <c r="E8" s="530"/>
      <c r="F8" s="530"/>
      <c r="G8" s="530"/>
      <c r="H8" s="530"/>
      <c r="I8" s="530"/>
      <c r="J8" s="530"/>
      <c r="K8" s="530"/>
    </row>
    <row r="9" spans="2:7" ht="15.75">
      <c r="B9" s="459"/>
      <c r="F9" s="531" t="s">
        <v>561</v>
      </c>
      <c r="G9" s="531"/>
    </row>
    <row r="10" spans="2:7" ht="30.75" customHeight="1">
      <c r="B10" s="532" t="s">
        <v>640</v>
      </c>
      <c r="C10" s="533" t="s">
        <v>641</v>
      </c>
      <c r="D10" s="534" t="s">
        <v>0</v>
      </c>
      <c r="E10" s="537" t="s">
        <v>642</v>
      </c>
      <c r="F10" s="533" t="s">
        <v>643</v>
      </c>
      <c r="G10" s="533" t="s">
        <v>150</v>
      </c>
    </row>
    <row r="11" spans="2:7" ht="17.25" customHeight="1">
      <c r="B11" s="532"/>
      <c r="C11" s="533"/>
      <c r="D11" s="535"/>
      <c r="E11" s="537"/>
      <c r="F11" s="533"/>
      <c r="G11" s="533"/>
    </row>
    <row r="12" spans="2:7" ht="18.75" customHeight="1">
      <c r="B12" s="532"/>
      <c r="C12" s="533"/>
      <c r="D12" s="535"/>
      <c r="E12" s="537"/>
      <c r="F12" s="533"/>
      <c r="G12" s="533"/>
    </row>
    <row r="13" spans="2:7" ht="21" customHeight="1">
      <c r="B13" s="532"/>
      <c r="C13" s="533"/>
      <c r="D13" s="536"/>
      <c r="E13" s="537"/>
      <c r="F13" s="533"/>
      <c r="G13" s="533"/>
    </row>
    <row r="14" spans="2:7" ht="21" customHeight="1">
      <c r="B14" s="460" t="s">
        <v>12</v>
      </c>
      <c r="C14" s="461" t="s">
        <v>644</v>
      </c>
      <c r="D14" s="462">
        <f>E14+F14+G14</f>
        <v>74.2</v>
      </c>
      <c r="E14" s="463">
        <f>E15+E16+E17</f>
        <v>71.2</v>
      </c>
      <c r="F14" s="463">
        <f>F15+F16+F17</f>
        <v>3</v>
      </c>
      <c r="G14" s="463">
        <f>G15+G16+G17</f>
        <v>0</v>
      </c>
    </row>
    <row r="15" spans="2:7" ht="21" customHeight="1">
      <c r="B15" s="464" t="s">
        <v>13</v>
      </c>
      <c r="C15" s="44" t="s">
        <v>459</v>
      </c>
      <c r="D15" s="465">
        <f>E15+F15+G15</f>
        <v>60</v>
      </c>
      <c r="E15" s="465">
        <v>60</v>
      </c>
      <c r="F15" s="465"/>
      <c r="G15" s="465"/>
    </row>
    <row r="16" spans="2:7" ht="21" customHeight="1">
      <c r="B16" s="464" t="s">
        <v>14</v>
      </c>
      <c r="C16" s="44" t="s">
        <v>485</v>
      </c>
      <c r="D16" s="465">
        <f aca="true" t="shared" si="0" ref="D16:D31">E16+F16+G16</f>
        <v>10</v>
      </c>
      <c r="E16" s="465">
        <v>7</v>
      </c>
      <c r="F16" s="465">
        <v>3</v>
      </c>
      <c r="G16" s="465"/>
    </row>
    <row r="17" spans="2:7" ht="20.25" customHeight="1">
      <c r="B17" s="466" t="s">
        <v>15</v>
      </c>
      <c r="C17" s="44" t="s">
        <v>4</v>
      </c>
      <c r="D17" s="465">
        <f t="shared" si="0"/>
        <v>4.2</v>
      </c>
      <c r="E17" s="465">
        <v>4.2</v>
      </c>
      <c r="F17" s="9"/>
      <c r="G17" s="9"/>
    </row>
    <row r="18" spans="2:7" ht="29.25" customHeight="1">
      <c r="B18" s="466" t="s">
        <v>17</v>
      </c>
      <c r="C18" s="467" t="s">
        <v>246</v>
      </c>
      <c r="D18" s="463">
        <f t="shared" si="0"/>
        <v>17.4</v>
      </c>
      <c r="E18" s="436"/>
      <c r="F18" s="465">
        <v>17.4</v>
      </c>
      <c r="G18" s="9"/>
    </row>
    <row r="19" spans="2:7" ht="20.25" customHeight="1">
      <c r="B19" s="466" t="s">
        <v>19</v>
      </c>
      <c r="C19" s="468" t="s">
        <v>416</v>
      </c>
      <c r="D19" s="463">
        <f t="shared" si="0"/>
        <v>61</v>
      </c>
      <c r="E19" s="465"/>
      <c r="F19" s="465">
        <v>61</v>
      </c>
      <c r="G19" s="465"/>
    </row>
    <row r="20" spans="2:7" ht="20.25" customHeight="1">
      <c r="B20" s="466" t="s">
        <v>21</v>
      </c>
      <c r="C20" s="468" t="s">
        <v>1</v>
      </c>
      <c r="D20" s="463">
        <f t="shared" si="0"/>
        <v>8.2</v>
      </c>
      <c r="E20" s="465"/>
      <c r="F20" s="465"/>
      <c r="G20" s="465">
        <v>8.2</v>
      </c>
    </row>
    <row r="21" spans="2:7" ht="20.25" customHeight="1">
      <c r="B21" s="469" t="s">
        <v>24</v>
      </c>
      <c r="C21" s="470" t="s">
        <v>645</v>
      </c>
      <c r="D21" s="463">
        <f>D22+D23+D24+D25+D26</f>
        <v>11.899999999999999</v>
      </c>
      <c r="E21" s="463">
        <f>E22+E23+E24+E25+E26</f>
        <v>1.2</v>
      </c>
      <c r="F21" s="463">
        <f>F22+F23+F24+F25+F26</f>
        <v>0</v>
      </c>
      <c r="G21" s="463">
        <f>G22+G23+G24+G25+G26</f>
        <v>10.7</v>
      </c>
    </row>
    <row r="22" spans="2:7" ht="17.25" customHeight="1">
      <c r="B22" s="471" t="s">
        <v>25</v>
      </c>
      <c r="C22" s="472" t="s">
        <v>50</v>
      </c>
      <c r="D22" s="465">
        <f t="shared" si="0"/>
        <v>0.2</v>
      </c>
      <c r="E22" s="465"/>
      <c r="F22" s="465"/>
      <c r="G22" s="465">
        <v>0.2</v>
      </c>
    </row>
    <row r="23" spans="2:7" ht="18" customHeight="1">
      <c r="B23" s="471" t="s">
        <v>646</v>
      </c>
      <c r="C23" s="472" t="s">
        <v>55</v>
      </c>
      <c r="D23" s="465">
        <f t="shared" si="0"/>
        <v>0.9</v>
      </c>
      <c r="E23" s="465"/>
      <c r="F23" s="465"/>
      <c r="G23" s="465">
        <v>0.9</v>
      </c>
    </row>
    <row r="24" spans="2:7" ht="18" customHeight="1">
      <c r="B24" s="471" t="s">
        <v>647</v>
      </c>
      <c r="C24" s="44" t="s">
        <v>59</v>
      </c>
      <c r="D24" s="465">
        <f t="shared" si="0"/>
        <v>9.299999999999999</v>
      </c>
      <c r="E24" s="465">
        <v>1.2</v>
      </c>
      <c r="F24" s="465"/>
      <c r="G24" s="465">
        <v>8.1</v>
      </c>
    </row>
    <row r="25" spans="2:7" ht="17.25" customHeight="1">
      <c r="B25" s="460" t="s">
        <v>648</v>
      </c>
      <c r="C25" s="473" t="s">
        <v>6</v>
      </c>
      <c r="D25" s="465">
        <f t="shared" si="0"/>
        <v>0.3</v>
      </c>
      <c r="E25" s="465"/>
      <c r="F25" s="465"/>
      <c r="G25" s="465">
        <v>0.3</v>
      </c>
    </row>
    <row r="26" spans="2:7" ht="17.25" customHeight="1">
      <c r="B26" s="464" t="s">
        <v>649</v>
      </c>
      <c r="C26" s="472" t="s">
        <v>7</v>
      </c>
      <c r="D26" s="465">
        <f t="shared" si="0"/>
        <v>1.2</v>
      </c>
      <c r="E26" s="465"/>
      <c r="F26" s="465"/>
      <c r="G26" s="465">
        <v>1.2</v>
      </c>
    </row>
    <row r="27" spans="2:7" ht="17.25" customHeight="1">
      <c r="B27" s="464" t="s">
        <v>26</v>
      </c>
      <c r="C27" s="468" t="s">
        <v>650</v>
      </c>
      <c r="D27" s="462">
        <f>D28+D29+D30+D31</f>
        <v>14.3</v>
      </c>
      <c r="E27" s="463">
        <f>E28+E29+E30+E31</f>
        <v>14.3</v>
      </c>
      <c r="F27" s="463">
        <f>F28+F29+F30+F31</f>
        <v>0</v>
      </c>
      <c r="G27" s="463">
        <f>G28+G29+G30+G31</f>
        <v>0</v>
      </c>
    </row>
    <row r="28" spans="2:7" ht="33" customHeight="1">
      <c r="B28" s="466" t="s">
        <v>27</v>
      </c>
      <c r="C28" s="472" t="s">
        <v>332</v>
      </c>
      <c r="D28" s="465">
        <f t="shared" si="0"/>
        <v>0.7</v>
      </c>
      <c r="E28" s="465">
        <v>0.7</v>
      </c>
      <c r="F28" s="9"/>
      <c r="G28" s="9"/>
    </row>
    <row r="29" spans="2:7" ht="34.5" customHeight="1">
      <c r="B29" s="466" t="s">
        <v>520</v>
      </c>
      <c r="C29" s="44" t="s">
        <v>5</v>
      </c>
      <c r="D29" s="465">
        <f t="shared" si="0"/>
        <v>4.8</v>
      </c>
      <c r="E29" s="465">
        <v>4.8</v>
      </c>
      <c r="F29" s="9"/>
      <c r="G29" s="9"/>
    </row>
    <row r="30" spans="2:7" ht="18" customHeight="1">
      <c r="B30" s="466" t="s">
        <v>521</v>
      </c>
      <c r="C30" s="472" t="s">
        <v>144</v>
      </c>
      <c r="D30" s="465">
        <f t="shared" si="0"/>
        <v>6.5</v>
      </c>
      <c r="E30" s="436">
        <v>6.5</v>
      </c>
      <c r="F30" s="9"/>
      <c r="G30" s="9"/>
    </row>
    <row r="31" spans="2:7" ht="18" customHeight="1">
      <c r="B31" s="466" t="s">
        <v>651</v>
      </c>
      <c r="C31" s="473" t="s">
        <v>109</v>
      </c>
      <c r="D31" s="465">
        <f t="shared" si="0"/>
        <v>2.3</v>
      </c>
      <c r="E31" s="436">
        <v>2.3</v>
      </c>
      <c r="F31" s="9"/>
      <c r="G31" s="9"/>
    </row>
    <row r="32" spans="2:7" ht="18.75" customHeight="1">
      <c r="B32" s="466" t="s">
        <v>28</v>
      </c>
      <c r="C32" s="474" t="s">
        <v>652</v>
      </c>
      <c r="D32" s="475">
        <f>D14+D18+D19+D21+D27+D20</f>
        <v>187</v>
      </c>
      <c r="E32" s="475">
        <f>E14+E18+E19+E21+E27+E20</f>
        <v>86.7</v>
      </c>
      <c r="F32" s="475">
        <f>F14+F18+F19+F21+F27+F20</f>
        <v>81.4</v>
      </c>
      <c r="G32" s="475">
        <f>G14+G18+G19+G21+G27+G20</f>
        <v>18.9</v>
      </c>
    </row>
    <row r="33" spans="2:7" ht="20.25" customHeight="1">
      <c r="B33" s="476"/>
      <c r="C33" s="477"/>
      <c r="D33" s="477"/>
      <c r="E33" s="34"/>
      <c r="F33" s="477"/>
      <c r="G33" s="477"/>
    </row>
    <row r="34" spans="2:7" ht="20.25" customHeight="1">
      <c r="B34" s="476"/>
      <c r="C34" s="478"/>
      <c r="D34" s="478"/>
      <c r="E34" s="479"/>
      <c r="F34" s="477"/>
      <c r="G34" s="477"/>
    </row>
    <row r="35" spans="2:7" ht="20.25" customHeight="1">
      <c r="B35" s="476"/>
      <c r="C35" s="478"/>
      <c r="D35" s="478"/>
      <c r="E35" s="480"/>
      <c r="F35" s="477"/>
      <c r="G35" s="477"/>
    </row>
    <row r="36" spans="2:7" ht="19.5" customHeight="1">
      <c r="B36" s="481"/>
      <c r="C36" s="478"/>
      <c r="D36" s="478"/>
      <c r="E36" s="479"/>
      <c r="F36" s="477"/>
      <c r="G36" s="477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A211">
      <selection activeCell="D224" sqref="D224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3" t="s">
        <v>411</v>
      </c>
    </row>
    <row r="2" spans="6:8" ht="12.75">
      <c r="F2" s="527" t="s">
        <v>712</v>
      </c>
      <c r="G2" s="527"/>
      <c r="H2" s="527"/>
    </row>
    <row r="3" ht="12.75">
      <c r="F3" s="2" t="s">
        <v>373</v>
      </c>
    </row>
    <row r="4" ht="12.75">
      <c r="F4" s="2" t="s">
        <v>222</v>
      </c>
    </row>
    <row r="5" spans="1:7" ht="12.75">
      <c r="A5" s="543" t="s">
        <v>478</v>
      </c>
      <c r="B5" s="543"/>
      <c r="C5" s="543"/>
      <c r="D5" s="543"/>
      <c r="E5" s="543"/>
      <c r="F5" s="543"/>
      <c r="G5" s="543"/>
    </row>
    <row r="6" spans="1:7" ht="12.75">
      <c r="A6" s="543" t="s">
        <v>166</v>
      </c>
      <c r="B6" s="543"/>
      <c r="C6" s="543"/>
      <c r="D6" s="543"/>
      <c r="E6" s="543"/>
      <c r="F6" s="543"/>
      <c r="G6" s="543"/>
    </row>
    <row r="7" ht="12.75">
      <c r="G7" s="2" t="s">
        <v>382</v>
      </c>
    </row>
    <row r="8" spans="1:7" ht="12.75" customHeight="1">
      <c r="A8" s="544" t="s">
        <v>167</v>
      </c>
      <c r="B8" s="547" t="s">
        <v>168</v>
      </c>
      <c r="C8" s="550" t="s">
        <v>249</v>
      </c>
      <c r="D8" s="544" t="s">
        <v>0</v>
      </c>
      <c r="E8" s="551" t="s">
        <v>8</v>
      </c>
      <c r="F8" s="551"/>
      <c r="G8" s="551"/>
    </row>
    <row r="9" spans="1:7" ht="12.75" customHeight="1">
      <c r="A9" s="545"/>
      <c r="B9" s="548"/>
      <c r="C9" s="550"/>
      <c r="D9" s="545"/>
      <c r="E9" s="551" t="s">
        <v>9</v>
      </c>
      <c r="F9" s="551"/>
      <c r="G9" s="551" t="s">
        <v>10</v>
      </c>
    </row>
    <row r="10" spans="1:7" ht="12.75" customHeight="1">
      <c r="A10" s="546"/>
      <c r="B10" s="548"/>
      <c r="C10" s="550"/>
      <c r="D10" s="545"/>
      <c r="E10" s="544" t="s">
        <v>11</v>
      </c>
      <c r="F10" s="552" t="s">
        <v>223</v>
      </c>
      <c r="G10" s="551"/>
    </row>
    <row r="11" spans="1:7" ht="13.5" customHeight="1">
      <c r="A11" s="440" t="s">
        <v>169</v>
      </c>
      <c r="B11" s="549"/>
      <c r="C11" s="550"/>
      <c r="D11" s="546"/>
      <c r="E11" s="546"/>
      <c r="F11" s="553"/>
      <c r="G11" s="551"/>
    </row>
    <row r="12" spans="1:7" ht="14.25" customHeight="1">
      <c r="A12" s="440">
        <v>1</v>
      </c>
      <c r="B12" s="444">
        <v>2</v>
      </c>
      <c r="C12" s="445">
        <v>3</v>
      </c>
      <c r="D12" s="439">
        <v>4</v>
      </c>
      <c r="E12" s="439">
        <v>5</v>
      </c>
      <c r="F12" s="439">
        <v>6</v>
      </c>
      <c r="G12" s="439">
        <v>7</v>
      </c>
    </row>
    <row r="13" spans="1:8" ht="16.5" customHeight="1">
      <c r="A13" s="219" t="s">
        <v>12</v>
      </c>
      <c r="B13" s="281" t="s">
        <v>1</v>
      </c>
      <c r="C13" s="107"/>
      <c r="D13" s="220">
        <f>D14+D20+D24+D26+D29+D31+D33+D35+D18</f>
        <v>4804.866999999999</v>
      </c>
      <c r="E13" s="220">
        <f>E14+E20+E24+E26+E29+E31+E33+E35+E18</f>
        <v>1675.6690000000003</v>
      </c>
      <c r="F13" s="220">
        <f>F14+F20+F24+F26+F29+F31+F33+F35+F18</f>
        <v>571.442</v>
      </c>
      <c r="G13" s="220">
        <f>G14+G20+G24+G26+G29+G31+G33+G35+G18</f>
        <v>3129.1980000000003</v>
      </c>
      <c r="H13" s="269"/>
    </row>
    <row r="14" spans="1:7" ht="12.75">
      <c r="A14" s="11" t="s">
        <v>13</v>
      </c>
      <c r="B14" s="172" t="s">
        <v>170</v>
      </c>
      <c r="C14" s="442" t="s">
        <v>133</v>
      </c>
      <c r="D14" s="220">
        <f aca="true" t="shared" si="0" ref="D14:D19">E14+G14</f>
        <v>247.214</v>
      </c>
      <c r="E14" s="220">
        <f>E15+E16+E17</f>
        <v>210.714</v>
      </c>
      <c r="F14" s="220">
        <f>F15+F16+F17</f>
        <v>88.713</v>
      </c>
      <c r="G14" s="220">
        <f>G15+G16+G17</f>
        <v>36.5</v>
      </c>
    </row>
    <row r="15" spans="1:8" ht="12.75">
      <c r="A15" s="12" t="s">
        <v>171</v>
      </c>
      <c r="B15" s="221" t="s">
        <v>282</v>
      </c>
      <c r="C15" s="437"/>
      <c r="D15" s="220">
        <f t="shared" si="0"/>
        <v>231.714</v>
      </c>
      <c r="E15" s="222">
        <v>195.214</v>
      </c>
      <c r="F15" s="512">
        <v>80.613</v>
      </c>
      <c r="G15" s="223">
        <v>36.5</v>
      </c>
      <c r="H15" s="269"/>
    </row>
    <row r="16" spans="1:7" ht="27" customHeight="1">
      <c r="A16" s="12" t="s">
        <v>172</v>
      </c>
      <c r="B16" s="3" t="s">
        <v>336</v>
      </c>
      <c r="C16" s="438"/>
      <c r="D16" s="218">
        <f t="shared" si="0"/>
        <v>12.2</v>
      </c>
      <c r="E16" s="223">
        <v>12.2</v>
      </c>
      <c r="F16" s="223">
        <v>8.1</v>
      </c>
      <c r="G16" s="223"/>
    </row>
    <row r="17" spans="1:7" ht="12.75">
      <c r="A17" s="12" t="s">
        <v>174</v>
      </c>
      <c r="B17" s="224" t="s">
        <v>635</v>
      </c>
      <c r="C17" s="438"/>
      <c r="D17" s="514">
        <f t="shared" si="0"/>
        <v>3.3</v>
      </c>
      <c r="E17" s="513">
        <v>3.3</v>
      </c>
      <c r="F17" s="225"/>
      <c r="G17" s="225"/>
    </row>
    <row r="18" spans="1:7" ht="24.75" customHeight="1">
      <c r="A18" s="84" t="s">
        <v>14</v>
      </c>
      <c r="B18" s="294" t="s">
        <v>102</v>
      </c>
      <c r="C18" s="540" t="s">
        <v>135</v>
      </c>
      <c r="D18" s="218">
        <f t="shared" si="0"/>
        <v>0.2</v>
      </c>
      <c r="E18" s="227">
        <f>E19</f>
        <v>0.2</v>
      </c>
      <c r="F18" s="227">
        <f>F19</f>
        <v>0</v>
      </c>
      <c r="G18" s="227">
        <f>G19</f>
        <v>0</v>
      </c>
    </row>
    <row r="19" spans="1:7" ht="25.5">
      <c r="A19" s="17" t="s">
        <v>176</v>
      </c>
      <c r="B19" s="228" t="s">
        <v>336</v>
      </c>
      <c r="C19" s="542"/>
      <c r="D19" s="223">
        <f t="shared" si="0"/>
        <v>0.2</v>
      </c>
      <c r="E19" s="225">
        <v>0.2</v>
      </c>
      <c r="F19" s="225"/>
      <c r="G19" s="225"/>
    </row>
    <row r="20" spans="1:7" ht="26.25" customHeight="1">
      <c r="A20" s="11" t="s">
        <v>15</v>
      </c>
      <c r="B20" s="337" t="s">
        <v>175</v>
      </c>
      <c r="C20" s="449" t="s">
        <v>137</v>
      </c>
      <c r="D20" s="220">
        <f>D21+D22+D23</f>
        <v>945.1830000000001</v>
      </c>
      <c r="E20" s="220">
        <f>E21+E22+E23</f>
        <v>901.9830000000001</v>
      </c>
      <c r="F20" s="220">
        <f>F21+F22+F23</f>
        <v>471.979</v>
      </c>
      <c r="G20" s="218">
        <f>G21+G22+G23</f>
        <v>43.2</v>
      </c>
    </row>
    <row r="21" spans="1:7" ht="12.75">
      <c r="A21" s="12" t="s">
        <v>106</v>
      </c>
      <c r="B21" s="221" t="s">
        <v>282</v>
      </c>
      <c r="C21" s="437"/>
      <c r="D21" s="229">
        <f>E21+G21</f>
        <v>848.0680000000001</v>
      </c>
      <c r="E21" s="512">
        <v>804.868</v>
      </c>
      <c r="F21" s="515">
        <v>412.7</v>
      </c>
      <c r="G21" s="223">
        <v>43.2</v>
      </c>
    </row>
    <row r="22" spans="1:7" ht="27" customHeight="1">
      <c r="A22" s="12" t="s">
        <v>376</v>
      </c>
      <c r="B22" s="3" t="s">
        <v>336</v>
      </c>
      <c r="C22" s="438"/>
      <c r="D22" s="229">
        <f>E22+G22</f>
        <v>86.264</v>
      </c>
      <c r="E22" s="222">
        <v>86.264</v>
      </c>
      <c r="F22" s="222">
        <v>59.279</v>
      </c>
      <c r="G22" s="230"/>
    </row>
    <row r="23" spans="1:7" ht="12.75">
      <c r="A23" s="12" t="s">
        <v>377</v>
      </c>
      <c r="B23" s="231" t="s">
        <v>287</v>
      </c>
      <c r="C23" s="439"/>
      <c r="D23" s="229">
        <f>E23+G23</f>
        <v>10.851</v>
      </c>
      <c r="E23" s="512">
        <v>10.851</v>
      </c>
      <c r="F23" s="223"/>
      <c r="G23" s="230"/>
    </row>
    <row r="24" spans="1:7" ht="12.75">
      <c r="A24" s="11" t="s">
        <v>16</v>
      </c>
      <c r="B24" s="338" t="s">
        <v>177</v>
      </c>
      <c r="C24" s="443" t="s">
        <v>136</v>
      </c>
      <c r="D24" s="220">
        <f>D25</f>
        <v>68.947</v>
      </c>
      <c r="E24" s="220">
        <f>E25</f>
        <v>19.247</v>
      </c>
      <c r="F24" s="218">
        <f>F25</f>
        <v>1.2</v>
      </c>
      <c r="G24" s="218">
        <f>G25</f>
        <v>49.7</v>
      </c>
    </row>
    <row r="25" spans="1:10" ht="12.75">
      <c r="A25" s="12" t="s">
        <v>178</v>
      </c>
      <c r="B25" s="221" t="s">
        <v>282</v>
      </c>
      <c r="C25" s="440"/>
      <c r="D25" s="222">
        <f>E25+G25</f>
        <v>68.947</v>
      </c>
      <c r="E25" s="512">
        <v>19.247</v>
      </c>
      <c r="F25" s="515">
        <v>1.2</v>
      </c>
      <c r="G25" s="515">
        <v>49.7</v>
      </c>
      <c r="J25" s="232"/>
    </row>
    <row r="26" spans="1:7" ht="12.75">
      <c r="A26" s="11" t="s">
        <v>70</v>
      </c>
      <c r="B26" s="279" t="s">
        <v>108</v>
      </c>
      <c r="C26" s="442" t="s">
        <v>138</v>
      </c>
      <c r="D26" s="220">
        <f>D27+D28</f>
        <v>3238.7980000000002</v>
      </c>
      <c r="E26" s="218">
        <f>E27+E28</f>
        <v>254.9</v>
      </c>
      <c r="F26" s="218">
        <f>F27+F28</f>
        <v>0</v>
      </c>
      <c r="G26" s="220">
        <f>G27+G28</f>
        <v>2983.898</v>
      </c>
    </row>
    <row r="27" spans="1:7" ht="12.75">
      <c r="A27" s="12" t="s">
        <v>111</v>
      </c>
      <c r="B27" s="234" t="s">
        <v>282</v>
      </c>
      <c r="C27" s="442"/>
      <c r="D27" s="229">
        <f aca="true" t="shared" si="1" ref="D27:D36">E27+G27</f>
        <v>3238.7980000000002</v>
      </c>
      <c r="E27" s="223">
        <v>254.9</v>
      </c>
      <c r="F27" s="223"/>
      <c r="G27" s="222">
        <v>2983.898</v>
      </c>
    </row>
    <row r="28" spans="1:7" ht="25.5" customHeight="1">
      <c r="A28" s="12" t="s">
        <v>378</v>
      </c>
      <c r="B28" s="3" t="s">
        <v>353</v>
      </c>
      <c r="C28" s="443"/>
      <c r="D28" s="229">
        <f t="shared" si="1"/>
        <v>0</v>
      </c>
      <c r="E28" s="222"/>
      <c r="F28" s="222"/>
      <c r="G28" s="222"/>
    </row>
    <row r="29" spans="1:7" ht="25.5">
      <c r="A29" s="11" t="s">
        <v>131</v>
      </c>
      <c r="B29" s="291" t="s">
        <v>183</v>
      </c>
      <c r="C29" s="443" t="s">
        <v>139</v>
      </c>
      <c r="D29" s="218">
        <f t="shared" si="1"/>
        <v>3</v>
      </c>
      <c r="E29" s="218">
        <f>E30</f>
        <v>3</v>
      </c>
      <c r="F29" s="218">
        <f>F30</f>
        <v>0</v>
      </c>
      <c r="G29" s="218">
        <f>G30</f>
        <v>0</v>
      </c>
    </row>
    <row r="30" spans="1:7" ht="12.75">
      <c r="A30" s="12" t="s">
        <v>132</v>
      </c>
      <c r="B30" s="221" t="s">
        <v>282</v>
      </c>
      <c r="C30" s="107"/>
      <c r="D30" s="223">
        <f t="shared" si="1"/>
        <v>3</v>
      </c>
      <c r="E30" s="223">
        <v>3</v>
      </c>
      <c r="F30" s="223"/>
      <c r="G30" s="223"/>
    </row>
    <row r="31" spans="1:7" ht="12.75">
      <c r="A31" s="11" t="s">
        <v>142</v>
      </c>
      <c r="B31" s="281" t="s">
        <v>74</v>
      </c>
      <c r="C31" s="107" t="s">
        <v>134</v>
      </c>
      <c r="D31" s="220">
        <f t="shared" si="1"/>
        <v>72.875</v>
      </c>
      <c r="E31" s="220">
        <f>E32</f>
        <v>57.875</v>
      </c>
      <c r="F31" s="233">
        <f>F32</f>
        <v>9.55</v>
      </c>
      <c r="G31" s="218">
        <f>G32</f>
        <v>15</v>
      </c>
    </row>
    <row r="32" spans="1:7" ht="12.75">
      <c r="A32" s="11" t="s">
        <v>143</v>
      </c>
      <c r="B32" s="221" t="s">
        <v>282</v>
      </c>
      <c r="C32" s="107"/>
      <c r="D32" s="222">
        <f t="shared" si="1"/>
        <v>72.875</v>
      </c>
      <c r="E32" s="512">
        <v>57.875</v>
      </c>
      <c r="F32" s="519">
        <v>9.55</v>
      </c>
      <c r="G32" s="515">
        <v>15</v>
      </c>
    </row>
    <row r="33" spans="1:7" ht="25.5">
      <c r="A33" s="11" t="s">
        <v>149</v>
      </c>
      <c r="B33" s="291" t="s">
        <v>147</v>
      </c>
      <c r="C33" s="107" t="s">
        <v>33</v>
      </c>
      <c r="D33" s="233">
        <f t="shared" si="1"/>
        <v>227.15</v>
      </c>
      <c r="E33" s="233">
        <f>E34</f>
        <v>227.15</v>
      </c>
      <c r="F33" s="223"/>
      <c r="G33" s="223"/>
    </row>
    <row r="34" spans="1:7" ht="12.75">
      <c r="A34" s="11" t="s">
        <v>180</v>
      </c>
      <c r="B34" s="221" t="s">
        <v>282</v>
      </c>
      <c r="C34" s="5"/>
      <c r="D34" s="230">
        <f t="shared" si="1"/>
        <v>227.15</v>
      </c>
      <c r="E34" s="516">
        <v>227.15</v>
      </c>
      <c r="F34" s="9"/>
      <c r="G34" s="9"/>
    </row>
    <row r="35" spans="1:7" ht="12.75">
      <c r="A35" s="11" t="s">
        <v>181</v>
      </c>
      <c r="B35" s="432" t="s">
        <v>148</v>
      </c>
      <c r="C35" s="107" t="s">
        <v>35</v>
      </c>
      <c r="D35" s="218">
        <f t="shared" si="1"/>
        <v>1.5</v>
      </c>
      <c r="E35" s="218">
        <f>E36</f>
        <v>0.6</v>
      </c>
      <c r="F35" s="218">
        <f>F36+H35</f>
        <v>0</v>
      </c>
      <c r="G35" s="218">
        <f>G36+I35</f>
        <v>0.9</v>
      </c>
    </row>
    <row r="36" spans="1:7" ht="12.75">
      <c r="A36" s="11" t="s">
        <v>182</v>
      </c>
      <c r="B36" s="221" t="s">
        <v>282</v>
      </c>
      <c r="C36" s="5"/>
      <c r="D36" s="223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17</v>
      </c>
      <c r="B37" s="292" t="s">
        <v>220</v>
      </c>
      <c r="C37" s="107"/>
      <c r="D37" s="218">
        <f>D39</f>
        <v>31.8</v>
      </c>
      <c r="E37" s="218">
        <f>E39</f>
        <v>31.8</v>
      </c>
      <c r="F37" s="218">
        <f>F39</f>
        <v>22.9</v>
      </c>
      <c r="G37" s="218">
        <f>G39</f>
        <v>0</v>
      </c>
    </row>
    <row r="38" spans="1:7" ht="25.5">
      <c r="A38" s="11" t="s">
        <v>18</v>
      </c>
      <c r="B38" s="226" t="s">
        <v>175</v>
      </c>
      <c r="C38" s="107" t="s">
        <v>137</v>
      </c>
      <c r="D38" s="218">
        <f>D39</f>
        <v>31.8</v>
      </c>
      <c r="E38" s="218">
        <f>E39</f>
        <v>31.8</v>
      </c>
      <c r="F38" s="218">
        <f>F39</f>
        <v>22.9</v>
      </c>
      <c r="G38" s="218">
        <f>G39</f>
        <v>0</v>
      </c>
    </row>
    <row r="39" spans="1:7" ht="12.75">
      <c r="A39" s="12" t="s">
        <v>93</v>
      </c>
      <c r="B39" s="221" t="s">
        <v>282</v>
      </c>
      <c r="C39" s="440"/>
      <c r="D39" s="223">
        <f>E39+G39</f>
        <v>31.8</v>
      </c>
      <c r="E39" s="223">
        <v>31.8</v>
      </c>
      <c r="F39" s="223">
        <v>22.9</v>
      </c>
      <c r="G39" s="223"/>
    </row>
    <row r="40" spans="1:7" ht="19.5" customHeight="1">
      <c r="A40" s="11" t="s">
        <v>19</v>
      </c>
      <c r="B40" s="292" t="s">
        <v>79</v>
      </c>
      <c r="C40" s="235"/>
      <c r="D40" s="220">
        <f>E40+G40</f>
        <v>683.1949999999999</v>
      </c>
      <c r="E40" s="218">
        <f>E42+E43</f>
        <v>683.1949999999999</v>
      </c>
      <c r="F40" s="218">
        <f>F42+F43</f>
        <v>30.299999999999997</v>
      </c>
      <c r="G40" s="233">
        <f>G42+G43</f>
        <v>0</v>
      </c>
    </row>
    <row r="41" spans="1:7" ht="25.5">
      <c r="A41" s="11" t="s">
        <v>20</v>
      </c>
      <c r="B41" s="236" t="s">
        <v>102</v>
      </c>
      <c r="C41" s="442" t="s">
        <v>135</v>
      </c>
      <c r="D41" s="220">
        <f>E41+G40</f>
        <v>683.1949999999999</v>
      </c>
      <c r="E41" s="233">
        <f>E42+E43</f>
        <v>683.1949999999999</v>
      </c>
      <c r="F41" s="218">
        <f>F42+F43</f>
        <v>30.299999999999997</v>
      </c>
      <c r="G41" s="233">
        <f>G42+G43</f>
        <v>0</v>
      </c>
    </row>
    <row r="42" spans="1:7" ht="12.75">
      <c r="A42" s="12" t="s">
        <v>94</v>
      </c>
      <c r="B42" s="221" t="s">
        <v>282</v>
      </c>
      <c r="C42" s="437"/>
      <c r="D42" s="220">
        <f>E42+G41</f>
        <v>452.847</v>
      </c>
      <c r="E42" s="512">
        <v>452.847</v>
      </c>
      <c r="F42" s="515">
        <v>25.7</v>
      </c>
      <c r="G42" s="230"/>
    </row>
    <row r="43" spans="1:7" ht="12.75">
      <c r="A43" s="12" t="s">
        <v>95</v>
      </c>
      <c r="B43" s="174" t="s">
        <v>173</v>
      </c>
      <c r="C43" s="439"/>
      <c r="D43" s="220">
        <f>E43+G42</f>
        <v>230.348</v>
      </c>
      <c r="E43" s="222">
        <v>230.348</v>
      </c>
      <c r="F43" s="223">
        <v>4.6</v>
      </c>
      <c r="G43" s="230"/>
    </row>
    <row r="44" spans="1:7" ht="12.75">
      <c r="A44" s="11" t="s">
        <v>21</v>
      </c>
      <c r="B44" s="292" t="s">
        <v>22</v>
      </c>
      <c r="C44" s="443"/>
      <c r="D44" s="429">
        <f>D45</f>
        <v>143.99137</v>
      </c>
      <c r="E44" s="429">
        <f>E45</f>
        <v>143.99137</v>
      </c>
      <c r="F44" s="220">
        <f>F45</f>
        <v>41.917</v>
      </c>
      <c r="G44" s="218">
        <f>G45</f>
        <v>0</v>
      </c>
    </row>
    <row r="45" spans="1:7" ht="25.5">
      <c r="A45" s="11" t="s">
        <v>23</v>
      </c>
      <c r="B45" s="166" t="s">
        <v>183</v>
      </c>
      <c r="C45" s="107" t="s">
        <v>139</v>
      </c>
      <c r="D45" s="429">
        <f>D46+D47</f>
        <v>143.99137</v>
      </c>
      <c r="E45" s="429">
        <f>E46+E47</f>
        <v>143.99137</v>
      </c>
      <c r="F45" s="220">
        <f>F46+F47</f>
        <v>41.917</v>
      </c>
      <c r="G45" s="218">
        <f>G46+G47</f>
        <v>0</v>
      </c>
    </row>
    <row r="46" spans="1:7" ht="12.75">
      <c r="A46" s="12" t="s">
        <v>96</v>
      </c>
      <c r="B46" s="174" t="s">
        <v>173</v>
      </c>
      <c r="C46" s="439"/>
      <c r="D46" s="430">
        <f>E46+G46</f>
        <v>143.99137</v>
      </c>
      <c r="E46" s="431">
        <v>143.99137</v>
      </c>
      <c r="F46" s="512">
        <v>41.917</v>
      </c>
      <c r="G46" s="223"/>
    </row>
    <row r="47" spans="1:7" ht="25.5">
      <c r="A47" s="12" t="s">
        <v>352</v>
      </c>
      <c r="B47" s="3" t="s">
        <v>353</v>
      </c>
      <c r="C47" s="439"/>
      <c r="D47" s="238">
        <f>E47+G47</f>
        <v>0</v>
      </c>
      <c r="E47" s="230"/>
      <c r="F47" s="223"/>
      <c r="G47" s="230"/>
    </row>
    <row r="48" spans="1:7" ht="12.75">
      <c r="A48" s="11" t="s">
        <v>24</v>
      </c>
      <c r="B48" s="281" t="s">
        <v>416</v>
      </c>
      <c r="C48" s="443"/>
      <c r="D48" s="218">
        <f>D50+D51+D52+D53</f>
        <v>565.5</v>
      </c>
      <c r="E48" s="218">
        <f>E50+E51+E52+E53</f>
        <v>561.4</v>
      </c>
      <c r="F48" s="218">
        <f>F50+F51+F52+F53</f>
        <v>353</v>
      </c>
      <c r="G48" s="218">
        <f>G50+G51+G52</f>
        <v>4.1</v>
      </c>
    </row>
    <row r="49" spans="1:7" ht="12.75">
      <c r="A49" s="12" t="s">
        <v>25</v>
      </c>
      <c r="B49" s="172" t="s">
        <v>170</v>
      </c>
      <c r="C49" s="442" t="s">
        <v>133</v>
      </c>
      <c r="D49" s="218">
        <f>E49+G49</f>
        <v>565.5</v>
      </c>
      <c r="E49" s="218">
        <f>E50+E51+E52</f>
        <v>561.4</v>
      </c>
      <c r="F49" s="218">
        <f>F50+F51+F52+F53</f>
        <v>353</v>
      </c>
      <c r="G49" s="218">
        <f>G50+G51+G52</f>
        <v>4.1</v>
      </c>
    </row>
    <row r="50" spans="1:7" ht="12.75">
      <c r="A50" s="178" t="s">
        <v>97</v>
      </c>
      <c r="B50" s="221" t="s">
        <v>282</v>
      </c>
      <c r="C50" s="437"/>
      <c r="D50" s="229">
        <f>E50+G50</f>
        <v>310.657</v>
      </c>
      <c r="E50" s="222">
        <v>307.257</v>
      </c>
      <c r="F50" s="223">
        <v>209.2</v>
      </c>
      <c r="G50" s="223">
        <v>3.4</v>
      </c>
    </row>
    <row r="51" spans="1:7" ht="12.75">
      <c r="A51" s="12" t="s">
        <v>184</v>
      </c>
      <c r="B51" s="224" t="s">
        <v>635</v>
      </c>
      <c r="C51" s="438"/>
      <c r="D51" s="237">
        <f>E51+G51</f>
        <v>193.7</v>
      </c>
      <c r="E51" s="515">
        <v>193.7</v>
      </c>
      <c r="F51" s="515">
        <v>143.8</v>
      </c>
      <c r="G51" s="230"/>
    </row>
    <row r="52" spans="1:7" ht="12.75">
      <c r="A52" s="12" t="s">
        <v>185</v>
      </c>
      <c r="B52" s="231" t="s">
        <v>362</v>
      </c>
      <c r="C52" s="439"/>
      <c r="D52" s="229">
        <f>E52+G52</f>
        <v>61.143</v>
      </c>
      <c r="E52" s="222">
        <v>60.443</v>
      </c>
      <c r="F52" s="223"/>
      <c r="G52" s="223">
        <v>0.7</v>
      </c>
    </row>
    <row r="53" spans="1:7" ht="12.75">
      <c r="A53" s="12" t="s">
        <v>379</v>
      </c>
      <c r="B53" s="174" t="s">
        <v>173</v>
      </c>
      <c r="C53" s="442" t="s">
        <v>135</v>
      </c>
      <c r="D53" s="237">
        <f>E53+G53</f>
        <v>0</v>
      </c>
      <c r="E53" s="222"/>
      <c r="F53" s="222"/>
      <c r="G53" s="222"/>
    </row>
    <row r="54" spans="1:7" ht="12.75">
      <c r="A54" s="11" t="s">
        <v>26</v>
      </c>
      <c r="B54" s="291" t="s">
        <v>246</v>
      </c>
      <c r="C54" s="107"/>
      <c r="D54" s="220">
        <f>D56+D57+D58</f>
        <v>272.2</v>
      </c>
      <c r="E54" s="220">
        <f>E56+E57+E58</f>
        <v>269.7</v>
      </c>
      <c r="F54" s="233">
        <f>F56+F57+F58</f>
        <v>185.00000000000003</v>
      </c>
      <c r="G54" s="233">
        <f>G56+G57+G58</f>
        <v>2.5</v>
      </c>
    </row>
    <row r="55" spans="1:7" ht="12.75">
      <c r="A55" s="12" t="s">
        <v>27</v>
      </c>
      <c r="B55" s="172" t="s">
        <v>170</v>
      </c>
      <c r="C55" s="442" t="s">
        <v>133</v>
      </c>
      <c r="D55" s="220">
        <f>E55+G55</f>
        <v>272.2</v>
      </c>
      <c r="E55" s="218">
        <f>E56+E57+E58</f>
        <v>269.7</v>
      </c>
      <c r="F55" s="218">
        <f>F56+F57+F58</f>
        <v>185.00000000000003</v>
      </c>
      <c r="G55" s="218">
        <f>G56+G57+G58</f>
        <v>2.5</v>
      </c>
    </row>
    <row r="56" spans="1:7" ht="12.75">
      <c r="A56" s="12" t="s">
        <v>98</v>
      </c>
      <c r="B56" s="221" t="s">
        <v>282</v>
      </c>
      <c r="C56" s="437"/>
      <c r="D56" s="229">
        <f>E56+G56</f>
        <v>236.512</v>
      </c>
      <c r="E56" s="512">
        <v>236.512</v>
      </c>
      <c r="F56" s="515">
        <v>170.3</v>
      </c>
      <c r="G56" s="223"/>
    </row>
    <row r="57" spans="1:7" ht="12.75">
      <c r="A57" s="12" t="s">
        <v>186</v>
      </c>
      <c r="B57" s="224" t="s">
        <v>635</v>
      </c>
      <c r="C57" s="439"/>
      <c r="D57" s="229">
        <f>E57+G57</f>
        <v>17.5</v>
      </c>
      <c r="E57" s="222">
        <v>17.5</v>
      </c>
      <c r="F57" s="223">
        <v>13.4</v>
      </c>
      <c r="G57" s="223"/>
    </row>
    <row r="58" spans="1:7" ht="12.75">
      <c r="A58" s="12" t="s">
        <v>293</v>
      </c>
      <c r="B58" s="231" t="s">
        <v>362</v>
      </c>
      <c r="C58" s="439"/>
      <c r="D58" s="229">
        <f>E58+G58</f>
        <v>18.188000000000002</v>
      </c>
      <c r="E58" s="512">
        <v>15.688</v>
      </c>
      <c r="F58" s="223">
        <v>1.3</v>
      </c>
      <c r="G58" s="223">
        <v>2.5</v>
      </c>
    </row>
    <row r="59" spans="1:7" ht="12.75">
      <c r="A59" s="11" t="s">
        <v>28</v>
      </c>
      <c r="B59" s="281" t="s">
        <v>459</v>
      </c>
      <c r="C59" s="443"/>
      <c r="D59" s="220">
        <f>D61+D62+D63</f>
        <v>1286.8000000000002</v>
      </c>
      <c r="E59" s="220">
        <f>E61+E62+E63</f>
        <v>1272</v>
      </c>
      <c r="F59" s="220">
        <f>F61+F62+F63</f>
        <v>835.7249999999999</v>
      </c>
      <c r="G59" s="218">
        <f>G61+G62+G63</f>
        <v>14.8</v>
      </c>
    </row>
    <row r="60" spans="1:7" ht="12.75">
      <c r="A60" s="11" t="s">
        <v>29</v>
      </c>
      <c r="B60" s="172" t="s">
        <v>170</v>
      </c>
      <c r="C60" s="442" t="s">
        <v>133</v>
      </c>
      <c r="D60" s="220">
        <f>E60+G60</f>
        <v>1286.8</v>
      </c>
      <c r="E60" s="220">
        <f>E61+E62+E63</f>
        <v>1272</v>
      </c>
      <c r="F60" s="220">
        <f>F61+F62+F63</f>
        <v>835.7249999999999</v>
      </c>
      <c r="G60" s="218">
        <f>G61+G62+G63</f>
        <v>14.8</v>
      </c>
    </row>
    <row r="61" spans="1:7" ht="12.75">
      <c r="A61" s="12" t="s">
        <v>99</v>
      </c>
      <c r="B61" s="221" t="s">
        <v>282</v>
      </c>
      <c r="C61" s="437"/>
      <c r="D61" s="220">
        <f>E61+G61</f>
        <v>374.5</v>
      </c>
      <c r="E61" s="512">
        <v>361.9</v>
      </c>
      <c r="F61" s="222">
        <v>202.825</v>
      </c>
      <c r="G61" s="223">
        <v>12.6</v>
      </c>
    </row>
    <row r="62" spans="1:7" ht="12.75">
      <c r="A62" s="12" t="s">
        <v>187</v>
      </c>
      <c r="B62" s="224" t="s">
        <v>635</v>
      </c>
      <c r="C62" s="438"/>
      <c r="D62" s="218">
        <f>E62+G62</f>
        <v>852.3000000000001</v>
      </c>
      <c r="E62" s="515">
        <v>850.1</v>
      </c>
      <c r="F62" s="223">
        <v>632.9</v>
      </c>
      <c r="G62" s="515">
        <v>2.2</v>
      </c>
    </row>
    <row r="63" spans="1:7" ht="12.75">
      <c r="A63" s="178" t="s">
        <v>188</v>
      </c>
      <c r="B63" s="231" t="s">
        <v>362</v>
      </c>
      <c r="C63" s="439"/>
      <c r="D63" s="218">
        <f>E63+G63</f>
        <v>60</v>
      </c>
      <c r="E63" s="223">
        <v>60</v>
      </c>
      <c r="F63" s="223"/>
      <c r="G63" s="223"/>
    </row>
    <row r="64" spans="1:7" ht="12.75">
      <c r="A64" s="11" t="s">
        <v>30</v>
      </c>
      <c r="B64" s="281" t="s">
        <v>485</v>
      </c>
      <c r="C64" s="443"/>
      <c r="D64" s="220">
        <f>D65</f>
        <v>791.419</v>
      </c>
      <c r="E64" s="233">
        <f>E65</f>
        <v>764.009</v>
      </c>
      <c r="F64" s="233">
        <f>F65</f>
        <v>516.77</v>
      </c>
      <c r="G64" s="233">
        <f>G65</f>
        <v>27.410000000000004</v>
      </c>
    </row>
    <row r="65" spans="1:7" ht="12.75">
      <c r="A65" s="11" t="s">
        <v>31</v>
      </c>
      <c r="B65" s="172" t="s">
        <v>170</v>
      </c>
      <c r="C65" s="442" t="s">
        <v>133</v>
      </c>
      <c r="D65" s="220">
        <f>D66+D67+D68</f>
        <v>791.419</v>
      </c>
      <c r="E65" s="220">
        <f>E66+E67+E68</f>
        <v>764.009</v>
      </c>
      <c r="F65" s="233">
        <f>F66+F67+F68</f>
        <v>516.77</v>
      </c>
      <c r="G65" s="233">
        <f>G66+G67+G68</f>
        <v>27.410000000000004</v>
      </c>
    </row>
    <row r="66" spans="1:7" ht="12.75">
      <c r="A66" s="12" t="s">
        <v>100</v>
      </c>
      <c r="B66" s="221" t="s">
        <v>282</v>
      </c>
      <c r="C66" s="437"/>
      <c r="D66" s="229">
        <f>E66+G66</f>
        <v>324.819</v>
      </c>
      <c r="E66" s="222">
        <v>302.809</v>
      </c>
      <c r="F66" s="230">
        <v>178.47</v>
      </c>
      <c r="G66" s="230">
        <v>22.01</v>
      </c>
    </row>
    <row r="67" spans="1:7" ht="12.75">
      <c r="A67" s="12" t="s">
        <v>189</v>
      </c>
      <c r="B67" s="224" t="s">
        <v>635</v>
      </c>
      <c r="C67" s="438"/>
      <c r="D67" s="238">
        <f>E67+G67</f>
        <v>456.59999999999997</v>
      </c>
      <c r="E67" s="515">
        <v>451.2</v>
      </c>
      <c r="F67" s="515">
        <v>338.3</v>
      </c>
      <c r="G67" s="515">
        <v>5.4</v>
      </c>
    </row>
    <row r="68" spans="1:7" ht="12.75">
      <c r="A68" s="12" t="s">
        <v>232</v>
      </c>
      <c r="B68" s="231" t="s">
        <v>362</v>
      </c>
      <c r="C68" s="438"/>
      <c r="D68" s="237">
        <f>E68+G68</f>
        <v>10</v>
      </c>
      <c r="E68" s="223">
        <v>10</v>
      </c>
      <c r="F68" s="223"/>
      <c r="G68" s="223"/>
    </row>
    <row r="69" spans="1:7" ht="12.75">
      <c r="A69" s="11" t="s">
        <v>32</v>
      </c>
      <c r="B69" s="281" t="s">
        <v>4</v>
      </c>
      <c r="C69" s="440"/>
      <c r="D69" s="220">
        <f>D70</f>
        <v>314.60099999999994</v>
      </c>
      <c r="E69" s="220">
        <f>E70</f>
        <v>310.10099999999994</v>
      </c>
      <c r="F69" s="218">
        <f>F70</f>
        <v>211.5</v>
      </c>
      <c r="G69" s="218">
        <f>G70</f>
        <v>4.5</v>
      </c>
    </row>
    <row r="70" spans="1:7" ht="12.75">
      <c r="A70" s="11" t="s">
        <v>190</v>
      </c>
      <c r="B70" s="176" t="s">
        <v>170</v>
      </c>
      <c r="C70" s="107" t="s">
        <v>133</v>
      </c>
      <c r="D70" s="239">
        <f>D71+D72+D73</f>
        <v>314.60099999999994</v>
      </c>
      <c r="E70" s="239">
        <f>E71+E72+E73</f>
        <v>310.10099999999994</v>
      </c>
      <c r="F70" s="240">
        <f>F71+F72+F73</f>
        <v>211.5</v>
      </c>
      <c r="G70" s="240">
        <f>G71+G72+G73</f>
        <v>4.5</v>
      </c>
    </row>
    <row r="71" spans="1:7" ht="12.75">
      <c r="A71" s="12" t="s">
        <v>191</v>
      </c>
      <c r="B71" s="221" t="s">
        <v>282</v>
      </c>
      <c r="C71" s="13"/>
      <c r="D71" s="229">
        <f>E71+G71</f>
        <v>105.662</v>
      </c>
      <c r="E71" s="512">
        <v>101.162</v>
      </c>
      <c r="F71" s="515">
        <v>58</v>
      </c>
      <c r="G71" s="515">
        <v>4.5</v>
      </c>
    </row>
    <row r="72" spans="1:7" ht="12.75">
      <c r="A72" s="12" t="s">
        <v>192</v>
      </c>
      <c r="B72" s="224" t="s">
        <v>635</v>
      </c>
      <c r="C72" s="13"/>
      <c r="D72" s="237">
        <f>E72+G72</f>
        <v>204.7</v>
      </c>
      <c r="E72" s="515">
        <v>204.7</v>
      </c>
      <c r="F72" s="515">
        <v>153.5</v>
      </c>
      <c r="G72" s="223"/>
    </row>
    <row r="73" spans="1:7" ht="12.75">
      <c r="A73" s="178" t="s">
        <v>193</v>
      </c>
      <c r="B73" s="231" t="s">
        <v>362</v>
      </c>
      <c r="C73" s="13"/>
      <c r="D73" s="229">
        <f>E73+G73</f>
        <v>4.239</v>
      </c>
      <c r="E73" s="512">
        <v>4.239</v>
      </c>
      <c r="F73" s="223"/>
      <c r="G73" s="223"/>
    </row>
    <row r="74" spans="1:7" ht="12.75">
      <c r="A74" s="11" t="s">
        <v>33</v>
      </c>
      <c r="B74" s="176" t="s">
        <v>709</v>
      </c>
      <c r="C74" s="107"/>
      <c r="D74" s="239">
        <f>E74+G74</f>
        <v>2392.82</v>
      </c>
      <c r="E74" s="218">
        <f>E75</f>
        <v>2346.11</v>
      </c>
      <c r="F74" s="218">
        <f>F75</f>
        <v>1563.995</v>
      </c>
      <c r="G74" s="218">
        <f>G75</f>
        <v>46.71</v>
      </c>
    </row>
    <row r="75" spans="1:7" ht="12.75">
      <c r="A75" s="11" t="s">
        <v>34</v>
      </c>
      <c r="B75" s="172" t="s">
        <v>170</v>
      </c>
      <c r="C75" s="442" t="s">
        <v>133</v>
      </c>
      <c r="D75" s="239">
        <f>D76+D77+D78</f>
        <v>2392.82</v>
      </c>
      <c r="E75" s="218">
        <f>E76+E77+E78</f>
        <v>2346.11</v>
      </c>
      <c r="F75" s="218">
        <f>F76+F77+F78</f>
        <v>1563.995</v>
      </c>
      <c r="G75" s="218">
        <f>G76+G77+G78</f>
        <v>46.71</v>
      </c>
    </row>
    <row r="76" spans="1:7" ht="12.75">
      <c r="A76" s="12" t="s">
        <v>430</v>
      </c>
      <c r="B76" s="221" t="s">
        <v>282</v>
      </c>
      <c r="C76" s="437"/>
      <c r="D76" s="229">
        <f aca="true" t="shared" si="2" ref="D76:D84">E76+G76</f>
        <v>804.9810000000001</v>
      </c>
      <c r="E76" s="229">
        <f aca="true" t="shared" si="3" ref="E76:G78">E61+E66+E71</f>
        <v>765.8710000000001</v>
      </c>
      <c r="F76" s="237">
        <f t="shared" si="3"/>
        <v>439.29499999999996</v>
      </c>
      <c r="G76" s="237">
        <f t="shared" si="3"/>
        <v>39.11</v>
      </c>
    </row>
    <row r="77" spans="1:7" ht="12.75">
      <c r="A77" s="12" t="s">
        <v>431</v>
      </c>
      <c r="B77" s="224" t="s">
        <v>635</v>
      </c>
      <c r="C77" s="438"/>
      <c r="D77" s="229">
        <f t="shared" si="2"/>
        <v>1513.6</v>
      </c>
      <c r="E77" s="237">
        <f t="shared" si="3"/>
        <v>1506</v>
      </c>
      <c r="F77" s="237">
        <f t="shared" si="3"/>
        <v>1124.7</v>
      </c>
      <c r="G77" s="237">
        <f t="shared" si="3"/>
        <v>7.6000000000000005</v>
      </c>
    </row>
    <row r="78" spans="1:7" ht="12.75">
      <c r="A78" s="12" t="s">
        <v>432</v>
      </c>
      <c r="B78" s="231" t="s">
        <v>287</v>
      </c>
      <c r="C78" s="439"/>
      <c r="D78" s="229">
        <f t="shared" si="2"/>
        <v>74.239</v>
      </c>
      <c r="E78" s="237">
        <f t="shared" si="3"/>
        <v>74.239</v>
      </c>
      <c r="F78" s="237">
        <f t="shared" si="3"/>
        <v>0</v>
      </c>
      <c r="G78" s="237">
        <f t="shared" si="3"/>
        <v>0</v>
      </c>
    </row>
    <row r="79" spans="1:7" ht="12.75">
      <c r="A79" s="11" t="s">
        <v>35</v>
      </c>
      <c r="B79" s="281" t="s">
        <v>5</v>
      </c>
      <c r="C79" s="443"/>
      <c r="D79" s="218">
        <f t="shared" si="2"/>
        <v>123.6</v>
      </c>
      <c r="E79" s="218">
        <f>E80+E83</f>
        <v>119.3</v>
      </c>
      <c r="F79" s="218">
        <f>F80+F83</f>
        <v>66.7</v>
      </c>
      <c r="G79" s="218">
        <f>G80+G83</f>
        <v>4.3</v>
      </c>
    </row>
    <row r="80" spans="1:7" ht="12.75">
      <c r="A80" s="11" t="s">
        <v>36</v>
      </c>
      <c r="B80" s="241" t="s">
        <v>170</v>
      </c>
      <c r="C80" s="540" t="s">
        <v>133</v>
      </c>
      <c r="D80" s="218">
        <f t="shared" si="2"/>
        <v>123.6</v>
      </c>
      <c r="E80" s="218">
        <f>E81+E82</f>
        <v>119.3</v>
      </c>
      <c r="F80" s="218">
        <f>F81+F82</f>
        <v>66.7</v>
      </c>
      <c r="G80" s="218">
        <f>G81+G82</f>
        <v>4.3</v>
      </c>
    </row>
    <row r="81" spans="1:7" ht="12.75">
      <c r="A81" s="12" t="s">
        <v>103</v>
      </c>
      <c r="B81" s="221" t="s">
        <v>282</v>
      </c>
      <c r="C81" s="541"/>
      <c r="D81" s="223">
        <f t="shared" si="2"/>
        <v>118.8</v>
      </c>
      <c r="E81" s="9">
        <v>116.3</v>
      </c>
      <c r="F81" s="9">
        <v>66.7</v>
      </c>
      <c r="G81" s="9">
        <v>2.5</v>
      </c>
    </row>
    <row r="82" spans="1:7" ht="12.75">
      <c r="A82" s="12" t="s">
        <v>194</v>
      </c>
      <c r="B82" s="231" t="s">
        <v>362</v>
      </c>
      <c r="C82" s="542"/>
      <c r="D82" s="223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458</v>
      </c>
      <c r="B83" s="241" t="s">
        <v>455</v>
      </c>
      <c r="C83" s="540" t="s">
        <v>179</v>
      </c>
      <c r="D83" s="218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460</v>
      </c>
      <c r="B84" s="3" t="s">
        <v>336</v>
      </c>
      <c r="C84" s="542"/>
      <c r="D84" s="223">
        <f t="shared" si="2"/>
        <v>0</v>
      </c>
      <c r="E84" s="223"/>
      <c r="F84" s="9"/>
      <c r="G84" s="9"/>
    </row>
    <row r="85" spans="1:7" ht="12.75">
      <c r="A85" s="11" t="s">
        <v>37</v>
      </c>
      <c r="B85" s="281" t="s">
        <v>44</v>
      </c>
      <c r="C85" s="107"/>
      <c r="D85" s="218">
        <f>D87+D88</f>
        <v>211.5</v>
      </c>
      <c r="E85" s="218">
        <f>E87+E88</f>
        <v>211.5</v>
      </c>
      <c r="F85" s="218">
        <f>F87+F88</f>
        <v>115.5</v>
      </c>
      <c r="G85" s="218">
        <f>G87+G88</f>
        <v>0</v>
      </c>
    </row>
    <row r="86" spans="1:7" ht="12.75">
      <c r="A86" s="11" t="s">
        <v>38</v>
      </c>
      <c r="B86" s="172" t="s">
        <v>170</v>
      </c>
      <c r="C86" s="442" t="s">
        <v>133</v>
      </c>
      <c r="D86" s="218">
        <f>D87+D88</f>
        <v>211.5</v>
      </c>
      <c r="E86" s="218">
        <f>E87+E88</f>
        <v>211.5</v>
      </c>
      <c r="F86" s="218">
        <f>F87+F88</f>
        <v>115.5</v>
      </c>
      <c r="G86" s="218">
        <f>G87+G88</f>
        <v>0</v>
      </c>
    </row>
    <row r="87" spans="1:7" ht="12.75">
      <c r="A87" s="12" t="s">
        <v>113</v>
      </c>
      <c r="B87" s="221" t="s">
        <v>282</v>
      </c>
      <c r="C87" s="440"/>
      <c r="D87" s="223">
        <f>E87+G87</f>
        <v>205</v>
      </c>
      <c r="E87" s="515">
        <v>205</v>
      </c>
      <c r="F87" s="223">
        <v>115.5</v>
      </c>
      <c r="G87" s="223"/>
    </row>
    <row r="88" spans="1:7" ht="12.75">
      <c r="A88" s="12" t="s">
        <v>195</v>
      </c>
      <c r="B88" s="231" t="s">
        <v>362</v>
      </c>
      <c r="C88" s="440"/>
      <c r="D88" s="223">
        <f>E88+G88</f>
        <v>6.5</v>
      </c>
      <c r="E88" s="223">
        <v>6.5</v>
      </c>
      <c r="F88" s="223"/>
      <c r="G88" s="230"/>
    </row>
    <row r="89" spans="1:7" ht="25.5">
      <c r="A89" s="11" t="s">
        <v>39</v>
      </c>
      <c r="B89" s="291" t="s">
        <v>332</v>
      </c>
      <c r="C89" s="242"/>
      <c r="D89" s="218">
        <f>D91+D92</f>
        <v>123.3</v>
      </c>
      <c r="E89" s="218">
        <f>E91+E92</f>
        <v>122.7</v>
      </c>
      <c r="F89" s="218">
        <f>F91+F92</f>
        <v>80.6</v>
      </c>
      <c r="G89" s="218">
        <f>G91+G92</f>
        <v>0.6</v>
      </c>
    </row>
    <row r="90" spans="1:7" ht="12.75">
      <c r="A90" s="11" t="s">
        <v>40</v>
      </c>
      <c r="B90" s="172" t="s">
        <v>170</v>
      </c>
      <c r="C90" s="442" t="s">
        <v>133</v>
      </c>
      <c r="D90" s="218">
        <f>D91+D92</f>
        <v>123.3</v>
      </c>
      <c r="E90" s="218">
        <f>E91+E92</f>
        <v>122.7</v>
      </c>
      <c r="F90" s="218">
        <f>F91+F92</f>
        <v>80.6</v>
      </c>
      <c r="G90" s="218">
        <f>G91+G92</f>
        <v>0.6</v>
      </c>
    </row>
    <row r="91" spans="1:7" ht="12.75">
      <c r="A91" s="12" t="s">
        <v>114</v>
      </c>
      <c r="B91" s="221" t="s">
        <v>282</v>
      </c>
      <c r="C91" s="437"/>
      <c r="D91" s="237">
        <f>E91+G91</f>
        <v>122.6</v>
      </c>
      <c r="E91" s="515">
        <v>122</v>
      </c>
      <c r="F91" s="223">
        <v>80.6</v>
      </c>
      <c r="G91" s="223">
        <v>0.6</v>
      </c>
    </row>
    <row r="92" spans="1:7" ht="12.75">
      <c r="A92" s="12" t="s">
        <v>196</v>
      </c>
      <c r="B92" s="231" t="s">
        <v>362</v>
      </c>
      <c r="C92" s="439"/>
      <c r="D92" s="237">
        <f>E92+G92</f>
        <v>0.7</v>
      </c>
      <c r="E92" s="223">
        <v>0.7</v>
      </c>
      <c r="F92" s="223"/>
      <c r="G92" s="223"/>
    </row>
    <row r="93" spans="1:7" ht="12.75">
      <c r="A93" s="11" t="s">
        <v>41</v>
      </c>
      <c r="B93" s="281" t="s">
        <v>50</v>
      </c>
      <c r="C93" s="443"/>
      <c r="D93" s="218">
        <f>D94+D96+D99+D102+D104</f>
        <v>53.300000000000004</v>
      </c>
      <c r="E93" s="218">
        <f>E94+E96+E99+E102+E104</f>
        <v>52.6</v>
      </c>
      <c r="F93" s="218">
        <f>F94+F96+F99+F102+F104</f>
        <v>31.7</v>
      </c>
      <c r="G93" s="218">
        <f>G94+G96+G99+G102+G104</f>
        <v>0.7</v>
      </c>
    </row>
    <row r="94" spans="1:7" ht="12.75">
      <c r="A94" s="11" t="s">
        <v>42</v>
      </c>
      <c r="B94" s="179" t="s">
        <v>101</v>
      </c>
      <c r="C94" s="107" t="s">
        <v>133</v>
      </c>
      <c r="D94" s="218">
        <f>D95</f>
        <v>1.2</v>
      </c>
      <c r="E94" s="218">
        <f>E95</f>
        <v>1.2</v>
      </c>
      <c r="F94" s="218">
        <f>F95</f>
        <v>0</v>
      </c>
      <c r="G94" s="218">
        <f>G95</f>
        <v>0</v>
      </c>
    </row>
    <row r="95" spans="1:7" ht="12.75">
      <c r="A95" s="5" t="s">
        <v>115</v>
      </c>
      <c r="B95" s="221" t="s">
        <v>282</v>
      </c>
      <c r="C95" s="440"/>
      <c r="D95" s="223">
        <f>E95+G95</f>
        <v>1.2</v>
      </c>
      <c r="E95" s="223">
        <v>1.2</v>
      </c>
      <c r="F95" s="223"/>
      <c r="G95" s="223"/>
    </row>
    <row r="96" spans="1:7" ht="25.5">
      <c r="A96" s="11" t="s">
        <v>228</v>
      </c>
      <c r="B96" s="175" t="s">
        <v>104</v>
      </c>
      <c r="C96" s="449" t="s">
        <v>137</v>
      </c>
      <c r="D96" s="218">
        <f>D97+D98</f>
        <v>46.900000000000006</v>
      </c>
      <c r="E96" s="218">
        <f>E97+E98</f>
        <v>46.2</v>
      </c>
      <c r="F96" s="218">
        <f>F97+F98</f>
        <v>28.4</v>
      </c>
      <c r="G96" s="218">
        <f>G97+G98</f>
        <v>0.7</v>
      </c>
    </row>
    <row r="97" spans="1:7" ht="12.75">
      <c r="A97" s="12" t="s">
        <v>433</v>
      </c>
      <c r="B97" s="234" t="s">
        <v>282</v>
      </c>
      <c r="C97" s="437"/>
      <c r="D97" s="237">
        <f aca="true" t="shared" si="4" ref="D97:D105">E97+G97</f>
        <v>46.7</v>
      </c>
      <c r="E97" s="223">
        <v>46</v>
      </c>
      <c r="F97" s="223">
        <v>28.4</v>
      </c>
      <c r="G97" s="223">
        <v>0.7</v>
      </c>
    </row>
    <row r="98" spans="1:7" ht="12.75">
      <c r="A98" s="12" t="s">
        <v>434</v>
      </c>
      <c r="B98" s="231" t="s">
        <v>362</v>
      </c>
      <c r="C98" s="13"/>
      <c r="D98" s="237">
        <f>E98+G98</f>
        <v>0.2</v>
      </c>
      <c r="E98" s="223">
        <v>0.2</v>
      </c>
      <c r="F98" s="218"/>
      <c r="G98" s="218"/>
    </row>
    <row r="99" spans="1:7" ht="25.5">
      <c r="A99" s="11" t="s">
        <v>331</v>
      </c>
      <c r="B99" s="166" t="s">
        <v>183</v>
      </c>
      <c r="C99" s="107" t="s">
        <v>139</v>
      </c>
      <c r="D99" s="240">
        <f t="shared" si="4"/>
        <v>4.3</v>
      </c>
      <c r="E99" s="218">
        <f>E100+E101</f>
        <v>4.3</v>
      </c>
      <c r="F99" s="218">
        <f>F100+F101</f>
        <v>3.3</v>
      </c>
      <c r="G99" s="218">
        <f>G100+G101</f>
        <v>0</v>
      </c>
    </row>
    <row r="100" spans="1:7" ht="25.5">
      <c r="A100" s="12" t="s">
        <v>435</v>
      </c>
      <c r="B100" s="3" t="s">
        <v>336</v>
      </c>
      <c r="C100" s="449"/>
      <c r="D100" s="237">
        <f t="shared" si="4"/>
        <v>4.3</v>
      </c>
      <c r="E100" s="223">
        <v>4.3</v>
      </c>
      <c r="F100" s="243">
        <v>3.3</v>
      </c>
      <c r="G100" s="243"/>
    </row>
    <row r="101" spans="1:7" ht="16.5" customHeight="1">
      <c r="A101" s="12" t="s">
        <v>436</v>
      </c>
      <c r="B101" s="221" t="s">
        <v>282</v>
      </c>
      <c r="C101" s="449"/>
      <c r="D101" s="237">
        <f t="shared" si="4"/>
        <v>0</v>
      </c>
      <c r="E101" s="223"/>
      <c r="F101" s="243"/>
      <c r="G101" s="243"/>
    </row>
    <row r="102" spans="1:7" ht="12.75">
      <c r="A102" s="11" t="s">
        <v>410</v>
      </c>
      <c r="B102" s="166" t="s">
        <v>455</v>
      </c>
      <c r="C102" s="107" t="s">
        <v>179</v>
      </c>
      <c r="D102" s="240">
        <f t="shared" si="4"/>
        <v>0</v>
      </c>
      <c r="E102" s="218">
        <f>E103</f>
        <v>0</v>
      </c>
      <c r="F102" s="218">
        <f>F103</f>
        <v>0</v>
      </c>
      <c r="G102" s="218">
        <f>G103</f>
        <v>0</v>
      </c>
    </row>
    <row r="103" spans="1:7" ht="25.5">
      <c r="A103" s="12" t="s">
        <v>437</v>
      </c>
      <c r="B103" s="3" t="s">
        <v>336</v>
      </c>
      <c r="C103" s="449"/>
      <c r="D103" s="237">
        <f t="shared" si="4"/>
        <v>0</v>
      </c>
      <c r="E103" s="223"/>
      <c r="F103" s="243"/>
      <c r="G103" s="243"/>
    </row>
    <row r="104" spans="1:7" ht="12.75">
      <c r="A104" s="11" t="s">
        <v>425</v>
      </c>
      <c r="B104" s="172" t="s">
        <v>74</v>
      </c>
      <c r="C104" s="442" t="s">
        <v>134</v>
      </c>
      <c r="D104" s="218">
        <f t="shared" si="4"/>
        <v>0.9</v>
      </c>
      <c r="E104" s="218">
        <f>E105</f>
        <v>0.9</v>
      </c>
      <c r="F104" s="218">
        <f>F105</f>
        <v>0</v>
      </c>
      <c r="G104" s="218">
        <f>G105</f>
        <v>0</v>
      </c>
    </row>
    <row r="105" spans="1:7" ht="15" customHeight="1">
      <c r="A105" s="244" t="s">
        <v>438</v>
      </c>
      <c r="B105" s="221" t="s">
        <v>282</v>
      </c>
      <c r="C105" s="14"/>
      <c r="D105" s="237">
        <f t="shared" si="4"/>
        <v>0.9</v>
      </c>
      <c r="E105" s="223">
        <v>0.9</v>
      </c>
      <c r="F105" s="243"/>
      <c r="G105" s="243"/>
    </row>
    <row r="106" spans="1:7" ht="12.75">
      <c r="A106" s="15" t="s">
        <v>43</v>
      </c>
      <c r="B106" s="280" t="s">
        <v>55</v>
      </c>
      <c r="C106" s="1"/>
      <c r="D106" s="240">
        <f>E106+G106</f>
        <v>71.9</v>
      </c>
      <c r="E106" s="240">
        <f>E107+E109+E112+E115+E117</f>
        <v>70.4</v>
      </c>
      <c r="F106" s="240">
        <f>F107+F109+F112+F115+F117</f>
        <v>44.699999999999996</v>
      </c>
      <c r="G106" s="240">
        <f>G107+G109+G112+G115+G117</f>
        <v>1.5</v>
      </c>
    </row>
    <row r="107" spans="1:7" ht="12.75">
      <c r="A107" s="11" t="s">
        <v>45</v>
      </c>
      <c r="B107" s="179" t="s">
        <v>101</v>
      </c>
      <c r="C107" s="443" t="s">
        <v>133</v>
      </c>
      <c r="D107" s="218">
        <f>D108</f>
        <v>1.9</v>
      </c>
      <c r="E107" s="218">
        <f>E108</f>
        <v>1.9</v>
      </c>
      <c r="F107" s="218">
        <f>F108</f>
        <v>0</v>
      </c>
      <c r="G107" s="218">
        <f>G108</f>
        <v>0</v>
      </c>
    </row>
    <row r="108" spans="1:7" ht="12.75">
      <c r="A108" s="12" t="s">
        <v>116</v>
      </c>
      <c r="B108" s="221" t="s">
        <v>282</v>
      </c>
      <c r="C108" s="440"/>
      <c r="D108" s="223">
        <f>E108+G108</f>
        <v>1.9</v>
      </c>
      <c r="E108" s="223">
        <v>1.9</v>
      </c>
      <c r="F108" s="223"/>
      <c r="G108" s="223"/>
    </row>
    <row r="109" spans="1:7" ht="25.5">
      <c r="A109" s="11" t="s">
        <v>229</v>
      </c>
      <c r="B109" s="175" t="s">
        <v>104</v>
      </c>
      <c r="C109" s="449" t="s">
        <v>137</v>
      </c>
      <c r="D109" s="218">
        <f>D110+D111</f>
        <v>64.5</v>
      </c>
      <c r="E109" s="218">
        <f>E110+E111</f>
        <v>63</v>
      </c>
      <c r="F109" s="218">
        <f>F110+F111</f>
        <v>41.3</v>
      </c>
      <c r="G109" s="218">
        <f>G110+G111</f>
        <v>1.5</v>
      </c>
    </row>
    <row r="110" spans="1:7" ht="12.75">
      <c r="A110" s="12" t="s">
        <v>230</v>
      </c>
      <c r="B110" s="221" t="s">
        <v>282</v>
      </c>
      <c r="C110" s="437"/>
      <c r="D110" s="237">
        <f aca="true" t="shared" si="5" ref="D110:D118">E110+G110</f>
        <v>63.6</v>
      </c>
      <c r="E110" s="223">
        <v>62.1</v>
      </c>
      <c r="F110" s="223">
        <v>41.3</v>
      </c>
      <c r="G110" s="223">
        <v>1.5</v>
      </c>
    </row>
    <row r="111" spans="1:7" ht="12.75">
      <c r="A111" s="12" t="s">
        <v>359</v>
      </c>
      <c r="B111" s="231" t="s">
        <v>362</v>
      </c>
      <c r="C111" s="1"/>
      <c r="D111" s="237">
        <f t="shared" si="5"/>
        <v>0.9</v>
      </c>
      <c r="E111" s="223">
        <v>0.9</v>
      </c>
      <c r="F111" s="218"/>
      <c r="G111" s="218"/>
    </row>
    <row r="112" spans="1:7" ht="25.5">
      <c r="A112" s="11" t="s">
        <v>285</v>
      </c>
      <c r="B112" s="166" t="s">
        <v>183</v>
      </c>
      <c r="C112" s="107" t="s">
        <v>139</v>
      </c>
      <c r="D112" s="240">
        <f t="shared" si="5"/>
        <v>4.4</v>
      </c>
      <c r="E112" s="218">
        <f>E113+E114</f>
        <v>4.4</v>
      </c>
      <c r="F112" s="218">
        <f>F113+F114</f>
        <v>3.4</v>
      </c>
      <c r="G112" s="218">
        <f>G113+G114</f>
        <v>0</v>
      </c>
    </row>
    <row r="113" spans="1:7" ht="25.5">
      <c r="A113" s="12" t="s">
        <v>286</v>
      </c>
      <c r="B113" s="3" t="s">
        <v>336</v>
      </c>
      <c r="C113" s="449"/>
      <c r="D113" s="237">
        <f t="shared" si="5"/>
        <v>4.4</v>
      </c>
      <c r="E113" s="223">
        <v>4.4</v>
      </c>
      <c r="F113" s="243">
        <v>3.4</v>
      </c>
      <c r="G113" s="243"/>
    </row>
    <row r="114" spans="1:7" ht="12.75">
      <c r="A114" s="12" t="s">
        <v>427</v>
      </c>
      <c r="B114" s="221" t="s">
        <v>282</v>
      </c>
      <c r="C114" s="449"/>
      <c r="D114" s="237">
        <f t="shared" si="5"/>
        <v>0</v>
      </c>
      <c r="E114" s="223"/>
      <c r="F114" s="243"/>
      <c r="G114" s="243"/>
    </row>
    <row r="115" spans="1:7" ht="12.75">
      <c r="A115" s="11" t="s">
        <v>295</v>
      </c>
      <c r="B115" s="166" t="s">
        <v>455</v>
      </c>
      <c r="C115" s="107" t="s">
        <v>179</v>
      </c>
      <c r="D115" s="240">
        <f>E115+G115</f>
        <v>0</v>
      </c>
      <c r="E115" s="218">
        <f>E116</f>
        <v>0</v>
      </c>
      <c r="F115" s="218">
        <f>F116</f>
        <v>0</v>
      </c>
      <c r="G115" s="218">
        <f>G116</f>
        <v>0</v>
      </c>
    </row>
    <row r="116" spans="1:7" ht="25.5">
      <c r="A116" s="12" t="s">
        <v>296</v>
      </c>
      <c r="B116" s="3" t="s">
        <v>336</v>
      </c>
      <c r="C116" s="449"/>
      <c r="D116" s="237">
        <f t="shared" si="5"/>
        <v>0</v>
      </c>
      <c r="E116" s="223"/>
      <c r="F116" s="243"/>
      <c r="G116" s="243"/>
    </row>
    <row r="117" spans="1:7" ht="12.75">
      <c r="A117" s="16" t="s">
        <v>297</v>
      </c>
      <c r="B117" s="172" t="s">
        <v>74</v>
      </c>
      <c r="C117" s="442" t="s">
        <v>134</v>
      </c>
      <c r="D117" s="240">
        <f t="shared" si="5"/>
        <v>1.1</v>
      </c>
      <c r="E117" s="218">
        <f>E118</f>
        <v>1.1</v>
      </c>
      <c r="F117" s="218">
        <f>F118</f>
        <v>0</v>
      </c>
      <c r="G117" s="218">
        <f>G118</f>
        <v>0</v>
      </c>
    </row>
    <row r="118" spans="1:7" ht="12.75">
      <c r="A118" s="17" t="s">
        <v>298</v>
      </c>
      <c r="B118" s="221" t="s">
        <v>282</v>
      </c>
      <c r="C118" s="6"/>
      <c r="D118" s="223">
        <f t="shared" si="5"/>
        <v>1.1</v>
      </c>
      <c r="E118" s="223">
        <v>1.1</v>
      </c>
      <c r="F118" s="243"/>
      <c r="G118" s="243"/>
    </row>
    <row r="119" spans="1:7" ht="12.75">
      <c r="A119" s="15" t="s">
        <v>46</v>
      </c>
      <c r="B119" s="279" t="s">
        <v>59</v>
      </c>
      <c r="C119" s="5"/>
      <c r="D119" s="218">
        <f>D120+D124+D126+D128</f>
        <v>190.70000000000002</v>
      </c>
      <c r="E119" s="218">
        <f>E120+E124+E126+E128</f>
        <v>181.40000000000003</v>
      </c>
      <c r="F119" s="218">
        <f>F120+F124+F126+F128</f>
        <v>86.8</v>
      </c>
      <c r="G119" s="218">
        <f>G120+G124+G126+G128</f>
        <v>9.3</v>
      </c>
    </row>
    <row r="120" spans="1:7" ht="25.5">
      <c r="A120" s="11" t="s">
        <v>47</v>
      </c>
      <c r="B120" s="226" t="s">
        <v>104</v>
      </c>
      <c r="C120" s="449" t="s">
        <v>137</v>
      </c>
      <c r="D120" s="218">
        <f>D121+D123+D122</f>
        <v>179.10000000000002</v>
      </c>
      <c r="E120" s="218">
        <f>E121+E123+E122</f>
        <v>171.10000000000002</v>
      </c>
      <c r="F120" s="218">
        <f>F121+F123+F122</f>
        <v>86.7</v>
      </c>
      <c r="G120" s="218">
        <f>G121+G123+G122</f>
        <v>8</v>
      </c>
    </row>
    <row r="121" spans="1:7" ht="12.75">
      <c r="A121" s="12" t="s">
        <v>118</v>
      </c>
      <c r="B121" s="221" t="s">
        <v>282</v>
      </c>
      <c r="C121" s="437"/>
      <c r="D121" s="237">
        <f aca="true" t="shared" si="6" ref="D121:D127">E121+G121</f>
        <v>169.8</v>
      </c>
      <c r="E121" s="515">
        <v>161.8</v>
      </c>
      <c r="F121" s="223">
        <v>86.7</v>
      </c>
      <c r="G121" s="223">
        <v>8</v>
      </c>
    </row>
    <row r="122" spans="1:7" ht="12.75">
      <c r="A122" s="12" t="s">
        <v>439</v>
      </c>
      <c r="B122" s="171" t="s">
        <v>173</v>
      </c>
      <c r="C122" s="438"/>
      <c r="D122" s="237">
        <f t="shared" si="6"/>
        <v>0</v>
      </c>
      <c r="E122" s="223"/>
      <c r="F122" s="223"/>
      <c r="G122" s="223"/>
    </row>
    <row r="123" spans="1:7" ht="12.75">
      <c r="A123" s="12" t="s">
        <v>440</v>
      </c>
      <c r="B123" s="231" t="s">
        <v>362</v>
      </c>
      <c r="C123" s="439"/>
      <c r="D123" s="237">
        <f t="shared" si="6"/>
        <v>9.3</v>
      </c>
      <c r="E123" s="515">
        <v>9.3</v>
      </c>
      <c r="F123" s="230"/>
      <c r="G123" s="230"/>
    </row>
    <row r="124" spans="1:7" ht="15" customHeight="1">
      <c r="A124" s="11" t="s">
        <v>48</v>
      </c>
      <c r="B124" s="166" t="s">
        <v>455</v>
      </c>
      <c r="C124" s="443" t="s">
        <v>179</v>
      </c>
      <c r="D124" s="240">
        <f t="shared" si="6"/>
        <v>5.4</v>
      </c>
      <c r="E124" s="218">
        <f>E125</f>
        <v>5.4</v>
      </c>
      <c r="F124" s="218">
        <f>F125</f>
        <v>0.1</v>
      </c>
      <c r="G124" s="218">
        <f>G125</f>
        <v>0</v>
      </c>
    </row>
    <row r="125" spans="1:7" ht="25.5">
      <c r="A125" s="12" t="s">
        <v>119</v>
      </c>
      <c r="B125" s="3" t="s">
        <v>336</v>
      </c>
      <c r="C125" s="449"/>
      <c r="D125" s="237">
        <f t="shared" si="6"/>
        <v>5.4</v>
      </c>
      <c r="E125" s="223">
        <v>5.4</v>
      </c>
      <c r="F125" s="223">
        <v>0.1</v>
      </c>
      <c r="G125" s="243"/>
    </row>
    <row r="126" spans="1:7" ht="12.75">
      <c r="A126" s="11" t="s">
        <v>233</v>
      </c>
      <c r="B126" s="172" t="s">
        <v>74</v>
      </c>
      <c r="C126" s="107" t="s">
        <v>134</v>
      </c>
      <c r="D126" s="240">
        <f t="shared" si="6"/>
        <v>4</v>
      </c>
      <c r="E126" s="218">
        <f>E127</f>
        <v>4</v>
      </c>
      <c r="F126" s="218">
        <f>F127</f>
        <v>0</v>
      </c>
      <c r="G126" s="218">
        <f>G127</f>
        <v>0</v>
      </c>
    </row>
    <row r="127" spans="1:7" ht="12.75">
      <c r="A127" s="12" t="s">
        <v>428</v>
      </c>
      <c r="B127" s="221" t="s">
        <v>282</v>
      </c>
      <c r="C127" s="6"/>
      <c r="D127" s="223">
        <f t="shared" si="6"/>
        <v>4</v>
      </c>
      <c r="E127" s="223">
        <v>4</v>
      </c>
      <c r="F127" s="243"/>
      <c r="G127" s="243"/>
    </row>
    <row r="128" spans="1:7" ht="12.75">
      <c r="A128" s="11" t="s">
        <v>234</v>
      </c>
      <c r="B128" s="179" t="s">
        <v>148</v>
      </c>
      <c r="C128" s="107" t="s">
        <v>35</v>
      </c>
      <c r="D128" s="218">
        <f>D129</f>
        <v>2.2</v>
      </c>
      <c r="E128" s="218">
        <f>E129</f>
        <v>0.9</v>
      </c>
      <c r="F128" s="218">
        <f>F129</f>
        <v>0</v>
      </c>
      <c r="G128" s="218">
        <f>G129</f>
        <v>1.3</v>
      </c>
    </row>
    <row r="129" spans="1:7" ht="12.75">
      <c r="A129" s="12" t="s">
        <v>235</v>
      </c>
      <c r="B129" s="221" t="s">
        <v>282</v>
      </c>
      <c r="C129" s="5"/>
      <c r="D129" s="223">
        <f>E129+G129</f>
        <v>2.2</v>
      </c>
      <c r="E129" s="223">
        <v>0.9</v>
      </c>
      <c r="F129" s="243"/>
      <c r="G129" s="243">
        <v>1.3</v>
      </c>
    </row>
    <row r="130" spans="1:7" ht="12.75">
      <c r="A130" s="16" t="s">
        <v>49</v>
      </c>
      <c r="B130" s="279" t="s">
        <v>140</v>
      </c>
      <c r="D130" s="220">
        <f>D133+D136+D138+D140+D131</f>
        <v>110.09562999999999</v>
      </c>
      <c r="E130" s="220">
        <f>E133+E136+E138+E140+E131</f>
        <v>110.09562999999999</v>
      </c>
      <c r="F130" s="220">
        <f>F133+F136+F138+F140+F131</f>
        <v>52.77129</v>
      </c>
      <c r="G130" s="218">
        <f>G133+G136+G138+G140+G131</f>
        <v>0</v>
      </c>
    </row>
    <row r="131" spans="1:7" ht="12.75">
      <c r="A131" s="84" t="s">
        <v>51</v>
      </c>
      <c r="B131" s="179" t="s">
        <v>101</v>
      </c>
      <c r="C131" s="443" t="s">
        <v>133</v>
      </c>
      <c r="D131" s="218">
        <f>D132</f>
        <v>1</v>
      </c>
      <c r="E131" s="218">
        <f>E132</f>
        <v>1</v>
      </c>
      <c r="F131" s="218">
        <f>F132</f>
        <v>0</v>
      </c>
      <c r="G131" s="218">
        <f>G132</f>
        <v>0</v>
      </c>
    </row>
    <row r="132" spans="1:7" ht="12.75">
      <c r="A132" s="15" t="s">
        <v>120</v>
      </c>
      <c r="B132" s="221" t="s">
        <v>282</v>
      </c>
      <c r="C132" s="440"/>
      <c r="D132" s="223">
        <f>E132+G132</f>
        <v>1</v>
      </c>
      <c r="E132" s="223">
        <v>1</v>
      </c>
      <c r="F132" s="223"/>
      <c r="G132" s="223"/>
    </row>
    <row r="133" spans="1:7" ht="25.5">
      <c r="A133" s="11" t="s">
        <v>52</v>
      </c>
      <c r="B133" s="226" t="s">
        <v>104</v>
      </c>
      <c r="C133" s="449" t="s">
        <v>137</v>
      </c>
      <c r="D133" s="233">
        <f>D134+D135</f>
        <v>90.3</v>
      </c>
      <c r="E133" s="233">
        <f>E134+E135</f>
        <v>90.3</v>
      </c>
      <c r="F133" s="218">
        <f>F134+F135</f>
        <v>47.5</v>
      </c>
      <c r="G133" s="218">
        <f>G134+G135</f>
        <v>0</v>
      </c>
    </row>
    <row r="134" spans="1:7" ht="12.75">
      <c r="A134" s="189" t="s">
        <v>121</v>
      </c>
      <c r="B134" s="221" t="s">
        <v>282</v>
      </c>
      <c r="C134" s="437"/>
      <c r="D134" s="238">
        <f>E134+G134</f>
        <v>89.92</v>
      </c>
      <c r="E134" s="230">
        <v>89.92</v>
      </c>
      <c r="F134" s="223">
        <v>47.5</v>
      </c>
      <c r="G134" s="223"/>
    </row>
    <row r="135" spans="1:7" ht="12.75">
      <c r="A135" s="12" t="s">
        <v>441</v>
      </c>
      <c r="B135" s="231" t="s">
        <v>362</v>
      </c>
      <c r="C135" s="439"/>
      <c r="D135" s="238">
        <f aca="true" t="shared" si="7" ref="D135:D142">E135+G135</f>
        <v>0.38</v>
      </c>
      <c r="E135" s="230">
        <v>0.38</v>
      </c>
      <c r="F135" s="223"/>
      <c r="G135" s="223"/>
    </row>
    <row r="136" spans="1:7" ht="12.75">
      <c r="A136" s="11" t="s">
        <v>53</v>
      </c>
      <c r="B136" s="166" t="s">
        <v>455</v>
      </c>
      <c r="C136" s="443" t="s">
        <v>179</v>
      </c>
      <c r="D136" s="240">
        <f t="shared" si="7"/>
        <v>9.1</v>
      </c>
      <c r="E136" s="218">
        <f>E137</f>
        <v>9.1</v>
      </c>
      <c r="F136" s="218">
        <f>F137</f>
        <v>0.2</v>
      </c>
      <c r="G136" s="218">
        <f>G137</f>
        <v>0</v>
      </c>
    </row>
    <row r="137" spans="1:7" ht="12.75">
      <c r="A137" s="12" t="s">
        <v>122</v>
      </c>
      <c r="B137" s="234" t="s">
        <v>173</v>
      </c>
      <c r="C137" s="449"/>
      <c r="D137" s="237">
        <f t="shared" si="7"/>
        <v>9.1</v>
      </c>
      <c r="E137" s="223">
        <v>9.1</v>
      </c>
      <c r="F137" s="243">
        <v>0.2</v>
      </c>
      <c r="G137" s="243"/>
    </row>
    <row r="138" spans="1:7" ht="12.75">
      <c r="A138" s="16" t="s">
        <v>197</v>
      </c>
      <c r="B138" s="172" t="s">
        <v>74</v>
      </c>
      <c r="C138" s="107" t="s">
        <v>134</v>
      </c>
      <c r="D138" s="240">
        <f t="shared" si="7"/>
        <v>3</v>
      </c>
      <c r="E138" s="218">
        <f>E139</f>
        <v>3</v>
      </c>
      <c r="F138" s="218">
        <f>F139</f>
        <v>0</v>
      </c>
      <c r="G138" s="218">
        <f>G139</f>
        <v>0</v>
      </c>
    </row>
    <row r="139" spans="1:7" ht="12.75">
      <c r="A139" s="12" t="s">
        <v>397</v>
      </c>
      <c r="B139" s="221" t="s">
        <v>282</v>
      </c>
      <c r="C139" s="6"/>
      <c r="D139" s="223">
        <f t="shared" si="7"/>
        <v>3</v>
      </c>
      <c r="E139" s="223">
        <v>3</v>
      </c>
      <c r="F139" s="243"/>
      <c r="G139" s="243"/>
    </row>
    <row r="140" spans="1:7" ht="25.5">
      <c r="A140" s="11" t="s">
        <v>442</v>
      </c>
      <c r="B140" s="166" t="s">
        <v>183</v>
      </c>
      <c r="C140" s="107" t="s">
        <v>139</v>
      </c>
      <c r="D140" s="239">
        <f t="shared" si="7"/>
        <v>6.69563</v>
      </c>
      <c r="E140" s="220">
        <f>E141+E142</f>
        <v>6.69563</v>
      </c>
      <c r="F140" s="220">
        <f>F141+F142</f>
        <v>5.07129</v>
      </c>
      <c r="G140" s="218">
        <f>G141+G142</f>
        <v>0</v>
      </c>
    </row>
    <row r="141" spans="1:7" ht="25.5">
      <c r="A141" s="12" t="s">
        <v>443</v>
      </c>
      <c r="B141" s="3" t="s">
        <v>336</v>
      </c>
      <c r="C141" s="538"/>
      <c r="D141" s="222">
        <f t="shared" si="7"/>
        <v>6.69563</v>
      </c>
      <c r="E141" s="222">
        <v>6.69563</v>
      </c>
      <c r="F141" s="245">
        <v>5.07129</v>
      </c>
      <c r="G141" s="243"/>
    </row>
    <row r="142" spans="1:7" ht="12.75">
      <c r="A142" s="12" t="s">
        <v>444</v>
      </c>
      <c r="B142" s="221" t="s">
        <v>282</v>
      </c>
      <c r="C142" s="539"/>
      <c r="D142" s="223">
        <f t="shared" si="7"/>
        <v>0</v>
      </c>
      <c r="E142" s="222"/>
      <c r="F142" s="245"/>
      <c r="G142" s="243"/>
    </row>
    <row r="143" spans="1:7" ht="12.75">
      <c r="A143" s="11" t="s">
        <v>54</v>
      </c>
      <c r="B143" s="281" t="s">
        <v>205</v>
      </c>
      <c r="C143" s="107"/>
      <c r="D143" s="233">
        <f>D144+D146+D149+D151+D153</f>
        <v>126.10000000000001</v>
      </c>
      <c r="E143" s="233">
        <f>E144+E146+E149+E151+E153</f>
        <v>119.60000000000001</v>
      </c>
      <c r="F143" s="233">
        <f>F144+F146+F149+F151+F153</f>
        <v>67.1</v>
      </c>
      <c r="G143" s="233">
        <f>G144+G146+G149+G151+G153</f>
        <v>6.5</v>
      </c>
    </row>
    <row r="144" spans="1:7" ht="12.75">
      <c r="A144" s="12" t="s">
        <v>56</v>
      </c>
      <c r="B144" s="179" t="s">
        <v>101</v>
      </c>
      <c r="C144" s="107" t="s">
        <v>133</v>
      </c>
      <c r="D144" s="218">
        <f>D145</f>
        <v>5.1</v>
      </c>
      <c r="E144" s="218">
        <f>E145</f>
        <v>4.1</v>
      </c>
      <c r="F144" s="218">
        <f>F145</f>
        <v>0</v>
      </c>
      <c r="G144" s="218">
        <f>G145</f>
        <v>1</v>
      </c>
    </row>
    <row r="145" spans="1:7" ht="12.75">
      <c r="A145" s="5" t="s">
        <v>123</v>
      </c>
      <c r="B145" s="221" t="s">
        <v>282</v>
      </c>
      <c r="C145" s="440"/>
      <c r="D145" s="223">
        <f>E145+G145</f>
        <v>5.1</v>
      </c>
      <c r="E145" s="223">
        <v>4.1</v>
      </c>
      <c r="F145" s="223"/>
      <c r="G145" s="223">
        <v>1</v>
      </c>
    </row>
    <row r="146" spans="1:7" ht="25.5">
      <c r="A146" s="11" t="s">
        <v>57</v>
      </c>
      <c r="B146" s="175" t="s">
        <v>104</v>
      </c>
      <c r="C146" s="449" t="s">
        <v>137</v>
      </c>
      <c r="D146" s="233">
        <f>D147+D148</f>
        <v>112.10000000000001</v>
      </c>
      <c r="E146" s="233">
        <f>E147+E148</f>
        <v>106.60000000000001</v>
      </c>
      <c r="F146" s="233">
        <f>F147+F148</f>
        <v>61.6</v>
      </c>
      <c r="G146" s="233">
        <f>G147+G148</f>
        <v>5.5</v>
      </c>
    </row>
    <row r="147" spans="1:7" ht="12.75">
      <c r="A147" s="12" t="s">
        <v>124</v>
      </c>
      <c r="B147" s="221" t="s">
        <v>282</v>
      </c>
      <c r="C147" s="437"/>
      <c r="D147" s="229">
        <f>E147+G147</f>
        <v>110.873</v>
      </c>
      <c r="E147" s="222">
        <v>105.373</v>
      </c>
      <c r="F147" s="515">
        <v>61.6</v>
      </c>
      <c r="G147" s="223">
        <v>5.5</v>
      </c>
    </row>
    <row r="148" spans="1:7" ht="12.75">
      <c r="A148" s="178" t="s">
        <v>354</v>
      </c>
      <c r="B148" s="231" t="s">
        <v>362</v>
      </c>
      <c r="C148" s="1"/>
      <c r="D148" s="229">
        <f aca="true" t="shared" si="8" ref="D148:D154">E148+G148</f>
        <v>1.227</v>
      </c>
      <c r="E148" s="222">
        <v>1.227</v>
      </c>
      <c r="F148" s="218"/>
      <c r="G148" s="218"/>
    </row>
    <row r="149" spans="1:7" ht="25.5">
      <c r="A149" s="11" t="s">
        <v>198</v>
      </c>
      <c r="B149" s="166" t="s">
        <v>183</v>
      </c>
      <c r="C149" s="107" t="s">
        <v>139</v>
      </c>
      <c r="D149" s="240">
        <f t="shared" si="8"/>
        <v>7.2</v>
      </c>
      <c r="E149" s="218">
        <f>E150</f>
        <v>7.2</v>
      </c>
      <c r="F149" s="218">
        <f>F150</f>
        <v>5.5</v>
      </c>
      <c r="G149" s="218">
        <f>G150</f>
        <v>0</v>
      </c>
    </row>
    <row r="150" spans="1:7" ht="25.5">
      <c r="A150" s="12" t="s">
        <v>445</v>
      </c>
      <c r="B150" s="3" t="s">
        <v>336</v>
      </c>
      <c r="C150" s="449"/>
      <c r="D150" s="237">
        <f t="shared" si="8"/>
        <v>7.2</v>
      </c>
      <c r="E150" s="223">
        <v>7.2</v>
      </c>
      <c r="F150" s="243">
        <v>5.5</v>
      </c>
      <c r="G150" s="243"/>
    </row>
    <row r="151" spans="1:7" ht="12.75">
      <c r="A151" s="11" t="s">
        <v>199</v>
      </c>
      <c r="B151" s="166" t="s">
        <v>455</v>
      </c>
      <c r="C151" s="107" t="s">
        <v>179</v>
      </c>
      <c r="D151" s="240">
        <f t="shared" si="8"/>
        <v>0</v>
      </c>
      <c r="E151" s="218">
        <f>E152</f>
        <v>0</v>
      </c>
      <c r="F151" s="218">
        <f>F152</f>
        <v>0</v>
      </c>
      <c r="G151" s="218">
        <f>G152</f>
        <v>0</v>
      </c>
    </row>
    <row r="152" spans="1:7" ht="25.5">
      <c r="A152" s="12" t="s">
        <v>200</v>
      </c>
      <c r="B152" s="3" t="s">
        <v>336</v>
      </c>
      <c r="C152" s="449"/>
      <c r="D152" s="237">
        <f t="shared" si="8"/>
        <v>0</v>
      </c>
      <c r="E152" s="223"/>
      <c r="F152" s="243"/>
      <c r="G152" s="243"/>
    </row>
    <row r="153" spans="1:7" ht="12.75">
      <c r="A153" s="12" t="s">
        <v>360</v>
      </c>
      <c r="B153" s="172" t="s">
        <v>74</v>
      </c>
      <c r="C153" s="107" t="s">
        <v>134</v>
      </c>
      <c r="D153" s="218">
        <f t="shared" si="8"/>
        <v>1.7</v>
      </c>
      <c r="E153" s="218">
        <f>E154</f>
        <v>1.7</v>
      </c>
      <c r="F153" s="218">
        <f>F154</f>
        <v>0</v>
      </c>
      <c r="G153" s="218">
        <f>G154</f>
        <v>0</v>
      </c>
    </row>
    <row r="154" spans="1:7" ht="12.75">
      <c r="A154" s="12" t="s">
        <v>361</v>
      </c>
      <c r="B154" s="221" t="s">
        <v>282</v>
      </c>
      <c r="C154" s="6"/>
      <c r="D154" s="223">
        <f t="shared" si="8"/>
        <v>1.7</v>
      </c>
      <c r="E154" s="223">
        <v>1.7</v>
      </c>
      <c r="F154" s="243"/>
      <c r="G154" s="243"/>
    </row>
    <row r="155" spans="1:7" ht="13.5">
      <c r="A155" s="107" t="s">
        <v>58</v>
      </c>
      <c r="B155" s="282" t="s">
        <v>206</v>
      </c>
      <c r="C155" s="5"/>
      <c r="D155" s="233">
        <f>D156+D158+D161+D164+D166+D168</f>
        <v>552.0956300000001</v>
      </c>
      <c r="E155" s="233">
        <f>E156+E158+E161+E164+E166+E168</f>
        <v>534.0956300000001</v>
      </c>
      <c r="F155" s="233">
        <f>F156+F158+F161+F164+F166+F168</f>
        <v>283.07129000000003</v>
      </c>
      <c r="G155" s="233">
        <f>G156+G158+G161+G164+G166+G168</f>
        <v>18</v>
      </c>
    </row>
    <row r="156" spans="1:7" ht="12.75">
      <c r="A156" s="107" t="s">
        <v>60</v>
      </c>
      <c r="B156" s="246" t="s">
        <v>101</v>
      </c>
      <c r="C156" s="107" t="s">
        <v>133</v>
      </c>
      <c r="D156" s="220">
        <f>D157</f>
        <v>9.2</v>
      </c>
      <c r="E156" s="220">
        <f>E157</f>
        <v>8.2</v>
      </c>
      <c r="F156" s="218">
        <f>F157</f>
        <v>0</v>
      </c>
      <c r="G156" s="218">
        <f>G157</f>
        <v>1</v>
      </c>
    </row>
    <row r="157" spans="1:7" ht="12.75">
      <c r="A157" s="440" t="s">
        <v>125</v>
      </c>
      <c r="B157" s="221" t="s">
        <v>282</v>
      </c>
      <c r="C157" s="440"/>
      <c r="D157" s="222">
        <f>E157+G157</f>
        <v>9.2</v>
      </c>
      <c r="E157" s="222">
        <f>E145+E108+E95+E132</f>
        <v>8.2</v>
      </c>
      <c r="F157" s="223">
        <f>F145+F108+F95</f>
        <v>0</v>
      </c>
      <c r="G157" s="223">
        <f>G145+G108+G95</f>
        <v>1</v>
      </c>
    </row>
    <row r="158" spans="1:7" ht="25.5">
      <c r="A158" s="107" t="s">
        <v>61</v>
      </c>
      <c r="B158" s="247" t="s">
        <v>104</v>
      </c>
      <c r="C158" s="449" t="s">
        <v>137</v>
      </c>
      <c r="D158" s="220">
        <f>D159+D160</f>
        <v>492.90000000000003</v>
      </c>
      <c r="E158" s="220">
        <f>E159+E160</f>
        <v>477.20000000000005</v>
      </c>
      <c r="F158" s="218">
        <f>F159+F160</f>
        <v>265.5</v>
      </c>
      <c r="G158" s="218">
        <f>G159+G160</f>
        <v>15.7</v>
      </c>
    </row>
    <row r="159" spans="1:7" ht="12.75">
      <c r="A159" s="440" t="s">
        <v>447</v>
      </c>
      <c r="B159" s="221" t="s">
        <v>282</v>
      </c>
      <c r="C159" s="437"/>
      <c r="D159" s="229">
        <f>E159+G159</f>
        <v>480.89300000000003</v>
      </c>
      <c r="E159" s="222">
        <f>E147+E134+E121+E110+E97</f>
        <v>465.19300000000004</v>
      </c>
      <c r="F159" s="223">
        <f>F147+F134+F121+F110+F97</f>
        <v>265.5</v>
      </c>
      <c r="G159" s="223">
        <f>G147+G134+G121+G110+G97</f>
        <v>15.7</v>
      </c>
    </row>
    <row r="160" spans="1:7" ht="12.75">
      <c r="A160" s="440" t="s">
        <v>446</v>
      </c>
      <c r="B160" s="231" t="s">
        <v>287</v>
      </c>
      <c r="C160" s="1"/>
      <c r="D160" s="229">
        <f aca="true" t="shared" si="9" ref="D160:D166">E160+G160</f>
        <v>12.007</v>
      </c>
      <c r="E160" s="222">
        <f>E148+E135+E123+E98+E111</f>
        <v>12.007</v>
      </c>
      <c r="F160" s="223">
        <f>F148+F135+F123+F98+F111</f>
        <v>0</v>
      </c>
      <c r="G160" s="223">
        <f>G148+G135+G123+G98+G111</f>
        <v>0</v>
      </c>
    </row>
    <row r="161" spans="1:7" ht="25.5">
      <c r="A161" s="107" t="s">
        <v>201</v>
      </c>
      <c r="B161" s="166" t="s">
        <v>183</v>
      </c>
      <c r="C161" s="107" t="s">
        <v>139</v>
      </c>
      <c r="D161" s="239">
        <f>E161+G161</f>
        <v>22.595630000000003</v>
      </c>
      <c r="E161" s="220">
        <f>E162+E163</f>
        <v>22.595630000000003</v>
      </c>
      <c r="F161" s="218">
        <f>F162+F163</f>
        <v>17.27129</v>
      </c>
      <c r="G161" s="218">
        <f>G162+G163</f>
        <v>0</v>
      </c>
    </row>
    <row r="162" spans="1:7" ht="12.75">
      <c r="A162" s="440" t="s">
        <v>299</v>
      </c>
      <c r="B162" s="170" t="s">
        <v>173</v>
      </c>
      <c r="C162" s="449"/>
      <c r="D162" s="229">
        <f t="shared" si="9"/>
        <v>22.595630000000003</v>
      </c>
      <c r="E162" s="222">
        <f>E150+E141+E113+E100</f>
        <v>22.595630000000003</v>
      </c>
      <c r="F162" s="223">
        <f>F150+F141+F113+F100</f>
        <v>17.27129</v>
      </c>
      <c r="G162" s="223">
        <f>G150+G141+G113+G100</f>
        <v>0</v>
      </c>
    </row>
    <row r="163" spans="1:7" ht="12.75">
      <c r="A163" s="440" t="s">
        <v>202</v>
      </c>
      <c r="B163" s="221" t="s">
        <v>282</v>
      </c>
      <c r="C163" s="449"/>
      <c r="D163" s="237">
        <f t="shared" si="9"/>
        <v>0</v>
      </c>
      <c r="E163" s="223">
        <f>E142+E114+E101</f>
        <v>0</v>
      </c>
      <c r="F163" s="223">
        <f>F142+F114+F101</f>
        <v>0</v>
      </c>
      <c r="G163" s="223">
        <f>G142+G114+G101</f>
        <v>0</v>
      </c>
    </row>
    <row r="164" spans="1:7" ht="12.75">
      <c r="A164" s="107" t="s">
        <v>203</v>
      </c>
      <c r="B164" s="166" t="s">
        <v>455</v>
      </c>
      <c r="C164" s="107" t="s">
        <v>179</v>
      </c>
      <c r="D164" s="239">
        <f t="shared" si="9"/>
        <v>14.5</v>
      </c>
      <c r="E164" s="220">
        <f>E165</f>
        <v>14.5</v>
      </c>
      <c r="F164" s="218">
        <f>F165</f>
        <v>0.30000000000000004</v>
      </c>
      <c r="G164" s="218">
        <f>G165</f>
        <v>0</v>
      </c>
    </row>
    <row r="165" spans="1:7" ht="25.5">
      <c r="A165" s="440" t="s">
        <v>204</v>
      </c>
      <c r="B165" s="3" t="s">
        <v>336</v>
      </c>
      <c r="C165" s="449"/>
      <c r="D165" s="229">
        <f t="shared" si="9"/>
        <v>14.5</v>
      </c>
      <c r="E165" s="222">
        <f>E152+E137+E125+E116+E103</f>
        <v>14.5</v>
      </c>
      <c r="F165" s="223">
        <f>F152+F137+F125+F116+F103</f>
        <v>0.30000000000000004</v>
      </c>
      <c r="G165" s="223">
        <f>G152+G137+G125+G116+G103</f>
        <v>0</v>
      </c>
    </row>
    <row r="166" spans="1:7" ht="12.75">
      <c r="A166" s="107" t="s">
        <v>300</v>
      </c>
      <c r="B166" s="248" t="s">
        <v>74</v>
      </c>
      <c r="C166" s="442" t="s">
        <v>134</v>
      </c>
      <c r="D166" s="220">
        <f t="shared" si="9"/>
        <v>10.7</v>
      </c>
      <c r="E166" s="220">
        <f>E167</f>
        <v>10.7</v>
      </c>
      <c r="F166" s="218">
        <f>F167</f>
        <v>0</v>
      </c>
      <c r="G166" s="218">
        <f>G167</f>
        <v>0</v>
      </c>
    </row>
    <row r="167" spans="1:7" ht="12.75">
      <c r="A167" s="440" t="s">
        <v>301</v>
      </c>
      <c r="B167" s="221" t="s">
        <v>282</v>
      </c>
      <c r="C167" s="14"/>
      <c r="D167" s="229">
        <f>E167+G167</f>
        <v>10.7</v>
      </c>
      <c r="E167" s="222">
        <f>E105+E118+E127+E139+E154</f>
        <v>10.7</v>
      </c>
      <c r="F167" s="223">
        <f>F105+F118+F127+F139</f>
        <v>0</v>
      </c>
      <c r="G167" s="223">
        <f>G105+G118+G127+G139</f>
        <v>0</v>
      </c>
    </row>
    <row r="168" spans="1:7" ht="12.75">
      <c r="A168" s="449" t="s">
        <v>302</v>
      </c>
      <c r="B168" s="179" t="s">
        <v>148</v>
      </c>
      <c r="C168" s="107" t="s">
        <v>35</v>
      </c>
      <c r="D168" s="220">
        <f>D169</f>
        <v>2.2</v>
      </c>
      <c r="E168" s="220">
        <f>E169</f>
        <v>0.9</v>
      </c>
      <c r="F168" s="218">
        <f>F169</f>
        <v>0</v>
      </c>
      <c r="G168" s="218">
        <f>G169</f>
        <v>1.3</v>
      </c>
    </row>
    <row r="169" spans="1:7" ht="12.75">
      <c r="A169" s="438" t="s">
        <v>303</v>
      </c>
      <c r="B169" s="221" t="s">
        <v>282</v>
      </c>
      <c r="C169" s="5"/>
      <c r="D169" s="222">
        <f>E169+G169</f>
        <v>2.2</v>
      </c>
      <c r="E169" s="278">
        <f>E129</f>
        <v>0.9</v>
      </c>
      <c r="F169" s="249">
        <f>F129</f>
        <v>0</v>
      </c>
      <c r="G169" s="249">
        <f>G129</f>
        <v>1.3</v>
      </c>
    </row>
    <row r="170" spans="1:7" ht="12.75">
      <c r="A170" s="449" t="s">
        <v>62</v>
      </c>
      <c r="B170" s="287" t="s">
        <v>109</v>
      </c>
      <c r="C170" s="1"/>
      <c r="D170" s="250">
        <f>D171+D175</f>
        <v>288.976</v>
      </c>
      <c r="E170" s="250">
        <f>E171+E175</f>
        <v>288.976</v>
      </c>
      <c r="F170" s="250">
        <f>F171+F175</f>
        <v>185.89</v>
      </c>
      <c r="G170" s="251">
        <f>G171+G175</f>
        <v>0</v>
      </c>
    </row>
    <row r="171" spans="1:7" ht="25.5">
      <c r="A171" s="252" t="s">
        <v>63</v>
      </c>
      <c r="B171" s="253" t="s">
        <v>102</v>
      </c>
      <c r="C171" s="254" t="s">
        <v>135</v>
      </c>
      <c r="D171" s="220">
        <f>D172+D173+D174</f>
        <v>288.976</v>
      </c>
      <c r="E171" s="220">
        <f>E172+E173+E174</f>
        <v>288.976</v>
      </c>
      <c r="F171" s="220">
        <f>F172+F173+F174</f>
        <v>185.89</v>
      </c>
      <c r="G171" s="218">
        <f>G172+G173+G174</f>
        <v>0</v>
      </c>
    </row>
    <row r="172" spans="1:7" ht="12.75">
      <c r="A172" s="255" t="s">
        <v>126</v>
      </c>
      <c r="B172" s="221" t="s">
        <v>282</v>
      </c>
      <c r="C172" s="256"/>
      <c r="D172" s="237">
        <f>E172+G172</f>
        <v>170.1</v>
      </c>
      <c r="E172" s="515">
        <v>170.1</v>
      </c>
      <c r="F172" s="222">
        <v>98.99</v>
      </c>
      <c r="G172" s="223"/>
    </row>
    <row r="173" spans="1:7" ht="12.75">
      <c r="A173" s="255" t="s">
        <v>449</v>
      </c>
      <c r="B173" s="221" t="s">
        <v>362</v>
      </c>
      <c r="C173" s="256"/>
      <c r="D173" s="229">
        <f>E173+G173</f>
        <v>2.676</v>
      </c>
      <c r="E173" s="222">
        <v>2.676</v>
      </c>
      <c r="F173" s="223"/>
      <c r="G173" s="223"/>
    </row>
    <row r="174" spans="1:7" ht="25.5">
      <c r="A174" s="255" t="s">
        <v>448</v>
      </c>
      <c r="B174" s="228" t="s">
        <v>336</v>
      </c>
      <c r="C174" s="257"/>
      <c r="D174" s="237">
        <f>E174+G174</f>
        <v>116.2</v>
      </c>
      <c r="E174" s="223">
        <v>116.2</v>
      </c>
      <c r="F174" s="223">
        <v>86.9</v>
      </c>
      <c r="G174" s="223"/>
    </row>
    <row r="175" spans="1:7" ht="12.75">
      <c r="A175" s="11" t="s">
        <v>450</v>
      </c>
      <c r="B175" s="166" t="s">
        <v>455</v>
      </c>
      <c r="C175" s="107" t="s">
        <v>179</v>
      </c>
      <c r="D175" s="240">
        <f>E175+G175</f>
        <v>0</v>
      </c>
      <c r="E175" s="218">
        <f>E176</f>
        <v>0</v>
      </c>
      <c r="F175" s="218">
        <f>F176</f>
        <v>0</v>
      </c>
      <c r="G175" s="218">
        <f>G176</f>
        <v>0</v>
      </c>
    </row>
    <row r="176" spans="1:7" ht="25.5">
      <c r="A176" s="12" t="s">
        <v>451</v>
      </c>
      <c r="B176" s="3" t="s">
        <v>336</v>
      </c>
      <c r="C176" s="107"/>
      <c r="D176" s="237">
        <f>E176+G176</f>
        <v>0</v>
      </c>
      <c r="E176" s="223"/>
      <c r="F176" s="223"/>
      <c r="G176" s="223"/>
    </row>
    <row r="177" spans="1:7" ht="12.75">
      <c r="A177" s="11" t="s">
        <v>64</v>
      </c>
      <c r="B177" s="279" t="s">
        <v>281</v>
      </c>
      <c r="C177" s="13"/>
      <c r="D177" s="20">
        <f aca="true" t="shared" si="10" ref="D177:G178">D178</f>
        <v>280.6</v>
      </c>
      <c r="E177" s="20">
        <f t="shared" si="10"/>
        <v>17.6</v>
      </c>
      <c r="F177" s="20">
        <f t="shared" si="10"/>
        <v>0</v>
      </c>
      <c r="G177" s="20">
        <f t="shared" si="10"/>
        <v>263</v>
      </c>
    </row>
    <row r="178" spans="1:7" ht="12.75">
      <c r="A178" s="11" t="s">
        <v>65</v>
      </c>
      <c r="B178" s="179" t="s">
        <v>148</v>
      </c>
      <c r="C178" s="254" t="s">
        <v>35</v>
      </c>
      <c r="D178" s="20">
        <f t="shared" si="10"/>
        <v>280.6</v>
      </c>
      <c r="E178" s="20">
        <f t="shared" si="10"/>
        <v>17.6</v>
      </c>
      <c r="F178" s="20">
        <f t="shared" si="10"/>
        <v>0</v>
      </c>
      <c r="G178" s="20">
        <f t="shared" si="10"/>
        <v>263</v>
      </c>
    </row>
    <row r="179" spans="1:7" ht="12.75">
      <c r="A179" s="11" t="s">
        <v>127</v>
      </c>
      <c r="B179" s="221" t="s">
        <v>282</v>
      </c>
      <c r="C179" s="258"/>
      <c r="D179" s="21">
        <f>E179+G179</f>
        <v>280.6</v>
      </c>
      <c r="E179" s="9">
        <v>17.6</v>
      </c>
      <c r="F179" s="8"/>
      <c r="G179" s="8">
        <v>263</v>
      </c>
    </row>
    <row r="180" spans="1:7" ht="12.75">
      <c r="A180" s="11" t="s">
        <v>66</v>
      </c>
      <c r="B180" s="293" t="s">
        <v>290</v>
      </c>
      <c r="C180" s="254" t="s">
        <v>133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67</v>
      </c>
      <c r="B181" s="179" t="s">
        <v>101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207</v>
      </c>
      <c r="B182" s="171" t="s">
        <v>282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263</v>
      </c>
      <c r="B183" s="287" t="s">
        <v>395</v>
      </c>
      <c r="C183" s="259"/>
      <c r="D183" s="96">
        <f t="shared" si="12"/>
        <v>103.9</v>
      </c>
      <c r="E183" s="260">
        <f>E184</f>
        <v>103.9</v>
      </c>
      <c r="F183" s="260">
        <f>F184</f>
        <v>70.6</v>
      </c>
      <c r="G183" s="260">
        <f>G184</f>
        <v>0</v>
      </c>
    </row>
    <row r="184" spans="1:7" ht="27" customHeight="1">
      <c r="A184" s="11" t="s">
        <v>208</v>
      </c>
      <c r="B184" s="175" t="s">
        <v>104</v>
      </c>
      <c r="C184" s="540" t="s">
        <v>137</v>
      </c>
      <c r="D184" s="98">
        <f t="shared" si="12"/>
        <v>103.9</v>
      </c>
      <c r="E184" s="8">
        <f>E185+E186</f>
        <v>103.9</v>
      </c>
      <c r="F184" s="8">
        <f>F185+F186</f>
        <v>70.6</v>
      </c>
      <c r="G184" s="8">
        <f>G185+G186</f>
        <v>0</v>
      </c>
    </row>
    <row r="185" spans="1:7" ht="25.5">
      <c r="A185" s="11" t="s">
        <v>452</v>
      </c>
      <c r="B185" s="261" t="s">
        <v>336</v>
      </c>
      <c r="C185" s="541"/>
      <c r="D185" s="98">
        <f t="shared" si="12"/>
        <v>103.9</v>
      </c>
      <c r="E185" s="8">
        <v>103.9</v>
      </c>
      <c r="F185" s="499">
        <v>70.6</v>
      </c>
      <c r="G185" s="8"/>
    </row>
    <row r="186" spans="1:7" ht="12.75">
      <c r="A186" s="11" t="s">
        <v>453</v>
      </c>
      <c r="B186" s="171" t="s">
        <v>282</v>
      </c>
      <c r="C186" s="542"/>
      <c r="D186" s="98">
        <f t="shared" si="12"/>
        <v>0</v>
      </c>
      <c r="E186" s="8"/>
      <c r="F186" s="8"/>
      <c r="G186" s="158"/>
    </row>
    <row r="187" spans="1:7" ht="33" customHeight="1" thickBot="1">
      <c r="A187" s="107" t="s">
        <v>304</v>
      </c>
      <c r="B187" s="182" t="s">
        <v>209</v>
      </c>
      <c r="C187" s="183"/>
      <c r="D187" s="184">
        <f t="shared" si="12"/>
        <v>10603.045</v>
      </c>
      <c r="E187" s="184">
        <f>E188+E193+E197+E201+E203+E206+E210+E212+E214+E216</f>
        <v>7134.637</v>
      </c>
      <c r="F187" s="184">
        <f>F188+F193+F197+F201+F203+F206+F210+F212+F214+F216</f>
        <v>3586.8152900000005</v>
      </c>
      <c r="G187" s="184">
        <f>G188+G193+G197+G201+G203+G206+G210+G212+G214+G216</f>
        <v>3468.408</v>
      </c>
    </row>
    <row r="188" spans="1:7" ht="12.75">
      <c r="A188" s="107" t="s">
        <v>291</v>
      </c>
      <c r="B188" s="179" t="s">
        <v>101</v>
      </c>
      <c r="C188" s="107" t="s">
        <v>133</v>
      </c>
      <c r="D188" s="262">
        <f>D189+D190+D191+D192</f>
        <v>3970.0339999999997</v>
      </c>
      <c r="E188" s="262">
        <f>E189+E190+E191+E192</f>
        <v>3874.324</v>
      </c>
      <c r="F188" s="263">
        <f>F189+F190+F191+F192</f>
        <v>2469.4080000000004</v>
      </c>
      <c r="G188" s="263">
        <f>G189+G190+G191+G192</f>
        <v>95.70999999999998</v>
      </c>
    </row>
    <row r="189" spans="1:7" ht="12.75">
      <c r="A189" s="440" t="s">
        <v>292</v>
      </c>
      <c r="B189" s="170" t="s">
        <v>282</v>
      </c>
      <c r="C189" s="440"/>
      <c r="D189" s="222">
        <f>D15+D50+D56+D76+D87+D91+D157+D81+D182</f>
        <v>2064.1639999999998</v>
      </c>
      <c r="E189" s="222">
        <f>E15+E50+E56+E76+E87+E91+E157+E81+E182</f>
        <v>1981.054</v>
      </c>
      <c r="F189" s="222">
        <f>F15+F50+F56+F76+F87+F91+F157+F81+F182</f>
        <v>1178.108</v>
      </c>
      <c r="G189" s="223">
        <f>G15+G50+G56+G76+G87+G91+G157+G81+G182</f>
        <v>83.10999999999999</v>
      </c>
    </row>
    <row r="190" spans="1:7" ht="25.5">
      <c r="A190" s="440" t="s">
        <v>305</v>
      </c>
      <c r="B190" s="3" t="s">
        <v>336</v>
      </c>
      <c r="C190" s="440"/>
      <c r="D190" s="237">
        <f>E190+G190</f>
        <v>12.2</v>
      </c>
      <c r="E190" s="223">
        <f>E16</f>
        <v>12.2</v>
      </c>
      <c r="F190" s="223">
        <f>F16</f>
        <v>8.1</v>
      </c>
      <c r="G190" s="223">
        <f>G16</f>
        <v>0</v>
      </c>
    </row>
    <row r="191" spans="1:7" ht="12.75">
      <c r="A191" s="440" t="s">
        <v>306</v>
      </c>
      <c r="B191" s="224" t="s">
        <v>635</v>
      </c>
      <c r="C191" s="440"/>
      <c r="D191" s="237">
        <f>E191+G191</f>
        <v>1728.1</v>
      </c>
      <c r="E191" s="223">
        <f>E77+E57+E51+E17</f>
        <v>1720.5</v>
      </c>
      <c r="F191" s="223">
        <f>F77+F57+F51+F17</f>
        <v>1281.9</v>
      </c>
      <c r="G191" s="223">
        <f>G77+G57+G51+G17</f>
        <v>7.6000000000000005</v>
      </c>
    </row>
    <row r="192" spans="1:7" ht="12.75">
      <c r="A192" s="440" t="s">
        <v>307</v>
      </c>
      <c r="B192" s="264" t="s">
        <v>287</v>
      </c>
      <c r="C192" s="440"/>
      <c r="D192" s="229">
        <f>E192+G192</f>
        <v>165.57</v>
      </c>
      <c r="E192" s="222">
        <f>E92+E88+E82+E78+E58+E52</f>
        <v>160.57</v>
      </c>
      <c r="F192" s="223">
        <f>F92+F88+F82+F78+F58+F52</f>
        <v>1.3</v>
      </c>
      <c r="G192" s="223">
        <f>G92+G88+G82+G78+G58+G52</f>
        <v>5</v>
      </c>
    </row>
    <row r="193" spans="1:7" ht="25.5">
      <c r="A193" s="107" t="s">
        <v>308</v>
      </c>
      <c r="B193" s="166" t="s">
        <v>102</v>
      </c>
      <c r="C193" s="449" t="s">
        <v>135</v>
      </c>
      <c r="D193" s="220">
        <f>D194+D195+D196</f>
        <v>972.371</v>
      </c>
      <c r="E193" s="220">
        <f>E194+E195+E196</f>
        <v>972.371</v>
      </c>
      <c r="F193" s="220">
        <f>F194+F195+F196</f>
        <v>216.19</v>
      </c>
      <c r="G193" s="218">
        <f>G194+G195+G196</f>
        <v>0</v>
      </c>
    </row>
    <row r="194" spans="1:7" ht="12.75">
      <c r="A194" s="440" t="s">
        <v>309</v>
      </c>
      <c r="B194" s="170" t="s">
        <v>282</v>
      </c>
      <c r="C194" s="440"/>
      <c r="D194" s="229">
        <f>E194+G194</f>
        <v>622.947</v>
      </c>
      <c r="E194" s="222">
        <f>E172+E42</f>
        <v>622.947</v>
      </c>
      <c r="F194" s="222">
        <f>F172+F42</f>
        <v>124.69</v>
      </c>
      <c r="G194" s="223">
        <f>G172+G42</f>
        <v>0</v>
      </c>
    </row>
    <row r="195" spans="1:7" ht="25.5">
      <c r="A195" s="440" t="s">
        <v>310</v>
      </c>
      <c r="B195" s="3" t="s">
        <v>336</v>
      </c>
      <c r="C195" s="440"/>
      <c r="D195" s="229">
        <f>E195+G195</f>
        <v>346.748</v>
      </c>
      <c r="E195" s="222">
        <f>E43+E174+E53+E19</f>
        <v>346.748</v>
      </c>
      <c r="F195" s="223">
        <f>F43+F174+F53+F19</f>
        <v>91.5</v>
      </c>
      <c r="G195" s="223">
        <f>G43+G174+G53+G19</f>
        <v>0</v>
      </c>
    </row>
    <row r="196" spans="1:7" ht="12.75">
      <c r="A196" s="265" t="s">
        <v>311</v>
      </c>
      <c r="B196" s="231" t="s">
        <v>287</v>
      </c>
      <c r="C196" s="440"/>
      <c r="D196" s="229">
        <f>E196+G196</f>
        <v>2.676</v>
      </c>
      <c r="E196" s="222">
        <f>E173</f>
        <v>2.676</v>
      </c>
      <c r="F196" s="223">
        <f>F173</f>
        <v>0</v>
      </c>
      <c r="G196" s="223">
        <f>G173</f>
        <v>0</v>
      </c>
    </row>
    <row r="197" spans="1:7" ht="25.5">
      <c r="A197" s="107" t="s">
        <v>312</v>
      </c>
      <c r="B197" s="166" t="s">
        <v>104</v>
      </c>
      <c r="C197" s="107" t="s">
        <v>137</v>
      </c>
      <c r="D197" s="220">
        <f>D198+D200+D199</f>
        <v>1573.7830000000001</v>
      </c>
      <c r="E197" s="220">
        <f>E198+E200+E199</f>
        <v>1514.883</v>
      </c>
      <c r="F197" s="220">
        <f>F198+F200+F199</f>
        <v>830.979</v>
      </c>
      <c r="G197" s="218">
        <f>G198+G200+G199</f>
        <v>58.900000000000006</v>
      </c>
    </row>
    <row r="198" spans="1:7" ht="12.75">
      <c r="A198" s="452" t="s">
        <v>313</v>
      </c>
      <c r="B198" s="221" t="s">
        <v>282</v>
      </c>
      <c r="C198" s="437"/>
      <c r="D198" s="229">
        <f>E198+G198</f>
        <v>1360.7610000000002</v>
      </c>
      <c r="E198" s="229">
        <f>E21+E159+E39+E186</f>
        <v>1301.861</v>
      </c>
      <c r="F198" s="229">
        <f>F21+F159+F39+F186</f>
        <v>701.1</v>
      </c>
      <c r="G198" s="237">
        <f>G21+G159+G39</f>
        <v>58.900000000000006</v>
      </c>
    </row>
    <row r="199" spans="1:7" ht="25.5">
      <c r="A199" s="440" t="s">
        <v>314</v>
      </c>
      <c r="B199" s="177" t="s">
        <v>336</v>
      </c>
      <c r="C199" s="440"/>
      <c r="D199" s="229">
        <f>D22+D185</f>
        <v>190.164</v>
      </c>
      <c r="E199" s="229">
        <f>E22+E185</f>
        <v>190.164</v>
      </c>
      <c r="F199" s="229">
        <f>F22+F185</f>
        <v>129.879</v>
      </c>
      <c r="G199" s="237">
        <f>G22+G185</f>
        <v>0</v>
      </c>
    </row>
    <row r="200" spans="1:7" ht="12.75">
      <c r="A200" s="440" t="s">
        <v>315</v>
      </c>
      <c r="B200" s="171" t="s">
        <v>287</v>
      </c>
      <c r="C200" s="5"/>
      <c r="D200" s="229">
        <f aca="true" t="shared" si="13" ref="D200:D213">E200+G200</f>
        <v>22.858</v>
      </c>
      <c r="E200" s="229">
        <f>E23+E160</f>
        <v>22.858</v>
      </c>
      <c r="F200" s="237">
        <f>F23+F160</f>
        <v>0</v>
      </c>
      <c r="G200" s="237">
        <f>G23+G160</f>
        <v>0</v>
      </c>
    </row>
    <row r="201" spans="1:7" ht="17.25" customHeight="1">
      <c r="A201" s="107" t="s">
        <v>316</v>
      </c>
      <c r="B201" s="266" t="s">
        <v>210</v>
      </c>
      <c r="C201" s="107" t="s">
        <v>136</v>
      </c>
      <c r="D201" s="239">
        <f t="shared" si="13"/>
        <v>68.947</v>
      </c>
      <c r="E201" s="220">
        <f>E202</f>
        <v>19.247</v>
      </c>
      <c r="F201" s="218">
        <f>F202</f>
        <v>1.2</v>
      </c>
      <c r="G201" s="220">
        <f>G202</f>
        <v>49.7</v>
      </c>
    </row>
    <row r="202" spans="1:7" ht="12.75">
      <c r="A202" s="440" t="s">
        <v>317</v>
      </c>
      <c r="B202" s="221" t="s">
        <v>282</v>
      </c>
      <c r="C202" s="1"/>
      <c r="D202" s="229">
        <f t="shared" si="13"/>
        <v>68.947</v>
      </c>
      <c r="E202" s="237">
        <f>E25</f>
        <v>19.247</v>
      </c>
      <c r="F202" s="237">
        <f>F25</f>
        <v>1.2</v>
      </c>
      <c r="G202" s="229">
        <f>G25</f>
        <v>49.7</v>
      </c>
    </row>
    <row r="203" spans="1:7" ht="12.75">
      <c r="A203" s="107" t="s">
        <v>318</v>
      </c>
      <c r="B203" s="172" t="s">
        <v>108</v>
      </c>
      <c r="C203" s="442" t="s">
        <v>138</v>
      </c>
      <c r="D203" s="239">
        <f>E203+G203</f>
        <v>3238.7980000000002</v>
      </c>
      <c r="E203" s="220">
        <f>E204+E205</f>
        <v>254.9</v>
      </c>
      <c r="F203" s="218">
        <f>F204+F205</f>
        <v>0</v>
      </c>
      <c r="G203" s="220">
        <f>G204+G205</f>
        <v>2983.898</v>
      </c>
    </row>
    <row r="204" spans="1:7" ht="12.75">
      <c r="A204" s="107" t="s">
        <v>319</v>
      </c>
      <c r="B204" s="174" t="s">
        <v>282</v>
      </c>
      <c r="C204" s="5"/>
      <c r="D204" s="229">
        <f t="shared" si="13"/>
        <v>3238.7980000000002</v>
      </c>
      <c r="E204" s="229">
        <f aca="true" t="shared" si="14" ref="E204:G205">E27</f>
        <v>254.9</v>
      </c>
      <c r="F204" s="237">
        <f t="shared" si="14"/>
        <v>0</v>
      </c>
      <c r="G204" s="229">
        <f t="shared" si="14"/>
        <v>2983.898</v>
      </c>
    </row>
    <row r="205" spans="1:7" ht="25.5">
      <c r="A205" s="107" t="s">
        <v>356</v>
      </c>
      <c r="B205" s="177" t="s">
        <v>353</v>
      </c>
      <c r="C205" s="5"/>
      <c r="D205" s="229">
        <f t="shared" si="13"/>
        <v>0</v>
      </c>
      <c r="E205" s="229">
        <f t="shared" si="14"/>
        <v>0</v>
      </c>
      <c r="F205" s="229">
        <f t="shared" si="14"/>
        <v>0</v>
      </c>
      <c r="G205" s="229">
        <f>G28</f>
        <v>0</v>
      </c>
    </row>
    <row r="206" spans="1:7" ht="25.5">
      <c r="A206" s="107" t="s">
        <v>320</v>
      </c>
      <c r="B206" s="166" t="s">
        <v>183</v>
      </c>
      <c r="C206" s="443" t="s">
        <v>139</v>
      </c>
      <c r="D206" s="240">
        <f>E206+G206</f>
        <v>169.587</v>
      </c>
      <c r="E206" s="218">
        <f>E207+E208+E209</f>
        <v>169.587</v>
      </c>
      <c r="F206" s="218">
        <f>F207+F208+F209</f>
        <v>59.18829</v>
      </c>
      <c r="G206" s="218">
        <f>G207+G208+G209</f>
        <v>0</v>
      </c>
    </row>
    <row r="207" spans="1:7" ht="16.5" customHeight="1">
      <c r="A207" s="440" t="s">
        <v>321</v>
      </c>
      <c r="B207" s="171" t="s">
        <v>282</v>
      </c>
      <c r="C207" s="107"/>
      <c r="D207" s="237">
        <f t="shared" si="13"/>
        <v>3</v>
      </c>
      <c r="E207" s="237">
        <f>E30+E163</f>
        <v>3</v>
      </c>
      <c r="F207" s="229">
        <f>F30+F163</f>
        <v>0</v>
      </c>
      <c r="G207" s="237">
        <f>G30+G163</f>
        <v>0</v>
      </c>
    </row>
    <row r="208" spans="1:7" ht="25.5">
      <c r="A208" s="440" t="s">
        <v>322</v>
      </c>
      <c r="B208" s="177" t="s">
        <v>336</v>
      </c>
      <c r="C208" s="107"/>
      <c r="D208" s="237">
        <f t="shared" si="13"/>
        <v>166.587</v>
      </c>
      <c r="E208" s="237">
        <f>E46+E162</f>
        <v>166.587</v>
      </c>
      <c r="F208" s="237">
        <f>F46+F162</f>
        <v>59.18829</v>
      </c>
      <c r="G208" s="237">
        <f>G46+G162</f>
        <v>0</v>
      </c>
    </row>
    <row r="209" spans="1:7" ht="25.5">
      <c r="A209" s="440" t="s">
        <v>357</v>
      </c>
      <c r="B209" s="3" t="s">
        <v>353</v>
      </c>
      <c r="C209" s="107"/>
      <c r="D209" s="237">
        <f t="shared" si="13"/>
        <v>0</v>
      </c>
      <c r="E209" s="237">
        <f>E47</f>
        <v>0</v>
      </c>
      <c r="F209" s="237">
        <f>F47</f>
        <v>0</v>
      </c>
      <c r="G209" s="237">
        <f>G47</f>
        <v>0</v>
      </c>
    </row>
    <row r="210" spans="1:7" ht="12.75">
      <c r="A210" s="107" t="s">
        <v>323</v>
      </c>
      <c r="B210" s="166" t="s">
        <v>454</v>
      </c>
      <c r="C210" s="107" t="s">
        <v>179</v>
      </c>
      <c r="D210" s="240">
        <f t="shared" si="13"/>
        <v>14.5</v>
      </c>
      <c r="E210" s="218">
        <f>E211</f>
        <v>14.5</v>
      </c>
      <c r="F210" s="218">
        <f>F211</f>
        <v>0.30000000000000004</v>
      </c>
      <c r="G210" s="218">
        <f>G211</f>
        <v>0</v>
      </c>
    </row>
    <row r="211" spans="1:7" ht="25.5">
      <c r="A211" s="440" t="s">
        <v>324</v>
      </c>
      <c r="B211" s="3" t="s">
        <v>336</v>
      </c>
      <c r="C211" s="449"/>
      <c r="D211" s="237">
        <f t="shared" si="13"/>
        <v>14.5</v>
      </c>
      <c r="E211" s="237">
        <f>E165+E84+E176</f>
        <v>14.5</v>
      </c>
      <c r="F211" s="237">
        <f>F165+F84+F176</f>
        <v>0.30000000000000004</v>
      </c>
      <c r="G211" s="237">
        <f>G165+G84+G176</f>
        <v>0</v>
      </c>
    </row>
    <row r="212" spans="1:7" ht="12.75">
      <c r="A212" s="107" t="s">
        <v>325</v>
      </c>
      <c r="B212" s="248" t="s">
        <v>74</v>
      </c>
      <c r="C212" s="107" t="s">
        <v>134</v>
      </c>
      <c r="D212" s="220">
        <f t="shared" si="13"/>
        <v>83.575</v>
      </c>
      <c r="E212" s="220">
        <f>E213</f>
        <v>68.575</v>
      </c>
      <c r="F212" s="218">
        <f>F213</f>
        <v>9.55</v>
      </c>
      <c r="G212" s="218">
        <f>G213</f>
        <v>15</v>
      </c>
    </row>
    <row r="213" spans="1:7" ht="12.75">
      <c r="A213" s="440" t="s">
        <v>326</v>
      </c>
      <c r="B213" s="221" t="s">
        <v>282</v>
      </c>
      <c r="C213" s="6"/>
      <c r="D213" s="222">
        <f t="shared" si="13"/>
        <v>83.575</v>
      </c>
      <c r="E213" s="222">
        <f>E32+E167</f>
        <v>68.575</v>
      </c>
      <c r="F213" s="223">
        <f>F32+F167</f>
        <v>9.55</v>
      </c>
      <c r="G213" s="223">
        <f>G32+G167</f>
        <v>15</v>
      </c>
    </row>
    <row r="214" spans="1:7" ht="25.5" customHeight="1">
      <c r="A214" s="107" t="s">
        <v>327</v>
      </c>
      <c r="B214" s="166" t="s">
        <v>147</v>
      </c>
      <c r="C214" s="107" t="s">
        <v>33</v>
      </c>
      <c r="D214" s="267">
        <f>E214+G214</f>
        <v>227.15</v>
      </c>
      <c r="E214" s="233">
        <f>E215</f>
        <v>227.15</v>
      </c>
      <c r="F214" s="218">
        <f>F215</f>
        <v>0</v>
      </c>
      <c r="G214" s="218">
        <f>G215</f>
        <v>0</v>
      </c>
    </row>
    <row r="215" spans="1:7" ht="12.75">
      <c r="A215" s="440" t="s">
        <v>328</v>
      </c>
      <c r="B215" s="221" t="s">
        <v>282</v>
      </c>
      <c r="C215" s="6"/>
      <c r="D215" s="238">
        <f>E215+G215</f>
        <v>227.15</v>
      </c>
      <c r="E215" s="238">
        <f>E34</f>
        <v>227.15</v>
      </c>
      <c r="F215" s="237">
        <f>F34</f>
        <v>0</v>
      </c>
      <c r="G215" s="237">
        <f>G34</f>
        <v>0</v>
      </c>
    </row>
    <row r="216" spans="1:7" ht="12.75">
      <c r="A216" s="107" t="s">
        <v>329</v>
      </c>
      <c r="B216" s="179" t="s">
        <v>148</v>
      </c>
      <c r="C216" s="107" t="s">
        <v>35</v>
      </c>
      <c r="D216" s="240">
        <f>E216+G216</f>
        <v>284.3</v>
      </c>
      <c r="E216" s="218">
        <f>E217</f>
        <v>19.1</v>
      </c>
      <c r="F216" s="218">
        <f>F217</f>
        <v>0</v>
      </c>
      <c r="G216" s="218">
        <f>G217</f>
        <v>265.2</v>
      </c>
    </row>
    <row r="217" spans="1:7" ht="12.75">
      <c r="A217" s="440" t="s">
        <v>330</v>
      </c>
      <c r="B217" s="221" t="s">
        <v>282</v>
      </c>
      <c r="C217" s="6"/>
      <c r="D217" s="237">
        <f>E217+G217</f>
        <v>284.3</v>
      </c>
      <c r="E217" s="237">
        <f>E36+E178+E168</f>
        <v>19.1</v>
      </c>
      <c r="F217" s="237">
        <f>F36+F178+F168</f>
        <v>0</v>
      </c>
      <c r="G217" s="237">
        <f>G36+G178+G168</f>
        <v>265.2</v>
      </c>
    </row>
    <row r="218" spans="1:7" ht="12.75">
      <c r="A218" s="440"/>
      <c r="B218" s="171" t="s">
        <v>211</v>
      </c>
      <c r="C218" s="6"/>
      <c r="D218" s="223"/>
      <c r="E218" s="223"/>
      <c r="F218" s="223"/>
      <c r="G218" s="223"/>
    </row>
    <row r="219" spans="1:8" ht="12.75">
      <c r="A219" s="440"/>
      <c r="B219" s="268" t="s">
        <v>283</v>
      </c>
      <c r="C219" s="5"/>
      <c r="D219" s="157">
        <f>D189+D194+D198+D202+D204+D207+D213+D215+D217</f>
        <v>7953.642</v>
      </c>
      <c r="E219" s="157">
        <f>E189+E194+E198+E202+E204+E207+E213+E215+E217</f>
        <v>4497.834</v>
      </c>
      <c r="F219" s="157">
        <f>F189+F194+F198+F202+F204+F207+F213+F215+F217</f>
        <v>2014.6480000000001</v>
      </c>
      <c r="G219" s="157">
        <f>G189+G194+G198+G202+G204+G207+G213+G215+G217</f>
        <v>3455.808</v>
      </c>
      <c r="H219" s="269"/>
    </row>
    <row r="220" spans="1:7" ht="13.5" customHeight="1">
      <c r="A220" s="440"/>
      <c r="B220" s="268" t="s">
        <v>212</v>
      </c>
      <c r="C220" s="5"/>
      <c r="D220" s="503">
        <f>D208+D199+D195+D190+D211</f>
        <v>730.1990000000001</v>
      </c>
      <c r="E220" s="503">
        <f>E208+E199+E195+E190+E211</f>
        <v>730.1990000000001</v>
      </c>
      <c r="F220" s="520">
        <f>F208+F199+F195+F190+F211</f>
        <v>288.96729</v>
      </c>
      <c r="G220" s="157">
        <f>G208+G199+G195+G190+G211</f>
        <v>0</v>
      </c>
    </row>
    <row r="221" spans="1:7" ht="12.75" customHeight="1">
      <c r="A221" s="440"/>
      <c r="B221" s="268" t="s">
        <v>145</v>
      </c>
      <c r="C221" s="5"/>
      <c r="D221" s="490">
        <f>D191</f>
        <v>1728.1</v>
      </c>
      <c r="E221" s="490">
        <f>E191</f>
        <v>1720.5</v>
      </c>
      <c r="F221" s="521">
        <f>F191</f>
        <v>1281.9</v>
      </c>
      <c r="G221" s="490">
        <f>G191</f>
        <v>7.6000000000000005</v>
      </c>
    </row>
    <row r="222" spans="1:7" ht="14.25" customHeight="1">
      <c r="A222" s="440"/>
      <c r="B222" s="268" t="s">
        <v>355</v>
      </c>
      <c r="C222" s="5"/>
      <c r="D222" s="157">
        <f>E222+G222</f>
        <v>0</v>
      </c>
      <c r="E222" s="157">
        <f>E205+E209</f>
        <v>0</v>
      </c>
      <c r="F222" s="157">
        <f>F205+F209</f>
        <v>0</v>
      </c>
      <c r="G222" s="157">
        <f>G205+G209</f>
        <v>0</v>
      </c>
    </row>
    <row r="223" spans="1:7" ht="12.75" customHeight="1">
      <c r="A223" s="440"/>
      <c r="B223" s="268" t="s">
        <v>294</v>
      </c>
      <c r="C223" s="5"/>
      <c r="D223" s="503">
        <f>D200+D196+D192</f>
        <v>191.10399999999998</v>
      </c>
      <c r="E223" s="503">
        <f>E200+E196+E192</f>
        <v>186.10399999999998</v>
      </c>
      <c r="F223" s="490">
        <f>F200+F196+F192</f>
        <v>1.3</v>
      </c>
      <c r="G223" s="490">
        <f>G200+G196+G192</f>
        <v>5</v>
      </c>
    </row>
    <row r="224" spans="1:7" ht="12.75">
      <c r="A224" s="440"/>
      <c r="B224" s="179" t="s">
        <v>213</v>
      </c>
      <c r="C224" s="7"/>
      <c r="D224" s="160">
        <f>SUM(D219:D223)</f>
        <v>10603.045</v>
      </c>
      <c r="E224" s="160">
        <f>SUM(E219:E223)</f>
        <v>7134.637</v>
      </c>
      <c r="F224" s="160">
        <f>SUM(F219:F223)</f>
        <v>3586.8152900000005</v>
      </c>
      <c r="G224" s="160">
        <f>SUM(G219:G223)</f>
        <v>3468.408</v>
      </c>
    </row>
    <row r="225" spans="1:7" ht="15.75" customHeight="1">
      <c r="A225" s="440"/>
      <c r="B225" s="20" t="s">
        <v>389</v>
      </c>
      <c r="C225" s="20"/>
      <c r="D225" s="160">
        <f>E225+G225</f>
        <v>10337.845</v>
      </c>
      <c r="E225" s="160">
        <f>E187</f>
        <v>7134.637</v>
      </c>
      <c r="F225" s="160">
        <f>F187-F216</f>
        <v>3586.8152900000005</v>
      </c>
      <c r="G225" s="160">
        <f>G187-G216</f>
        <v>3203.208</v>
      </c>
    </row>
    <row r="228" ht="12.75">
      <c r="D228" s="269"/>
    </row>
    <row r="230" ht="12.75">
      <c r="D230" s="269"/>
    </row>
  </sheetData>
  <sheetProtection/>
  <mergeCells count="17">
    <mergeCell ref="F2:H2"/>
    <mergeCell ref="D8:D11"/>
    <mergeCell ref="E8:G8"/>
    <mergeCell ref="E9:F9"/>
    <mergeCell ref="G9:G11"/>
    <mergeCell ref="E10:E11"/>
    <mergeCell ref="F10:F11"/>
    <mergeCell ref="A6:G6"/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9">
      <selection activeCell="N32" sqref="N32"/>
    </sheetView>
  </sheetViews>
  <sheetFormatPr defaultColWidth="7.00390625" defaultRowHeight="12.75"/>
  <cols>
    <col min="1" max="1" width="14.8515625" style="315" customWidth="1"/>
    <col min="2" max="2" width="8.00390625" style="315" customWidth="1"/>
    <col min="3" max="3" width="7.00390625" style="316" customWidth="1"/>
    <col min="4" max="12" width="7.00390625" style="315" customWidth="1"/>
    <col min="13" max="13" width="8.00390625" style="315" customWidth="1"/>
    <col min="14" max="14" width="7.8515625" style="315" customWidth="1"/>
    <col min="15" max="15" width="7.00390625" style="315" customWidth="1"/>
    <col min="16" max="16" width="7.421875" style="315" customWidth="1"/>
    <col min="17" max="17" width="6.421875" style="315" customWidth="1"/>
    <col min="18" max="18" width="7.00390625" style="315" customWidth="1"/>
    <col min="19" max="19" width="6.28125" style="315" customWidth="1"/>
    <col min="20" max="20" width="7.7109375" style="315" customWidth="1"/>
    <col min="21" max="22" width="7.00390625" style="315" customWidth="1"/>
    <col min="23" max="23" width="5.421875" style="315" customWidth="1"/>
    <col min="24" max="24" width="7.7109375" style="315" customWidth="1"/>
    <col min="25" max="25" width="7.00390625" style="315" customWidth="1"/>
    <col min="26" max="26" width="8.28125" style="315" bestFit="1" customWidth="1"/>
    <col min="27" max="16384" width="7.00390625" style="315" customWidth="1"/>
  </cols>
  <sheetData>
    <row r="1" spans="22:25" ht="14.25" customHeight="1">
      <c r="V1" s="317" t="s">
        <v>227</v>
      </c>
      <c r="W1" s="318"/>
      <c r="X1" s="318"/>
      <c r="Y1" s="318"/>
    </row>
    <row r="2" spans="17:25" ht="12.75" customHeight="1">
      <c r="Q2" s="317"/>
      <c r="R2" s="317"/>
      <c r="V2" s="527" t="s">
        <v>712</v>
      </c>
      <c r="W2" s="527"/>
      <c r="X2" s="527"/>
      <c r="Y2" s="319"/>
    </row>
    <row r="3" spans="10:25" ht="13.5" customHeight="1">
      <c r="J3" s="316"/>
      <c r="K3" s="316"/>
      <c r="L3" s="316"/>
      <c r="M3" s="316"/>
      <c r="N3" s="316"/>
      <c r="O3" s="316"/>
      <c r="P3" s="316"/>
      <c r="Q3" s="317"/>
      <c r="R3" s="317"/>
      <c r="V3" s="320" t="s">
        <v>373</v>
      </c>
      <c r="W3" s="318"/>
      <c r="X3" s="318"/>
      <c r="Y3" s="318"/>
    </row>
    <row r="4" spans="10:25" ht="11.25" customHeight="1">
      <c r="J4" s="316"/>
      <c r="K4" s="316"/>
      <c r="L4" s="316"/>
      <c r="M4" s="316"/>
      <c r="N4" s="316"/>
      <c r="O4" s="316"/>
      <c r="P4" s="316"/>
      <c r="Q4" s="317"/>
      <c r="R4" s="317"/>
      <c r="V4" s="317" t="s">
        <v>598</v>
      </c>
      <c r="W4" s="317"/>
      <c r="X4" s="317"/>
      <c r="Y4" s="317"/>
    </row>
    <row r="5" spans="2:21" ht="11.25">
      <c r="B5" s="316" t="s">
        <v>599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7"/>
      <c r="T5" s="317"/>
      <c r="U5" s="317"/>
    </row>
    <row r="6" spans="3:9" ht="11.25">
      <c r="C6" s="316" t="s">
        <v>600</v>
      </c>
      <c r="D6" s="316"/>
      <c r="E6" s="316"/>
      <c r="F6" s="316"/>
      <c r="G6" s="316"/>
      <c r="H6" s="316"/>
      <c r="I6" s="316"/>
    </row>
    <row r="7" spans="4:9" ht="9" customHeight="1">
      <c r="D7" s="316"/>
      <c r="E7" s="316"/>
      <c r="F7" s="316"/>
      <c r="G7" s="316"/>
      <c r="H7" s="316"/>
      <c r="I7" s="316"/>
    </row>
    <row r="8" spans="1:26" ht="18" customHeight="1">
      <c r="A8" s="567" t="s">
        <v>601</v>
      </c>
      <c r="B8" s="568" t="s">
        <v>602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54" t="s">
        <v>381</v>
      </c>
    </row>
    <row r="9" spans="1:27" ht="27.75" customHeight="1">
      <c r="A9" s="564"/>
      <c r="B9" s="556" t="s">
        <v>104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7" t="s">
        <v>603</v>
      </c>
      <c r="O9" s="558"/>
      <c r="P9" s="559"/>
      <c r="Q9" s="447" t="s">
        <v>604</v>
      </c>
      <c r="R9" s="447" t="s">
        <v>605</v>
      </c>
      <c r="S9" s="321" t="s">
        <v>606</v>
      </c>
      <c r="T9" s="555" t="s">
        <v>607</v>
      </c>
      <c r="U9" s="555"/>
      <c r="V9" s="555"/>
      <c r="W9" s="555"/>
      <c r="X9" s="555"/>
      <c r="Y9" s="555"/>
      <c r="Z9" s="555"/>
      <c r="AA9" s="320"/>
    </row>
    <row r="10" spans="1:26" ht="12.75" customHeight="1">
      <c r="A10" s="564"/>
      <c r="B10" s="560" t="s">
        <v>608</v>
      </c>
      <c r="C10" s="562" t="s">
        <v>609</v>
      </c>
      <c r="D10" s="562" t="s">
        <v>610</v>
      </c>
      <c r="E10" s="562" t="s">
        <v>611</v>
      </c>
      <c r="F10" s="562" t="s">
        <v>612</v>
      </c>
      <c r="G10" s="562" t="s">
        <v>613</v>
      </c>
      <c r="H10" s="562" t="s">
        <v>614</v>
      </c>
      <c r="I10" s="562" t="s">
        <v>615</v>
      </c>
      <c r="J10" s="562" t="s">
        <v>616</v>
      </c>
      <c r="K10" s="562" t="s">
        <v>617</v>
      </c>
      <c r="L10" s="562" t="s">
        <v>618</v>
      </c>
      <c r="M10" s="562" t="s">
        <v>619</v>
      </c>
      <c r="N10" s="562" t="s">
        <v>620</v>
      </c>
      <c r="O10" s="562" t="s">
        <v>621</v>
      </c>
      <c r="P10" s="562" t="s">
        <v>622</v>
      </c>
      <c r="Q10" s="562" t="s">
        <v>677</v>
      </c>
      <c r="R10" s="562" t="s">
        <v>623</v>
      </c>
      <c r="S10" s="562" t="s">
        <v>678</v>
      </c>
      <c r="T10" s="562" t="s">
        <v>624</v>
      </c>
      <c r="U10" s="562" t="s">
        <v>625</v>
      </c>
      <c r="V10" s="562" t="s">
        <v>626</v>
      </c>
      <c r="W10" s="562" t="s">
        <v>676</v>
      </c>
      <c r="X10" s="562" t="s">
        <v>627</v>
      </c>
      <c r="Y10" s="562" t="s">
        <v>675</v>
      </c>
      <c r="Z10" s="564" t="s">
        <v>0</v>
      </c>
    </row>
    <row r="11" spans="1:26" ht="87" customHeight="1">
      <c r="A11" s="565"/>
      <c r="B11" s="561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5"/>
    </row>
    <row r="12" spans="1:26" ht="14.25" customHeight="1">
      <c r="A12" s="316" t="s">
        <v>628</v>
      </c>
      <c r="B12" s="322"/>
      <c r="C12" s="323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</row>
    <row r="13" spans="1:26" ht="11.25">
      <c r="A13" s="324" t="s">
        <v>0</v>
      </c>
      <c r="B13" s="324">
        <f>B14</f>
        <v>0.1</v>
      </c>
      <c r="C13" s="324">
        <f aca="true" t="shared" si="0" ref="C13:Y13">C14</f>
        <v>17.2</v>
      </c>
      <c r="D13" s="324">
        <f t="shared" si="0"/>
        <v>15.3</v>
      </c>
      <c r="E13" s="325">
        <f t="shared" si="0"/>
        <v>0.364</v>
      </c>
      <c r="F13" s="324">
        <f t="shared" si="0"/>
        <v>0</v>
      </c>
      <c r="G13" s="324">
        <f t="shared" si="0"/>
        <v>7.7</v>
      </c>
      <c r="H13" s="324">
        <f t="shared" si="0"/>
        <v>6.9</v>
      </c>
      <c r="I13" s="324">
        <f t="shared" si="0"/>
        <v>6.2</v>
      </c>
      <c r="J13" s="324">
        <f t="shared" si="0"/>
        <v>1.7</v>
      </c>
      <c r="K13" s="324">
        <f t="shared" si="0"/>
        <v>3.6</v>
      </c>
      <c r="L13" s="324">
        <f t="shared" si="0"/>
        <v>26.7</v>
      </c>
      <c r="M13" s="324">
        <f t="shared" si="0"/>
        <v>0.5</v>
      </c>
      <c r="N13" s="324">
        <f t="shared" si="0"/>
        <v>0</v>
      </c>
      <c r="O13" s="324">
        <f t="shared" si="0"/>
        <v>0</v>
      </c>
      <c r="P13" s="324">
        <f t="shared" si="0"/>
        <v>0</v>
      </c>
      <c r="Q13" s="324">
        <f t="shared" si="0"/>
        <v>12.2</v>
      </c>
      <c r="R13" s="324">
        <f t="shared" si="0"/>
        <v>0.2</v>
      </c>
      <c r="S13" s="324">
        <f t="shared" si="0"/>
        <v>0</v>
      </c>
      <c r="T13" s="324">
        <f t="shared" si="0"/>
        <v>0</v>
      </c>
      <c r="U13" s="324">
        <f t="shared" si="0"/>
        <v>0</v>
      </c>
      <c r="V13" s="324">
        <f t="shared" si="0"/>
        <v>0</v>
      </c>
      <c r="W13" s="324">
        <f t="shared" si="0"/>
        <v>0</v>
      </c>
      <c r="X13" s="324">
        <f t="shared" si="0"/>
        <v>0</v>
      </c>
      <c r="Y13" s="324">
        <f t="shared" si="0"/>
        <v>0</v>
      </c>
      <c r="Z13" s="325">
        <f>Z14</f>
        <v>98.66400000000002</v>
      </c>
    </row>
    <row r="14" spans="1:26" ht="11.25">
      <c r="A14" s="324" t="s">
        <v>629</v>
      </c>
      <c r="B14" s="324">
        <v>0.1</v>
      </c>
      <c r="C14" s="324">
        <v>17.2</v>
      </c>
      <c r="D14" s="324">
        <v>15.3</v>
      </c>
      <c r="E14" s="325">
        <v>0.364</v>
      </c>
      <c r="F14" s="324"/>
      <c r="G14" s="324">
        <v>7.7</v>
      </c>
      <c r="H14" s="324">
        <v>6.9</v>
      </c>
      <c r="I14" s="324">
        <v>6.2</v>
      </c>
      <c r="J14" s="324">
        <v>1.7</v>
      </c>
      <c r="K14" s="324">
        <v>3.6</v>
      </c>
      <c r="L14" s="324">
        <v>26.7</v>
      </c>
      <c r="M14" s="324">
        <v>0.5</v>
      </c>
      <c r="N14" s="324"/>
      <c r="O14" s="324"/>
      <c r="P14" s="324"/>
      <c r="Q14" s="324">
        <v>12.2</v>
      </c>
      <c r="R14" s="324">
        <v>0.2</v>
      </c>
      <c r="S14" s="324"/>
      <c r="T14" s="324"/>
      <c r="U14" s="324"/>
      <c r="V14" s="324"/>
      <c r="W14" s="324"/>
      <c r="X14" s="324"/>
      <c r="Y14" s="324"/>
      <c r="Z14" s="325">
        <f>B14+C14+D14+E14+F14+G14+H14+I14+J14+K14+L14+M14+N14+O14+Q14+S14+T14+U14+V14+R14</f>
        <v>98.66400000000002</v>
      </c>
    </row>
    <row r="15" spans="1:26" ht="11.25">
      <c r="A15" s="326" t="s">
        <v>630</v>
      </c>
      <c r="B15" s="324">
        <v>0.1</v>
      </c>
      <c r="C15" s="324">
        <v>13.2</v>
      </c>
      <c r="D15" s="324">
        <v>10.9</v>
      </c>
      <c r="E15" s="325">
        <v>0.279</v>
      </c>
      <c r="F15" s="324"/>
      <c r="G15" s="324">
        <v>5.9</v>
      </c>
      <c r="H15" s="324">
        <v>4.4</v>
      </c>
      <c r="I15" s="324">
        <v>4.2</v>
      </c>
      <c r="J15" s="324">
        <v>1.3</v>
      </c>
      <c r="K15" s="324"/>
      <c r="L15" s="324">
        <v>18.6</v>
      </c>
      <c r="M15" s="324">
        <v>0.4</v>
      </c>
      <c r="N15" s="324"/>
      <c r="O15" s="324"/>
      <c r="P15" s="324"/>
      <c r="Q15" s="324">
        <v>8.1</v>
      </c>
      <c r="R15" s="324"/>
      <c r="S15" s="324"/>
      <c r="T15" s="324"/>
      <c r="U15" s="324"/>
      <c r="V15" s="324"/>
      <c r="W15" s="324"/>
      <c r="X15" s="324"/>
      <c r="Y15" s="324"/>
      <c r="Z15" s="325">
        <f>B15+C15+D15+E15+F15+G15+H15+I15+J15+K15+L15+M15+N15+O15+Q15+S15+T15+U15+V15+R15</f>
        <v>67.37899999999999</v>
      </c>
    </row>
    <row r="16" spans="1:26" ht="36" customHeight="1">
      <c r="A16" s="327" t="s">
        <v>631</v>
      </c>
      <c r="B16" s="324"/>
      <c r="C16" s="328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</row>
    <row r="17" spans="1:26" ht="11.25">
      <c r="A17" s="324" t="s">
        <v>0</v>
      </c>
      <c r="B17" s="324">
        <f>B18</f>
        <v>0</v>
      </c>
      <c r="C17" s="324">
        <f aca="true" t="shared" si="1" ref="C17:Z17">C18</f>
        <v>0</v>
      </c>
      <c r="D17" s="324">
        <f t="shared" si="1"/>
        <v>0</v>
      </c>
      <c r="E17" s="324">
        <f t="shared" si="1"/>
        <v>0</v>
      </c>
      <c r="F17" s="324">
        <f t="shared" si="1"/>
        <v>0</v>
      </c>
      <c r="G17" s="324">
        <f t="shared" si="1"/>
        <v>0</v>
      </c>
      <c r="H17" s="324">
        <f t="shared" si="1"/>
        <v>0</v>
      </c>
      <c r="I17" s="324">
        <f t="shared" si="1"/>
        <v>0</v>
      </c>
      <c r="J17" s="324">
        <f t="shared" si="1"/>
        <v>0</v>
      </c>
      <c r="K17" s="324">
        <f t="shared" si="1"/>
        <v>0</v>
      </c>
      <c r="L17" s="324">
        <f t="shared" si="1"/>
        <v>0</v>
      </c>
      <c r="M17" s="324">
        <f t="shared" si="1"/>
        <v>0</v>
      </c>
      <c r="N17" s="324">
        <f t="shared" si="1"/>
        <v>0</v>
      </c>
      <c r="O17" s="324">
        <f t="shared" si="1"/>
        <v>0</v>
      </c>
      <c r="P17" s="324">
        <f t="shared" si="1"/>
        <v>0</v>
      </c>
      <c r="Q17" s="324">
        <f t="shared" si="1"/>
        <v>0</v>
      </c>
      <c r="R17" s="324">
        <f t="shared" si="1"/>
        <v>0</v>
      </c>
      <c r="S17" s="324">
        <f t="shared" si="1"/>
        <v>0</v>
      </c>
      <c r="T17" s="324">
        <f>T18</f>
        <v>48.8</v>
      </c>
      <c r="U17" s="324">
        <f t="shared" si="1"/>
        <v>79</v>
      </c>
      <c r="V17" s="324">
        <f t="shared" si="1"/>
        <v>71</v>
      </c>
      <c r="W17" s="324">
        <f t="shared" si="1"/>
        <v>19.4</v>
      </c>
      <c r="X17" s="324">
        <f t="shared" si="1"/>
        <v>11.8</v>
      </c>
      <c r="Y17" s="325">
        <f t="shared" si="1"/>
        <v>0.348</v>
      </c>
      <c r="Z17" s="325">
        <f t="shared" si="1"/>
        <v>230.34800000000004</v>
      </c>
    </row>
    <row r="18" spans="1:26" ht="11.25">
      <c r="A18" s="324" t="s">
        <v>629</v>
      </c>
      <c r="B18" s="324"/>
      <c r="C18" s="328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>
        <v>48.8</v>
      </c>
      <c r="U18" s="324">
        <v>79</v>
      </c>
      <c r="V18" s="324">
        <v>71</v>
      </c>
      <c r="W18" s="324">
        <v>19.4</v>
      </c>
      <c r="X18" s="324">
        <v>11.8</v>
      </c>
      <c r="Y18" s="325">
        <v>0.348</v>
      </c>
      <c r="Z18" s="325">
        <f>B18+C18+D18+E18+F18+G18+H18+I18+J18+K18+L18+M18+N18+O18+Q18+S18+T18+U18+V18+R18+W18+X18+Y18</f>
        <v>230.34800000000004</v>
      </c>
    </row>
    <row r="19" spans="1:26" ht="11.25">
      <c r="A19" s="326" t="s">
        <v>630</v>
      </c>
      <c r="B19" s="324"/>
      <c r="C19" s="328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>
        <v>0.8</v>
      </c>
      <c r="U19" s="324">
        <v>2.1</v>
      </c>
      <c r="V19" s="324">
        <v>1.5</v>
      </c>
      <c r="W19" s="324"/>
      <c r="X19" s="324"/>
      <c r="Y19" s="324">
        <v>0.2</v>
      </c>
      <c r="Z19" s="324">
        <f>B19+C19+D19+E19+F19+G19+H19+I19+J19+K19+L19+M19+N19+O19+Q19+S19+T19+U19+V19+R19+W19+X19+Y19</f>
        <v>4.6000000000000005</v>
      </c>
    </row>
    <row r="20" spans="1:26" ht="11.25">
      <c r="A20" s="328" t="s">
        <v>22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</row>
    <row r="21" spans="1:26" ht="11.25">
      <c r="A21" s="324" t="s">
        <v>0</v>
      </c>
      <c r="B21" s="324">
        <f>B22</f>
        <v>0</v>
      </c>
      <c r="C21" s="324">
        <f aca="true" t="shared" si="2" ref="C21:Y21">C22</f>
        <v>0</v>
      </c>
      <c r="D21" s="324">
        <f t="shared" si="2"/>
        <v>0</v>
      </c>
      <c r="E21" s="324">
        <f t="shared" si="2"/>
        <v>0</v>
      </c>
      <c r="F21" s="324">
        <f t="shared" si="2"/>
        <v>0</v>
      </c>
      <c r="G21" s="324">
        <f t="shared" si="2"/>
        <v>0</v>
      </c>
      <c r="H21" s="324">
        <f t="shared" si="2"/>
        <v>0</v>
      </c>
      <c r="I21" s="324">
        <f t="shared" si="2"/>
        <v>0</v>
      </c>
      <c r="J21" s="324">
        <f t="shared" si="2"/>
        <v>0</v>
      </c>
      <c r="K21" s="324">
        <f t="shared" si="2"/>
        <v>0</v>
      </c>
      <c r="L21" s="324">
        <f t="shared" si="2"/>
        <v>0</v>
      </c>
      <c r="M21" s="324">
        <f t="shared" si="2"/>
        <v>0</v>
      </c>
      <c r="N21" s="428">
        <f>N22</f>
        <v>63.64137</v>
      </c>
      <c r="O21" s="324">
        <f t="shared" si="2"/>
        <v>78</v>
      </c>
      <c r="P21" s="329">
        <f t="shared" si="2"/>
        <v>2.35</v>
      </c>
      <c r="Q21" s="324">
        <f t="shared" si="2"/>
        <v>0</v>
      </c>
      <c r="R21" s="324">
        <f t="shared" si="2"/>
        <v>0</v>
      </c>
      <c r="S21" s="324">
        <f t="shared" si="2"/>
        <v>0</v>
      </c>
      <c r="T21" s="324">
        <f t="shared" si="2"/>
        <v>0</v>
      </c>
      <c r="U21" s="324">
        <f t="shared" si="2"/>
        <v>0</v>
      </c>
      <c r="V21" s="324">
        <f t="shared" si="2"/>
        <v>0</v>
      </c>
      <c r="W21" s="324">
        <f t="shared" si="2"/>
        <v>0</v>
      </c>
      <c r="X21" s="324">
        <f t="shared" si="2"/>
        <v>0</v>
      </c>
      <c r="Y21" s="324">
        <f t="shared" si="2"/>
        <v>0</v>
      </c>
      <c r="Z21" s="428">
        <f>Z22</f>
        <v>143.99137</v>
      </c>
    </row>
    <row r="22" spans="1:26" ht="11.25">
      <c r="A22" s="324" t="s">
        <v>629</v>
      </c>
      <c r="B22" s="324"/>
      <c r="C22" s="328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428">
        <v>63.64137</v>
      </c>
      <c r="O22" s="324">
        <v>78</v>
      </c>
      <c r="P22" s="329">
        <v>2.35</v>
      </c>
      <c r="Q22" s="324"/>
      <c r="R22" s="324"/>
      <c r="S22" s="324"/>
      <c r="T22" s="324"/>
      <c r="U22" s="324"/>
      <c r="V22" s="324"/>
      <c r="W22" s="324"/>
      <c r="X22" s="324"/>
      <c r="Y22" s="324"/>
      <c r="Z22" s="428">
        <f>B22+C22+D22+E22+F22+G22+H22+I22+J22+K22+L22+M22+N22+O22+Q22+S22+T22+U22+V22+R22+P22</f>
        <v>143.99137</v>
      </c>
    </row>
    <row r="23" spans="1:26" ht="11.25">
      <c r="A23" s="326" t="s">
        <v>630</v>
      </c>
      <c r="B23" s="324"/>
      <c r="C23" s="328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52">
        <v>40.476</v>
      </c>
      <c r="O23" s="324"/>
      <c r="P23" s="325">
        <v>1.441</v>
      </c>
      <c r="Q23" s="324"/>
      <c r="R23" s="324"/>
      <c r="S23" s="324"/>
      <c r="T23" s="324"/>
      <c r="U23" s="324"/>
      <c r="V23" s="324"/>
      <c r="W23" s="324"/>
      <c r="X23" s="324"/>
      <c r="Y23" s="324"/>
      <c r="Z23" s="325">
        <f>B23+C23+D23+E23+F23+G23+H23+I23+J23+K23+L23+M23+N23+O23+Q23+S23+T23+U23+V23+R23+P23</f>
        <v>41.917</v>
      </c>
    </row>
    <row r="24" spans="1:26" ht="14.25" customHeight="1">
      <c r="A24" s="327" t="s">
        <v>50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8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</row>
    <row r="25" spans="1:26" ht="11.25">
      <c r="A25" s="324" t="s">
        <v>0</v>
      </c>
      <c r="B25" s="324">
        <f>B26</f>
        <v>0</v>
      </c>
      <c r="C25" s="324">
        <f aca="true" t="shared" si="3" ref="C25:Z25">C26</f>
        <v>0</v>
      </c>
      <c r="D25" s="324">
        <f t="shared" si="3"/>
        <v>0</v>
      </c>
      <c r="E25" s="324">
        <f t="shared" si="3"/>
        <v>0</v>
      </c>
      <c r="F25" s="324">
        <f t="shared" si="3"/>
        <v>0</v>
      </c>
      <c r="G25" s="324">
        <f t="shared" si="3"/>
        <v>0</v>
      </c>
      <c r="H25" s="324">
        <f t="shared" si="3"/>
        <v>0</v>
      </c>
      <c r="I25" s="324">
        <f t="shared" si="3"/>
        <v>0</v>
      </c>
      <c r="J25" s="324">
        <f t="shared" si="3"/>
        <v>0</v>
      </c>
      <c r="K25" s="324">
        <f t="shared" si="3"/>
        <v>0</v>
      </c>
      <c r="L25" s="324">
        <f t="shared" si="3"/>
        <v>0</v>
      </c>
      <c r="M25" s="324">
        <f t="shared" si="3"/>
        <v>0</v>
      </c>
      <c r="N25" s="324">
        <f t="shared" si="3"/>
        <v>4.3</v>
      </c>
      <c r="O25" s="324">
        <f t="shared" si="3"/>
        <v>0</v>
      </c>
      <c r="P25" s="324">
        <f t="shared" si="3"/>
        <v>0</v>
      </c>
      <c r="Q25" s="324">
        <f t="shared" si="3"/>
        <v>0</v>
      </c>
      <c r="R25" s="324">
        <f t="shared" si="3"/>
        <v>0</v>
      </c>
      <c r="S25" s="324">
        <f t="shared" si="3"/>
        <v>0</v>
      </c>
      <c r="T25" s="324">
        <f t="shared" si="3"/>
        <v>0</v>
      </c>
      <c r="U25" s="324">
        <f t="shared" si="3"/>
        <v>0</v>
      </c>
      <c r="V25" s="324">
        <f t="shared" si="3"/>
        <v>0</v>
      </c>
      <c r="W25" s="324">
        <f t="shared" si="3"/>
        <v>0</v>
      </c>
      <c r="X25" s="324">
        <f t="shared" si="3"/>
        <v>0</v>
      </c>
      <c r="Y25" s="324">
        <f t="shared" si="3"/>
        <v>0</v>
      </c>
      <c r="Z25" s="324">
        <f t="shared" si="3"/>
        <v>4.3</v>
      </c>
    </row>
    <row r="26" spans="1:26" ht="11.25">
      <c r="A26" s="324" t="s">
        <v>9</v>
      </c>
      <c r="B26" s="324"/>
      <c r="C26" s="328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>
        <v>4.3</v>
      </c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>
        <f>B26+C26+D26+E26+F26+G26+H26+I26+J26+K26+L26+M26+N26+O26+Q26+S26+T26+U26+V26+R26</f>
        <v>4.3</v>
      </c>
    </row>
    <row r="27" spans="1:26" ht="11.25">
      <c r="A27" s="326" t="s">
        <v>630</v>
      </c>
      <c r="B27" s="324"/>
      <c r="C27" s="328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>
        <v>3.3</v>
      </c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>
        <f>B27+C27+D27+E27+F27+G27+H27+I27+J27+K27+L27+M27+N27+O27+Q27+S27+T27+U27+V27+R27</f>
        <v>3.3</v>
      </c>
    </row>
    <row r="28" spans="1:26" ht="23.25" customHeight="1">
      <c r="A28" s="327" t="s">
        <v>55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11.25">
      <c r="A29" s="324" t="s">
        <v>0</v>
      </c>
      <c r="B29" s="324">
        <f>B30</f>
        <v>0</v>
      </c>
      <c r="C29" s="324">
        <f aca="true" t="shared" si="4" ref="C29:Z29">C30</f>
        <v>0</v>
      </c>
      <c r="D29" s="324">
        <f t="shared" si="4"/>
        <v>0</v>
      </c>
      <c r="E29" s="324">
        <f t="shared" si="4"/>
        <v>0</v>
      </c>
      <c r="F29" s="324">
        <f t="shared" si="4"/>
        <v>0</v>
      </c>
      <c r="G29" s="324">
        <f t="shared" si="4"/>
        <v>0</v>
      </c>
      <c r="H29" s="324">
        <f t="shared" si="4"/>
        <v>0</v>
      </c>
      <c r="I29" s="324">
        <f t="shared" si="4"/>
        <v>0</v>
      </c>
      <c r="J29" s="324">
        <f t="shared" si="4"/>
        <v>0</v>
      </c>
      <c r="K29" s="324">
        <f t="shared" si="4"/>
        <v>0</v>
      </c>
      <c r="L29" s="324">
        <f t="shared" si="4"/>
        <v>0</v>
      </c>
      <c r="M29" s="324">
        <f t="shared" si="4"/>
        <v>0</v>
      </c>
      <c r="N29" s="324">
        <f t="shared" si="4"/>
        <v>4.4</v>
      </c>
      <c r="O29" s="324">
        <f t="shared" si="4"/>
        <v>0</v>
      </c>
      <c r="P29" s="324">
        <f t="shared" si="4"/>
        <v>0</v>
      </c>
      <c r="Q29" s="324">
        <f t="shared" si="4"/>
        <v>0</v>
      </c>
      <c r="R29" s="324">
        <f t="shared" si="4"/>
        <v>0</v>
      </c>
      <c r="S29" s="324">
        <f t="shared" si="4"/>
        <v>0</v>
      </c>
      <c r="T29" s="324">
        <f t="shared" si="4"/>
        <v>0</v>
      </c>
      <c r="U29" s="324">
        <f t="shared" si="4"/>
        <v>0</v>
      </c>
      <c r="V29" s="324">
        <f t="shared" si="4"/>
        <v>0</v>
      </c>
      <c r="W29" s="324">
        <f t="shared" si="4"/>
        <v>0</v>
      </c>
      <c r="X29" s="324">
        <f t="shared" si="4"/>
        <v>0</v>
      </c>
      <c r="Y29" s="324">
        <f t="shared" si="4"/>
        <v>0</v>
      </c>
      <c r="Z29" s="324">
        <f t="shared" si="4"/>
        <v>4.4</v>
      </c>
    </row>
    <row r="30" spans="1:26" ht="11.25">
      <c r="A30" s="324" t="s">
        <v>9</v>
      </c>
      <c r="B30" s="324"/>
      <c r="C30" s="328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>
        <v>4.4</v>
      </c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>
        <f>B30+C30+D30+E30+F30+G30+H30+I30+J30+K30+L30+M30+N30+O30+Q30+S30+T30+U30+V30+R30</f>
        <v>4.4</v>
      </c>
    </row>
    <row r="31" spans="1:26" ht="11.25">
      <c r="A31" s="326" t="s">
        <v>630</v>
      </c>
      <c r="B31" s="324"/>
      <c r="C31" s="328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>
        <v>3.4</v>
      </c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>
        <f>B31+C31+D31+E31+F31+G31+H31+I31+J31+K31+L31+M31+N31+O31+Q31+S31+T31+U31+V31+R31</f>
        <v>3.4</v>
      </c>
    </row>
    <row r="32" spans="1:26" ht="27" customHeight="1">
      <c r="A32" s="327" t="s">
        <v>59</v>
      </c>
      <c r="B32" s="324"/>
      <c r="C32" s="328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8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</row>
    <row r="33" spans="1:26" ht="11.25">
      <c r="A33" s="324" t="s">
        <v>0</v>
      </c>
      <c r="B33" s="324">
        <f>B34</f>
        <v>0</v>
      </c>
      <c r="C33" s="324">
        <f aca="true" t="shared" si="5" ref="C33:Z33">C34</f>
        <v>0</v>
      </c>
      <c r="D33" s="324">
        <f t="shared" si="5"/>
        <v>0</v>
      </c>
      <c r="E33" s="324">
        <f t="shared" si="5"/>
        <v>0</v>
      </c>
      <c r="F33" s="324">
        <f t="shared" si="5"/>
        <v>0</v>
      </c>
      <c r="G33" s="324">
        <f t="shared" si="5"/>
        <v>0</v>
      </c>
      <c r="H33" s="324">
        <f t="shared" si="5"/>
        <v>0</v>
      </c>
      <c r="I33" s="324">
        <f t="shared" si="5"/>
        <v>0</v>
      </c>
      <c r="J33" s="324">
        <f t="shared" si="5"/>
        <v>0</v>
      </c>
      <c r="K33" s="324">
        <f t="shared" si="5"/>
        <v>0</v>
      </c>
      <c r="L33" s="324">
        <f t="shared" si="5"/>
        <v>0</v>
      </c>
      <c r="M33" s="324">
        <f t="shared" si="5"/>
        <v>0</v>
      </c>
      <c r="N33" s="324">
        <f t="shared" si="5"/>
        <v>0</v>
      </c>
      <c r="O33" s="324">
        <f t="shared" si="5"/>
        <v>0</v>
      </c>
      <c r="P33" s="324">
        <f t="shared" si="5"/>
        <v>0</v>
      </c>
      <c r="Q33" s="324">
        <f t="shared" si="5"/>
        <v>0</v>
      </c>
      <c r="R33" s="324">
        <f t="shared" si="5"/>
        <v>0</v>
      </c>
      <c r="S33" s="324">
        <f t="shared" si="5"/>
        <v>5.4</v>
      </c>
      <c r="T33" s="324">
        <f t="shared" si="5"/>
        <v>0</v>
      </c>
      <c r="U33" s="324">
        <f t="shared" si="5"/>
        <v>0</v>
      </c>
      <c r="V33" s="324">
        <f t="shared" si="5"/>
        <v>0</v>
      </c>
      <c r="W33" s="324">
        <f t="shared" si="5"/>
        <v>0</v>
      </c>
      <c r="X33" s="324">
        <f t="shared" si="5"/>
        <v>0</v>
      </c>
      <c r="Y33" s="324">
        <f t="shared" si="5"/>
        <v>0</v>
      </c>
      <c r="Z33" s="324">
        <f t="shared" si="5"/>
        <v>5.4</v>
      </c>
    </row>
    <row r="34" spans="1:26" ht="11.25">
      <c r="A34" s="324" t="s">
        <v>9</v>
      </c>
      <c r="B34" s="324"/>
      <c r="C34" s="328"/>
      <c r="D34" s="324"/>
      <c r="E34" s="324"/>
      <c r="F34" s="324"/>
      <c r="G34" s="324"/>
      <c r="H34" s="324"/>
      <c r="I34" s="324"/>
      <c r="J34" s="324"/>
      <c r="K34" s="329"/>
      <c r="L34" s="324"/>
      <c r="M34" s="324"/>
      <c r="N34" s="324"/>
      <c r="O34" s="324"/>
      <c r="P34" s="324"/>
      <c r="Q34" s="324"/>
      <c r="R34" s="324"/>
      <c r="S34" s="324">
        <v>5.4</v>
      </c>
      <c r="T34" s="324"/>
      <c r="U34" s="324"/>
      <c r="V34" s="324"/>
      <c r="W34" s="324"/>
      <c r="X34" s="324"/>
      <c r="Y34" s="324"/>
      <c r="Z34" s="324">
        <f>B34+C34+D34+E34+F34+G34+H34+I34+J34+K34+L34+M34+N34+O34+Q34+S34+T34+U34+V34+R34</f>
        <v>5.4</v>
      </c>
    </row>
    <row r="35" spans="1:26" ht="11.25">
      <c r="A35" s="326" t="s">
        <v>630</v>
      </c>
      <c r="B35" s="324"/>
      <c r="C35" s="328"/>
      <c r="D35" s="324"/>
      <c r="E35" s="324"/>
      <c r="F35" s="324"/>
      <c r="G35" s="324"/>
      <c r="H35" s="324"/>
      <c r="I35" s="324"/>
      <c r="J35" s="324"/>
      <c r="K35" s="329"/>
      <c r="L35" s="324"/>
      <c r="M35" s="324"/>
      <c r="N35" s="324"/>
      <c r="O35" s="324"/>
      <c r="P35" s="324"/>
      <c r="Q35" s="324"/>
      <c r="R35" s="324"/>
      <c r="S35" s="324">
        <v>0.1</v>
      </c>
      <c r="T35" s="324"/>
      <c r="U35" s="324"/>
      <c r="V35" s="324"/>
      <c r="W35" s="324"/>
      <c r="X35" s="324"/>
      <c r="Y35" s="324"/>
      <c r="Z35" s="324">
        <f>B35+C35+D35+E35+F35+G35+H35+I35+J35+K35+L35+M35+N35+O35+Q35+S35+T35+U35+V35+R35</f>
        <v>0.1</v>
      </c>
    </row>
    <row r="36" spans="1:26" ht="11.25">
      <c r="A36" s="328" t="s">
        <v>6</v>
      </c>
      <c r="B36" s="324"/>
      <c r="C36" s="328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8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</row>
    <row r="37" spans="1:26" ht="11.25">
      <c r="A37" s="324" t="s">
        <v>0</v>
      </c>
      <c r="B37" s="324">
        <f>B38</f>
        <v>0</v>
      </c>
      <c r="C37" s="324">
        <f aca="true" t="shared" si="6" ref="C37:Z37">C38</f>
        <v>0</v>
      </c>
      <c r="D37" s="324">
        <f t="shared" si="6"/>
        <v>0</v>
      </c>
      <c r="E37" s="324">
        <f t="shared" si="6"/>
        <v>0</v>
      </c>
      <c r="F37" s="324">
        <f t="shared" si="6"/>
        <v>0</v>
      </c>
      <c r="G37" s="324">
        <f t="shared" si="6"/>
        <v>0</v>
      </c>
      <c r="H37" s="324">
        <f t="shared" si="6"/>
        <v>0</v>
      </c>
      <c r="I37" s="324">
        <f t="shared" si="6"/>
        <v>0</v>
      </c>
      <c r="J37" s="324">
        <f t="shared" si="6"/>
        <v>0</v>
      </c>
      <c r="K37" s="324">
        <f t="shared" si="6"/>
        <v>0</v>
      </c>
      <c r="L37" s="324">
        <f t="shared" si="6"/>
        <v>0</v>
      </c>
      <c r="M37" s="324">
        <f t="shared" si="6"/>
        <v>0</v>
      </c>
      <c r="N37" s="428">
        <f t="shared" si="6"/>
        <v>6.69563</v>
      </c>
      <c r="O37" s="324">
        <f t="shared" si="6"/>
        <v>0</v>
      </c>
      <c r="P37" s="324">
        <f t="shared" si="6"/>
        <v>0</v>
      </c>
      <c r="Q37" s="324">
        <f t="shared" si="6"/>
        <v>0</v>
      </c>
      <c r="R37" s="324">
        <f t="shared" si="6"/>
        <v>0</v>
      </c>
      <c r="S37" s="324">
        <f t="shared" si="6"/>
        <v>9.1</v>
      </c>
      <c r="T37" s="324">
        <f t="shared" si="6"/>
        <v>0</v>
      </c>
      <c r="U37" s="324">
        <f t="shared" si="6"/>
        <v>0</v>
      </c>
      <c r="V37" s="324">
        <f t="shared" si="6"/>
        <v>0</v>
      </c>
      <c r="W37" s="324">
        <f t="shared" si="6"/>
        <v>0</v>
      </c>
      <c r="X37" s="324">
        <f t="shared" si="6"/>
        <v>0</v>
      </c>
      <c r="Y37" s="324">
        <f t="shared" si="6"/>
        <v>0</v>
      </c>
      <c r="Z37" s="428">
        <f t="shared" si="6"/>
        <v>15.79563</v>
      </c>
    </row>
    <row r="38" spans="1:26" ht="11.25">
      <c r="A38" s="324" t="s">
        <v>9</v>
      </c>
      <c r="B38" s="324"/>
      <c r="C38" s="328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428">
        <v>6.69563</v>
      </c>
      <c r="O38" s="324"/>
      <c r="P38" s="324"/>
      <c r="Q38" s="324"/>
      <c r="R38" s="324"/>
      <c r="S38" s="324">
        <v>9.1</v>
      </c>
      <c r="T38" s="324"/>
      <c r="U38" s="324"/>
      <c r="V38" s="324"/>
      <c r="W38" s="324"/>
      <c r="X38" s="324"/>
      <c r="Y38" s="324"/>
      <c r="Z38" s="428">
        <f>B38+C38+D38+E38+F38+G38+H38+I38+J38+K38+L38+M38+N38+O38+Q38+S38+T38+U38+V38+R38</f>
        <v>15.79563</v>
      </c>
    </row>
    <row r="39" spans="1:26" ht="11.25">
      <c r="A39" s="326" t="s">
        <v>630</v>
      </c>
      <c r="B39" s="324"/>
      <c r="C39" s="328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428">
        <v>5.07129</v>
      </c>
      <c r="O39" s="324"/>
      <c r="P39" s="324"/>
      <c r="Q39" s="324"/>
      <c r="R39" s="324"/>
      <c r="S39" s="324">
        <v>0.2</v>
      </c>
      <c r="T39" s="324"/>
      <c r="U39" s="324"/>
      <c r="V39" s="324"/>
      <c r="W39" s="324"/>
      <c r="X39" s="324"/>
      <c r="Y39" s="324"/>
      <c r="Z39" s="428">
        <f>B39+C39+D39+E39+F39+G39+H39+I39+J39+K39+L39+M39+N39+O39+Q39+S39+T39+U39+V39+R39</f>
        <v>5.2712900000000005</v>
      </c>
    </row>
    <row r="40" spans="1:26" ht="11.25">
      <c r="A40" s="328" t="s">
        <v>7</v>
      </c>
      <c r="B40" s="324"/>
      <c r="C40" s="328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</row>
    <row r="41" spans="1:26" ht="11.25">
      <c r="A41" s="324" t="s">
        <v>0</v>
      </c>
      <c r="B41" s="324">
        <f>B42</f>
        <v>0</v>
      </c>
      <c r="C41" s="324">
        <f aca="true" t="shared" si="7" ref="C41:Z41">C42</f>
        <v>0</v>
      </c>
      <c r="D41" s="324">
        <f t="shared" si="7"/>
        <v>0</v>
      </c>
      <c r="E41" s="324">
        <f t="shared" si="7"/>
        <v>0</v>
      </c>
      <c r="F41" s="324">
        <f t="shared" si="7"/>
        <v>0</v>
      </c>
      <c r="G41" s="324">
        <f t="shared" si="7"/>
        <v>0</v>
      </c>
      <c r="H41" s="324">
        <f t="shared" si="7"/>
        <v>0</v>
      </c>
      <c r="I41" s="324">
        <f t="shared" si="7"/>
        <v>0</v>
      </c>
      <c r="J41" s="324">
        <f t="shared" si="7"/>
        <v>0</v>
      </c>
      <c r="K41" s="324">
        <f t="shared" si="7"/>
        <v>0</v>
      </c>
      <c r="L41" s="324">
        <f t="shared" si="7"/>
        <v>0</v>
      </c>
      <c r="M41" s="324">
        <f t="shared" si="7"/>
        <v>0</v>
      </c>
      <c r="N41" s="324">
        <f t="shared" si="7"/>
        <v>7.2</v>
      </c>
      <c r="O41" s="324">
        <f t="shared" si="7"/>
        <v>0</v>
      </c>
      <c r="P41" s="324">
        <f t="shared" si="7"/>
        <v>0</v>
      </c>
      <c r="Q41" s="324">
        <f t="shared" si="7"/>
        <v>0</v>
      </c>
      <c r="R41" s="324">
        <f t="shared" si="7"/>
        <v>0</v>
      </c>
      <c r="S41" s="324">
        <f t="shared" si="7"/>
        <v>0</v>
      </c>
      <c r="T41" s="324">
        <f t="shared" si="7"/>
        <v>0</v>
      </c>
      <c r="U41" s="324">
        <f t="shared" si="7"/>
        <v>0</v>
      </c>
      <c r="V41" s="324">
        <f t="shared" si="7"/>
        <v>0</v>
      </c>
      <c r="W41" s="324">
        <f t="shared" si="7"/>
        <v>0</v>
      </c>
      <c r="X41" s="324">
        <f t="shared" si="7"/>
        <v>0</v>
      </c>
      <c r="Y41" s="324">
        <f t="shared" si="7"/>
        <v>0</v>
      </c>
      <c r="Z41" s="324">
        <f t="shared" si="7"/>
        <v>7.2</v>
      </c>
    </row>
    <row r="42" spans="1:26" ht="11.25">
      <c r="A42" s="324" t="s">
        <v>9</v>
      </c>
      <c r="B42" s="324"/>
      <c r="C42" s="328"/>
      <c r="D42" s="324"/>
      <c r="E42" s="324"/>
      <c r="F42" s="325"/>
      <c r="G42" s="324"/>
      <c r="H42" s="324"/>
      <c r="I42" s="324"/>
      <c r="J42" s="324"/>
      <c r="K42" s="324"/>
      <c r="L42" s="324"/>
      <c r="M42" s="324"/>
      <c r="N42" s="324">
        <v>7.2</v>
      </c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>
        <f>B42+C42+D42+E42+F42+G42+H42+I42+J42+K42+L42+M42+N42+O42+Q42+S42+T42+U42+V42+R42</f>
        <v>7.2</v>
      </c>
    </row>
    <row r="43" spans="1:26" ht="11.25">
      <c r="A43" s="326" t="s">
        <v>630</v>
      </c>
      <c r="B43" s="324"/>
      <c r="C43" s="328"/>
      <c r="D43" s="324"/>
      <c r="E43" s="324"/>
      <c r="F43" s="325"/>
      <c r="G43" s="324"/>
      <c r="H43" s="324"/>
      <c r="I43" s="324"/>
      <c r="J43" s="324"/>
      <c r="K43" s="324"/>
      <c r="L43" s="324"/>
      <c r="M43" s="324"/>
      <c r="N43" s="324">
        <v>5.5</v>
      </c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>
        <f>B43+C43+D43+E43+F43+G43+H43+I43+J43+K43+L43+M43+N43+O43+Q43+S43+T43+U43+V43+R43</f>
        <v>5.5</v>
      </c>
    </row>
    <row r="44" spans="1:26" ht="11.25">
      <c r="A44" s="328" t="s">
        <v>632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8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</row>
    <row r="45" spans="1:26" ht="11.25">
      <c r="A45" s="324" t="s">
        <v>0</v>
      </c>
      <c r="B45" s="324">
        <f>B46</f>
        <v>0</v>
      </c>
      <c r="C45" s="324">
        <f aca="true" t="shared" si="8" ref="C45:Z45">C46</f>
        <v>0</v>
      </c>
      <c r="D45" s="324">
        <f t="shared" si="8"/>
        <v>0</v>
      </c>
      <c r="E45" s="324">
        <f t="shared" si="8"/>
        <v>0</v>
      </c>
      <c r="F45" s="324">
        <f t="shared" si="8"/>
        <v>103.9</v>
      </c>
      <c r="G45" s="324">
        <f t="shared" si="8"/>
        <v>0</v>
      </c>
      <c r="H45" s="324">
        <f t="shared" si="8"/>
        <v>0</v>
      </c>
      <c r="I45" s="324">
        <f t="shared" si="8"/>
        <v>0</v>
      </c>
      <c r="J45" s="324">
        <f t="shared" si="8"/>
        <v>0</v>
      </c>
      <c r="K45" s="324">
        <f t="shared" si="8"/>
        <v>0</v>
      </c>
      <c r="L45" s="324">
        <f t="shared" si="8"/>
        <v>0</v>
      </c>
      <c r="M45" s="324">
        <f t="shared" si="8"/>
        <v>0</v>
      </c>
      <c r="N45" s="324">
        <f t="shared" si="8"/>
        <v>0</v>
      </c>
      <c r="O45" s="324">
        <f t="shared" si="8"/>
        <v>0</v>
      </c>
      <c r="P45" s="324">
        <f t="shared" si="8"/>
        <v>0</v>
      </c>
      <c r="Q45" s="324">
        <f t="shared" si="8"/>
        <v>0</v>
      </c>
      <c r="R45" s="324">
        <f t="shared" si="8"/>
        <v>0</v>
      </c>
      <c r="S45" s="324">
        <f t="shared" si="8"/>
        <v>0</v>
      </c>
      <c r="T45" s="324">
        <f t="shared" si="8"/>
        <v>0</v>
      </c>
      <c r="U45" s="324">
        <f t="shared" si="8"/>
        <v>0</v>
      </c>
      <c r="V45" s="324">
        <f t="shared" si="8"/>
        <v>0</v>
      </c>
      <c r="W45" s="324">
        <f t="shared" si="8"/>
        <v>0</v>
      </c>
      <c r="X45" s="324">
        <f t="shared" si="8"/>
        <v>0</v>
      </c>
      <c r="Y45" s="324">
        <f t="shared" si="8"/>
        <v>0</v>
      </c>
      <c r="Z45" s="324">
        <f t="shared" si="8"/>
        <v>103.9</v>
      </c>
    </row>
    <row r="46" spans="1:26" ht="11.25">
      <c r="A46" s="324" t="s">
        <v>9</v>
      </c>
      <c r="B46" s="324"/>
      <c r="C46" s="324"/>
      <c r="D46" s="324"/>
      <c r="E46" s="324"/>
      <c r="F46" s="324">
        <v>103.9</v>
      </c>
      <c r="G46" s="324"/>
      <c r="H46" s="324"/>
      <c r="I46" s="324"/>
      <c r="J46" s="324"/>
      <c r="K46" s="324"/>
      <c r="L46" s="324"/>
      <c r="M46" s="324"/>
      <c r="N46" s="328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>
        <f>B46+C46+D46+E46+F46+G46+H46+I46+J46+K46+L46+M46+N46+O46+Q46+S46+T46+U46+V46+R46</f>
        <v>103.9</v>
      </c>
    </row>
    <row r="47" spans="1:26" ht="11.25">
      <c r="A47" s="326" t="s">
        <v>630</v>
      </c>
      <c r="B47" s="324"/>
      <c r="C47" s="324"/>
      <c r="D47" s="324"/>
      <c r="E47" s="324"/>
      <c r="F47" s="353">
        <v>70.6</v>
      </c>
      <c r="G47" s="324"/>
      <c r="H47" s="324"/>
      <c r="I47" s="324"/>
      <c r="J47" s="324"/>
      <c r="K47" s="324"/>
      <c r="L47" s="324"/>
      <c r="M47" s="324"/>
      <c r="N47" s="328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>
        <f>B47+C47+D47+E47+F47+G47+H47+I47+J47+K47+L47+M47+N47+O47+Q47+S47+T47+U47+V47+R47</f>
        <v>70.6</v>
      </c>
    </row>
    <row r="48" spans="1:26" ht="19.5" customHeight="1">
      <c r="A48" s="328" t="s">
        <v>109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8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</row>
    <row r="49" spans="1:26" ht="11.25">
      <c r="A49" s="324" t="s">
        <v>0</v>
      </c>
      <c r="B49" s="324">
        <f>B50</f>
        <v>0</v>
      </c>
      <c r="C49" s="324">
        <f aca="true" t="shared" si="9" ref="C49:Z49">C50</f>
        <v>0</v>
      </c>
      <c r="D49" s="324">
        <f t="shared" si="9"/>
        <v>0</v>
      </c>
      <c r="E49" s="324">
        <f t="shared" si="9"/>
        <v>0</v>
      </c>
      <c r="F49" s="324">
        <f t="shared" si="9"/>
        <v>0</v>
      </c>
      <c r="G49" s="324">
        <f t="shared" si="9"/>
        <v>0</v>
      </c>
      <c r="H49" s="324">
        <f t="shared" si="9"/>
        <v>0</v>
      </c>
      <c r="I49" s="324">
        <f t="shared" si="9"/>
        <v>0</v>
      </c>
      <c r="J49" s="324">
        <f t="shared" si="9"/>
        <v>0</v>
      </c>
      <c r="K49" s="324">
        <f t="shared" si="9"/>
        <v>0</v>
      </c>
      <c r="L49" s="324">
        <f t="shared" si="9"/>
        <v>0</v>
      </c>
      <c r="M49" s="324">
        <f t="shared" si="9"/>
        <v>0</v>
      </c>
      <c r="N49" s="324">
        <f t="shared" si="9"/>
        <v>0</v>
      </c>
      <c r="O49" s="324">
        <f t="shared" si="9"/>
        <v>0</v>
      </c>
      <c r="P49" s="324">
        <f t="shared" si="9"/>
        <v>0</v>
      </c>
      <c r="Q49" s="324">
        <f t="shared" si="9"/>
        <v>0</v>
      </c>
      <c r="R49" s="324">
        <f t="shared" si="9"/>
        <v>0</v>
      </c>
      <c r="S49" s="324">
        <f t="shared" si="9"/>
        <v>0</v>
      </c>
      <c r="T49" s="324">
        <f t="shared" si="9"/>
        <v>0</v>
      </c>
      <c r="U49" s="324">
        <f t="shared" si="9"/>
        <v>0</v>
      </c>
      <c r="V49" s="324">
        <f t="shared" si="9"/>
        <v>116.2</v>
      </c>
      <c r="W49" s="324">
        <f t="shared" si="9"/>
        <v>0</v>
      </c>
      <c r="X49" s="324">
        <f t="shared" si="9"/>
        <v>0</v>
      </c>
      <c r="Y49" s="324">
        <f t="shared" si="9"/>
        <v>0</v>
      </c>
      <c r="Z49" s="324">
        <f t="shared" si="9"/>
        <v>116.2</v>
      </c>
    </row>
    <row r="50" spans="1:26" ht="11.25">
      <c r="A50" s="324" t="s">
        <v>9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8"/>
      <c r="O50" s="324"/>
      <c r="P50" s="324"/>
      <c r="Q50" s="324"/>
      <c r="R50" s="324"/>
      <c r="S50" s="324"/>
      <c r="T50" s="324"/>
      <c r="U50" s="324"/>
      <c r="V50" s="324">
        <v>116.2</v>
      </c>
      <c r="W50" s="324"/>
      <c r="X50" s="324"/>
      <c r="Y50" s="324"/>
      <c r="Z50" s="324">
        <f>B50+C50+D50+E50+F50+G50+H50+I50+J50+K50+L50+M50+N50+O50+Q50+S50+T50+U50+V50+R50</f>
        <v>116.2</v>
      </c>
    </row>
    <row r="51" spans="1:26" ht="11.25">
      <c r="A51" s="326" t="s">
        <v>630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8"/>
      <c r="O51" s="324"/>
      <c r="P51" s="324"/>
      <c r="Q51" s="324"/>
      <c r="R51" s="324"/>
      <c r="S51" s="324"/>
      <c r="T51" s="324"/>
      <c r="U51" s="324"/>
      <c r="V51" s="324">
        <v>86.9</v>
      </c>
      <c r="W51" s="324"/>
      <c r="X51" s="324"/>
      <c r="Y51" s="324"/>
      <c r="Z51" s="324">
        <f>B51+C51+D51+E51+F51+G51+H51+I51+J51+K51+L51+M51+N51+O51+Q51+S51+T51+U51+V51+R51</f>
        <v>86.9</v>
      </c>
    </row>
    <row r="52" spans="1:26" ht="11.25">
      <c r="A52" s="328" t="s">
        <v>0</v>
      </c>
      <c r="B52" s="324">
        <f>B53</f>
        <v>0.1</v>
      </c>
      <c r="C52" s="324">
        <f aca="true" t="shared" si="10" ref="C52:Z52">C53</f>
        <v>17.2</v>
      </c>
      <c r="D52" s="324">
        <f t="shared" si="10"/>
        <v>15.3</v>
      </c>
      <c r="E52" s="324">
        <f t="shared" si="10"/>
        <v>0.364</v>
      </c>
      <c r="F52" s="324">
        <f t="shared" si="10"/>
        <v>103.9</v>
      </c>
      <c r="G52" s="324">
        <f t="shared" si="10"/>
        <v>7.7</v>
      </c>
      <c r="H52" s="324">
        <f t="shared" si="10"/>
        <v>6.9</v>
      </c>
      <c r="I52" s="324">
        <f t="shared" si="10"/>
        <v>6.2</v>
      </c>
      <c r="J52" s="324">
        <f t="shared" si="10"/>
        <v>1.7</v>
      </c>
      <c r="K52" s="324">
        <f t="shared" si="10"/>
        <v>3.6</v>
      </c>
      <c r="L52" s="324">
        <f t="shared" si="10"/>
        <v>26.7</v>
      </c>
      <c r="M52" s="324">
        <f t="shared" si="10"/>
        <v>0.5</v>
      </c>
      <c r="N52" s="325">
        <f t="shared" si="10"/>
        <v>86.23700000000001</v>
      </c>
      <c r="O52" s="329">
        <f t="shared" si="10"/>
        <v>78</v>
      </c>
      <c r="P52" s="329">
        <f t="shared" si="10"/>
        <v>2.35</v>
      </c>
      <c r="Q52" s="324">
        <f t="shared" si="10"/>
        <v>12.2</v>
      </c>
      <c r="R52" s="324">
        <f t="shared" si="10"/>
        <v>0.2</v>
      </c>
      <c r="S52" s="324">
        <f t="shared" si="10"/>
        <v>14.5</v>
      </c>
      <c r="T52" s="324">
        <f t="shared" si="10"/>
        <v>48.8</v>
      </c>
      <c r="U52" s="324">
        <f t="shared" si="10"/>
        <v>79</v>
      </c>
      <c r="V52" s="324">
        <f t="shared" si="10"/>
        <v>187.2</v>
      </c>
      <c r="W52" s="324">
        <f t="shared" si="10"/>
        <v>19.4</v>
      </c>
      <c r="X52" s="324">
        <f t="shared" si="10"/>
        <v>11.8</v>
      </c>
      <c r="Y52" s="324">
        <f t="shared" si="10"/>
        <v>0.348</v>
      </c>
      <c r="Z52" s="325">
        <f t="shared" si="10"/>
        <v>730.199</v>
      </c>
    </row>
    <row r="53" spans="1:26" ht="11.25">
      <c r="A53" s="328" t="s">
        <v>9</v>
      </c>
      <c r="B53" s="324">
        <f>B14+B18+B22+B26+B30+B34+B38+B42+B50+B46</f>
        <v>0.1</v>
      </c>
      <c r="C53" s="324">
        <f aca="true" t="shared" si="11" ref="C53:Z54">C14+C18+C22+C26+C30+C34+C38+C42+C50+C46</f>
        <v>17.2</v>
      </c>
      <c r="D53" s="324">
        <f t="shared" si="11"/>
        <v>15.3</v>
      </c>
      <c r="E53" s="324">
        <f t="shared" si="11"/>
        <v>0.364</v>
      </c>
      <c r="F53" s="324">
        <f t="shared" si="11"/>
        <v>103.9</v>
      </c>
      <c r="G53" s="324">
        <f t="shared" si="11"/>
        <v>7.7</v>
      </c>
      <c r="H53" s="324">
        <f t="shared" si="11"/>
        <v>6.9</v>
      </c>
      <c r="I53" s="324">
        <f t="shared" si="11"/>
        <v>6.2</v>
      </c>
      <c r="J53" s="324">
        <f t="shared" si="11"/>
        <v>1.7</v>
      </c>
      <c r="K53" s="324">
        <f t="shared" si="11"/>
        <v>3.6</v>
      </c>
      <c r="L53" s="324">
        <f t="shared" si="11"/>
        <v>26.7</v>
      </c>
      <c r="M53" s="324">
        <f t="shared" si="11"/>
        <v>0.5</v>
      </c>
      <c r="N53" s="325">
        <f t="shared" si="11"/>
        <v>86.23700000000001</v>
      </c>
      <c r="O53" s="329">
        <f t="shared" si="11"/>
        <v>78</v>
      </c>
      <c r="P53" s="329">
        <f t="shared" si="11"/>
        <v>2.35</v>
      </c>
      <c r="Q53" s="324">
        <f t="shared" si="11"/>
        <v>12.2</v>
      </c>
      <c r="R53" s="324">
        <f t="shared" si="11"/>
        <v>0.2</v>
      </c>
      <c r="S53" s="324">
        <f t="shared" si="11"/>
        <v>14.5</v>
      </c>
      <c r="T53" s="324">
        <f t="shared" si="11"/>
        <v>48.8</v>
      </c>
      <c r="U53" s="324">
        <f t="shared" si="11"/>
        <v>79</v>
      </c>
      <c r="V53" s="324">
        <f t="shared" si="11"/>
        <v>187.2</v>
      </c>
      <c r="W53" s="324">
        <f t="shared" si="11"/>
        <v>19.4</v>
      </c>
      <c r="X53" s="324">
        <f t="shared" si="11"/>
        <v>11.8</v>
      </c>
      <c r="Y53" s="324">
        <f t="shared" si="11"/>
        <v>0.348</v>
      </c>
      <c r="Z53" s="325">
        <f t="shared" si="11"/>
        <v>730.199</v>
      </c>
    </row>
    <row r="54" spans="1:26" ht="11.25">
      <c r="A54" s="330" t="s">
        <v>633</v>
      </c>
      <c r="B54" s="324">
        <f>B15+B19+B23+B27+B31+B35+B39+B43+B51+B47</f>
        <v>0.1</v>
      </c>
      <c r="C54" s="324">
        <f t="shared" si="11"/>
        <v>13.2</v>
      </c>
      <c r="D54" s="324">
        <f t="shared" si="11"/>
        <v>10.9</v>
      </c>
      <c r="E54" s="324">
        <f t="shared" si="11"/>
        <v>0.279</v>
      </c>
      <c r="F54" s="324">
        <f t="shared" si="11"/>
        <v>70.6</v>
      </c>
      <c r="G54" s="324">
        <f t="shared" si="11"/>
        <v>5.9</v>
      </c>
      <c r="H54" s="324">
        <f t="shared" si="11"/>
        <v>4.4</v>
      </c>
      <c r="I54" s="324">
        <f t="shared" si="11"/>
        <v>4.2</v>
      </c>
      <c r="J54" s="324">
        <f t="shared" si="11"/>
        <v>1.3</v>
      </c>
      <c r="K54" s="324">
        <f t="shared" si="11"/>
        <v>0</v>
      </c>
      <c r="L54" s="324">
        <f t="shared" si="11"/>
        <v>18.6</v>
      </c>
      <c r="M54" s="324">
        <f t="shared" si="11"/>
        <v>0.4</v>
      </c>
      <c r="N54" s="427">
        <f t="shared" si="11"/>
        <v>57.74728999999999</v>
      </c>
      <c r="O54" s="324">
        <f t="shared" si="11"/>
        <v>0</v>
      </c>
      <c r="P54" s="324">
        <f t="shared" si="11"/>
        <v>1.441</v>
      </c>
      <c r="Q54" s="324">
        <f t="shared" si="11"/>
        <v>8.1</v>
      </c>
      <c r="R54" s="324">
        <f t="shared" si="11"/>
        <v>0</v>
      </c>
      <c r="S54" s="324">
        <f t="shared" si="11"/>
        <v>0.30000000000000004</v>
      </c>
      <c r="T54" s="324">
        <f t="shared" si="11"/>
        <v>0.8</v>
      </c>
      <c r="U54" s="324">
        <f t="shared" si="11"/>
        <v>2.1</v>
      </c>
      <c r="V54" s="324">
        <f t="shared" si="11"/>
        <v>88.4</v>
      </c>
      <c r="W54" s="324">
        <f t="shared" si="11"/>
        <v>0</v>
      </c>
      <c r="X54" s="324">
        <f t="shared" si="11"/>
        <v>0</v>
      </c>
      <c r="Y54" s="324">
        <f t="shared" si="11"/>
        <v>0.2</v>
      </c>
      <c r="Z54" s="491">
        <f t="shared" si="11"/>
        <v>288.96729</v>
      </c>
    </row>
    <row r="56" spans="1:6" ht="11.25">
      <c r="A56" s="446"/>
      <c r="B56" s="446"/>
      <c r="C56" s="446"/>
      <c r="D56" s="446"/>
      <c r="E56" s="446"/>
      <c r="F56" s="446"/>
    </row>
    <row r="57" spans="1:6" ht="11.25">
      <c r="A57" s="566"/>
      <c r="B57" s="566"/>
      <c r="C57" s="566"/>
      <c r="D57" s="566"/>
      <c r="E57" s="566"/>
      <c r="F57" s="566"/>
    </row>
    <row r="58" spans="1:6" ht="11.25">
      <c r="A58" s="569"/>
      <c r="B58" s="569"/>
      <c r="C58" s="569"/>
      <c r="D58" s="569"/>
      <c r="E58" s="569"/>
      <c r="F58" s="569"/>
    </row>
    <row r="59" spans="1:6" ht="11.25">
      <c r="A59" s="569"/>
      <c r="B59" s="569"/>
      <c r="C59" s="569"/>
      <c r="D59" s="569"/>
      <c r="E59" s="569"/>
      <c r="F59" s="569"/>
    </row>
    <row r="61" ht="12.75" customHeight="1"/>
    <row r="62" ht="12.75" customHeight="1"/>
  </sheetData>
  <sheetProtection/>
  <mergeCells count="35">
    <mergeCell ref="V10:V11"/>
    <mergeCell ref="W10:W11"/>
    <mergeCell ref="X10:X11"/>
    <mergeCell ref="Y10:Y11"/>
    <mergeCell ref="L10:L11"/>
    <mergeCell ref="M10:M11"/>
    <mergeCell ref="N10:N11"/>
    <mergeCell ref="O10:O11"/>
    <mergeCell ref="T10:T11"/>
    <mergeCell ref="E10:E11"/>
    <mergeCell ref="F10:F11"/>
    <mergeCell ref="A58:F58"/>
    <mergeCell ref="H10:H11"/>
    <mergeCell ref="I10:I11"/>
    <mergeCell ref="A59:F59"/>
    <mergeCell ref="V2:X2"/>
    <mergeCell ref="A57:F57"/>
    <mergeCell ref="P10:P11"/>
    <mergeCell ref="Q10:Q11"/>
    <mergeCell ref="R10:R11"/>
    <mergeCell ref="S10:S11"/>
    <mergeCell ref="A8:A11"/>
    <mergeCell ref="B8:Y8"/>
    <mergeCell ref="J10:J11"/>
    <mergeCell ref="K10:K11"/>
    <mergeCell ref="Z8:Z9"/>
    <mergeCell ref="B9:M9"/>
    <mergeCell ref="N9:P9"/>
    <mergeCell ref="T9:Y9"/>
    <mergeCell ref="B10:B11"/>
    <mergeCell ref="C10:C11"/>
    <mergeCell ref="D10:D11"/>
    <mergeCell ref="G10:G11"/>
    <mergeCell ref="Z10:Z11"/>
    <mergeCell ref="U10:U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7.7109375" style="2" customWidth="1"/>
    <col min="2" max="2" width="38.57421875" style="2" customWidth="1"/>
    <col min="3" max="3" width="8.140625" style="2" customWidth="1"/>
    <col min="4" max="4" width="8.57421875" style="2" customWidth="1"/>
    <col min="5" max="5" width="11.8515625" style="2" customWidth="1"/>
    <col min="6" max="6" width="10.57421875" style="2" customWidth="1"/>
    <col min="7" max="7" width="9.140625" style="10" customWidth="1"/>
    <col min="8" max="16384" width="9.140625" style="2" customWidth="1"/>
  </cols>
  <sheetData>
    <row r="2" ht="12.75">
      <c r="D2" s="110" t="s">
        <v>227</v>
      </c>
    </row>
    <row r="3" spans="4:6" ht="12.75">
      <c r="D3" s="527" t="s">
        <v>712</v>
      </c>
      <c r="E3" s="527"/>
      <c r="F3" s="527"/>
    </row>
    <row r="4" ht="12.75">
      <c r="D4" s="79" t="s">
        <v>700</v>
      </c>
    </row>
    <row r="5" ht="12.75">
      <c r="D5" s="110" t="s">
        <v>701</v>
      </c>
    </row>
    <row r="6" ht="12.75">
      <c r="D6" s="79"/>
    </row>
    <row r="7" spans="2:6" ht="12.75">
      <c r="B7" s="543" t="s">
        <v>702</v>
      </c>
      <c r="C7" s="543"/>
      <c r="D7" s="543"/>
      <c r="E7" s="543"/>
      <c r="F7" s="543"/>
    </row>
    <row r="8" spans="1:6" ht="12.75">
      <c r="A8" s="441"/>
      <c r="B8" s="543" t="s">
        <v>703</v>
      </c>
      <c r="C8" s="543"/>
      <c r="D8" s="543"/>
      <c r="E8" s="543"/>
      <c r="F8" s="543"/>
    </row>
    <row r="10" spans="1:6" ht="12.75">
      <c r="A10" s="111"/>
      <c r="E10" s="570" t="s">
        <v>381</v>
      </c>
      <c r="F10" s="570"/>
    </row>
    <row r="11" spans="1:6" ht="12.75" customHeight="1">
      <c r="A11" s="552" t="s">
        <v>704</v>
      </c>
      <c r="B11" s="572" t="s">
        <v>705</v>
      </c>
      <c r="C11" s="575" t="s">
        <v>0</v>
      </c>
      <c r="D11" s="551" t="s">
        <v>8</v>
      </c>
      <c r="E11" s="551"/>
      <c r="F11" s="551"/>
    </row>
    <row r="12" spans="1:6" ht="12.75" customHeight="1">
      <c r="A12" s="571"/>
      <c r="B12" s="573"/>
      <c r="C12" s="576"/>
      <c r="D12" s="551" t="s">
        <v>9</v>
      </c>
      <c r="E12" s="551"/>
      <c r="F12" s="552" t="s">
        <v>10</v>
      </c>
    </row>
    <row r="13" spans="1:6" ht="12.75" customHeight="1">
      <c r="A13" s="571"/>
      <c r="B13" s="573"/>
      <c r="C13" s="576"/>
      <c r="D13" s="544" t="s">
        <v>11</v>
      </c>
      <c r="E13" s="552" t="s">
        <v>223</v>
      </c>
      <c r="F13" s="571"/>
    </row>
    <row r="14" spans="1:6" ht="23.25" customHeight="1">
      <c r="A14" s="553"/>
      <c r="B14" s="574"/>
      <c r="C14" s="546"/>
      <c r="D14" s="546"/>
      <c r="E14" s="553"/>
      <c r="F14" s="553"/>
    </row>
    <row r="15" spans="1:6" ht="12.75">
      <c r="A15" s="11" t="s">
        <v>12</v>
      </c>
      <c r="B15" s="7" t="s">
        <v>628</v>
      </c>
      <c r="C15" s="7"/>
      <c r="D15" s="7"/>
      <c r="E15" s="7"/>
      <c r="F15" s="20"/>
    </row>
    <row r="16" spans="1:6" ht="12.75">
      <c r="A16" s="12" t="s">
        <v>156</v>
      </c>
      <c r="B16" s="224" t="s">
        <v>635</v>
      </c>
      <c r="C16" s="9">
        <f>D16+F16</f>
        <v>3.3</v>
      </c>
      <c r="D16" s="490">
        <v>3.3</v>
      </c>
      <c r="E16" s="9"/>
      <c r="F16" s="9"/>
    </row>
    <row r="17" spans="1:6" ht="12.75">
      <c r="A17" s="11" t="s">
        <v>17</v>
      </c>
      <c r="B17" s="6" t="s">
        <v>416</v>
      </c>
      <c r="C17" s="20"/>
      <c r="D17" s="20"/>
      <c r="E17" s="20"/>
      <c r="F17" s="20"/>
    </row>
    <row r="18" spans="1:6" ht="12.75">
      <c r="A18" s="12" t="s">
        <v>338</v>
      </c>
      <c r="B18" s="224" t="s">
        <v>635</v>
      </c>
      <c r="C18" s="9">
        <f>D18+F18</f>
        <v>193.7</v>
      </c>
      <c r="D18" s="490">
        <v>193.7</v>
      </c>
      <c r="E18" s="490">
        <v>143.8</v>
      </c>
      <c r="F18" s="9"/>
    </row>
    <row r="19" spans="1:6" ht="24.75" customHeight="1">
      <c r="A19" s="11" t="s">
        <v>19</v>
      </c>
      <c r="B19" s="94" t="s">
        <v>246</v>
      </c>
      <c r="C19" s="9"/>
      <c r="D19" s="9"/>
      <c r="E19" s="9"/>
      <c r="F19" s="9"/>
    </row>
    <row r="20" spans="1:6" ht="12.75">
      <c r="A20" s="12" t="s">
        <v>339</v>
      </c>
      <c r="B20" s="224" t="s">
        <v>635</v>
      </c>
      <c r="C20" s="9">
        <f>D20+F20</f>
        <v>17.5</v>
      </c>
      <c r="D20" s="9">
        <v>17.5</v>
      </c>
      <c r="E20" s="9">
        <v>13.4</v>
      </c>
      <c r="F20" s="9"/>
    </row>
    <row r="21" spans="1:6" ht="12.75">
      <c r="A21" s="11" t="s">
        <v>21</v>
      </c>
      <c r="B21" s="6" t="s">
        <v>459</v>
      </c>
      <c r="C21" s="9"/>
      <c r="D21" s="20"/>
      <c r="E21" s="20"/>
      <c r="F21" s="20"/>
    </row>
    <row r="22" spans="1:6" ht="12.75">
      <c r="A22" s="12" t="s">
        <v>244</v>
      </c>
      <c r="B22" s="224" t="s">
        <v>635</v>
      </c>
      <c r="C22" s="490">
        <f>D22+F22</f>
        <v>852.3000000000001</v>
      </c>
      <c r="D22" s="490">
        <v>850.1</v>
      </c>
      <c r="E22" s="9">
        <v>632.9</v>
      </c>
      <c r="F22" s="490">
        <v>2.2</v>
      </c>
    </row>
    <row r="23" spans="1:6" ht="12.75">
      <c r="A23" s="11" t="s">
        <v>24</v>
      </c>
      <c r="B23" s="6" t="s">
        <v>485</v>
      </c>
      <c r="C23" s="20"/>
      <c r="D23" s="20"/>
      <c r="E23" s="20"/>
      <c r="F23" s="9"/>
    </row>
    <row r="24" spans="1:6" ht="12.75">
      <c r="A24" s="12" t="s">
        <v>244</v>
      </c>
      <c r="B24" s="224" t="s">
        <v>635</v>
      </c>
      <c r="C24" s="9">
        <f>D24+F24</f>
        <v>456.59999999999997</v>
      </c>
      <c r="D24" s="9">
        <v>451.2</v>
      </c>
      <c r="E24" s="9">
        <v>338.3</v>
      </c>
      <c r="F24" s="507">
        <v>5.4</v>
      </c>
    </row>
    <row r="25" spans="1:6" ht="12.75">
      <c r="A25" s="11" t="s">
        <v>26</v>
      </c>
      <c r="B25" s="117" t="s">
        <v>4</v>
      </c>
      <c r="C25" s="20"/>
      <c r="D25" s="20"/>
      <c r="E25" s="20"/>
      <c r="F25" s="20"/>
    </row>
    <row r="26" spans="1:6" ht="12.75">
      <c r="A26" s="12" t="s">
        <v>340</v>
      </c>
      <c r="B26" s="224" t="s">
        <v>635</v>
      </c>
      <c r="C26" s="9">
        <f>D26+F26</f>
        <v>204.7</v>
      </c>
      <c r="D26" s="508">
        <v>204.7</v>
      </c>
      <c r="E26" s="490">
        <v>153.5</v>
      </c>
      <c r="F26" s="9"/>
    </row>
    <row r="27" spans="1:6" ht="29.25" customHeight="1">
      <c r="A27" s="11" t="s">
        <v>28</v>
      </c>
      <c r="B27" s="94" t="s">
        <v>421</v>
      </c>
      <c r="C27" s="20"/>
      <c r="D27" s="20"/>
      <c r="E27" s="20"/>
      <c r="F27" s="20"/>
    </row>
    <row r="28" spans="1:6" ht="12.75">
      <c r="A28" s="12"/>
      <c r="B28" s="224" t="s">
        <v>635</v>
      </c>
      <c r="C28" s="9">
        <f>D28+F28</f>
        <v>1513.6</v>
      </c>
      <c r="D28" s="9">
        <f>D22+D24+D26</f>
        <v>1506</v>
      </c>
      <c r="E28" s="9">
        <f>E22+E24+E26</f>
        <v>1124.7</v>
      </c>
      <c r="F28" s="9">
        <f>F22+F24+F26</f>
        <v>7.6000000000000005</v>
      </c>
    </row>
    <row r="29" spans="1:6" ht="12.75">
      <c r="A29" s="11" t="s">
        <v>30</v>
      </c>
      <c r="B29" s="482" t="s">
        <v>706</v>
      </c>
      <c r="C29" s="20"/>
      <c r="D29" s="20"/>
      <c r="E29" s="20"/>
      <c r="F29" s="20"/>
    </row>
    <row r="30" spans="1:6" ht="12.75">
      <c r="A30" s="12"/>
      <c r="B30" s="6" t="s">
        <v>707</v>
      </c>
      <c r="C30" s="20">
        <f>D30+F30</f>
        <v>1728.1</v>
      </c>
      <c r="D30" s="20">
        <f>D16+D18+D20+D28</f>
        <v>1720.5</v>
      </c>
      <c r="E30" s="20">
        <f>E16+E18+E20+E28</f>
        <v>1281.9</v>
      </c>
      <c r="F30" s="20">
        <f>F16+F18+F20+F28</f>
        <v>7.6000000000000005</v>
      </c>
    </row>
  </sheetData>
  <sheetProtection/>
  <mergeCells count="12">
    <mergeCell ref="D13:D14"/>
    <mergeCell ref="E13:E14"/>
    <mergeCell ref="D3:F3"/>
    <mergeCell ref="B7:F7"/>
    <mergeCell ref="B8:F8"/>
    <mergeCell ref="E10:F10"/>
    <mergeCell ref="A11:A14"/>
    <mergeCell ref="B11:B14"/>
    <mergeCell ref="C11:C14"/>
    <mergeCell ref="D11:F11"/>
    <mergeCell ref="D12:E12"/>
    <mergeCell ref="F12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55">
      <selection activeCell="B71" sqref="B71:B75"/>
    </sheetView>
  </sheetViews>
  <sheetFormatPr defaultColWidth="9.140625" defaultRowHeight="12.75"/>
  <cols>
    <col min="1" max="1" width="7.140625" style="2" customWidth="1"/>
    <col min="2" max="2" width="44.00390625" style="2" customWidth="1"/>
    <col min="3" max="3" width="6.140625" style="2" customWidth="1"/>
    <col min="4" max="4" width="8.57421875" style="2" customWidth="1"/>
    <col min="5" max="5" width="9.00390625" style="2" customWidth="1"/>
    <col min="6" max="6" width="11.57421875" style="2" customWidth="1"/>
    <col min="7" max="7" width="9.421875" style="2" customWidth="1"/>
    <col min="8" max="8" width="9.140625" style="10" customWidth="1"/>
    <col min="9" max="16384" width="9.140625" style="2" customWidth="1"/>
  </cols>
  <sheetData>
    <row r="1" spans="3:7" ht="12.75">
      <c r="C1" s="109"/>
      <c r="D1" s="109"/>
      <c r="E1" s="527" t="s">
        <v>506</v>
      </c>
      <c r="F1" s="527"/>
      <c r="G1" s="527"/>
    </row>
    <row r="2" spans="3:7" ht="12.75">
      <c r="C2" s="79"/>
      <c r="D2" s="79"/>
      <c r="E2" s="527" t="s">
        <v>712</v>
      </c>
      <c r="F2" s="527"/>
      <c r="G2" s="527"/>
    </row>
    <row r="3" spans="3:5" ht="12.75">
      <c r="C3" s="109"/>
      <c r="D3" s="109"/>
      <c r="E3" s="79" t="s">
        <v>380</v>
      </c>
    </row>
    <row r="4" spans="4:6" ht="12.75">
      <c r="D4" s="79"/>
      <c r="E4" s="79" t="s">
        <v>231</v>
      </c>
      <c r="F4" s="79"/>
    </row>
    <row r="5" ht="10.5" customHeight="1"/>
    <row r="6" spans="1:8" ht="14.25" customHeight="1">
      <c r="A6" s="543" t="s">
        <v>333</v>
      </c>
      <c r="B6" s="543"/>
      <c r="C6" s="543"/>
      <c r="D6" s="543"/>
      <c r="E6" s="543"/>
      <c r="F6" s="543"/>
      <c r="G6" s="543"/>
      <c r="H6" s="441"/>
    </row>
    <row r="7" spans="1:8" ht="12" customHeight="1">
      <c r="A7" s="483"/>
      <c r="B7" s="483"/>
      <c r="C7" s="483"/>
      <c r="D7" s="483"/>
      <c r="E7" s="483"/>
      <c r="F7" s="483"/>
      <c r="G7" s="483"/>
      <c r="H7" s="483"/>
    </row>
    <row r="8" ht="15" customHeight="1">
      <c r="G8" s="2" t="s">
        <v>381</v>
      </c>
    </row>
    <row r="9" spans="1:7" ht="15" customHeight="1">
      <c r="A9" s="577" t="s">
        <v>247</v>
      </c>
      <c r="B9" s="64"/>
      <c r="C9" s="552" t="s">
        <v>249</v>
      </c>
      <c r="D9" s="544" t="s">
        <v>0</v>
      </c>
      <c r="E9" s="551" t="s">
        <v>8</v>
      </c>
      <c r="F9" s="551"/>
      <c r="G9" s="551"/>
    </row>
    <row r="10" spans="1:7" ht="12.75" customHeight="1">
      <c r="A10" s="577"/>
      <c r="B10" s="573" t="s">
        <v>112</v>
      </c>
      <c r="C10" s="571"/>
      <c r="D10" s="545"/>
      <c r="E10" s="551" t="s">
        <v>9</v>
      </c>
      <c r="F10" s="551"/>
      <c r="G10" s="578" t="s">
        <v>10</v>
      </c>
    </row>
    <row r="11" spans="1:7" ht="12.75" customHeight="1">
      <c r="A11" s="577"/>
      <c r="B11" s="573"/>
      <c r="C11" s="571"/>
      <c r="D11" s="545"/>
      <c r="E11" s="544" t="s">
        <v>11</v>
      </c>
      <c r="F11" s="552" t="s">
        <v>223</v>
      </c>
      <c r="G11" s="579"/>
    </row>
    <row r="12" spans="1:7" ht="21" customHeight="1">
      <c r="A12" s="577"/>
      <c r="B12" s="574"/>
      <c r="C12" s="553"/>
      <c r="D12" s="546"/>
      <c r="E12" s="546"/>
      <c r="F12" s="553"/>
      <c r="G12" s="580"/>
    </row>
    <row r="13" spans="1:7" ht="12.75">
      <c r="A13" s="11" t="s">
        <v>12</v>
      </c>
      <c r="B13" s="448" t="s">
        <v>1</v>
      </c>
      <c r="C13" s="448"/>
      <c r="D13" s="161">
        <f>SB!D13+'dot.'!D13+'skol. lėšos'!D13+Lik!D13</f>
        <v>4692.052</v>
      </c>
      <c r="E13" s="161">
        <f>SB!E13+'dot.'!E13+'skol. lėšos'!E13+Lik!E13</f>
        <v>1562.8539999999998</v>
      </c>
      <c r="F13" s="161">
        <f>SB!F13+'dot.'!F13+'skol. lėšos'!F13+Lik!F13</f>
        <v>504.063</v>
      </c>
      <c r="G13" s="161">
        <f>SB!G13+'dot.'!G13+'skol. lėšos'!G13+Lik!G13</f>
        <v>3129.198</v>
      </c>
    </row>
    <row r="14" spans="1:7" ht="12.75">
      <c r="A14" s="11" t="s">
        <v>13</v>
      </c>
      <c r="B14" s="7" t="s">
        <v>101</v>
      </c>
      <c r="C14" s="448" t="s">
        <v>133</v>
      </c>
      <c r="D14" s="161">
        <f>SB!D14+'dot.'!D14+'skol. lėšos'!D14+Lik!D14</f>
        <v>231.714</v>
      </c>
      <c r="E14" s="161">
        <f>SB!E14+'dot.'!E14+'skol. lėšos'!E14+Lik!E14</f>
        <v>195.214</v>
      </c>
      <c r="F14" s="161">
        <f>SB!F14+'dot.'!F14+'skol. lėšos'!F14+Lik!F14</f>
        <v>80.613</v>
      </c>
      <c r="G14" s="161">
        <f>SB!G14+'dot.'!G14+'skol. lėšos'!G14+Lik!G14+G23</f>
        <v>36.5</v>
      </c>
    </row>
    <row r="15" spans="1:7" ht="12.75">
      <c r="A15" s="12" t="s">
        <v>152</v>
      </c>
      <c r="B15" s="109" t="s">
        <v>238</v>
      </c>
      <c r="C15" s="538"/>
      <c r="D15" s="23">
        <f>SB!D15+'dot.'!D15+'skol. lėšos'!D15+Lik!D15</f>
        <v>69.7</v>
      </c>
      <c r="E15" s="23">
        <f>SB!E15+'dot.'!E15+'skol. lėšos'!E15+Lik!E15</f>
        <v>69.7</v>
      </c>
      <c r="F15" s="23">
        <f>SB!F15+'dot.'!F15+'skol. lėšos'!F15+Lik!F15</f>
        <v>50.800000000000004</v>
      </c>
      <c r="G15" s="23">
        <f>SB!G15+'dot.'!G15+'skol. lėšos'!G15+Lik!G15</f>
        <v>0</v>
      </c>
    </row>
    <row r="16" spans="1:7" ht="12.75">
      <c r="A16" s="12" t="s">
        <v>153</v>
      </c>
      <c r="B16" s="109" t="s">
        <v>284</v>
      </c>
      <c r="C16" s="588"/>
      <c r="D16" s="23">
        <f>SB!D16+'dot.'!D16+'skol. lėšos'!D16+Lik!D16</f>
        <v>16.7</v>
      </c>
      <c r="E16" s="23">
        <f>SB!E16+'dot.'!E16+'skol. lėšos'!E16+Lik!E16</f>
        <v>16.7</v>
      </c>
      <c r="F16" s="23">
        <f>SB!F16+'dot.'!F16+'skol. lėšos'!F16+Lik!F16</f>
        <v>12.5</v>
      </c>
      <c r="G16" s="23">
        <f>SB!G16+'dot.'!G16+'skol. lėšos'!G16+Lik!G16</f>
        <v>0</v>
      </c>
    </row>
    <row r="17" spans="1:7" ht="15" customHeight="1">
      <c r="A17" s="12" t="s">
        <v>153</v>
      </c>
      <c r="B17" s="109" t="s">
        <v>239</v>
      </c>
      <c r="C17" s="588"/>
      <c r="D17" s="23">
        <f>SB!D17+'dot.'!D17+'skol. lėšos'!D17+Lik!D17</f>
        <v>18.900000000000002</v>
      </c>
      <c r="E17" s="23">
        <f>SB!E17+'dot.'!E17+'skol. lėšos'!E17+Lik!E17</f>
        <v>18.900000000000002</v>
      </c>
      <c r="F17" s="23">
        <f>SB!F17+'dot.'!F17+'skol. lėšos'!F17+Lik!F17</f>
        <v>14.2</v>
      </c>
      <c r="G17" s="23">
        <f>SB!G17+'dot.'!G17+'skol. lėšos'!G17+Lik!G17</f>
        <v>0</v>
      </c>
    </row>
    <row r="18" spans="1:7" ht="12.75">
      <c r="A18" s="12" t="s">
        <v>154</v>
      </c>
      <c r="B18" s="79" t="s">
        <v>221</v>
      </c>
      <c r="C18" s="588"/>
      <c r="D18" s="23">
        <f>SB!D18+'dot.'!D18+'skol. lėšos'!D18+Lik!D18</f>
        <v>51</v>
      </c>
      <c r="E18" s="23">
        <f>SB!E18+'dot.'!E18+'skol. lėšos'!E18+Lik!E18</f>
        <v>14.5</v>
      </c>
      <c r="F18" s="23">
        <f>SB!F18+'dot.'!F18+'skol. lėšos'!F18+Lik!F18</f>
        <v>0</v>
      </c>
      <c r="G18" s="284">
        <f>SB!G18+'dot.'!G18+'skol. lėšos'!G18+Lik!G18</f>
        <v>36.5</v>
      </c>
    </row>
    <row r="19" spans="1:7" ht="12.75">
      <c r="A19" s="12" t="s">
        <v>156</v>
      </c>
      <c r="B19" s="79" t="s">
        <v>390</v>
      </c>
      <c r="C19" s="588"/>
      <c r="D19" s="163">
        <f>SB!D19+'dot.'!D19+'skol. lėšos'!D19+Lik!D19</f>
        <v>28.014</v>
      </c>
      <c r="E19" s="163">
        <f>SB!E19+'dot.'!E19+'skol. lėšos'!E19+Lik!E19</f>
        <v>28.014</v>
      </c>
      <c r="F19" s="163">
        <f>SB!F19+'dot.'!F19+'skol. lėšos'!F19+Lik!F19</f>
        <v>1.413</v>
      </c>
      <c r="G19" s="163">
        <f>SB!G19+'dot.'!G19+'skol. lėšos'!G19+Lik!G19</f>
        <v>0</v>
      </c>
    </row>
    <row r="20" spans="1:7" ht="12.75">
      <c r="A20" s="12" t="s">
        <v>155</v>
      </c>
      <c r="B20" s="79" t="s">
        <v>224</v>
      </c>
      <c r="C20" s="588"/>
      <c r="D20" s="23">
        <f>SB!D20+'dot.'!D20+'skol. lėšos'!D20+Lik!D20</f>
        <v>29.2</v>
      </c>
      <c r="E20" s="23">
        <f>SB!E20+'dot.'!E20+'skol. lėšos'!E20+Lik!E20</f>
        <v>29.2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156</v>
      </c>
      <c r="B21" s="79" t="s">
        <v>77</v>
      </c>
      <c r="C21" s="588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157</v>
      </c>
      <c r="B22" s="79" t="s">
        <v>78</v>
      </c>
      <c r="C22" s="588"/>
      <c r="D22" s="23">
        <f>SB!D22+'dot.'!D22+'skol. lėšos'!D22+Lik!D22</f>
        <v>13</v>
      </c>
      <c r="E22" s="23">
        <f>SB!E22+'dot.'!E22+'skol. lėšos'!E22+Lik!E22</f>
        <v>13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400</v>
      </c>
      <c r="B23" s="79" t="s">
        <v>461</v>
      </c>
      <c r="C23" s="449"/>
      <c r="D23" s="23">
        <f>SB!D23+'dot.'!D23+'skol. lėšos'!D23+Lik!D23</f>
        <v>2.2</v>
      </c>
      <c r="E23" s="23">
        <f>SB!E23+'dot.'!E23+'skol. lėšos'!E23+Lik!E23</f>
        <v>2.2</v>
      </c>
      <c r="F23" s="23">
        <f>SB!F23+'dot.'!F23+'skol. lėšos'!F23+Lik!F23</f>
        <v>1.7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5" t="s">
        <v>14</v>
      </c>
      <c r="B24" s="112" t="s">
        <v>104</v>
      </c>
      <c r="C24" s="77" t="s">
        <v>137</v>
      </c>
      <c r="D24" s="161">
        <f>SB!D24+'dot.'!D24+'skol. lėšos'!D24+Lik!D24</f>
        <v>848.0679999999999</v>
      </c>
      <c r="E24" s="161">
        <f>SB!E24+'dot.'!E24+'skol. lėšos'!E24+Lik!E24</f>
        <v>804.8679999999998</v>
      </c>
      <c r="F24" s="161">
        <f>SB!F24+'dot.'!F24+'skol. lėšos'!F24+Lik!F24</f>
        <v>412.7</v>
      </c>
      <c r="G24" s="181">
        <f>SB!G24+'dot.'!G24+'skol. lėšos'!G24+Lik!G24</f>
        <v>43.2</v>
      </c>
    </row>
    <row r="25" spans="1:7" ht="12.75">
      <c r="A25" s="17" t="s">
        <v>248</v>
      </c>
      <c r="B25" s="113" t="s">
        <v>237</v>
      </c>
      <c r="C25" s="67"/>
      <c r="D25" s="163">
        <f>SB!D25+'dot.'!D25+'skol. lėšos'!D25+Lik!D25</f>
        <v>658.768</v>
      </c>
      <c r="E25" s="163">
        <f>SB!E25+'dot.'!E25+'skol. lėšos'!E25+Lik!E25</f>
        <v>615.568</v>
      </c>
      <c r="F25" s="23">
        <f>SB!F25+'dot.'!F25+'skol. lėšos'!F25+Lik!F25</f>
        <v>366.7</v>
      </c>
      <c r="G25" s="284">
        <f>SB!G25+'dot.'!G25+'skol. lėšos'!G25+Lik!G25</f>
        <v>43.2</v>
      </c>
    </row>
    <row r="26" spans="1:7" ht="12.75">
      <c r="A26" s="17" t="s">
        <v>399</v>
      </c>
      <c r="B26" s="81" t="s">
        <v>236</v>
      </c>
      <c r="C26" s="68"/>
      <c r="D26" s="23">
        <f>SB!D26+'dot.'!D26+'skol. lėšos'!D26+Lik!D26</f>
        <v>68.8</v>
      </c>
      <c r="E26" s="23">
        <f>SB!E26+'dot.'!E26+'skol. lėšos'!E26+Lik!E26</f>
        <v>68.8</v>
      </c>
      <c r="F26" s="23">
        <f>SB!F26+'dot.'!F26+'skol. lėšos'!F26+Lik!F26</f>
        <v>41</v>
      </c>
      <c r="G26" s="23">
        <f>SB!G26+'dot.'!G26+'skol. lėšos'!G26+Lik!G26</f>
        <v>0</v>
      </c>
    </row>
    <row r="27" spans="1:7" ht="12.75">
      <c r="A27" s="17" t="s">
        <v>400</v>
      </c>
      <c r="B27" s="81" t="s">
        <v>68</v>
      </c>
      <c r="C27" s="69"/>
      <c r="D27" s="23">
        <f>SB!D27+'dot.'!D27+'skol. lėšos'!D27+Lik!D27</f>
        <v>2.3</v>
      </c>
      <c r="E27" s="23">
        <f>SB!E27+'dot.'!E27+'skol. lėšos'!E27+Lik!E27</f>
        <v>2.3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156</v>
      </c>
      <c r="B28" s="81" t="s">
        <v>165</v>
      </c>
      <c r="C28" s="69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160</v>
      </c>
      <c r="B29" s="13" t="s">
        <v>2</v>
      </c>
      <c r="C29" s="68"/>
      <c r="D29" s="23">
        <f>SB!D29+'dot.'!D29+'skol. lėšos'!D29+Lik!D29</f>
        <v>11.8</v>
      </c>
      <c r="E29" s="23">
        <f>SB!E29+'dot.'!E29+'skol. lėšos'!E29+Lik!E29</f>
        <v>11.8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158</v>
      </c>
      <c r="B30" s="13" t="s">
        <v>73</v>
      </c>
      <c r="C30" s="68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244</v>
      </c>
      <c r="B31" s="81" t="s">
        <v>3</v>
      </c>
      <c r="C31" s="69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70" t="s">
        <v>345</v>
      </c>
      <c r="B32" s="114" t="s">
        <v>89</v>
      </c>
      <c r="C32" s="69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70" t="s">
        <v>400</v>
      </c>
      <c r="B33" s="149" t="s">
        <v>105</v>
      </c>
      <c r="C33" s="69"/>
      <c r="D33" s="23">
        <f>SB!D33+'dot.'!D33+'skol. lėšos'!D33+Lik!D33</f>
        <v>5.6</v>
      </c>
      <c r="E33" s="23">
        <f>SB!E33+'dot.'!E33+'skol. lėšos'!E33+Lik!E33</f>
        <v>5.6</v>
      </c>
      <c r="F33" s="23">
        <f>SB!F33+'dot.'!F33+'skol. lėšos'!F33+Lik!F33</f>
        <v>4.3</v>
      </c>
      <c r="G33" s="23">
        <f>SB!G33+'dot.'!G33+'skol. lėšos'!G33+Lik!G33</f>
        <v>0</v>
      </c>
    </row>
    <row r="34" spans="1:7" ht="25.5">
      <c r="A34" s="70" t="s">
        <v>351</v>
      </c>
      <c r="B34" s="115" t="s">
        <v>363</v>
      </c>
      <c r="C34" s="69"/>
      <c r="D34" s="23">
        <f>SB!D34+'dot.'!D34+'skol. lėšos'!D34+Lik!D34</f>
        <v>10</v>
      </c>
      <c r="E34" s="23">
        <f>SB!E34+'dot.'!E34+'skol. lėšos'!E34+Lik!E34</f>
        <v>10</v>
      </c>
      <c r="F34" s="23">
        <f>SB!F34+'dot.'!F34+'skol. lėšos'!F34+Lik!F34</f>
        <v>0</v>
      </c>
      <c r="G34" s="23">
        <f>SB!G34+'dot.'!G34+'skol. lėšos'!G34+Lik!G34</f>
        <v>0</v>
      </c>
    </row>
    <row r="35" spans="1:7" ht="12.75">
      <c r="A35" s="70"/>
      <c r="B35" s="115" t="s">
        <v>720</v>
      </c>
      <c r="C35" s="69"/>
      <c r="D35" s="23">
        <f>SB!D35+'dot.'!D35+'skol. lėšos'!D35+Lik!D35</f>
        <v>0.9</v>
      </c>
      <c r="E35" s="23">
        <f>SB!E35+'dot.'!E35+'skol. lėšos'!E35+Lik!E35</f>
        <v>0.9</v>
      </c>
      <c r="F35" s="23">
        <f>SB!F35+'dot.'!F35+'skol. lėšos'!F35+Lik!F35</f>
        <v>0.7</v>
      </c>
      <c r="G35" s="23">
        <f>SB!G35+'dot.'!G35+'skol. lėšos'!G35+Lik!G35</f>
        <v>0</v>
      </c>
    </row>
    <row r="36" spans="1:7" ht="26.25" customHeight="1">
      <c r="A36" s="11" t="s">
        <v>15</v>
      </c>
      <c r="B36" s="116" t="s">
        <v>210</v>
      </c>
      <c r="C36" s="71" t="s">
        <v>136</v>
      </c>
      <c r="D36" s="161">
        <f>SB!D36+'dot.'!D36+'skol. lėšos'!D36+Lik!D36</f>
        <v>68.947</v>
      </c>
      <c r="E36" s="161">
        <f>SB!E36+'dot.'!E36+'skol. lėšos'!E36+Lik!E36</f>
        <v>19.247</v>
      </c>
      <c r="F36" s="161">
        <f>SB!F36+'dot.'!F36+'skol. lėšos'!F36+Lik!F36</f>
        <v>1.2</v>
      </c>
      <c r="G36" s="161">
        <f>SB!G36+'dot.'!G36+'skol. lėšos'!G36+Lik!G36</f>
        <v>49.7</v>
      </c>
    </row>
    <row r="37" spans="1:7" ht="12.75">
      <c r="A37" s="12" t="s">
        <v>161</v>
      </c>
      <c r="B37" s="34" t="s">
        <v>710</v>
      </c>
      <c r="C37" s="71"/>
      <c r="D37" s="23">
        <f>SB!D37+'dot.'!D37+'skol. lėšos'!D37+Lik!D37</f>
        <v>1.6</v>
      </c>
      <c r="E37" s="23">
        <f>SB!E37+'dot.'!E37+'skol. lėšos'!E37+Lik!E37</f>
        <v>1.6</v>
      </c>
      <c r="F37" s="23">
        <f>SB!F37+'dot.'!F37+'skol. lėšos'!F37+Lik!F37</f>
        <v>1.2</v>
      </c>
      <c r="G37" s="23">
        <f>SB!G37+'dot.'!G37+'skol. lėšos'!G37+Lik!G37</f>
        <v>0</v>
      </c>
    </row>
    <row r="38" spans="1:7" ht="12.75">
      <c r="A38" s="12" t="s">
        <v>162</v>
      </c>
      <c r="B38" s="34" t="s">
        <v>146</v>
      </c>
      <c r="C38" s="72"/>
      <c r="D38" s="23">
        <f>SB!D38+'dot.'!D38+'skol. lėšos'!D38+Lik!D38</f>
        <v>36.2</v>
      </c>
      <c r="E38" s="23">
        <f>SB!E38+'dot.'!E38+'skol. lėšos'!E38+Lik!E38</f>
        <v>1.4</v>
      </c>
      <c r="F38" s="23">
        <f>SB!F38+'dot.'!F38+'skol. lėšos'!F38+Lik!F38</f>
        <v>0</v>
      </c>
      <c r="G38" s="23">
        <f>SB!G38+'dot.'!G38+'skol. lėšos'!G38+Lik!G38</f>
        <v>34.8</v>
      </c>
    </row>
    <row r="39" spans="1:7" ht="12.75">
      <c r="A39" s="12" t="s">
        <v>163</v>
      </c>
      <c r="B39" s="79" t="s">
        <v>75</v>
      </c>
      <c r="C39" s="72"/>
      <c r="D39" s="163">
        <f>SB!D39+'dot.'!D39+'skol. lėšos'!D39+Lik!D39</f>
        <v>27.447</v>
      </c>
      <c r="E39" s="163">
        <f>SB!E39+'dot.'!E39+'skol. lėšos'!E39+Lik!E39</f>
        <v>16.247</v>
      </c>
      <c r="F39" s="23">
        <f>SB!F39+'dot.'!F39+'skol. lėšos'!F39+Lik!F39</f>
        <v>0</v>
      </c>
      <c r="G39" s="23">
        <f>SB!G39+'dot.'!G39+'skol. lėšos'!G39+Lik!G39</f>
        <v>11.2</v>
      </c>
    </row>
    <row r="40" spans="1:7" ht="12.75">
      <c r="A40" s="12" t="s">
        <v>151</v>
      </c>
      <c r="B40" s="79" t="s">
        <v>341</v>
      </c>
      <c r="C40" s="73"/>
      <c r="D40" s="23">
        <f>SB!D40+'dot.'!D40+'skol. lėšos'!D40+Lik!D40</f>
        <v>3.7</v>
      </c>
      <c r="E40" s="23">
        <f>SB!E40+'dot.'!E40+'skol. lėšos'!E40+Lik!E40</f>
        <v>0</v>
      </c>
      <c r="F40" s="23">
        <f>SB!F40+'dot.'!F40+'skol. lėšos'!F40+Lik!F40</f>
        <v>0</v>
      </c>
      <c r="G40" s="23">
        <f>SB!G40+'dot.'!G40+'skol. lėšos'!G40+Lik!G40</f>
        <v>3.7</v>
      </c>
    </row>
    <row r="41" spans="1:7" ht="12.75">
      <c r="A41" s="11" t="s">
        <v>16</v>
      </c>
      <c r="B41" s="6" t="s">
        <v>108</v>
      </c>
      <c r="C41" s="72" t="s">
        <v>138</v>
      </c>
      <c r="D41" s="161">
        <f>SB!D41+'dot.'!D41+'skol. lėšos'!D41+Lik!D41</f>
        <v>3238.798</v>
      </c>
      <c r="E41" s="181">
        <f>SB!E41+'dot.'!E41+'skol. lėšos'!E41+Lik!E41</f>
        <v>254.9</v>
      </c>
      <c r="F41" s="181">
        <f>SB!F41+'dot.'!F41+'skol. lėšos'!F41+Lik!F41</f>
        <v>0</v>
      </c>
      <c r="G41" s="161">
        <f>SB!G41+'dot.'!G41+'skol. lėšos'!G41+Lik!G41</f>
        <v>2983.8979999999997</v>
      </c>
    </row>
    <row r="42" spans="1:7" ht="12.75">
      <c r="A42" s="12" t="s">
        <v>151</v>
      </c>
      <c r="B42" s="79" t="s">
        <v>69</v>
      </c>
      <c r="C42" s="71"/>
      <c r="D42" s="74">
        <f>SB!D42+'dot.'!D42+'skol. lėšos'!D42+Lik!D42</f>
        <v>3.8</v>
      </c>
      <c r="E42" s="23">
        <f>SB!E42+'dot.'!E42+'skol. lėšos'!E42+Lik!E42</f>
        <v>3.8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151</v>
      </c>
      <c r="B43" s="79" t="s">
        <v>391</v>
      </c>
      <c r="C43" s="72"/>
      <c r="D43" s="74">
        <f>SB!D43+'dot.'!D43+'skol. lėšos'!D43+Lik!D43</f>
        <v>30</v>
      </c>
      <c r="E43" s="23">
        <f>SB!E43+'dot.'!E43+'skol. lėšos'!E43+Lik!E43</f>
        <v>30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/>
      <c r="B44" s="79" t="s">
        <v>470</v>
      </c>
      <c r="C44" s="72"/>
      <c r="D44" s="180">
        <f>SB!D44+'dot.'!D44+'skol. lėšos'!D44+Lik!D44</f>
        <v>1838.9189999999999</v>
      </c>
      <c r="E44" s="74">
        <f>SB!E44+'dot.'!E44+'skol. lėšos'!E44+Lik!E44</f>
        <v>61.6</v>
      </c>
      <c r="F44" s="74">
        <f>SB!F44+'dot.'!F44+'skol. lėšos'!F44+Lik!F44</f>
        <v>0</v>
      </c>
      <c r="G44" s="180">
        <f>SB!G44+'dot.'!G44+'skol. lėšos'!G44+Lik!G44</f>
        <v>1777.319</v>
      </c>
    </row>
    <row r="45" spans="1:7" ht="12.75">
      <c r="A45" s="12" t="s">
        <v>507</v>
      </c>
      <c r="B45" s="79" t="s">
        <v>394</v>
      </c>
      <c r="C45" s="72"/>
      <c r="D45" s="180">
        <f>SB!D45+'dot.'!D45+'skol. lėšos'!D45+Lik!D45</f>
        <v>59.147000000000006</v>
      </c>
      <c r="E45" s="23">
        <v>10</v>
      </c>
      <c r="F45" s="23">
        <f>SB!F45+'dot.'!F45+'skol. lėšos'!F45+Lik!F45</f>
        <v>0</v>
      </c>
      <c r="G45" s="163">
        <v>48.847</v>
      </c>
    </row>
    <row r="46" spans="1:7" ht="12.75">
      <c r="A46" s="12" t="s">
        <v>385</v>
      </c>
      <c r="B46" s="79" t="s">
        <v>386</v>
      </c>
      <c r="C46" s="73"/>
      <c r="D46" s="180">
        <f>SB!D46+'dot.'!D46+'skol. lėšos'!D46+Lik!D46</f>
        <v>1366.0790000000002</v>
      </c>
      <c r="E46" s="163">
        <f>SB!E46+'dot.'!E46+'skol. lėšos'!E46+Lik!E46</f>
        <v>159.5</v>
      </c>
      <c r="F46" s="163">
        <f>SB!F46+'dot.'!F46+'skol. lėšos'!F46+Lik!F46</f>
        <v>0</v>
      </c>
      <c r="G46" s="163">
        <f>SB!G46+'dot.'!G46+'skol. lėšos'!G46+Lik!G46</f>
        <v>1206.579</v>
      </c>
    </row>
    <row r="47" spans="1:7" ht="25.5">
      <c r="A47" s="11" t="s">
        <v>70</v>
      </c>
      <c r="B47" s="94" t="s">
        <v>183</v>
      </c>
      <c r="C47" s="72" t="s">
        <v>139</v>
      </c>
      <c r="D47" s="22">
        <f>SB!D47+'dot.'!D47+'skol. lėšos'!D47+Lik!D47</f>
        <v>3</v>
      </c>
      <c r="E47" s="22">
        <f>SB!E47+'dot.'!E47+'skol. lėšos'!E47+Lik!E47</f>
        <v>3</v>
      </c>
      <c r="F47" s="22">
        <f>SB!F47+'dot.'!F47+'skol. lėšos'!F47+Lik!F47</f>
        <v>0</v>
      </c>
      <c r="G47" s="22">
        <f>SB!G47+'dot.'!G47+'skol. lėšos'!G47+Lik!G47</f>
        <v>0</v>
      </c>
    </row>
    <row r="48" spans="1:7" ht="12.75">
      <c r="A48" s="12" t="s">
        <v>151</v>
      </c>
      <c r="B48" s="79" t="s">
        <v>69</v>
      </c>
      <c r="C48" s="71"/>
      <c r="D48" s="23">
        <f>SB!D48+'dot.'!D48+'skol. lėšos'!D48+Lik!D48</f>
        <v>3</v>
      </c>
      <c r="E48" s="23">
        <f>SB!E48+'dot.'!E48+'skol. lėšos'!E48+Lik!E48</f>
        <v>3</v>
      </c>
      <c r="F48" s="23">
        <f>SB!F48+'dot.'!F48+'skol. lėšos'!F48+Lik!F48</f>
        <v>0</v>
      </c>
      <c r="G48" s="23">
        <f>SB!G48+'dot.'!G48+'skol. lėšos'!G48+Lik!G48</f>
        <v>0</v>
      </c>
    </row>
    <row r="49" spans="1:7" ht="12.75">
      <c r="A49" s="11" t="s">
        <v>131</v>
      </c>
      <c r="B49" s="117" t="s">
        <v>129</v>
      </c>
      <c r="C49" s="73" t="s">
        <v>134</v>
      </c>
      <c r="D49" s="161">
        <f>SB!D49+'dot.'!D49+'skol. lėšos'!D49+Lik!D49</f>
        <v>72.875</v>
      </c>
      <c r="E49" s="161">
        <f>SB!E49+'dot.'!E49+'skol. lėšos'!E49+Lik!E49</f>
        <v>57.875</v>
      </c>
      <c r="F49" s="161">
        <f>SB!F49+'dot.'!F49+'skol. lėšos'!F49+Lik!F49</f>
        <v>9.55</v>
      </c>
      <c r="G49" s="22">
        <f>SB!G49+'dot.'!G49+'skol. lėšos'!G49+Lik!G49</f>
        <v>15</v>
      </c>
    </row>
    <row r="50" spans="1:7" ht="12.75">
      <c r="A50" s="12" t="s">
        <v>347</v>
      </c>
      <c r="B50" s="2" t="s">
        <v>130</v>
      </c>
      <c r="C50" s="71"/>
      <c r="D50" s="163">
        <f>SB!D50+'dot.'!D50+'skol. lėšos'!D50+Lik!D50</f>
        <v>72.875</v>
      </c>
      <c r="E50" s="163">
        <f>SB!E50+'dot.'!E50+'skol. lėšos'!E50+Lik!E50</f>
        <v>57.875</v>
      </c>
      <c r="F50" s="163">
        <f>SB!F50+'dot.'!F50+'skol. lėšos'!F50+Lik!F50</f>
        <v>9.55</v>
      </c>
      <c r="G50" s="23">
        <f>SB!G50+'dot.'!G50+'skol. lėšos'!G50+Lik!G50</f>
        <v>15</v>
      </c>
    </row>
    <row r="51" spans="1:7" ht="25.5">
      <c r="A51" s="11" t="s">
        <v>142</v>
      </c>
      <c r="B51" s="94" t="s">
        <v>147</v>
      </c>
      <c r="C51" s="71" t="s">
        <v>33</v>
      </c>
      <c r="D51" s="181">
        <f>SB!D51+'dot.'!D51+'skol. lėšos'!D51+Lik!D51</f>
        <v>227.15</v>
      </c>
      <c r="E51" s="181">
        <f>SB!E51+'dot.'!E51+'skol. lėšos'!E51+Lik!E51</f>
        <v>227.15</v>
      </c>
      <c r="F51" s="22">
        <f>SB!F51+'dot.'!F51+'skol. lėšos'!F51+Lik!F51</f>
        <v>0</v>
      </c>
      <c r="G51" s="22">
        <f>SB!G51+'dot.'!G51+'skol. lėšos'!G51+Lik!G51</f>
        <v>0</v>
      </c>
    </row>
    <row r="52" spans="1:7" ht="12.75">
      <c r="A52" s="12" t="s">
        <v>348</v>
      </c>
      <c r="B52" s="2" t="s">
        <v>110</v>
      </c>
      <c r="C52" s="71"/>
      <c r="D52" s="284">
        <f>SB!D52+'dot.'!D52+'skol. lėšos'!D52+Lik!D52</f>
        <v>214.15</v>
      </c>
      <c r="E52" s="284">
        <f>SB!E52+'dot.'!E52+'skol. lėšos'!E52+Lik!E52</f>
        <v>214.15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4.25" customHeight="1">
      <c r="A53" s="12" t="s">
        <v>348</v>
      </c>
      <c r="B53" s="118" t="s">
        <v>419</v>
      </c>
      <c r="C53" s="73"/>
      <c r="D53" s="284">
        <f>SB!D53+'dot.'!D53+'skol. lėšos'!D53+Lik!D53</f>
        <v>13</v>
      </c>
      <c r="E53" s="284">
        <f>SB!E53+'dot.'!E53+'skol. lėšos'!E53+Lik!E53</f>
        <v>13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2.75">
      <c r="A54" s="11" t="s">
        <v>149</v>
      </c>
      <c r="B54" s="7" t="s">
        <v>148</v>
      </c>
      <c r="C54" s="73" t="s">
        <v>35</v>
      </c>
      <c r="D54" s="181">
        <f>SB!D54+'dot.'!D54+'skol. lėšos'!D54+Lik!D54</f>
        <v>1.5</v>
      </c>
      <c r="E54" s="181">
        <f>SB!E54+'dot.'!E54+'skol. lėšos'!E54+Lik!E54</f>
        <v>0.6</v>
      </c>
      <c r="F54" s="22">
        <f>SB!F54+'dot.'!F54+'skol. lėšos'!F54+Lik!F54</f>
        <v>0</v>
      </c>
      <c r="G54" s="22">
        <f>SB!G54+'dot.'!G54+'skol. lėšos'!G54+Lik!G54</f>
        <v>0.9</v>
      </c>
    </row>
    <row r="55" spans="1:7" ht="12.75">
      <c r="A55" s="12" t="s">
        <v>349</v>
      </c>
      <c r="B55" s="119" t="s">
        <v>71</v>
      </c>
      <c r="C55" s="19"/>
      <c r="D55" s="284">
        <f>SB!D55+'dot.'!D55+'skol. lėšos'!D55+Lik!D55</f>
        <v>0.6</v>
      </c>
      <c r="E55" s="284">
        <f>SB!E55+'dot.'!E55+'skol. lėšos'!E55+Lik!E55</f>
        <v>0.6</v>
      </c>
      <c r="F55" s="23">
        <f>SB!F55+'dot.'!F55+'skol. lėšos'!F55+Lik!F55</f>
        <v>0</v>
      </c>
      <c r="G55" s="23">
        <f>SB!G55+'dot.'!G55+'skol. lėšos'!G55+Lik!G55</f>
        <v>0</v>
      </c>
    </row>
    <row r="56" spans="1:7" ht="12.75">
      <c r="A56" s="12" t="s">
        <v>159</v>
      </c>
      <c r="B56" s="119" t="s">
        <v>72</v>
      </c>
      <c r="C56" s="19"/>
      <c r="D56" s="284">
        <f>SB!D56+'dot.'!D56+'skol. lėšos'!D56+Lik!D56</f>
        <v>0.9</v>
      </c>
      <c r="E56" s="284">
        <f>SB!E56+'dot.'!E56+'skol. lėšos'!E56+Lik!E56</f>
        <v>0</v>
      </c>
      <c r="F56" s="23">
        <f>SB!F56+'dot.'!F56+'skol. lėšos'!F56+Lik!F56</f>
        <v>0</v>
      </c>
      <c r="G56" s="23">
        <f>SB!G56+'dot.'!G56+'skol. lėšos'!G56+Lik!G56</f>
        <v>0.9</v>
      </c>
    </row>
    <row r="57" spans="1:7" ht="12.75">
      <c r="A57" s="11" t="s">
        <v>17</v>
      </c>
      <c r="B57" s="120" t="s">
        <v>220</v>
      </c>
      <c r="C57" s="7"/>
      <c r="D57" s="181">
        <f>SB!D57+'dot.'!D57+'skol. lėšos'!D57+Lik!D57</f>
        <v>31.799999999999997</v>
      </c>
      <c r="E57" s="181">
        <f>SB!E57+'dot.'!E57+'skol. lėšos'!E57+Lik!E57</f>
        <v>31.799999999999997</v>
      </c>
      <c r="F57" s="22">
        <f>SB!F57+'dot.'!F57+'skol. lėšos'!F57+Lik!F57</f>
        <v>22.9</v>
      </c>
      <c r="G57" s="22">
        <f>SB!G57+'dot.'!G57+'skol. lėšos'!G57+Lik!G57</f>
        <v>0</v>
      </c>
    </row>
    <row r="58" spans="1:7" ht="25.5">
      <c r="A58" s="11" t="s">
        <v>18</v>
      </c>
      <c r="B58" s="137" t="s">
        <v>104</v>
      </c>
      <c r="C58" s="71" t="s">
        <v>137</v>
      </c>
      <c r="D58" s="284">
        <f>SB!D58+'dot.'!D58+'skol. lėšos'!D58+Lik!D58</f>
        <v>31.799999999999997</v>
      </c>
      <c r="E58" s="284">
        <f>SB!E58+'dot.'!E58+'skol. lėšos'!E58+Lik!E58</f>
        <v>31.799999999999997</v>
      </c>
      <c r="F58" s="23">
        <f>SB!F58+'dot.'!F58+'skol. lėšos'!F58+Lik!F58</f>
        <v>22.9</v>
      </c>
      <c r="G58" s="23">
        <f>SB!G58+'dot.'!G58+'skol. lėšos'!G58+Lik!G58</f>
        <v>0</v>
      </c>
    </row>
    <row r="59" spans="1:12" ht="25.5">
      <c r="A59" s="11" t="s">
        <v>19</v>
      </c>
      <c r="B59" s="94" t="s">
        <v>79</v>
      </c>
      <c r="C59" s="14"/>
      <c r="D59" s="161">
        <f>SB!D59+'dot.'!D59+'skol. lėšos'!D59+Lik!D59</f>
        <v>452.847</v>
      </c>
      <c r="E59" s="161">
        <f>SB!E59+'dot.'!E59+'skol. lėšos'!E59+Lik!E59</f>
        <v>452.847</v>
      </c>
      <c r="F59" s="161">
        <f>SB!F59+'dot.'!F59+'skol. lėšos'!F59+Lik!F59</f>
        <v>25.7</v>
      </c>
      <c r="G59" s="22">
        <f>SB!G59+'dot.'!G59+'skol. lėšos'!G59+Lik!G59</f>
        <v>0</v>
      </c>
      <c r="H59" s="75"/>
      <c r="I59" s="76"/>
      <c r="J59" s="76"/>
      <c r="K59" s="34"/>
      <c r="L59" s="34"/>
    </row>
    <row r="60" spans="1:12" ht="26.25" customHeight="1">
      <c r="A60" s="11" t="s">
        <v>20</v>
      </c>
      <c r="B60" s="112" t="s">
        <v>102</v>
      </c>
      <c r="C60" s="77" t="s">
        <v>135</v>
      </c>
      <c r="D60" s="161">
        <f>SB!D60+'dot.'!D60+'skol. lėšos'!D60+Lik!D60</f>
        <v>452.847</v>
      </c>
      <c r="E60" s="161">
        <f>SB!E60+'dot.'!E60+'skol. lėšos'!E60+Lik!E60</f>
        <v>452.847</v>
      </c>
      <c r="F60" s="161">
        <f>SB!F60+'dot.'!F60+'skol. lėšos'!F60+Lik!F60</f>
        <v>25.7</v>
      </c>
      <c r="G60" s="22">
        <f>SB!G60+'dot.'!G60+'skol. lėšos'!G60+Lik!G60</f>
        <v>0</v>
      </c>
      <c r="H60" s="75"/>
      <c r="I60" s="76"/>
      <c r="J60" s="76"/>
      <c r="K60" s="34"/>
      <c r="L60" s="34"/>
    </row>
    <row r="61" spans="1:12" ht="12.75">
      <c r="A61" s="17" t="s">
        <v>241</v>
      </c>
      <c r="B61" s="122" t="s">
        <v>80</v>
      </c>
      <c r="C61" s="14"/>
      <c r="D61" s="23">
        <f>SB!D61+'dot.'!D61+'skol. lėšos'!D61+Lik!D61</f>
        <v>1.5</v>
      </c>
      <c r="E61" s="23">
        <f>SB!E61+'dot.'!E61+'skol. lėšos'!E61+Lik!E61</f>
        <v>1.5</v>
      </c>
      <c r="F61" s="23">
        <f>SB!F61+'dot.'!F61+'skol. lėšos'!F61+Lik!F61</f>
        <v>0</v>
      </c>
      <c r="G61" s="23">
        <f>SB!G61+'dot.'!G61+'skol. lėšos'!G61+Lik!G61</f>
        <v>0</v>
      </c>
      <c r="H61" s="75"/>
      <c r="I61" s="76"/>
      <c r="J61" s="76"/>
      <c r="K61" s="34"/>
      <c r="L61" s="34"/>
    </row>
    <row r="62" spans="1:12" ht="25.5">
      <c r="A62" s="17" t="s">
        <v>217</v>
      </c>
      <c r="B62" s="206" t="s">
        <v>225</v>
      </c>
      <c r="C62" s="92"/>
      <c r="D62" s="23">
        <f>SB!D62+'dot.'!D62+'skol. lėšos'!D62+Lik!D62</f>
        <v>1.2000000000000002</v>
      </c>
      <c r="E62" s="23">
        <f>SB!E62+'dot.'!E62+'skol. lėšos'!E62+Lik!E62</f>
        <v>1.2000000000000002</v>
      </c>
      <c r="F62" s="23">
        <f>SB!F62+'dot.'!F62+'skol. lėšos'!F62+Lik!F62</f>
        <v>0</v>
      </c>
      <c r="G62" s="23">
        <f>SB!G62+'dot.'!G62+'skol. lėšos'!G62+Lik!G62</f>
        <v>0</v>
      </c>
      <c r="H62" s="75"/>
      <c r="I62" s="76"/>
      <c r="J62" s="76"/>
      <c r="K62" s="34"/>
      <c r="L62" s="34"/>
    </row>
    <row r="63" spans="1:12" ht="12.75">
      <c r="A63" s="17" t="s">
        <v>218</v>
      </c>
      <c r="B63" s="104" t="s">
        <v>289</v>
      </c>
      <c r="C63" s="81"/>
      <c r="D63" s="23">
        <f>SB!D63+'dot.'!D63+'skol. lėšos'!D63+Lik!D63</f>
        <v>3.4</v>
      </c>
      <c r="E63" s="23">
        <f>SB!E63+'dot.'!E63+'skol. lėšos'!E63+Lik!E63</f>
        <v>3.4</v>
      </c>
      <c r="F63" s="23">
        <f>SB!F63+'dot.'!F63+'skol. lėšos'!F63+Lik!F63</f>
        <v>0</v>
      </c>
      <c r="G63" s="23">
        <f>SB!G63+'dot.'!G63+'skol. lėšos'!G63+Lik!G63</f>
        <v>0</v>
      </c>
      <c r="H63" s="79"/>
      <c r="I63" s="76"/>
      <c r="J63" s="76"/>
      <c r="K63" s="76"/>
      <c r="L63" s="76"/>
    </row>
    <row r="64" spans="1:12" ht="12.75">
      <c r="A64" s="80"/>
      <c r="B64" s="124" t="s">
        <v>141</v>
      </c>
      <c r="C64" s="81"/>
      <c r="D64" s="163">
        <f>SB!D64+'dot.'!D64+'skol. lėšos'!D64+Lik!D64</f>
        <v>60.052</v>
      </c>
      <c r="E64" s="163">
        <f>SB!E64+'dot.'!E64+'skol. lėšos'!E64+Lik!E64</f>
        <v>60.052</v>
      </c>
      <c r="F64" s="23">
        <f>SB!F64+'dot.'!F64+'skol. lėšos'!F64+Lik!F64</f>
        <v>0</v>
      </c>
      <c r="G64" s="23">
        <f>SB!G64+'dot.'!G64+'skol. lėšos'!G64+Lik!G64</f>
        <v>0</v>
      </c>
      <c r="H64" s="79"/>
      <c r="I64" s="76"/>
      <c r="J64" s="76"/>
      <c r="K64" s="76"/>
      <c r="L64" s="76"/>
    </row>
    <row r="65" spans="1:12" ht="12.75">
      <c r="A65" s="17" t="s">
        <v>219</v>
      </c>
      <c r="B65" s="125" t="s">
        <v>418</v>
      </c>
      <c r="C65" s="82"/>
      <c r="D65" s="23">
        <f>SB!D65+'dot.'!D65+'skol. lėšos'!D65+Lik!D65</f>
        <v>6</v>
      </c>
      <c r="E65" s="23">
        <f>SB!E65+'dot.'!E65+'skol. lėšos'!E65+Lik!E65</f>
        <v>6</v>
      </c>
      <c r="F65" s="23">
        <f>SB!F65+'dot.'!F65+'skol. lėšos'!F65+Lik!F65</f>
        <v>0</v>
      </c>
      <c r="G65" s="23">
        <f>SB!G65+'dot.'!G65+'skol. lėšos'!G65+Lik!G65</f>
        <v>0</v>
      </c>
      <c r="H65" s="79"/>
      <c r="I65" s="76"/>
      <c r="J65" s="76"/>
      <c r="K65" s="76"/>
      <c r="L65" s="76"/>
    </row>
    <row r="66" spans="1:12" ht="12.75">
      <c r="A66" s="17" t="s">
        <v>216</v>
      </c>
      <c r="B66" s="125" t="s">
        <v>85</v>
      </c>
      <c r="C66" s="81"/>
      <c r="D66" s="23">
        <f>SB!D66+'dot.'!D66+'skol. lėšos'!D66+Lik!D66</f>
        <v>12</v>
      </c>
      <c r="E66" s="23">
        <f>SB!E66+'dot.'!E66+'skol. lėšos'!E66+Lik!E66</f>
        <v>12</v>
      </c>
      <c r="F66" s="23">
        <f>SB!F66+'dot.'!F66+'skol. lėšos'!F66+Lik!F66</f>
        <v>0</v>
      </c>
      <c r="G66" s="23">
        <f>SB!G66+'dot.'!G66+'skol. lėšos'!G66+Lik!G66</f>
        <v>0</v>
      </c>
      <c r="H66" s="79"/>
      <c r="I66" s="76"/>
      <c r="J66" s="76"/>
      <c r="K66" s="34"/>
      <c r="L66" s="34"/>
    </row>
    <row r="67" spans="1:12" ht="12.75">
      <c r="A67" s="12" t="s">
        <v>217</v>
      </c>
      <c r="B67" s="126" t="s">
        <v>82</v>
      </c>
      <c r="C67" s="81"/>
      <c r="D67" s="163">
        <f>SB!D67+'dot.'!D67+'skol. lėšos'!D67+Lik!D67</f>
        <v>22.052</v>
      </c>
      <c r="E67" s="163">
        <f>SB!E67+'dot.'!E67+'skol. lėšos'!E67+Lik!E67</f>
        <v>22.052</v>
      </c>
      <c r="F67" s="23">
        <f>SB!F67+'dot.'!F67+'skol. lėšos'!F67+Lik!F67</f>
        <v>0</v>
      </c>
      <c r="G67" s="23">
        <f>SB!G67+'dot.'!G67+'skol. lėšos'!G67+Lik!G67</f>
        <v>0</v>
      </c>
      <c r="H67" s="79"/>
      <c r="I67" s="76"/>
      <c r="J67" s="76"/>
      <c r="K67" s="76"/>
      <c r="L67" s="76"/>
    </row>
    <row r="68" spans="1:7" ht="12.75">
      <c r="A68" s="12" t="s">
        <v>218</v>
      </c>
      <c r="B68" s="126" t="s">
        <v>83</v>
      </c>
      <c r="C68" s="81"/>
      <c r="D68" s="23">
        <f>SB!D68+'dot.'!D68+'skol. lėšos'!D68+Lik!D68</f>
        <v>12.5</v>
      </c>
      <c r="E68" s="23">
        <f>SB!E68+'dot.'!E68+'skol. lėšos'!E68+Lik!E68</f>
        <v>12.5</v>
      </c>
      <c r="F68" s="23">
        <f>SB!F68+'dot.'!F68+'skol. lėšos'!F68+Lik!F68</f>
        <v>0</v>
      </c>
      <c r="G68" s="23">
        <f>SB!G68+'dot.'!G68+'skol. lėšos'!G68+Lik!G68</f>
        <v>0</v>
      </c>
    </row>
    <row r="69" spans="1:7" ht="12.75">
      <c r="A69" s="12" t="s">
        <v>218</v>
      </c>
      <c r="B69" s="126" t="s">
        <v>84</v>
      </c>
      <c r="C69" s="81"/>
      <c r="D69" s="23">
        <f>SB!D69+'dot.'!D69+'skol. lėšos'!D69+Lik!D69</f>
        <v>7.5</v>
      </c>
      <c r="E69" s="23">
        <f>SB!E69+'dot.'!E69+'skol. lėšos'!E69+Lik!E69</f>
        <v>7.5</v>
      </c>
      <c r="F69" s="23">
        <f>SB!F69+'dot.'!F69+'skol. lėšos'!F69+Lik!F69</f>
        <v>0</v>
      </c>
      <c r="G69" s="23">
        <f>SB!G69+'dot.'!G69+'skol. lėšos'!G69+Lik!G69</f>
        <v>0</v>
      </c>
    </row>
    <row r="70" spans="1:7" ht="25.5">
      <c r="A70" s="12" t="s">
        <v>218</v>
      </c>
      <c r="B70" s="155" t="s">
        <v>426</v>
      </c>
      <c r="C70" s="81"/>
      <c r="D70" s="23">
        <f>SB!D70+'dot.'!D70+'skol. lėšos'!D70+Lik!D70</f>
        <v>11.7</v>
      </c>
      <c r="E70" s="23">
        <f>SB!E70+'dot.'!E70+'skol. lėšos'!E70+Lik!E70</f>
        <v>11.7</v>
      </c>
      <c r="F70" s="23">
        <f>SB!F70+'dot.'!F70+'skol. lėšos'!F70+Lik!F70</f>
        <v>6.6</v>
      </c>
      <c r="G70" s="23">
        <f>SB!G70+'dot.'!G70+'skol. lėšos'!G70+Lik!G70</f>
        <v>0</v>
      </c>
    </row>
    <row r="71" spans="1:7" ht="12.75">
      <c r="A71" s="17" t="s">
        <v>214</v>
      </c>
      <c r="B71" s="104" t="s">
        <v>375</v>
      </c>
      <c r="C71" s="81"/>
      <c r="D71" s="23">
        <f>SB!D71+'dot.'!D71+'skol. lėšos'!D71+Lik!D71</f>
        <v>4.4</v>
      </c>
      <c r="E71" s="23">
        <f>SB!E71+'dot.'!E71+'skol. lėšos'!E71+Lik!E71</f>
        <v>4.4</v>
      </c>
      <c r="F71" s="23">
        <f>SB!F71+'dot.'!F71+'skol. lėšos'!F71+Lik!F71</f>
        <v>3.4000000000000004</v>
      </c>
      <c r="G71" s="23">
        <f>SB!G71+'dot.'!G71+'skol. lėšos'!G71+Lik!G71</f>
        <v>0</v>
      </c>
    </row>
    <row r="72" spans="1:7" ht="12.75">
      <c r="A72" s="17" t="s">
        <v>214</v>
      </c>
      <c r="B72" s="104" t="s">
        <v>725</v>
      </c>
      <c r="C72" s="81"/>
      <c r="D72" s="23">
        <f>SB!D72+'dot.'!D72+'skol. lėšos'!D72+Lik!D72</f>
        <v>1</v>
      </c>
      <c r="E72" s="23">
        <f>SB!E72+'dot.'!E72+'skol. lėšos'!E72+Lik!E72</f>
        <v>1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12.75">
      <c r="A73" s="17" t="s">
        <v>214</v>
      </c>
      <c r="B73" s="104" t="s">
        <v>726</v>
      </c>
      <c r="C73" s="81"/>
      <c r="D73" s="23">
        <f>SB!D73+'dot.'!D73+'skol. lėšos'!D73+Lik!D73</f>
        <v>15</v>
      </c>
      <c r="E73" s="23">
        <f>SB!E73+'dot.'!E73+'skol. lėšos'!E73+Lik!E73</f>
        <v>15</v>
      </c>
      <c r="F73" s="23">
        <f>SB!F73+'dot.'!F73+'skol. lėšos'!F73+Lik!F73</f>
        <v>0</v>
      </c>
      <c r="G73" s="23">
        <f>SB!G73+'dot.'!G73+'skol. lėšos'!G73+Lik!G73</f>
        <v>0</v>
      </c>
    </row>
    <row r="74" spans="1:7" ht="12.75">
      <c r="A74" s="17" t="s">
        <v>214</v>
      </c>
      <c r="B74" s="104" t="s">
        <v>727</v>
      </c>
      <c r="C74" s="81"/>
      <c r="D74" s="163">
        <f>SB!D74+'dot.'!D74+'skol. lėšos'!D74+Lik!D74</f>
        <v>26.968</v>
      </c>
      <c r="E74" s="163">
        <f>SB!E74+'dot.'!E74+'skol. lėšos'!E74+Lik!E74</f>
        <v>26.968</v>
      </c>
      <c r="F74" s="23">
        <f>SB!F74+'dot.'!F74+'skol. lėšos'!F74+Lik!F74</f>
        <v>0</v>
      </c>
      <c r="G74" s="23">
        <f>SB!G74+'dot.'!G74+'skol. lėšos'!G74+Lik!G74</f>
        <v>0</v>
      </c>
    </row>
    <row r="75" spans="1:7" ht="12.75">
      <c r="A75" s="17" t="s">
        <v>214</v>
      </c>
      <c r="B75" s="104" t="s">
        <v>728</v>
      </c>
      <c r="C75" s="81"/>
      <c r="D75" s="163">
        <f>SB!D75+'dot.'!D75+'skol. lėšos'!D75+Lik!D75</f>
        <v>2.378</v>
      </c>
      <c r="E75" s="163">
        <f>SB!E75+'dot.'!E75+'skol. lėšos'!E75+Lik!E75</f>
        <v>2.378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214</v>
      </c>
      <c r="B76" s="104" t="s">
        <v>374</v>
      </c>
      <c r="C76" s="81"/>
      <c r="D76" s="23">
        <f>SB!D76+'dot.'!D76+'skol. lėšos'!D76+Lik!D76</f>
        <v>49.4</v>
      </c>
      <c r="E76" s="23">
        <f>SB!E76+'dot.'!E76+'skol. lėšos'!E76+Lik!E76</f>
        <v>49.4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215</v>
      </c>
      <c r="B77" s="104" t="s">
        <v>81</v>
      </c>
      <c r="C77" s="81"/>
      <c r="D77" s="23">
        <f>SB!D77+'dot.'!D77+'skol. lėšos'!D77+Lik!D77</f>
        <v>22.7</v>
      </c>
      <c r="E77" s="23">
        <f>SB!E77+'dot.'!E77+'skol. lėšos'!E77+Lik!E77</f>
        <v>22.7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215</v>
      </c>
      <c r="B78" s="104" t="s">
        <v>86</v>
      </c>
      <c r="C78" s="81"/>
      <c r="D78" s="23">
        <f>SB!D78+'dot.'!D78+'skol. lėšos'!D78+Lik!D78</f>
        <v>3</v>
      </c>
      <c r="E78" s="23">
        <f>SB!E78+'dot.'!E78+'skol. lėšos'!E78+Lik!E78</f>
        <v>3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215</v>
      </c>
      <c r="B79" s="104" t="s">
        <v>240</v>
      </c>
      <c r="C79" s="81"/>
      <c r="D79" s="163">
        <f>SB!D79+'dot.'!D79+'skol. lėšos'!D79+Lik!D79</f>
        <v>190.154</v>
      </c>
      <c r="E79" s="163">
        <f>SB!E79+'dot.'!E79+'skol. lėšos'!E79+Lik!E79</f>
        <v>190.154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215</v>
      </c>
      <c r="B80" s="104" t="s">
        <v>245</v>
      </c>
      <c r="C80" s="81"/>
      <c r="D80" s="23">
        <f>SB!D80+'dot.'!D80+'skol. lėšos'!D80+Lik!D80</f>
        <v>21.6</v>
      </c>
      <c r="E80" s="23">
        <f>SB!E80+'dot.'!E80+'skol. lėšos'!E80+Lik!E80</f>
        <v>21.6</v>
      </c>
      <c r="F80" s="23">
        <f>SB!F80+'dot.'!F80+'skol. lėšos'!F80+Lik!F80</f>
        <v>15.7</v>
      </c>
      <c r="G80" s="23">
        <f>SB!G80+'dot.'!G80+'skol. lėšos'!G80+Lik!G80</f>
        <v>0</v>
      </c>
    </row>
    <row r="81" spans="1:8" ht="12.75">
      <c r="A81" s="17" t="s">
        <v>164</v>
      </c>
      <c r="B81" s="104" t="s">
        <v>87</v>
      </c>
      <c r="C81" s="81"/>
      <c r="D81" s="23">
        <f>SB!D81+'dot.'!D81+'skol. lėšos'!D81+Lik!D81</f>
        <v>21.9</v>
      </c>
      <c r="E81" s="23">
        <f>SB!E81+'dot.'!E81+'skol. lėšos'!E81+Lik!E81</f>
        <v>21.9</v>
      </c>
      <c r="F81" s="23">
        <f>SB!F81+'dot.'!F81+'skol. lėšos'!F81+Lik!F81</f>
        <v>0</v>
      </c>
      <c r="G81" s="23">
        <f>SB!G81+'dot.'!G81+'skol. lėšos'!G81+Lik!G81</f>
        <v>0</v>
      </c>
      <c r="H81" s="2"/>
    </row>
    <row r="82" spans="1:8" ht="12.75">
      <c r="A82" s="17" t="s">
        <v>472</v>
      </c>
      <c r="B82" s="104" t="s">
        <v>471</v>
      </c>
      <c r="C82" s="83"/>
      <c r="D82" s="163">
        <f>SB!D82+'dot.'!D82+'skol. lėšos'!D82+Lik!D82</f>
        <v>16.495</v>
      </c>
      <c r="E82" s="163">
        <f>SB!E82+'dot.'!E82+'skol. lėšos'!E82+Lik!E82</f>
        <v>16.495</v>
      </c>
      <c r="F82" s="23">
        <f>SB!F82+'dot.'!F82+'skol. lėšos'!F82+Lik!F82</f>
        <v>0</v>
      </c>
      <c r="G82" s="23">
        <f>SB!G82+'dot.'!G82+'skol. lėšos'!G82+Lik!G82</f>
        <v>0</v>
      </c>
      <c r="H82" s="2"/>
    </row>
    <row r="83" spans="1:7" ht="12.75">
      <c r="A83" s="84" t="s">
        <v>21</v>
      </c>
      <c r="B83" s="6" t="s">
        <v>416</v>
      </c>
      <c r="C83" s="85"/>
      <c r="D83" s="161"/>
      <c r="E83" s="161"/>
      <c r="F83" s="161"/>
      <c r="G83" s="161"/>
    </row>
    <row r="84" spans="1:7" ht="12.75">
      <c r="A84" s="84" t="s">
        <v>23</v>
      </c>
      <c r="B84" s="7" t="s">
        <v>101</v>
      </c>
      <c r="C84" s="6" t="s">
        <v>133</v>
      </c>
      <c r="D84" s="161">
        <f>SB!D84+'dot.'!D84+'skol. lėšos'!D84+Lik!D84</f>
        <v>310.657</v>
      </c>
      <c r="E84" s="161">
        <f>SB!E84+'dot.'!E84+'skol. lėšos'!E84+Lik!E84</f>
        <v>307.257</v>
      </c>
      <c r="F84" s="22">
        <f>SB!F84+'dot.'!F84+'skol. lėšos'!F84+Lik!F84</f>
        <v>209.2</v>
      </c>
      <c r="G84" s="22">
        <f>SB!G84+'dot.'!G84+'skol. lėšos'!G84+Lik!G84</f>
        <v>3.4</v>
      </c>
    </row>
    <row r="85" spans="1:7" ht="12.75">
      <c r="A85" s="12" t="s">
        <v>338</v>
      </c>
      <c r="B85" s="86" t="s">
        <v>226</v>
      </c>
      <c r="C85" s="86"/>
      <c r="D85" s="163">
        <f>SB!D85+'dot.'!D85+'skol. lėšos'!D85+Lik!D85</f>
        <v>310.657</v>
      </c>
      <c r="E85" s="163">
        <f>SB!E85+'dot.'!E85+'skol. lėšos'!E85+Lik!E85</f>
        <v>307.257</v>
      </c>
      <c r="F85" s="23">
        <f>SB!F85+'dot.'!F85+'skol. lėšos'!F85+Lik!F85</f>
        <v>209.2</v>
      </c>
      <c r="G85" s="23">
        <f>SB!G85+'dot.'!G85+'skol. lėšos'!G85+Lik!G85</f>
        <v>3.4</v>
      </c>
    </row>
    <row r="86" spans="1:7" ht="14.25" customHeight="1">
      <c r="A86" s="11" t="s">
        <v>24</v>
      </c>
      <c r="B86" s="94" t="s">
        <v>246</v>
      </c>
      <c r="C86" s="6"/>
      <c r="D86" s="161"/>
      <c r="E86" s="161"/>
      <c r="F86" s="22"/>
      <c r="G86" s="22"/>
    </row>
    <row r="87" spans="1:7" ht="12.75">
      <c r="A87" s="11" t="s">
        <v>25</v>
      </c>
      <c r="B87" s="7" t="s">
        <v>101</v>
      </c>
      <c r="C87" s="6" t="s">
        <v>133</v>
      </c>
      <c r="D87" s="161">
        <f>SB!D87+'dot.'!D87+'skol. lėšos'!D87+Lik!D87</f>
        <v>236.512</v>
      </c>
      <c r="E87" s="161">
        <f>SB!E87+'dot.'!E87+'skol. lėšos'!E87+Lik!E87</f>
        <v>236.512</v>
      </c>
      <c r="F87" s="22">
        <f>SB!F87+'dot.'!F87+'skol. lėšos'!F87+Lik!F87</f>
        <v>170.29999999999998</v>
      </c>
      <c r="G87" s="22">
        <f>SB!G87+'dot.'!G87+'skol. lėšos'!G87+Lik!G87</f>
        <v>0</v>
      </c>
    </row>
    <row r="88" spans="1:7" ht="13.5" customHeight="1">
      <c r="A88" s="12" t="s">
        <v>339</v>
      </c>
      <c r="B88" s="86" t="s">
        <v>226</v>
      </c>
      <c r="C88" s="86"/>
      <c r="D88" s="163">
        <f>SB!D88+'dot.'!D88+'skol. lėšos'!D88+Lik!D88</f>
        <v>236.512</v>
      </c>
      <c r="E88" s="163">
        <f>SB!E88+'dot.'!E88+'skol. lėšos'!E88+Lik!E88</f>
        <v>236.512</v>
      </c>
      <c r="F88" s="22">
        <f>SB!F88+'dot.'!F88+'skol. lėšos'!F88+Lik!F88</f>
        <v>170.29999999999998</v>
      </c>
      <c r="G88" s="23">
        <f>SB!G88+'dot.'!G88+'skol. lėšos'!G88+Lik!G88</f>
        <v>0</v>
      </c>
    </row>
    <row r="89" spans="1:7" ht="12.75">
      <c r="A89" s="11" t="s">
        <v>26</v>
      </c>
      <c r="B89" s="6" t="s">
        <v>459</v>
      </c>
      <c r="C89" s="6"/>
      <c r="D89" s="161"/>
      <c r="E89" s="161"/>
      <c r="F89" s="22"/>
      <c r="G89" s="22"/>
    </row>
    <row r="90" spans="1:7" ht="14.25" customHeight="1">
      <c r="A90" s="12" t="s">
        <v>27</v>
      </c>
      <c r="B90" s="120" t="s">
        <v>101</v>
      </c>
      <c r="C90" s="6" t="s">
        <v>133</v>
      </c>
      <c r="D90" s="161">
        <f>SB!D90+'dot.'!D90+'skol. lėšos'!D90+Lik!D90</f>
        <v>374.49399999999997</v>
      </c>
      <c r="E90" s="22">
        <f>SB!E90+'dot.'!E90+'skol. lėšos'!E90+Lik!E90</f>
        <v>361.89399999999995</v>
      </c>
      <c r="F90" s="22">
        <f>SB!F90+'dot.'!F90+'skol. lėšos'!F90+Lik!F90</f>
        <v>202.82500000000002</v>
      </c>
      <c r="G90" s="22">
        <f>SB!G90+'dot.'!G90+'skol. lėšos'!G90+Lik!G90</f>
        <v>12.6</v>
      </c>
    </row>
    <row r="91" spans="1:7" ht="12.75">
      <c r="A91" s="12" t="s">
        <v>244</v>
      </c>
      <c r="B91" s="86" t="s">
        <v>226</v>
      </c>
      <c r="C91" s="6"/>
      <c r="D91" s="163">
        <f>SB!D91+'dot.'!D91+'skol. lėšos'!D91+Lik!D91</f>
        <v>374.49399999999997</v>
      </c>
      <c r="E91" s="23">
        <f>SB!E91+'dot.'!E91+'skol. lėšos'!E91+Lik!E91</f>
        <v>361.89399999999995</v>
      </c>
      <c r="F91" s="23">
        <f>SB!F91+'dot.'!F91+'skol. lėšos'!F91+Lik!F91</f>
        <v>202.82500000000002</v>
      </c>
      <c r="G91" s="23">
        <f>SB!G91+'dot.'!G91+'skol. lėšos'!G91+Lik!G91</f>
        <v>12.6</v>
      </c>
    </row>
    <row r="92" spans="1:7" ht="12.75">
      <c r="A92" s="11" t="s">
        <v>28</v>
      </c>
      <c r="B92" s="6" t="s">
        <v>485</v>
      </c>
      <c r="C92" s="6"/>
      <c r="D92" s="161"/>
      <c r="E92" s="161"/>
      <c r="F92" s="161"/>
      <c r="G92" s="161"/>
    </row>
    <row r="93" spans="1:7" ht="12.75">
      <c r="A93" s="11" t="s">
        <v>29</v>
      </c>
      <c r="B93" s="120" t="s">
        <v>101</v>
      </c>
      <c r="C93" s="6" t="s">
        <v>133</v>
      </c>
      <c r="D93" s="161">
        <f>SB!D93+'dot.'!D93+'skol. lėšos'!D93+Lik!D93</f>
        <v>324.81899999999996</v>
      </c>
      <c r="E93" s="181">
        <f>SB!E93+'dot.'!E93+'skol. lėšos'!E93+Lik!E93</f>
        <v>302.80899999999997</v>
      </c>
      <c r="F93" s="181">
        <f>SB!F93+'dot.'!F93+'skol. lėšos'!F93+Lik!F93</f>
        <v>178.47</v>
      </c>
      <c r="G93" s="181">
        <f>SB!G93+'dot.'!G93+'skol. lėšos'!G93+Lik!G93</f>
        <v>22.01</v>
      </c>
    </row>
    <row r="94" spans="1:7" ht="12.75">
      <c r="A94" s="12" t="s">
        <v>244</v>
      </c>
      <c r="B94" s="86" t="s">
        <v>226</v>
      </c>
      <c r="C94" s="6"/>
      <c r="D94" s="163">
        <f>SB!D94+'dot.'!D94+'skol. lėšos'!D94+Lik!D94</f>
        <v>324.81899999999996</v>
      </c>
      <c r="E94" s="284">
        <f>SB!E94+'dot.'!E94+'skol. lėšos'!E94+Lik!E94</f>
        <v>302.80899999999997</v>
      </c>
      <c r="F94" s="284">
        <f>SB!F94+'dot.'!F94+'skol. lėšos'!F94+Lik!F94</f>
        <v>178.47</v>
      </c>
      <c r="G94" s="284">
        <f>SB!G94+'dot.'!G94+'skol. lėšos'!G94+Lik!G94</f>
        <v>22.01</v>
      </c>
    </row>
    <row r="95" spans="1:7" ht="12.75">
      <c r="A95" s="11" t="s">
        <v>30</v>
      </c>
      <c r="B95" s="117" t="s">
        <v>4</v>
      </c>
      <c r="C95" s="6"/>
      <c r="D95" s="161"/>
      <c r="E95" s="161"/>
      <c r="F95" s="161"/>
      <c r="G95" s="161"/>
    </row>
    <row r="96" spans="1:7" ht="12.75">
      <c r="A96" s="11" t="s">
        <v>31</v>
      </c>
      <c r="B96" s="7" t="s">
        <v>101</v>
      </c>
      <c r="C96" s="6" t="s">
        <v>133</v>
      </c>
      <c r="D96" s="161">
        <f>SB!D96+'dot.'!D96+'skol. lėšos'!D96+Lik!D96</f>
        <v>105.662</v>
      </c>
      <c r="E96" s="161">
        <f>SB!E96+'dot.'!E96+'skol. lėšos'!E96+Lik!E96</f>
        <v>101.162</v>
      </c>
      <c r="F96" s="22">
        <f>SB!F96+'dot.'!F96+'skol. lėšos'!F96+Lik!F96</f>
        <v>58</v>
      </c>
      <c r="G96" s="22">
        <f>SB!G96+'dot.'!G96+'skol. lėšos'!G96+Lik!G96</f>
        <v>4.5</v>
      </c>
    </row>
    <row r="97" spans="1:7" ht="12.75">
      <c r="A97" s="12" t="s">
        <v>340</v>
      </c>
      <c r="B97" s="81" t="s">
        <v>288</v>
      </c>
      <c r="C97" s="6"/>
      <c r="D97" s="163">
        <f>SB!D97+'dot.'!D97+'skol. lėšos'!D97+Lik!D97</f>
        <v>105.662</v>
      </c>
      <c r="E97" s="163">
        <f>SB!E97+'dot.'!E97+'skol. lėšos'!E97+Lik!E97</f>
        <v>101.162</v>
      </c>
      <c r="F97" s="23">
        <f>SB!F97+'dot.'!F97+'skol. lėšos'!F97+Lik!F97</f>
        <v>58</v>
      </c>
      <c r="G97" s="23">
        <f>SB!G97+'dot.'!G97+'skol. lėšos'!G97+Lik!G97</f>
        <v>4.5</v>
      </c>
    </row>
    <row r="98" spans="1:7" ht="14.25" customHeight="1">
      <c r="A98" s="11" t="s">
        <v>33</v>
      </c>
      <c r="B98" s="117" t="s">
        <v>421</v>
      </c>
      <c r="C98" s="6"/>
      <c r="D98" s="161"/>
      <c r="E98" s="161"/>
      <c r="F98" s="161"/>
      <c r="G98" s="161"/>
    </row>
    <row r="99" spans="1:7" ht="12.75">
      <c r="A99" s="11" t="s">
        <v>34</v>
      </c>
      <c r="B99" s="7" t="s">
        <v>101</v>
      </c>
      <c r="C99" s="6" t="s">
        <v>133</v>
      </c>
      <c r="D99" s="161">
        <f>SB!D99+'dot.'!D99+'skol. lėšos'!D99+Lik!D99</f>
        <v>804.975</v>
      </c>
      <c r="E99" s="161">
        <f>SB!E99+'dot.'!E99+'skol. lėšos'!E99+Lik!E99</f>
        <v>765.865</v>
      </c>
      <c r="F99" s="22">
        <f>SB!F99+'dot.'!F99+'skol. lėšos'!F99+Lik!F99</f>
        <v>439.295</v>
      </c>
      <c r="G99" s="22">
        <f>SB!G99+'dot.'!G99+'skol. lėšos'!G99+Lik!G99</f>
        <v>39.11</v>
      </c>
    </row>
    <row r="100" spans="1:7" ht="12.75">
      <c r="A100" s="12"/>
      <c r="B100" s="81" t="s">
        <v>288</v>
      </c>
      <c r="C100" s="6"/>
      <c r="D100" s="163">
        <f>SB!D100+'dot.'!D100+'skol. lėšos'!D100+Lik!D100</f>
        <v>804.975</v>
      </c>
      <c r="E100" s="163">
        <f>SB!E100+'dot.'!E100+'skol. lėšos'!E100+Lik!E100</f>
        <v>765.865</v>
      </c>
      <c r="F100" s="23">
        <f>SB!F100+'dot.'!F100+'skol. lėšos'!F100+Lik!F100</f>
        <v>439.295</v>
      </c>
      <c r="G100" s="23">
        <f>SB!G100+'dot.'!G100+'skol. lėšos'!G100+Lik!G100</f>
        <v>39.11</v>
      </c>
    </row>
    <row r="101" spans="1:7" ht="12.75">
      <c r="A101" s="11" t="s">
        <v>35</v>
      </c>
      <c r="B101" s="6" t="s">
        <v>5</v>
      </c>
      <c r="C101" s="87"/>
      <c r="D101" s="22">
        <f>SB!D101+'dot.'!D101+'skol. lėšos'!D101+Lik!D101</f>
        <v>118.8</v>
      </c>
      <c r="E101" s="22">
        <f>SB!E101+'dot.'!E101+'skol. lėšos'!E101+Lik!E101</f>
        <v>116.3</v>
      </c>
      <c r="F101" s="22">
        <f>SB!F101+'dot.'!F101+'skol. lėšos'!F101+Lik!F101</f>
        <v>66.7</v>
      </c>
      <c r="G101" s="22">
        <f>SB!G101+'dot.'!G101+'skol. lėšos'!G101+Lik!G101</f>
        <v>2.5</v>
      </c>
    </row>
    <row r="102" spans="1:7" ht="12.75">
      <c r="A102" s="11" t="s">
        <v>36</v>
      </c>
      <c r="B102" s="7" t="s">
        <v>101</v>
      </c>
      <c r="C102" s="87" t="s">
        <v>133</v>
      </c>
      <c r="D102" s="22">
        <f>SB!D102+'dot.'!D102+'skol. lėšos'!D102+Lik!D102</f>
        <v>118.8</v>
      </c>
      <c r="E102" s="22">
        <f>SB!E102+'dot.'!E102+'skol. lėšos'!E102+Lik!E102</f>
        <v>116.3</v>
      </c>
      <c r="F102" s="22">
        <f>SB!F102+'dot.'!F102+'skol. lėšos'!F102+Lik!F102</f>
        <v>66.7</v>
      </c>
      <c r="G102" s="22">
        <f>SB!G102+'dot.'!G102+'skol. lėšos'!G102+Lik!G102</f>
        <v>2.5</v>
      </c>
    </row>
    <row r="103" spans="1:7" ht="12.75">
      <c r="A103" s="12" t="s">
        <v>342</v>
      </c>
      <c r="B103" s="86" t="s">
        <v>288</v>
      </c>
      <c r="C103" s="87"/>
      <c r="D103" s="23">
        <f>SB!D103+'dot.'!D103+'skol. lėšos'!D103+Lik!D103</f>
        <v>118.8</v>
      </c>
      <c r="E103" s="23">
        <f>SB!E103+'dot.'!E103+'skol. lėšos'!E103+Lik!E103</f>
        <v>116.3</v>
      </c>
      <c r="F103" s="23">
        <f>SB!F103+'dot.'!F103+'skol. lėšos'!F103+Lik!F103</f>
        <v>66.7</v>
      </c>
      <c r="G103" s="23">
        <f>SB!G103+'dot.'!G103+'skol. lėšos'!G103+Lik!G103</f>
        <v>2.5</v>
      </c>
    </row>
    <row r="104" spans="1:7" ht="12.75">
      <c r="A104" s="11" t="s">
        <v>37</v>
      </c>
      <c r="B104" s="6" t="s">
        <v>44</v>
      </c>
      <c r="C104" s="87"/>
      <c r="D104" s="585"/>
      <c r="E104" s="586"/>
      <c r="F104" s="586"/>
      <c r="G104" s="587"/>
    </row>
    <row r="105" spans="1:7" ht="12.75">
      <c r="A105" s="12" t="s">
        <v>38</v>
      </c>
      <c r="B105" s="448" t="s">
        <v>101</v>
      </c>
      <c r="C105" s="87" t="s">
        <v>133</v>
      </c>
      <c r="D105" s="22">
        <f>SB!D105+'dot.'!D105+'skol. lėšos'!D105+Lik!D105</f>
        <v>205</v>
      </c>
      <c r="E105" s="22">
        <f>SB!E105+'dot.'!E105+'skol. lėšos'!E105+Lik!E105</f>
        <v>205</v>
      </c>
      <c r="F105" s="22">
        <f>SB!F105+'dot.'!F105+'skol. lėšos'!F105+Lik!F105</f>
        <v>115.5</v>
      </c>
      <c r="G105" s="22">
        <f>SB!G105+'dot.'!G105+'skol. lėšos'!G105+Lik!G105</f>
        <v>0</v>
      </c>
    </row>
    <row r="106" spans="1:7" ht="14.25" customHeight="1">
      <c r="A106" s="12" t="s">
        <v>343</v>
      </c>
      <c r="B106" s="81" t="s">
        <v>288</v>
      </c>
      <c r="C106" s="88"/>
      <c r="D106" s="283">
        <f>SB!D106+'dot.'!D106+'skol. lėšos'!D106+Lik!D106</f>
        <v>205</v>
      </c>
      <c r="E106" s="283">
        <f>SB!E106+'dot.'!E106+'skol. lėšos'!E106+Lik!E106</f>
        <v>205</v>
      </c>
      <c r="F106" s="283">
        <f>SB!F106+'dot.'!F106+'skol. lėšos'!F106+Lik!F106</f>
        <v>115.5</v>
      </c>
      <c r="G106" s="283">
        <f>SB!G106+'dot.'!G106+'skol. lėšos'!G106+Lik!G106</f>
        <v>0</v>
      </c>
    </row>
    <row r="107" spans="1:7" ht="25.5">
      <c r="A107" s="11" t="s">
        <v>39</v>
      </c>
      <c r="B107" s="94" t="s">
        <v>332</v>
      </c>
      <c r="C107" s="150"/>
      <c r="D107" s="215"/>
      <c r="E107" s="216"/>
      <c r="F107" s="216"/>
      <c r="G107" s="165"/>
    </row>
    <row r="108" spans="1:7" ht="12.75">
      <c r="A108" s="11" t="s">
        <v>40</v>
      </c>
      <c r="B108" s="7" t="s">
        <v>101</v>
      </c>
      <c r="C108" s="87" t="s">
        <v>133</v>
      </c>
      <c r="D108" s="22">
        <f>SB!D108+'dot.'!D108+'skol. lėšos'!D108+Lik!D108</f>
        <v>122.6</v>
      </c>
      <c r="E108" s="22">
        <f>SB!E108+'dot.'!E108+'skol. lėšos'!E108+Lik!E108</f>
        <v>122</v>
      </c>
      <c r="F108" s="22">
        <f>SB!F108+'dot.'!F108+'skol. lėšos'!F108+Lik!F108</f>
        <v>80.6</v>
      </c>
      <c r="G108" s="22">
        <f>SB!G108+'dot.'!G108+'skol. lėšos'!G108+Lik!G108</f>
        <v>0.6</v>
      </c>
    </row>
    <row r="109" spans="1:7" ht="14.25" customHeight="1">
      <c r="A109" s="12" t="s">
        <v>344</v>
      </c>
      <c r="B109" s="81" t="s">
        <v>288</v>
      </c>
      <c r="C109" s="88"/>
      <c r="D109" s="23">
        <f>SB!D109+'dot.'!D109+'skol. lėšos'!D109+Lik!D109</f>
        <v>122.6</v>
      </c>
      <c r="E109" s="23">
        <f>SB!E109+'dot.'!E109+'skol. lėšos'!E109+Lik!E109</f>
        <v>122</v>
      </c>
      <c r="F109" s="23">
        <f>SB!F109+'dot.'!F109+'skol. lėšos'!F109+Lik!F109</f>
        <v>80.6</v>
      </c>
      <c r="G109" s="23">
        <f>SB!G109+'dot.'!G109+'skol. lėšos'!G109+Lik!G109</f>
        <v>0.6</v>
      </c>
    </row>
    <row r="110" spans="1:7" ht="12.75">
      <c r="A110" s="11" t="s">
        <v>41</v>
      </c>
      <c r="B110" s="6" t="s">
        <v>50</v>
      </c>
      <c r="C110" s="6"/>
      <c r="D110" s="22">
        <f>SB!D110+'dot.'!D110+'skol. lėšos'!D110+Lik!D110</f>
        <v>48.800000000000004</v>
      </c>
      <c r="E110" s="22">
        <f>SB!E110+'dot.'!E110+'skol. lėšos'!E110+Lik!E110</f>
        <v>48.1</v>
      </c>
      <c r="F110" s="22">
        <f>SB!F110+'dot.'!F110+'skol. lėšos'!F110+Lik!F110</f>
        <v>28.4</v>
      </c>
      <c r="G110" s="22">
        <f>SB!G110+'dot.'!G110+'skol. lėšos'!G110+Lik!G110</f>
        <v>0.7</v>
      </c>
    </row>
    <row r="111" spans="1:7" ht="12.75">
      <c r="A111" s="11" t="s">
        <v>42</v>
      </c>
      <c r="B111" s="7" t="s">
        <v>101</v>
      </c>
      <c r="C111" s="6" t="s">
        <v>133</v>
      </c>
      <c r="D111" s="22">
        <f>SB!D111+'dot.'!D111+'skol. lėšos'!D111+Lik!D111</f>
        <v>1.2</v>
      </c>
      <c r="E111" s="22">
        <f>SB!E111+'dot.'!E111+'skol. lėšos'!E111+Lik!E111</f>
        <v>1.2</v>
      </c>
      <c r="F111" s="22">
        <f>SB!F111+'dot.'!F111+'skol. lėšos'!F111+Lik!F111</f>
        <v>0</v>
      </c>
      <c r="G111" s="22">
        <f>SB!G111+'dot.'!G111+'skol. lėšos'!G111+Lik!G111</f>
        <v>0</v>
      </c>
    </row>
    <row r="112" spans="1:7" ht="12.75">
      <c r="A112" s="12" t="s">
        <v>344</v>
      </c>
      <c r="B112" s="113" t="s">
        <v>90</v>
      </c>
      <c r="C112" s="14"/>
      <c r="D112" s="23">
        <f>SB!D112+'dot.'!D112+'skol. lėšos'!D112+Lik!D112</f>
        <v>0.7</v>
      </c>
      <c r="E112" s="23">
        <f>SB!E112+'dot.'!E112+'skol. lėšos'!E112+Lik!E112</f>
        <v>0.7</v>
      </c>
      <c r="F112" s="23">
        <f>SB!F112+'dot.'!F112+'skol. lėšos'!F112+Lik!F112</f>
        <v>0</v>
      </c>
      <c r="G112" s="23">
        <f>SB!G112+'dot.'!G112+'skol. lėšos'!G112+Lik!G112</f>
        <v>0</v>
      </c>
    </row>
    <row r="113" spans="1:7" ht="12.75">
      <c r="A113" s="12" t="s">
        <v>358</v>
      </c>
      <c r="B113" s="25" t="s">
        <v>117</v>
      </c>
      <c r="C113" s="85"/>
      <c r="D113" s="23">
        <f>SB!D113+'dot.'!D113+'skol. lėšos'!D113+Lik!D113</f>
        <v>0.5</v>
      </c>
      <c r="E113" s="23">
        <f>SB!E113+'dot.'!E113+'skol. lėšos'!E113+Lik!E113</f>
        <v>0.5</v>
      </c>
      <c r="F113" s="23">
        <f>SB!F113+'dot.'!F113+'skol. lėšos'!F113+Lik!F113</f>
        <v>0</v>
      </c>
      <c r="G113" s="23">
        <f>SB!G113+'dot.'!G113+'skol. lėšos'!G113+Lik!G113</f>
        <v>0</v>
      </c>
    </row>
    <row r="114" spans="1:7" ht="38.25">
      <c r="A114" s="11" t="s">
        <v>228</v>
      </c>
      <c r="B114" s="121" t="s">
        <v>104</v>
      </c>
      <c r="C114" s="6" t="s">
        <v>137</v>
      </c>
      <c r="D114" s="22">
        <f>SB!D114+'dot.'!D114+'skol. lėšos'!D114+Lik!D114</f>
        <v>46.7</v>
      </c>
      <c r="E114" s="22">
        <f>SB!E114+'dot.'!E114+'skol. lėšos'!E114+Lik!E114</f>
        <v>46</v>
      </c>
      <c r="F114" s="22">
        <f>SB!F114+'dot.'!F114+'skol. lėšos'!F114+Lik!F114</f>
        <v>28.4</v>
      </c>
      <c r="G114" s="22">
        <f>SB!G114+'dot.'!G114+'skol. lėšos'!G114+Lik!G114</f>
        <v>0.7</v>
      </c>
    </row>
    <row r="115" spans="1:7" ht="12.75">
      <c r="A115" s="12" t="s">
        <v>248</v>
      </c>
      <c r="B115" s="113" t="s">
        <v>88</v>
      </c>
      <c r="C115" s="81"/>
      <c r="D115" s="23">
        <f>SB!D115+'dot.'!D115+'skol. lėšos'!D115+Lik!D115</f>
        <v>35.400000000000006</v>
      </c>
      <c r="E115" s="23">
        <f>SB!E115+'dot.'!E115+'skol. lėšos'!E115+Lik!E115</f>
        <v>34.7</v>
      </c>
      <c r="F115" s="23">
        <f>SB!F115+'dot.'!F115+'skol. lėšos'!F115+Lik!F115</f>
        <v>23.4</v>
      </c>
      <c r="G115" s="23">
        <f>SB!G115+'dot.'!G115+'skol. lėšos'!G115+Lik!G115</f>
        <v>0.7</v>
      </c>
    </row>
    <row r="116" spans="1:7" ht="12.75">
      <c r="A116" s="12" t="s">
        <v>345</v>
      </c>
      <c r="B116" s="83" t="s">
        <v>89</v>
      </c>
      <c r="C116" s="81"/>
      <c r="D116" s="23">
        <f>SB!D116+'dot.'!D116+'skol. lėšos'!D116+Lik!D116</f>
        <v>11.3</v>
      </c>
      <c r="E116" s="23">
        <f>SB!E116+'dot.'!E116+'skol. lėšos'!E116+Lik!E116</f>
        <v>11.3</v>
      </c>
      <c r="F116" s="23">
        <f>SB!F116+'dot.'!F116+'skol. lėšos'!F116+Lik!F116</f>
        <v>5</v>
      </c>
      <c r="G116" s="23">
        <f>SB!G116+'dot.'!G116+'skol. lėšos'!G116+Lik!G116</f>
        <v>0</v>
      </c>
    </row>
    <row r="117" spans="1:7" ht="15" customHeight="1">
      <c r="A117" s="12" t="s">
        <v>345</v>
      </c>
      <c r="B117" s="81" t="s">
        <v>398</v>
      </c>
      <c r="C117" s="81"/>
      <c r="D117" s="23">
        <f>SB!D117+'dot.'!D117+'skol. lėšos'!D117+Lik!D117</f>
        <v>0</v>
      </c>
      <c r="E117" s="23">
        <f>SB!E117+'dot.'!E117+'skol. lėšos'!E117+Lik!E117</f>
        <v>0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26.25" customHeight="1">
      <c r="A118" s="11" t="s">
        <v>331</v>
      </c>
      <c r="B118" s="166" t="s">
        <v>183</v>
      </c>
      <c r="C118" s="448" t="s">
        <v>139</v>
      </c>
      <c r="D118" s="22">
        <f>SB!D118+'dot.'!D118+'skol. lėšos'!D118+Lik!D118</f>
        <v>0</v>
      </c>
      <c r="E118" s="22">
        <f>SB!E118+'dot.'!E118+'skol. lėšos'!E118+Lik!E118</f>
        <v>0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2" customHeight="1">
      <c r="A119" s="12" t="s">
        <v>423</v>
      </c>
      <c r="B119" s="104" t="s">
        <v>424</v>
      </c>
      <c r="C119" s="81"/>
      <c r="D119" s="23">
        <f>SB!D119+'dot.'!D119+'skol. lėšos'!D119+Lik!D119</f>
        <v>0</v>
      </c>
      <c r="E119" s="23">
        <f>SB!E119+'dot.'!E119+'skol. lėšos'!E119+Lik!E119</f>
        <v>0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12.75">
      <c r="A120" s="11" t="s">
        <v>425</v>
      </c>
      <c r="B120" s="6" t="s">
        <v>74</v>
      </c>
      <c r="C120" s="6" t="s">
        <v>134</v>
      </c>
      <c r="D120" s="22">
        <f>SB!D120+'dot.'!D120+'skol. lėšos'!D120+Lik!D120</f>
        <v>0.9</v>
      </c>
      <c r="E120" s="22">
        <f>SB!E120+'dot.'!E120+'skol. lėšos'!E120+Lik!E120</f>
        <v>0.9</v>
      </c>
      <c r="F120" s="22">
        <f>SB!F120+'dot.'!F120+'skol. lėšos'!F120+Lik!F120</f>
        <v>0</v>
      </c>
      <c r="G120" s="22">
        <f>SB!G120+'dot.'!G120+'skol. lėšos'!G120+Lik!G120</f>
        <v>0</v>
      </c>
    </row>
    <row r="121" spans="1:7" ht="12.75">
      <c r="A121" s="12" t="s">
        <v>347</v>
      </c>
      <c r="B121" s="79" t="s">
        <v>107</v>
      </c>
      <c r="C121" s="6"/>
      <c r="D121" s="23">
        <f>SB!D121+'dot.'!D121+'skol. lėšos'!D121+Lik!D121</f>
        <v>0.9</v>
      </c>
      <c r="E121" s="23">
        <f>SB!E121+'dot.'!E121+'skol. lėšos'!E121+Lik!E121</f>
        <v>0.9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12.75">
      <c r="A122" s="11" t="s">
        <v>43</v>
      </c>
      <c r="B122" s="6" t="s">
        <v>55</v>
      </c>
      <c r="C122" s="6"/>
      <c r="D122" s="22">
        <f>SB!D122+'dot.'!D122+'skol. lėšos'!D122+Lik!D122</f>
        <v>66.60000000000001</v>
      </c>
      <c r="E122" s="22">
        <f>SB!E122+'dot.'!E122+'skol. lėšos'!E122+Lik!E122</f>
        <v>65.1</v>
      </c>
      <c r="F122" s="22">
        <f>SB!F122+'dot.'!F122+'skol. lėšos'!F122+Lik!F122</f>
        <v>41.3</v>
      </c>
      <c r="G122" s="22">
        <f>SB!G122+'dot.'!G122+'skol. lėšos'!G122+Lik!G122</f>
        <v>1.5</v>
      </c>
    </row>
    <row r="123" spans="1:7" ht="12.75">
      <c r="A123" s="15" t="s">
        <v>45</v>
      </c>
      <c r="B123" s="7" t="s">
        <v>101</v>
      </c>
      <c r="C123" s="6" t="s">
        <v>133</v>
      </c>
      <c r="D123" s="22">
        <f>SB!D123+'dot.'!D123+'skol. lėšos'!D123+Lik!D123</f>
        <v>1.9</v>
      </c>
      <c r="E123" s="22">
        <f>SB!E123+'dot.'!E123+'skol. lėšos'!E123+Lik!E123</f>
        <v>1.9</v>
      </c>
      <c r="F123" s="22">
        <f>SB!F123+'dot.'!F123+'skol. lėšos'!F123+Lik!F123</f>
        <v>0</v>
      </c>
      <c r="G123" s="22">
        <f>SB!G123+'dot.'!G123+'skol. lėšos'!G123+Lik!G123</f>
        <v>0</v>
      </c>
    </row>
    <row r="124" spans="1:7" ht="12.75">
      <c r="A124" s="12" t="s">
        <v>344</v>
      </c>
      <c r="B124" s="113" t="s">
        <v>90</v>
      </c>
      <c r="C124" s="14"/>
      <c r="D124" s="23">
        <f>SB!D124+'dot.'!D124+'skol. lėšos'!D124+Lik!D124</f>
        <v>0.7</v>
      </c>
      <c r="E124" s="23">
        <f>SB!E124+'dot.'!E124+'skol. lėšos'!E124+Lik!E124</f>
        <v>0.7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12.75">
      <c r="A125" s="12" t="s">
        <v>343</v>
      </c>
      <c r="B125" s="25" t="s">
        <v>117</v>
      </c>
      <c r="C125" s="85"/>
      <c r="D125" s="23">
        <f>SB!D125+'dot.'!D125+'skol. lėšos'!D125+Lik!D125</f>
        <v>1.2</v>
      </c>
      <c r="E125" s="23">
        <f>SB!E125+'dot.'!E125+'skol. lėšos'!E125+Lik!E125</f>
        <v>1.2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38.25">
      <c r="A126" s="11" t="s">
        <v>229</v>
      </c>
      <c r="B126" s="121" t="s">
        <v>104</v>
      </c>
      <c r="C126" s="6" t="s">
        <v>137</v>
      </c>
      <c r="D126" s="22">
        <f>SB!D126+'dot.'!D126+'skol. lėšos'!D126+Lik!D126</f>
        <v>63.60000000000001</v>
      </c>
      <c r="E126" s="22">
        <f>SB!E126+'dot.'!E126+'skol. lėšos'!E126+Lik!E126</f>
        <v>62.1</v>
      </c>
      <c r="F126" s="22">
        <f>SB!F126+'dot.'!F126+'skol. lėšos'!F126+Lik!F126</f>
        <v>41.3</v>
      </c>
      <c r="G126" s="22">
        <f>SB!G126+'dot.'!G126+'skol. lėšos'!G126+Lik!G126</f>
        <v>1.5</v>
      </c>
    </row>
    <row r="127" spans="1:7" ht="12.75">
      <c r="A127" s="12" t="s">
        <v>248</v>
      </c>
      <c r="B127" s="113" t="s">
        <v>88</v>
      </c>
      <c r="C127" s="81"/>
      <c r="D127" s="23">
        <f>SB!D127+'dot.'!D127+'skol. lėšos'!D127+Lik!D127</f>
        <v>36.800000000000004</v>
      </c>
      <c r="E127" s="23">
        <f>SB!E127+'dot.'!E127+'skol. lėšos'!E127+Lik!E127</f>
        <v>36.1</v>
      </c>
      <c r="F127" s="23">
        <f>SB!F127+'dot.'!F127+'skol. lėšos'!F127+Lik!F127</f>
        <v>24.8</v>
      </c>
      <c r="G127" s="23">
        <f>SB!G127+'dot.'!G127+'skol. lėšos'!G127+Lik!G127</f>
        <v>0.7</v>
      </c>
    </row>
    <row r="128" spans="1:7" ht="12.75">
      <c r="A128" s="12" t="s">
        <v>345</v>
      </c>
      <c r="B128" s="83" t="s">
        <v>89</v>
      </c>
      <c r="C128" s="81"/>
      <c r="D128" s="23">
        <f>SB!D128+'dot.'!D128+'skol. lėšos'!D128+Lik!D128</f>
        <v>26.8</v>
      </c>
      <c r="E128" s="23">
        <f>SB!E128+'dot.'!E128+'skol. lėšos'!E128+Lik!E128</f>
        <v>26</v>
      </c>
      <c r="F128" s="23">
        <f>SB!F128+'dot.'!F128+'skol. lėšos'!F128+Lik!F128</f>
        <v>16.5</v>
      </c>
      <c r="G128" s="23">
        <f>SB!G128+'dot.'!G128+'skol. lėšos'!G128+Lik!G128</f>
        <v>0.8</v>
      </c>
    </row>
    <row r="129" spans="1:7" ht="12.75">
      <c r="A129" s="12" t="s">
        <v>345</v>
      </c>
      <c r="B129" s="86" t="s">
        <v>398</v>
      </c>
      <c r="C129" s="170"/>
      <c r="D129" s="23">
        <f>SB!D129+'dot.'!D129+'skol. lėšos'!D129+Lik!D129</f>
        <v>0</v>
      </c>
      <c r="E129" s="23">
        <f>SB!E129+'dot.'!E129+'skol. lėšos'!E129+Lik!E129</f>
        <v>0</v>
      </c>
      <c r="F129" s="23">
        <f>SB!F129+'dot.'!F129+'skol. lėšos'!F129+Lik!F129</f>
        <v>0</v>
      </c>
      <c r="G129" s="23">
        <f>SB!G129+'dot.'!G129+'skol. lėšos'!G129+Lik!G129</f>
        <v>0</v>
      </c>
    </row>
    <row r="130" spans="1:7" ht="25.5">
      <c r="A130" s="15" t="s">
        <v>285</v>
      </c>
      <c r="B130" s="166" t="s">
        <v>183</v>
      </c>
      <c r="C130" s="6" t="s">
        <v>139</v>
      </c>
      <c r="D130" s="22">
        <f>SB!D130+'dot.'!D130+'skol. lėšos'!D130+Lik!D130</f>
        <v>0</v>
      </c>
      <c r="E130" s="22">
        <f>SB!E130+'dot.'!E130+'skol. lėšos'!E130+Lik!E130</f>
        <v>0</v>
      </c>
      <c r="F130" s="22">
        <f>SB!F130+'dot.'!F130+'skol. lėšos'!F130+Lik!F130</f>
        <v>0</v>
      </c>
      <c r="G130" s="22">
        <f>SB!G130+'dot.'!G130+'skol. lėšos'!G130+Lik!G130</f>
        <v>0</v>
      </c>
    </row>
    <row r="131" spans="1:7" ht="12.75">
      <c r="A131" s="18" t="s">
        <v>423</v>
      </c>
      <c r="B131" s="86" t="s">
        <v>424</v>
      </c>
      <c r="C131" s="170"/>
      <c r="D131" s="23">
        <f>SB!D131+'dot.'!D131+'skol. lėšos'!D131+Lik!D131</f>
        <v>0</v>
      </c>
      <c r="E131" s="23">
        <f>SB!E131+'dot.'!E131+'skol. lėšos'!E131+Lik!E131</f>
        <v>0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12.75">
      <c r="A132" s="15" t="s">
        <v>297</v>
      </c>
      <c r="B132" s="6" t="s">
        <v>74</v>
      </c>
      <c r="C132" s="6" t="s">
        <v>134</v>
      </c>
      <c r="D132" s="22">
        <f>SB!D132+'dot.'!D132+'skol. lėšos'!D132+Lik!D132</f>
        <v>1.1</v>
      </c>
      <c r="E132" s="22">
        <f>SB!E132+'dot.'!E132+'skol. lėšos'!E132+Lik!E132</f>
        <v>1.1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347</v>
      </c>
      <c r="B133" s="79" t="s">
        <v>107</v>
      </c>
      <c r="C133" s="6"/>
      <c r="D133" s="23">
        <f>SB!D133+'dot.'!D133+'skol. lėšos'!D133+Lik!D133</f>
        <v>1.1</v>
      </c>
      <c r="E133" s="23">
        <f>SB!E133+'dot.'!E133+'skol. lėšos'!E133+Lik!E133</f>
        <v>1.1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12.75">
      <c r="A134" s="15" t="s">
        <v>46</v>
      </c>
      <c r="B134" s="6" t="s">
        <v>59</v>
      </c>
      <c r="C134" s="6"/>
      <c r="D134" s="22">
        <f>SB!D134+'dot.'!D134+'skol. lėšos'!D134+Lik!D134</f>
        <v>175.99999999999997</v>
      </c>
      <c r="E134" s="22">
        <f>SB!E134+'dot.'!E134+'skol. lėšos'!E134+Lik!E134</f>
        <v>166.7</v>
      </c>
      <c r="F134" s="22">
        <f>SB!F134+'dot.'!F134+'skol. lėšos'!F134+Lik!F134</f>
        <v>86.7</v>
      </c>
      <c r="G134" s="22">
        <f>SB!G134+'dot.'!G134+'skol. lėšos'!G134+Lik!G134</f>
        <v>9.3</v>
      </c>
    </row>
    <row r="135" spans="1:7" ht="38.25">
      <c r="A135" s="11" t="s">
        <v>47</v>
      </c>
      <c r="B135" s="112" t="s">
        <v>104</v>
      </c>
      <c r="C135" s="6" t="s">
        <v>137</v>
      </c>
      <c r="D135" s="22">
        <f>SB!D135+'dot.'!D135+'skol. lėšos'!D135+Lik!D135</f>
        <v>169.79999999999998</v>
      </c>
      <c r="E135" s="22">
        <f>SB!E135+'dot.'!E135+'skol. lėšos'!E135+Lik!E135</f>
        <v>161.79999999999998</v>
      </c>
      <c r="F135" s="22">
        <f>SB!F135+'dot.'!F135+'skol. lėšos'!F135+Lik!F135</f>
        <v>86.7</v>
      </c>
      <c r="G135" s="22">
        <f>SB!G135+'dot.'!G135+'skol. lėšos'!G135+Lik!G135</f>
        <v>8</v>
      </c>
    </row>
    <row r="136" spans="1:7" ht="12.75">
      <c r="A136" s="12" t="s">
        <v>248</v>
      </c>
      <c r="B136" s="113" t="s">
        <v>88</v>
      </c>
      <c r="C136" s="69"/>
      <c r="D136" s="23">
        <f>SB!D136+'dot.'!D136+'skol. lėšos'!D136+Lik!D136</f>
        <v>54.3</v>
      </c>
      <c r="E136" s="23">
        <f>SB!E136+'dot.'!E136+'skol. lėšos'!E136+Lik!E136</f>
        <v>54.3</v>
      </c>
      <c r="F136" s="23">
        <f>SB!F136+'dot.'!F136+'skol. lėšos'!F136+Lik!F136</f>
        <v>38.6</v>
      </c>
      <c r="G136" s="23">
        <f>SB!G136+'dot.'!G136+'skol. lėšos'!G136+Lik!G136</f>
        <v>0</v>
      </c>
    </row>
    <row r="137" spans="1:7" ht="12.75">
      <c r="A137" s="12" t="s">
        <v>345</v>
      </c>
      <c r="B137" s="81" t="s">
        <v>89</v>
      </c>
      <c r="C137" s="69"/>
      <c r="D137" s="23">
        <f>SB!D137+'dot.'!D137+'skol. lėšos'!D137+Lik!D137</f>
        <v>91.6</v>
      </c>
      <c r="E137" s="23">
        <f>SB!E137+'dot.'!E137+'skol. lėšos'!E137+Lik!E137</f>
        <v>83.6</v>
      </c>
      <c r="F137" s="23">
        <f>SB!F137+'dot.'!F137+'skol. lėšos'!F137+Lik!F137</f>
        <v>48.1</v>
      </c>
      <c r="G137" s="23">
        <f>SB!G137+'dot.'!G137+'skol. lėšos'!G137+Lik!G137</f>
        <v>8</v>
      </c>
    </row>
    <row r="138" spans="1:7" ht="12.75">
      <c r="A138" s="12" t="s">
        <v>345</v>
      </c>
      <c r="B138" s="81" t="s">
        <v>398</v>
      </c>
      <c r="C138" s="170"/>
      <c r="D138" s="23">
        <f>SB!D138+'dot.'!D138+'skol. lėšos'!D138+Lik!D138</f>
        <v>0.4</v>
      </c>
      <c r="E138" s="23">
        <f>SB!E138+'dot.'!E138+'skol. lėšos'!E138+Lik!E138</f>
        <v>0.4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12.75">
      <c r="A139" s="134" t="s">
        <v>346</v>
      </c>
      <c r="B139" s="81" t="s">
        <v>91</v>
      </c>
      <c r="C139" s="69"/>
      <c r="D139" s="23">
        <f>SB!D139+'dot.'!D139+'skol. lėšos'!D139+Lik!D139</f>
        <v>23.5</v>
      </c>
      <c r="E139" s="23">
        <f>SB!E139+'dot.'!E139+'skol. lėšos'!E139+Lik!E139</f>
        <v>23.5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25.5">
      <c r="A140" s="151" t="s">
        <v>48</v>
      </c>
      <c r="B140" s="166" t="s">
        <v>183</v>
      </c>
      <c r="C140" s="6" t="s">
        <v>139</v>
      </c>
      <c r="D140" s="22">
        <f>SB!D140+'dot.'!D140+'skol. lėšos'!D140+Lik!D140</f>
        <v>0</v>
      </c>
      <c r="E140" s="22">
        <f>SB!E140+'dot.'!E140+'skol. lėšos'!E140+Lik!E140</f>
        <v>0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8" t="s">
        <v>423</v>
      </c>
      <c r="B141" s="86" t="s">
        <v>424</v>
      </c>
      <c r="C141" s="69"/>
      <c r="D141" s="23">
        <f>SB!D141+'dot.'!D141+'skol. lėšos'!D141+Lik!D141</f>
        <v>0</v>
      </c>
      <c r="E141" s="23">
        <f>SB!E141+'dot.'!E141+'skol. lėšos'!E141+Lik!E141</f>
        <v>0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1" t="s">
        <v>233</v>
      </c>
      <c r="B142" s="7" t="s">
        <v>396</v>
      </c>
      <c r="C142" s="6" t="s">
        <v>35</v>
      </c>
      <c r="D142" s="22">
        <f>SB!D142+'dot.'!D142+'skol. lėšos'!D142+Lik!D142</f>
        <v>2.2</v>
      </c>
      <c r="E142" s="22">
        <f>SB!E142+'dot.'!E142+'skol. lėšos'!E142+Lik!E142</f>
        <v>0.9</v>
      </c>
      <c r="F142" s="22">
        <f>SB!F142+'dot.'!F142+'skol. lėšos'!F142+Lik!F142</f>
        <v>0</v>
      </c>
      <c r="G142" s="22">
        <f>SB!G142+'dot.'!G142+'skol. lėšos'!G142+Lik!G142</f>
        <v>1.3</v>
      </c>
    </row>
    <row r="143" spans="1:7" ht="12.75">
      <c r="A143" s="15"/>
      <c r="B143" s="1" t="s">
        <v>457</v>
      </c>
      <c r="C143" s="85"/>
      <c r="D143" s="23">
        <f>SB!D143+'dot.'!D143+'skol. lėšos'!D143+Lik!D143</f>
        <v>2.2</v>
      </c>
      <c r="E143" s="23">
        <f>SB!E143+'dot.'!E143+'skol. lėšos'!E143+Lik!E143</f>
        <v>0.9</v>
      </c>
      <c r="F143" s="23">
        <f>SB!F143+'dot.'!F143+'skol. lėšos'!F143+Lik!F143</f>
        <v>0</v>
      </c>
      <c r="G143" s="23">
        <f>SB!G143+'dot.'!G143+'skol. lėšos'!G143+Lik!G143</f>
        <v>1.3</v>
      </c>
    </row>
    <row r="144" spans="1:7" ht="12.75">
      <c r="A144" s="15" t="s">
        <v>234</v>
      </c>
      <c r="B144" s="85" t="s">
        <v>74</v>
      </c>
      <c r="C144" s="85" t="s">
        <v>134</v>
      </c>
      <c r="D144" s="22">
        <f>SB!D144+'dot.'!D144+'skol. lėšos'!D144+Lik!D144</f>
        <v>4</v>
      </c>
      <c r="E144" s="22">
        <f>SB!E144+'dot.'!E144+'skol. lėšos'!E144+Lik!E144</f>
        <v>4</v>
      </c>
      <c r="F144" s="22">
        <f>SB!F144+'dot.'!F144+'skol. lėšos'!F144+Lik!F144</f>
        <v>0</v>
      </c>
      <c r="G144" s="22">
        <f>SB!G144+'dot.'!G144+'skol. lėšos'!G144+Lik!G144</f>
        <v>0</v>
      </c>
    </row>
    <row r="145" spans="1:7" ht="12.75">
      <c r="A145" s="18" t="s">
        <v>347</v>
      </c>
      <c r="B145" s="79" t="s">
        <v>107</v>
      </c>
      <c r="C145" s="6"/>
      <c r="D145" s="23">
        <f>SB!D145+'dot.'!D145+'skol. lėšos'!D145+Lik!D145</f>
        <v>4</v>
      </c>
      <c r="E145" s="23">
        <f>SB!E145+'dot.'!E145+'skol. lėšos'!E145+Lik!E145</f>
        <v>4</v>
      </c>
      <c r="F145" s="23">
        <f>SB!F145+'dot.'!F145+'skol. lėšos'!F145+Lik!F145</f>
        <v>0</v>
      </c>
      <c r="G145" s="23">
        <f>SB!G145+'dot.'!G145+'skol. lėšos'!G145+Lik!G145</f>
        <v>0</v>
      </c>
    </row>
    <row r="146" spans="1:7" ht="12.75">
      <c r="A146" s="15" t="s">
        <v>49</v>
      </c>
      <c r="B146" s="6" t="s">
        <v>6</v>
      </c>
      <c r="C146" s="6"/>
      <c r="D146" s="22">
        <f>SB!D146+'dot.'!D146+'skol. lėšos'!D146+Lik!D146</f>
        <v>93.92</v>
      </c>
      <c r="E146" s="22">
        <f>SB!E146+'dot.'!E146+'skol. lėšos'!E146+Lik!E146</f>
        <v>93.92</v>
      </c>
      <c r="F146" s="22">
        <f>SB!F146+'dot.'!F146+'skol. lėšos'!F146+Lik!F146</f>
        <v>47.5</v>
      </c>
      <c r="G146" s="22">
        <f>SB!G146+'dot.'!G146+'skol. lėšos'!G146+Lik!G146</f>
        <v>0</v>
      </c>
    </row>
    <row r="147" spans="1:7" ht="12.75">
      <c r="A147" s="15" t="s">
        <v>51</v>
      </c>
      <c r="B147" s="7" t="s">
        <v>101</v>
      </c>
      <c r="C147" s="6" t="s">
        <v>133</v>
      </c>
      <c r="D147" s="22">
        <f>SB!D147+'dot.'!D147+'skol. lėšos'!D147+Lik!D147</f>
        <v>1</v>
      </c>
      <c r="E147" s="22">
        <f>SB!E147+'dot.'!E147+'skol. lėšos'!E147+Lik!E147</f>
        <v>1</v>
      </c>
      <c r="F147" s="22">
        <f>SB!F147+'dot.'!F147+'skol. lėšos'!F147+Lik!F147</f>
        <v>0</v>
      </c>
      <c r="G147" s="22">
        <f>SB!G147+'dot.'!G147+'skol. lėšos'!G147+Lik!G147</f>
        <v>0</v>
      </c>
    </row>
    <row r="148" spans="1:7" ht="12.75">
      <c r="A148" s="12" t="s">
        <v>344</v>
      </c>
      <c r="B148" s="113" t="s">
        <v>90</v>
      </c>
      <c r="C148" s="90"/>
      <c r="D148" s="23">
        <f>SB!D148+'dot.'!D148+'skol. lėšos'!D148+Lik!D148</f>
        <v>0</v>
      </c>
      <c r="E148" s="23">
        <f>SB!E148+'dot.'!E148+'skol. lėšos'!E148+Lik!E148</f>
        <v>0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12.75">
      <c r="A149" s="12" t="s">
        <v>343</v>
      </c>
      <c r="B149" s="25" t="s">
        <v>117</v>
      </c>
      <c r="C149" s="91"/>
      <c r="D149" s="23">
        <f>SB!D149+'dot.'!D149+'skol. lėšos'!D149+Lik!D149</f>
        <v>1</v>
      </c>
      <c r="E149" s="23">
        <f>SB!E149+'dot.'!E149+'skol. lėšos'!E149+Lik!E149</f>
        <v>1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38.25">
      <c r="A150" s="11" t="s">
        <v>52</v>
      </c>
      <c r="B150" s="112" t="s">
        <v>104</v>
      </c>
      <c r="C150" s="6" t="s">
        <v>137</v>
      </c>
      <c r="D150" s="161">
        <f>SB!D150+'dot.'!D150+'skol. lėšos'!D150+Lik!D150</f>
        <v>89.92</v>
      </c>
      <c r="E150" s="161">
        <f>SB!E150+'dot.'!E150+'skol. lėšos'!E150+Lik!E150</f>
        <v>89.92</v>
      </c>
      <c r="F150" s="22">
        <f>SB!F150+'dot.'!F150+'skol. lėšos'!F150+Lik!F150</f>
        <v>47.5</v>
      </c>
      <c r="G150" s="22">
        <f>SB!G150+'dot.'!G150+'skol. lėšos'!G150+Lik!G150</f>
        <v>0</v>
      </c>
    </row>
    <row r="151" spans="1:7" ht="12.75">
      <c r="A151" s="12" t="s">
        <v>248</v>
      </c>
      <c r="B151" s="113" t="s">
        <v>88</v>
      </c>
      <c r="C151" s="69"/>
      <c r="D151" s="163">
        <f>SB!D151+'dot.'!D151+'skol. lėšos'!D151+Lik!D151</f>
        <v>57.7</v>
      </c>
      <c r="E151" s="163">
        <f>SB!E151+'dot.'!E151+'skol. lėšos'!E151+Lik!E151</f>
        <v>57.7</v>
      </c>
      <c r="F151" s="23">
        <f>SB!F151+'dot.'!F151+'skol. lėšos'!F151+Lik!F151</f>
        <v>37</v>
      </c>
      <c r="G151" s="23">
        <f>SB!G151+'dot.'!G151+'skol. lėšos'!G151+Lik!G151</f>
        <v>0</v>
      </c>
    </row>
    <row r="152" spans="1:7" ht="12.75">
      <c r="A152" s="12" t="s">
        <v>345</v>
      </c>
      <c r="B152" s="81" t="s">
        <v>89</v>
      </c>
      <c r="C152" s="69"/>
      <c r="D152" s="23">
        <f>SB!D152+'dot.'!D152+'skol. lėšos'!D152+Lik!D152</f>
        <v>32.22</v>
      </c>
      <c r="E152" s="23">
        <f>SB!E152+'dot.'!E152+'skol. lėšos'!E152+Lik!E152</f>
        <v>32.22</v>
      </c>
      <c r="F152" s="23">
        <f>SB!F152+'dot.'!F152+'skol. lėšos'!F152+Lik!F152</f>
        <v>10.5</v>
      </c>
      <c r="G152" s="23">
        <f>SB!G152+'dot.'!G152+'skol. lėšos'!G152+Lik!G152</f>
        <v>0</v>
      </c>
    </row>
    <row r="153" spans="1:7" ht="12.75">
      <c r="A153" s="12" t="s">
        <v>345</v>
      </c>
      <c r="B153" s="81" t="s">
        <v>398</v>
      </c>
      <c r="C153" s="170"/>
      <c r="D153" s="23">
        <f>SB!D153+'dot.'!D153+'skol. lėšos'!D153+Lik!D153</f>
        <v>0</v>
      </c>
      <c r="E153" s="23">
        <f>SB!E153+'dot.'!E153+'skol. lėšos'!E153+Lik!E153</f>
        <v>0</v>
      </c>
      <c r="F153" s="23">
        <f>SB!F153+'dot.'!F153+'skol. lėšos'!F153+Lik!F153</f>
        <v>0</v>
      </c>
      <c r="G153" s="23">
        <f>SB!G153+'dot.'!G153+'skol. lėšos'!G153+Lik!G153</f>
        <v>0</v>
      </c>
    </row>
    <row r="154" spans="1:7" ht="25.5">
      <c r="A154" s="15" t="s">
        <v>53</v>
      </c>
      <c r="B154" s="166" t="s">
        <v>183</v>
      </c>
      <c r="C154" s="171"/>
      <c r="D154" s="96">
        <f>SB!D154+'dot.'!D154+'skol. lėšos'!D154+Lik!D154</f>
        <v>0</v>
      </c>
      <c r="E154" s="96">
        <f>SB!E154+'dot.'!E154+'skol. lėšos'!E154+Lik!E154</f>
        <v>0</v>
      </c>
      <c r="F154" s="96">
        <f>SB!F154+'dot.'!F154+'skol. lėšos'!F154+Lik!F154</f>
        <v>0</v>
      </c>
      <c r="G154" s="96">
        <f>SB!G154+'dot.'!G154+'skol. lėšos'!G154+Lik!G154</f>
        <v>0</v>
      </c>
    </row>
    <row r="155" spans="1:7" ht="12.75">
      <c r="A155" s="18" t="s">
        <v>423</v>
      </c>
      <c r="B155" s="86" t="s">
        <v>424</v>
      </c>
      <c r="C155" s="170"/>
      <c r="D155" s="23">
        <f>SB!D155+'dot.'!D155+'skol. lėšos'!D155+Lik!D155</f>
        <v>0</v>
      </c>
      <c r="E155" s="23">
        <f>SB!E155+'dot.'!E155+'skol. lėšos'!E155+Lik!E155</f>
        <v>0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5" customHeight="1">
      <c r="A156" s="15" t="s">
        <v>197</v>
      </c>
      <c r="B156" s="6" t="s">
        <v>74</v>
      </c>
      <c r="C156" s="6" t="s">
        <v>134</v>
      </c>
      <c r="D156" s="22">
        <f>SB!D156+'dot.'!D156+'skol. lėšos'!D156+Lik!D156</f>
        <v>3</v>
      </c>
      <c r="E156" s="22">
        <f>SB!E156+'dot.'!E156+'skol. lėšos'!E156+Lik!E156</f>
        <v>3</v>
      </c>
      <c r="F156" s="22">
        <f>SB!F156+'dot.'!F156+'skol. lėšos'!F156+Lik!F156</f>
        <v>0</v>
      </c>
      <c r="G156" s="22">
        <f>SB!G156+'dot.'!G156+'skol. lėšos'!G156+Lik!G156</f>
        <v>0</v>
      </c>
    </row>
    <row r="157" spans="1:7" ht="12.75">
      <c r="A157" s="12" t="s">
        <v>347</v>
      </c>
      <c r="B157" s="79" t="s">
        <v>107</v>
      </c>
      <c r="C157" s="92"/>
      <c r="D157" s="23">
        <f>SB!D157+'dot.'!D157+'skol. lėšos'!D157+Lik!D157</f>
        <v>3</v>
      </c>
      <c r="E157" s="23">
        <f>SB!E157+'dot.'!E157+'skol. lėšos'!E157+Lik!E157</f>
        <v>3</v>
      </c>
      <c r="F157" s="23">
        <f>SB!F157+'dot.'!F157+'skol. lėšos'!F157+Lik!F157</f>
        <v>0</v>
      </c>
      <c r="G157" s="23">
        <f>SB!G157+'dot.'!G157+'skol. lėšos'!G157+Lik!G157</f>
        <v>0</v>
      </c>
    </row>
    <row r="158" spans="1:7" ht="12.75">
      <c r="A158" s="12" t="s">
        <v>54</v>
      </c>
      <c r="B158" s="6" t="s">
        <v>7</v>
      </c>
      <c r="C158" s="6"/>
      <c r="D158" s="161">
        <f>SB!D158+'dot.'!D156+'skol. lėšos'!D158+Lik!D158</f>
        <v>117.673</v>
      </c>
      <c r="E158" s="161">
        <f>SB!E158+'dot.'!E156+'skol. lėšos'!E158+Lik!E158</f>
        <v>111.17299999999999</v>
      </c>
      <c r="F158" s="161">
        <f>SB!F158+'dot.'!F156+'skol. lėšos'!F158+Lik!F158</f>
        <v>61.6</v>
      </c>
      <c r="G158" s="161">
        <f>SB!G158+'dot.'!G156+'skol. lėšos'!G158+Lik!G158</f>
        <v>6.5</v>
      </c>
    </row>
    <row r="159" spans="1:7" ht="12.75">
      <c r="A159" s="11" t="s">
        <v>56</v>
      </c>
      <c r="B159" s="7" t="s">
        <v>101</v>
      </c>
      <c r="C159" s="14" t="s">
        <v>133</v>
      </c>
      <c r="D159" s="161">
        <f>SB!D159+'dot.'!D159+'skol. lėšos'!D159+Lik!D159</f>
        <v>5.1</v>
      </c>
      <c r="E159" s="161">
        <f>SB!E159+'dot.'!E159+'skol. lėšos'!E159+Lik!E159</f>
        <v>4.1</v>
      </c>
      <c r="F159" s="161">
        <f>SB!F159+'dot.'!F159+'skol. lėšos'!F159+Lik!F159</f>
        <v>0</v>
      </c>
      <c r="G159" s="161">
        <f>SB!G159+'dot.'!G159+'skol. lėšos'!G159+Lik!G159</f>
        <v>1</v>
      </c>
    </row>
    <row r="160" spans="1:7" ht="12.75">
      <c r="A160" s="12" t="s">
        <v>344</v>
      </c>
      <c r="B160" s="122" t="s">
        <v>90</v>
      </c>
      <c r="C160" s="14"/>
      <c r="D160" s="180">
        <f>SB!D160+'dot.'!D160+'skol. lėšos'!D160+Lik!D160</f>
        <v>0.1</v>
      </c>
      <c r="E160" s="163">
        <f>SB!E160+'dot.'!E160+'skol. lėšos'!E160+Lik!E160</f>
        <v>0.1</v>
      </c>
      <c r="F160" s="163">
        <f>SB!F160+'dot.'!F160+'skol. lėšos'!F160+Lik!F160</f>
        <v>0</v>
      </c>
      <c r="G160" s="163">
        <f>SB!G160+'dot.'!G160+'skol. lėšos'!G160+Lik!G160</f>
        <v>0</v>
      </c>
    </row>
    <row r="161" spans="1:7" ht="15" customHeight="1">
      <c r="A161" s="12" t="s">
        <v>343</v>
      </c>
      <c r="B161" s="188" t="s">
        <v>144</v>
      </c>
      <c r="C161" s="92"/>
      <c r="D161" s="180">
        <f>SB!D161+'dot.'!D161+'skol. lėšos'!D161+Lik!D161</f>
        <v>5</v>
      </c>
      <c r="E161" s="163">
        <f>SB!E161+'dot.'!E161+'skol. lėšos'!E161+Lik!E161</f>
        <v>4</v>
      </c>
      <c r="F161" s="163">
        <f>SB!F161+'dot.'!F161+'skol. lėšos'!F161+Lik!F161</f>
        <v>0</v>
      </c>
      <c r="G161" s="163">
        <f>SB!G161+'dot.'!G161+'skol. lėšos'!G161+Lik!G161</f>
        <v>1</v>
      </c>
    </row>
    <row r="162" spans="1:7" ht="38.25">
      <c r="A162" s="11" t="s">
        <v>57</v>
      </c>
      <c r="B162" s="112" t="s">
        <v>104</v>
      </c>
      <c r="C162" s="85" t="s">
        <v>137</v>
      </c>
      <c r="D162" s="161">
        <f>SB!D162+'dot.'!D162+'skol. lėšos'!D162+Lik!D163</f>
        <v>110.873</v>
      </c>
      <c r="E162" s="161">
        <f>SB!E162+'dot.'!E162+'skol. lėšos'!E162+Lik!E163</f>
        <v>105.37299999999999</v>
      </c>
      <c r="F162" s="22">
        <f>SB!F162+'dot.'!F162+'skol. lėšos'!F162+Lik!F163</f>
        <v>61.6</v>
      </c>
      <c r="G162" s="22">
        <f>SB!G162+'dot.'!G162+'skol. lėšos'!G162+Lik!G163</f>
        <v>5.5</v>
      </c>
    </row>
    <row r="163" spans="1:7" ht="12.75">
      <c r="A163" s="12" t="s">
        <v>248</v>
      </c>
      <c r="B163" s="122" t="s">
        <v>88</v>
      </c>
      <c r="C163" s="86"/>
      <c r="D163" s="23">
        <f>SB!D163+'dot.'!D163+'skol. lėšos'!D163+Lik!D164</f>
        <v>69</v>
      </c>
      <c r="E163" s="23">
        <f>SB!E163+'dot.'!E163+'skol. lėšos'!E163+Lik!E164</f>
        <v>68.3</v>
      </c>
      <c r="F163" s="23">
        <f>SB!F163+'dot.'!F163+'skol. lėšos'!F163+Lik!F164</f>
        <v>45.4</v>
      </c>
      <c r="G163" s="23">
        <f>SB!G163+'dot.'!G163+'skol. lėšos'!G163+Lik!G164</f>
        <v>0.7</v>
      </c>
    </row>
    <row r="164" spans="1:7" ht="12.75">
      <c r="A164" s="12" t="s">
        <v>345</v>
      </c>
      <c r="B164" s="104" t="s">
        <v>89</v>
      </c>
      <c r="C164" s="86"/>
      <c r="D164" s="163">
        <f>SB!D164+'dot.'!D164+'skol. lėšos'!D164+Lik!D165</f>
        <v>28.873</v>
      </c>
      <c r="E164" s="163">
        <f>SB!E164+'dot.'!E164+'skol. lėšos'!E164+Lik!E165</f>
        <v>24.073</v>
      </c>
      <c r="F164" s="23">
        <f>SB!F164+'dot.'!F164+'skol. lėšos'!F164+Lik!F165</f>
        <v>10.8</v>
      </c>
      <c r="G164" s="23">
        <f>SB!G164+'dot.'!G164+'skol. lėšos'!G164+Lik!G165</f>
        <v>4.8</v>
      </c>
    </row>
    <row r="165" spans="1:7" ht="12.75">
      <c r="A165" s="12" t="s">
        <v>345</v>
      </c>
      <c r="B165" s="104" t="s">
        <v>398</v>
      </c>
      <c r="C165" s="171"/>
      <c r="D165" s="23">
        <f>SB!D165+'dot.'!D165+'skol. lėšos'!D165+Lik!D166</f>
        <v>0</v>
      </c>
      <c r="E165" s="23">
        <f>SB!E165+'dot.'!E165+'skol. lėšos'!E165+Lik!E166</f>
        <v>0</v>
      </c>
      <c r="F165" s="23">
        <f>SB!F165+'dot.'!F165+'skol. lėšos'!F165+Lik!F166</f>
        <v>0</v>
      </c>
      <c r="G165" s="23">
        <f>SB!G165+'dot.'!G165+'skol. lėšos'!G165+Lik!G166</f>
        <v>0</v>
      </c>
    </row>
    <row r="166" spans="1:7" ht="12.75">
      <c r="A166" s="17" t="s">
        <v>156</v>
      </c>
      <c r="B166" s="104" t="s">
        <v>165</v>
      </c>
      <c r="C166" s="171"/>
      <c r="D166" s="23">
        <f>SB!D166+'dot.'!D166+'skol. lėšos'!D166+Lik!D167</f>
        <v>13</v>
      </c>
      <c r="E166" s="23">
        <f>SB!E166+'dot.'!E166+'skol. lėšos'!E166+Lik!E167</f>
        <v>13</v>
      </c>
      <c r="F166" s="23">
        <f>SB!F166+'dot.'!F166+'skol. lėšos'!F166+Lik!F167</f>
        <v>5.4</v>
      </c>
      <c r="G166" s="23">
        <f>SB!G166+'dot.'!G166+'skol. lėšos'!G166+Lik!G167</f>
        <v>0</v>
      </c>
    </row>
    <row r="167" spans="1:7" ht="25.5">
      <c r="A167" s="11" t="s">
        <v>198</v>
      </c>
      <c r="B167" s="166" t="s">
        <v>183</v>
      </c>
      <c r="C167" s="172" t="s">
        <v>139</v>
      </c>
      <c r="D167" s="96">
        <f>SB!D167+'dot.'!D167+'skol. lėšos'!D167+Lik!D168</f>
        <v>0</v>
      </c>
      <c r="E167" s="96">
        <f>SB!E167+'dot.'!E167+'skol. lėšos'!E167+Lik!E168</f>
        <v>0</v>
      </c>
      <c r="F167" s="96">
        <f>SB!F167+'dot.'!F167+'skol. lėšos'!F167+Lik!F168</f>
        <v>0</v>
      </c>
      <c r="G167" s="96">
        <f>SB!G167+'dot.'!G167+'skol. lėšos'!G167+Lik!G168</f>
        <v>0</v>
      </c>
    </row>
    <row r="168" spans="1:7" ht="12.75">
      <c r="A168" s="18" t="s">
        <v>423</v>
      </c>
      <c r="B168" s="86" t="s">
        <v>424</v>
      </c>
      <c r="C168" s="170"/>
      <c r="D168" s="8">
        <f>SB!D168+'dot.'!D168+'skol. lėšos'!D168+Lik!D169</f>
        <v>0</v>
      </c>
      <c r="E168" s="8">
        <f>SB!E168+'dot.'!E168+'skol. lėšos'!E168+Lik!E169</f>
        <v>0</v>
      </c>
      <c r="F168" s="8">
        <f>SB!F168+'dot.'!F168+'skol. lėšos'!F168+Lik!F169</f>
        <v>0</v>
      </c>
      <c r="G168" s="8">
        <f>SB!G168+'dot.'!G168+'skol. lėšos'!G168+Lik!G169</f>
        <v>0</v>
      </c>
    </row>
    <row r="169" spans="1:7" ht="13.5" customHeight="1">
      <c r="A169" s="11" t="s">
        <v>199</v>
      </c>
      <c r="B169" s="6" t="s">
        <v>74</v>
      </c>
      <c r="C169" s="6" t="s">
        <v>134</v>
      </c>
      <c r="D169" s="22">
        <f>SB!D169+'dot.'!D169+'skol. lėšos'!D169+Lik!D170</f>
        <v>1.7</v>
      </c>
      <c r="E169" s="22">
        <f>SB!E169+'dot.'!E169+'skol. lėšos'!E169+Lik!E170</f>
        <v>1.7</v>
      </c>
      <c r="F169" s="22">
        <f>SB!F169+'dot.'!F169+'skol. lėšos'!F169+Lik!F170</f>
        <v>0</v>
      </c>
      <c r="G169" s="22">
        <f>SB!G169+'dot.'!G169+'skol. lėšos'!G169+Lik!G170</f>
        <v>0</v>
      </c>
    </row>
    <row r="170" spans="1:7" ht="13.5" customHeight="1">
      <c r="A170" s="12" t="s">
        <v>347</v>
      </c>
      <c r="B170" s="79" t="s">
        <v>107</v>
      </c>
      <c r="C170" s="6"/>
      <c r="D170" s="22">
        <f>SB!D170+'dot.'!D170+'skol. lėšos'!D170+Lik!D171</f>
        <v>1.7</v>
      </c>
      <c r="E170" s="22">
        <f>SB!E170+'dot.'!E170+'skol. lėšos'!E170+Lik!E171</f>
        <v>1.7</v>
      </c>
      <c r="F170" s="22">
        <f>SB!F170+'dot.'!F170+'skol. lėšos'!F170+Lik!F171</f>
        <v>0</v>
      </c>
      <c r="G170" s="22">
        <f>SB!G170+'dot.'!G170+'skol. lėšos'!G170+Lik!G171</f>
        <v>0</v>
      </c>
    </row>
    <row r="171" spans="1:7" ht="12.75">
      <c r="A171" s="84" t="s">
        <v>58</v>
      </c>
      <c r="B171" s="6" t="s">
        <v>417</v>
      </c>
      <c r="C171" s="86"/>
      <c r="D171" s="161">
        <f>SB!D171+'dot.'!D171+'skol. lėšos'!D171+Lik!D172</f>
        <v>502.99299999999994</v>
      </c>
      <c r="E171" s="161">
        <f>SB!E171+'dot.'!E171+'skol. lėšos'!E171+Lik!E172</f>
        <v>484.99299999999994</v>
      </c>
      <c r="F171" s="22">
        <f>SB!F171+'dot.'!F171+'skol. lėšos'!F171+Lik!F172</f>
        <v>265.5</v>
      </c>
      <c r="G171" s="22">
        <f>SB!G171+'dot.'!G171+'skol. lėšos'!G171+Lik!G172</f>
        <v>18.000000000000004</v>
      </c>
    </row>
    <row r="172" spans="1:7" ht="16.5" customHeight="1">
      <c r="A172" s="11" t="s">
        <v>60</v>
      </c>
      <c r="B172" s="7" t="s">
        <v>101</v>
      </c>
      <c r="C172" s="6" t="s">
        <v>133</v>
      </c>
      <c r="D172" s="161">
        <f>SB!D172+'dot.'!D172+'skol. lėšos'!D172+Lik!D173</f>
        <v>9.2</v>
      </c>
      <c r="E172" s="161">
        <f>SB!E172+'dot.'!E172+'skol. lėšos'!E172+Lik!E173</f>
        <v>8.2</v>
      </c>
      <c r="F172" s="22">
        <f>SB!F172+'dot.'!F172+'skol. lėšos'!F172+Lik!F173</f>
        <v>0</v>
      </c>
      <c r="G172" s="22">
        <f>SB!G172+'dot.'!G172+'skol. lėšos'!G172+Lik!G173</f>
        <v>1</v>
      </c>
    </row>
    <row r="173" spans="1:7" ht="12.75">
      <c r="A173" s="12" t="s">
        <v>344</v>
      </c>
      <c r="B173" s="81" t="s">
        <v>90</v>
      </c>
      <c r="C173" s="81"/>
      <c r="D173" s="23">
        <f>SB!D173+'dot.'!D173+'skol. lėšos'!D173+Lik!D174</f>
        <v>1.5</v>
      </c>
      <c r="E173" s="23">
        <f>SB!E173+'dot.'!E173+'skol. lėšos'!E173+Lik!E174</f>
        <v>1.5</v>
      </c>
      <c r="F173" s="23">
        <f>SB!F173+'dot.'!F173+'skol. lėšos'!F173+Lik!F174</f>
        <v>0</v>
      </c>
      <c r="G173" s="23">
        <f>SB!G173+'dot.'!G173+'skol. lėšos'!G173+Lik!G174</f>
        <v>0</v>
      </c>
    </row>
    <row r="174" spans="1:7" ht="12.75">
      <c r="A174" s="12" t="s">
        <v>343</v>
      </c>
      <c r="B174" s="81" t="s">
        <v>117</v>
      </c>
      <c r="C174" s="79"/>
      <c r="D174" s="23">
        <f>SB!D174+'dot.'!D174+'skol. lėšos'!D174+Lik!D175</f>
        <v>7.7</v>
      </c>
      <c r="E174" s="23">
        <f>SB!E174+'dot.'!E174+'skol. lėšos'!E174+Lik!E175</f>
        <v>6.7</v>
      </c>
      <c r="F174" s="23">
        <f>SB!F174+'dot.'!F174+'skol. lėšos'!F174+Lik!F175</f>
        <v>0</v>
      </c>
      <c r="G174" s="23">
        <f>SB!G174+'dot.'!G174+'skol. lėšos'!G174+Lik!G175</f>
        <v>1</v>
      </c>
    </row>
    <row r="175" spans="1:7" ht="38.25" customHeight="1">
      <c r="A175" s="16" t="s">
        <v>61</v>
      </c>
      <c r="B175" s="112" t="s">
        <v>104</v>
      </c>
      <c r="C175" s="14" t="s">
        <v>137</v>
      </c>
      <c r="D175" s="161">
        <f>SB!D175+'dot.'!D175+'skol. lėšos'!D175+Lik!D176</f>
        <v>480.893</v>
      </c>
      <c r="E175" s="161">
        <f>SB!E175+'dot.'!E175+'skol. lėšos'!E175+Lik!E176</f>
        <v>465.193</v>
      </c>
      <c r="F175" s="161">
        <f>SB!F175+'dot.'!F175+'skol. lėšos'!F175+Lik!F176</f>
        <v>265.5</v>
      </c>
      <c r="G175" s="161">
        <f>SB!G175+'dot.'!G175+'skol. lėšos'!G175+Lik!G176</f>
        <v>15.700000000000001</v>
      </c>
    </row>
    <row r="176" spans="1:7" ht="14.25" customHeight="1">
      <c r="A176" s="17" t="s">
        <v>248</v>
      </c>
      <c r="B176" s="113" t="s">
        <v>88</v>
      </c>
      <c r="C176" s="193"/>
      <c r="D176" s="23">
        <f>SB!D176+'dot.'!D176+'skol. lėšos'!D176+Lik!D177</f>
        <v>253.20000000000002</v>
      </c>
      <c r="E176" s="23">
        <f>SB!E176+'dot.'!E176+'skol. lėšos'!E176+Lik!E177</f>
        <v>251.10000000000002</v>
      </c>
      <c r="F176" s="23">
        <f>SB!F176+'dot.'!F176+'skol. lėšos'!F176+Lik!F177</f>
        <v>169.20000000000002</v>
      </c>
      <c r="G176" s="23">
        <f>SB!G176+'dot.'!G176+'skol. lėšos'!G176+Lik!G177</f>
        <v>2.0999999999999996</v>
      </c>
    </row>
    <row r="177" spans="1:12" ht="12.75">
      <c r="A177" s="17" t="s">
        <v>345</v>
      </c>
      <c r="B177" s="81" t="s">
        <v>89</v>
      </c>
      <c r="C177" s="194"/>
      <c r="D177" s="163">
        <f>SB!D177+'dot.'!D177+'skol. lėšos'!D177+Lik!D178</f>
        <v>190.79299999999998</v>
      </c>
      <c r="E177" s="163">
        <f>SB!E177+'dot.'!E177+'skol. lėšos'!E177+Lik!E178</f>
        <v>177.19299999999998</v>
      </c>
      <c r="F177" s="23">
        <f>SB!F177+'dot.'!F177+'skol. lėšos'!F177+Lik!F178</f>
        <v>90.89999999999999</v>
      </c>
      <c r="G177" s="23">
        <f>SB!G177+'dot.'!G177+'skol. lėšos'!G177+Lik!G178</f>
        <v>13.600000000000001</v>
      </c>
      <c r="L177" s="2" t="s">
        <v>92</v>
      </c>
    </row>
    <row r="178" spans="1:7" ht="12.75">
      <c r="A178" s="17" t="s">
        <v>345</v>
      </c>
      <c r="B178" s="81" t="s">
        <v>398</v>
      </c>
      <c r="C178" s="194"/>
      <c r="D178" s="23">
        <f>SB!D178+'dot.'!D178+'skol. lėšos'!D178+Lik!D179</f>
        <v>0.4</v>
      </c>
      <c r="E178" s="23">
        <f>SB!E178+'dot.'!E178+'skol. lėšos'!E178+Lik!E179</f>
        <v>0.4</v>
      </c>
      <c r="F178" s="23">
        <f>SB!F178+'dot.'!F178+'skol. lėšos'!F178+Lik!F179</f>
        <v>0</v>
      </c>
      <c r="G178" s="23">
        <f>SB!G178+'dot.'!G178+'skol. lėšos'!G178+Lik!G179</f>
        <v>0</v>
      </c>
    </row>
    <row r="179" spans="1:7" ht="15" customHeight="1">
      <c r="A179" s="17" t="s">
        <v>346</v>
      </c>
      <c r="B179" s="81" t="s">
        <v>91</v>
      </c>
      <c r="C179" s="78"/>
      <c r="D179" s="283">
        <f>SB!D179+'dot.'!D179+'skol. lėšos'!D179+Lik!D180</f>
        <v>23.5</v>
      </c>
      <c r="E179" s="8">
        <f>SB!E179+'dot.'!E179+'skol. lėšos'!E179+Lik!E180</f>
        <v>23.5</v>
      </c>
      <c r="F179" s="8">
        <f>SB!F179+'dot.'!F179+'skol. lėšos'!F179+Lik!F180</f>
        <v>0</v>
      </c>
      <c r="G179" s="8">
        <f>SB!G179+'dot.'!G179+'skol. lėšos'!G179+Lik!G180</f>
        <v>0</v>
      </c>
    </row>
    <row r="180" spans="1:7" ht="15" customHeight="1">
      <c r="A180" s="189" t="s">
        <v>156</v>
      </c>
      <c r="B180" s="83" t="s">
        <v>165</v>
      </c>
      <c r="C180" s="197"/>
      <c r="D180" s="8">
        <f>SB!D180+'dot.'!D180+'skol. lėšos'!D180+Lik!D181</f>
        <v>13</v>
      </c>
      <c r="E180" s="8">
        <f>SB!E180+'dot.'!E180+'skol. lėšos'!E180+Lik!E181</f>
        <v>13</v>
      </c>
      <c r="F180" s="8">
        <f>SB!F180+'dot.'!F180+'skol. lėšos'!F180+Lik!F181</f>
        <v>5.4</v>
      </c>
      <c r="G180" s="8">
        <f>SB!G180+'dot.'!G180+'skol. lėšos'!G180+Lik!G181</f>
        <v>0</v>
      </c>
    </row>
    <row r="181" spans="1:7" ht="25.5">
      <c r="A181" s="11" t="s">
        <v>201</v>
      </c>
      <c r="B181" s="167" t="s">
        <v>183</v>
      </c>
      <c r="C181" s="6"/>
      <c r="D181" s="96">
        <f>SB!D181+'dot.'!D181+'skol. lėšos'!D181+Lik!D182</f>
        <v>0</v>
      </c>
      <c r="E181" s="96">
        <f>SB!E181+'dot.'!E181+'skol. lėšos'!E181+Lik!E182</f>
        <v>0</v>
      </c>
      <c r="F181" s="96">
        <f>SB!F181+'dot.'!F181+'skol. lėšos'!F181+Lik!F182</f>
        <v>0</v>
      </c>
      <c r="G181" s="96">
        <f>SB!G181+'dot.'!G181+'skol. lėšos'!G181+Lik!G182</f>
        <v>0</v>
      </c>
    </row>
    <row r="182" spans="1:7" ht="12.75">
      <c r="A182" s="12"/>
      <c r="B182" s="86" t="s">
        <v>424</v>
      </c>
      <c r="C182" s="92"/>
      <c r="D182" s="23">
        <f>SB!D182+'dot.'!D182+'skol. lėšos'!D182+Lik!D183</f>
        <v>0</v>
      </c>
      <c r="E182" s="23">
        <f>SB!E182+'dot.'!E182+'skol. lėšos'!E182+Lik!E183</f>
        <v>0</v>
      </c>
      <c r="F182" s="23">
        <f>SB!F182+'dot.'!F182+'skol. lėšos'!F182+Lik!F183</f>
        <v>0</v>
      </c>
      <c r="G182" s="23">
        <f>SB!G182+'dot.'!G182+'skol. lėšos'!G182+Lik!G183</f>
        <v>0</v>
      </c>
    </row>
    <row r="183" spans="1:7" ht="12.75">
      <c r="A183" s="11" t="s">
        <v>203</v>
      </c>
      <c r="B183" s="92" t="s">
        <v>74</v>
      </c>
      <c r="C183" s="73" t="s">
        <v>134</v>
      </c>
      <c r="D183" s="22">
        <f>SB!D183+'dot.'!D183+'skol. lėšos'!D183+Lik!D184</f>
        <v>10.7</v>
      </c>
      <c r="E183" s="22">
        <f>SB!E183+'dot.'!E183+'skol. lėšos'!E183+Lik!E184</f>
        <v>10.7</v>
      </c>
      <c r="F183" s="22">
        <f>SB!F183+'dot.'!F183+'skol. lėšos'!F183+Lik!F184</f>
        <v>0</v>
      </c>
      <c r="G183" s="22">
        <f>SB!G183+'dot.'!G183+'skol. lėšos'!G183+Lik!G184</f>
        <v>0</v>
      </c>
    </row>
    <row r="184" spans="1:7" ht="12.75">
      <c r="A184" s="12" t="s">
        <v>347</v>
      </c>
      <c r="B184" s="86" t="s">
        <v>107</v>
      </c>
      <c r="C184" s="5"/>
      <c r="D184" s="23">
        <f>SB!D184+'dot.'!D184+'skol. lėšos'!D184+Lik!D185</f>
        <v>10.7</v>
      </c>
      <c r="E184" s="23">
        <f>SB!E184+'dot.'!E184+'skol. lėšos'!E184+Lik!E185</f>
        <v>10.7</v>
      </c>
      <c r="F184" s="23">
        <f>SB!F184+'dot.'!F184+'skol. lėšos'!F184+Lik!F185</f>
        <v>0</v>
      </c>
      <c r="G184" s="23">
        <f>SB!G184+'dot.'!G184+'skol. lėšos'!G184+Lik!G185</f>
        <v>0</v>
      </c>
    </row>
    <row r="185" spans="1:7" ht="12" customHeight="1">
      <c r="A185" s="11" t="s">
        <v>475</v>
      </c>
      <c r="B185" s="7" t="s">
        <v>148</v>
      </c>
      <c r="C185" s="73" t="s">
        <v>35</v>
      </c>
      <c r="D185" s="22">
        <f>SB!D185+'dot.'!D185+'skol. lėšos'!D185+Lik!D186</f>
        <v>2.2</v>
      </c>
      <c r="E185" s="22">
        <f>SB!E185+'dot.'!E185+'skol. lėšos'!E185+Lik!E186</f>
        <v>0.9</v>
      </c>
      <c r="F185" s="22">
        <f>SB!F185+'dot.'!F185+'skol. lėšos'!F185+Lik!F186</f>
        <v>0</v>
      </c>
      <c r="G185" s="22">
        <f>SB!G185+'dot.'!G185+'skol. lėšos'!G185+Lik!G186</f>
        <v>1.3</v>
      </c>
    </row>
    <row r="186" spans="1:7" ht="12.75">
      <c r="A186" s="12" t="s">
        <v>349</v>
      </c>
      <c r="B186" s="81" t="s">
        <v>383</v>
      </c>
      <c r="C186" s="1"/>
      <c r="D186" s="23">
        <f>SB!D186+'dot.'!D186+'skol. lėšos'!D186+Lik!D187</f>
        <v>2.2</v>
      </c>
      <c r="E186" s="23">
        <f>SB!E186+'dot.'!E186+'skol. lėšos'!E186+Lik!E187</f>
        <v>0.9</v>
      </c>
      <c r="F186" s="23">
        <f>SB!F186+'dot.'!F186+'skol. lėšos'!F186+Lik!F187</f>
        <v>0</v>
      </c>
      <c r="G186" s="23">
        <f>SB!G186+'dot.'!G186+'skol. lėšos'!G186+Lik!G187</f>
        <v>1.3</v>
      </c>
    </row>
    <row r="187" spans="1:7" ht="12.75">
      <c r="A187" s="11" t="s">
        <v>62</v>
      </c>
      <c r="B187" s="6" t="s">
        <v>109</v>
      </c>
      <c r="C187" s="5"/>
      <c r="D187" s="22">
        <f>SB!D187+'dot.'!D187+'skol. lėšos'!D187+Lik!D188</f>
        <v>170.10000000000002</v>
      </c>
      <c r="E187" s="22">
        <f>SB!E187+'dot.'!E187+'skol. lėšos'!E187+Lik!E188</f>
        <v>170.10000000000002</v>
      </c>
      <c r="F187" s="161">
        <f>SB!F187+'dot.'!F187+'skol. lėšos'!F187+Lik!F188</f>
        <v>98.99</v>
      </c>
      <c r="G187" s="22">
        <f>SB!G187+'dot.'!G187+'skol. lėšos'!G187+Lik!G188</f>
        <v>0</v>
      </c>
    </row>
    <row r="188" spans="1:7" ht="26.25" customHeight="1">
      <c r="A188" s="12" t="s">
        <v>63</v>
      </c>
      <c r="B188" s="121" t="s">
        <v>102</v>
      </c>
      <c r="C188" s="7" t="s">
        <v>135</v>
      </c>
      <c r="D188" s="22">
        <f>SB!D188+'dot.'!D188+'skol. lėšos'!D188+Lik!D189</f>
        <v>170.10000000000002</v>
      </c>
      <c r="E188" s="22">
        <f>SB!E188+'dot.'!E188+'skol. lėšos'!E188+Lik!E189</f>
        <v>170.10000000000002</v>
      </c>
      <c r="F188" s="161">
        <f>SB!F188+'dot.'!F188+'skol. lėšos'!F188+Lik!F189</f>
        <v>98.99</v>
      </c>
      <c r="G188" s="22">
        <f>SB!G188+'dot.'!G188+'skol. lėšos'!G188+Lik!G189</f>
        <v>0</v>
      </c>
    </row>
    <row r="189" spans="1:7" ht="12.75">
      <c r="A189" s="11" t="s">
        <v>64</v>
      </c>
      <c r="B189" s="143" t="s">
        <v>281</v>
      </c>
      <c r="C189" s="7"/>
      <c r="D189" s="22">
        <f>SB!D189+'dot.'!D189+'skol. lėšos'!D189+Lik!D190</f>
        <v>280.6</v>
      </c>
      <c r="E189" s="22">
        <f>SB!E189+'dot.'!E189+'skol. lėšos'!E189+Lik!E190</f>
        <v>17.6</v>
      </c>
      <c r="F189" s="22">
        <f>SB!F189+'dot.'!F189+'skol. lėšos'!F189+Lik!F190</f>
        <v>0</v>
      </c>
      <c r="G189" s="22">
        <f>SB!G189+'dot.'!G189+'skol. lėšos'!G189+Lik!G190</f>
        <v>263</v>
      </c>
    </row>
    <row r="190" spans="1:7" ht="12.75">
      <c r="A190" s="12" t="s">
        <v>65</v>
      </c>
      <c r="B190" s="7" t="s">
        <v>148</v>
      </c>
      <c r="C190" s="582" t="s">
        <v>35</v>
      </c>
      <c r="D190" s="22">
        <f>SB!D190+'dot.'!D190+'skol. lėšos'!D190+Lik!D191</f>
        <v>280.6</v>
      </c>
      <c r="E190" s="22">
        <f>SB!E190+'dot.'!E190+'skol. lėšos'!E190+Lik!E191</f>
        <v>17.6</v>
      </c>
      <c r="F190" s="22">
        <f>SB!F190+'dot.'!F190+'skol. lėšos'!F190+Lik!F191</f>
        <v>0</v>
      </c>
      <c r="G190" s="22">
        <f>SB!G190+'dot.'!G190+'skol. lėšos'!G190+Lik!G191</f>
        <v>263</v>
      </c>
    </row>
    <row r="191" spans="1:7" ht="12.75">
      <c r="A191" s="12" t="s">
        <v>127</v>
      </c>
      <c r="B191" s="119" t="s">
        <v>71</v>
      </c>
      <c r="C191" s="583"/>
      <c r="D191" s="23">
        <f>SB!D191+'dot.'!D191+'skol. lėšos'!D191+Lik!D192</f>
        <v>17.6</v>
      </c>
      <c r="E191" s="23">
        <f>SB!E191+'dot.'!E191+'skol. lėšos'!E191+Lik!E192</f>
        <v>17.6</v>
      </c>
      <c r="F191" s="23">
        <f>SB!F191+'dot.'!F191+'skol. lėšos'!F191+Lik!F192</f>
        <v>0</v>
      </c>
      <c r="G191" s="23">
        <f>SB!G191+'dot.'!G191+'skol. lėšos'!G191+Lik!G192</f>
        <v>0</v>
      </c>
    </row>
    <row r="192" spans="1:7" ht="15.75" customHeight="1">
      <c r="A192" s="12" t="s">
        <v>476</v>
      </c>
      <c r="B192" s="119" t="s">
        <v>72</v>
      </c>
      <c r="C192" s="584"/>
      <c r="D192" s="23">
        <f>SB!D192+'dot.'!D192+'skol. lėšos'!D192+Lik!D193</f>
        <v>263</v>
      </c>
      <c r="E192" s="23">
        <f>SB!E192+'dot.'!E192+'skol. lėšos'!E192+Lik!E193</f>
        <v>0</v>
      </c>
      <c r="F192" s="23">
        <f>SB!F192+'dot.'!F192+'skol. lėšos'!F192+Lik!F193</f>
        <v>0</v>
      </c>
      <c r="G192" s="23">
        <f>SB!G192+'dot.'!G192+'skol. lėšos'!G192+Lik!G193</f>
        <v>263</v>
      </c>
    </row>
    <row r="193" spans="1:7" ht="16.5" customHeight="1">
      <c r="A193" s="11" t="s">
        <v>66</v>
      </c>
      <c r="B193" s="448" t="s">
        <v>290</v>
      </c>
      <c r="C193" s="581" t="s">
        <v>133</v>
      </c>
      <c r="D193" s="161">
        <f>SB!D193+'dot.'!D193+'skol. lėšos'!D193+Lik!D194</f>
        <v>24.7</v>
      </c>
      <c r="E193" s="161">
        <f>SB!E193+'dot.'!E193+'skol. lėšos'!E193+Lik!E194</f>
        <v>24.7</v>
      </c>
      <c r="F193" s="161">
        <f>SB!F193+'dot.'!F193+'skol. lėšos'!F193+Lik!F194</f>
        <v>15.9</v>
      </c>
      <c r="G193" s="22">
        <f>SB!G193+'dot.'!G193+'skol. lėšos'!G193+Lik!G194</f>
        <v>0</v>
      </c>
    </row>
    <row r="194" spans="1:7" ht="12.75" customHeight="1">
      <c r="A194" s="12" t="s">
        <v>67</v>
      </c>
      <c r="B194" s="5" t="s">
        <v>101</v>
      </c>
      <c r="C194" s="581"/>
      <c r="D194" s="22">
        <f>SB!D194+'dot.'!D194+'skol. lėšos'!D194+Lik!D195</f>
        <v>24.7</v>
      </c>
      <c r="E194" s="22">
        <f>SB!E194+'dot.'!E194+'skol. lėšos'!E194+Lik!E195</f>
        <v>24.7</v>
      </c>
      <c r="F194" s="22">
        <f>SB!F194+'dot.'!F194+'skol. lėšos'!F194+Lik!F195</f>
        <v>15.9</v>
      </c>
      <c r="G194" s="22">
        <f>SB!G194+'dot.'!G194+'skol. lėšos'!G194+Lik!G195</f>
        <v>0</v>
      </c>
    </row>
    <row r="195" spans="1:7" ht="12.75">
      <c r="A195" s="11" t="s">
        <v>263</v>
      </c>
      <c r="B195" s="72" t="s">
        <v>395</v>
      </c>
      <c r="C195" s="450"/>
      <c r="D195" s="22">
        <f>SB!D195+'dot.'!D195+'skol. lėšos'!D195+Lik!D196</f>
        <v>0</v>
      </c>
      <c r="E195" s="22">
        <f>SB!E195+'dot.'!E195+'skol. lėšos'!E195+Lik!E196</f>
        <v>0</v>
      </c>
      <c r="F195" s="22">
        <f>SB!F195+'dot.'!F195+'skol. lėšos'!F195+Lik!F196</f>
        <v>0</v>
      </c>
      <c r="G195" s="22">
        <f>SB!G195+'dot.'!G195+'skol. lėšos'!G195+Lik!G196</f>
        <v>0</v>
      </c>
    </row>
    <row r="196" spans="1:7" ht="24">
      <c r="A196" s="11" t="s">
        <v>208</v>
      </c>
      <c r="B196" s="511" t="s">
        <v>104</v>
      </c>
      <c r="C196" s="93" t="s">
        <v>137</v>
      </c>
      <c r="D196" s="23">
        <f>SB!D196+'dot.'!D196+'skol. lėšos'!D196+Lik!D197</f>
        <v>0</v>
      </c>
      <c r="E196" s="23">
        <f>SB!E196+'dot.'!E196+'skol. lėšos'!E196+Lik!E197</f>
        <v>0</v>
      </c>
      <c r="F196" s="23">
        <f>SB!F196+'dot.'!F196+'skol. lėšos'!F196+Lik!F197</f>
        <v>0</v>
      </c>
      <c r="G196" s="23">
        <f>SB!G196+'dot.'!G196+'skol. lėšos'!G196+Lik!G197</f>
        <v>0</v>
      </c>
    </row>
    <row r="197" spans="1:7" ht="12.75">
      <c r="A197" s="11" t="s">
        <v>369</v>
      </c>
      <c r="B197" s="92" t="s">
        <v>128</v>
      </c>
      <c r="C197" s="7"/>
      <c r="D197" s="161">
        <f>SB!D197+'dot.'!D197+'skol. lėšos'!D197+Lik!D198</f>
        <v>7953.6359999999995</v>
      </c>
      <c r="E197" s="161">
        <f>SB!E197+'dot.'!E197+'skol. lėšos'!E197+Lik!E198</f>
        <v>4497.828</v>
      </c>
      <c r="F197" s="161">
        <f>SB!F197+'dot.'!F197+'skol. lėšos'!F197+Lik!F198</f>
        <v>2014.648</v>
      </c>
      <c r="G197" s="161">
        <f>SB!G197+'dot.'!G197+'skol. lėšos'!G197+Lik!G198</f>
        <v>3455.8079999999995</v>
      </c>
    </row>
    <row r="198" spans="1:7" ht="12.75">
      <c r="A198" s="11" t="s">
        <v>291</v>
      </c>
      <c r="B198" s="6" t="s">
        <v>101</v>
      </c>
      <c r="C198" s="7" t="s">
        <v>133</v>
      </c>
      <c r="D198" s="161">
        <f>SB!D198+'dot.'!D198+'skol. lėšos'!D198+Lik!D199</f>
        <v>2064.158</v>
      </c>
      <c r="E198" s="161">
        <f>SB!E198+'dot.'!E198+'skol. lėšos'!E198+Lik!E199</f>
        <v>1981.048</v>
      </c>
      <c r="F198" s="161">
        <f>SB!F198+'dot.'!F198+'skol. lėšos'!F198+Lik!F199</f>
        <v>1178.108</v>
      </c>
      <c r="G198" s="161">
        <f>SB!G198+'dot.'!G198+'skol. lėšos'!G198+Lik!G199</f>
        <v>83.10999999999999</v>
      </c>
    </row>
    <row r="199" spans="1:7" ht="25.5">
      <c r="A199" s="11" t="s">
        <v>308</v>
      </c>
      <c r="B199" s="94" t="s">
        <v>102</v>
      </c>
      <c r="C199" s="7" t="s">
        <v>135</v>
      </c>
      <c r="D199" s="161">
        <f>SB!D199+'dot.'!D199+'skol. lėšos'!D199+Lik!D200</f>
        <v>622.947</v>
      </c>
      <c r="E199" s="161">
        <f>SB!E199+'dot.'!E199+'skol. lėšos'!E199+Lik!E200</f>
        <v>622.947</v>
      </c>
      <c r="F199" s="161">
        <f>SB!F199+'dot.'!F199+'skol. lėšos'!F199+Lik!F200</f>
        <v>124.69000000000001</v>
      </c>
      <c r="G199" s="161">
        <f>SB!G199+'dot.'!G199+'skol. lėšos'!G199+Lik!G200</f>
        <v>0</v>
      </c>
    </row>
    <row r="200" spans="1:7" ht="38.25">
      <c r="A200" s="11" t="s">
        <v>312</v>
      </c>
      <c r="B200" s="198" t="s">
        <v>104</v>
      </c>
      <c r="C200" s="7" t="s">
        <v>137</v>
      </c>
      <c r="D200" s="161">
        <f>SB!D200+'dot.'!D200+'skol. lėšos'!D200+Lik!D201</f>
        <v>1360.7609999999997</v>
      </c>
      <c r="E200" s="161">
        <f>SB!E200+'dot.'!E200+'skol. lėšos'!E200+Lik!E201</f>
        <v>1301.8609999999996</v>
      </c>
      <c r="F200" s="161">
        <f>SB!F200+'dot.'!F200+'skol. lėšos'!F200+Lik!F201</f>
        <v>701.0999999999999</v>
      </c>
      <c r="G200" s="161">
        <f>SB!G200+'dot.'!G200+'skol. lėšos'!G200+Lik!G201</f>
        <v>58.900000000000006</v>
      </c>
    </row>
    <row r="201" spans="1:7" ht="25.5">
      <c r="A201" s="11" t="s">
        <v>316</v>
      </c>
      <c r="B201" s="94" t="s">
        <v>210</v>
      </c>
      <c r="C201" s="7" t="s">
        <v>136</v>
      </c>
      <c r="D201" s="161">
        <f>SB!D201+'dot.'!D201+'skol. lėšos'!D201+Lik!D202</f>
        <v>68.947</v>
      </c>
      <c r="E201" s="161">
        <f>SB!E201+'dot.'!E201+'skol. lėšos'!E201+Lik!E202</f>
        <v>19.247</v>
      </c>
      <c r="F201" s="161">
        <f>SB!F201+'dot.'!F201+'skol. lėšos'!F201+Lik!F202</f>
        <v>1.2</v>
      </c>
      <c r="G201" s="161">
        <f>SB!G201+'dot.'!G201+'skol. lėšos'!G201+Lik!G202</f>
        <v>49.7</v>
      </c>
    </row>
    <row r="202" spans="1:7" ht="12.75">
      <c r="A202" s="11" t="s">
        <v>318</v>
      </c>
      <c r="B202" s="121" t="s">
        <v>108</v>
      </c>
      <c r="C202" s="7" t="s">
        <v>138</v>
      </c>
      <c r="D202" s="161">
        <f>SB!D202+'dot.'!D202+'skol. lėšos'!D202+Lik!D203</f>
        <v>3238.798</v>
      </c>
      <c r="E202" s="161">
        <f>SB!E202+'dot.'!E202+'skol. lėšos'!E202+Lik!E203</f>
        <v>254.9</v>
      </c>
      <c r="F202" s="161">
        <f>SB!F202+'dot.'!F202+'skol. lėšos'!F202+Lik!F203</f>
        <v>0</v>
      </c>
      <c r="G202" s="181">
        <f>SB!G202+'dot.'!G202+'skol. lėšos'!G202+Lik!G203</f>
        <v>2983.8979999999997</v>
      </c>
    </row>
    <row r="203" spans="1:7" ht="25.5">
      <c r="A203" s="11" t="s">
        <v>320</v>
      </c>
      <c r="B203" s="143" t="s">
        <v>183</v>
      </c>
      <c r="C203" s="7" t="s">
        <v>139</v>
      </c>
      <c r="D203" s="161">
        <f>SB!D203+'dot.'!D203+'skol. lėšos'!D203+Lik!D204</f>
        <v>3</v>
      </c>
      <c r="E203" s="161">
        <f>SB!E203+'dot.'!E203+'skol. lėšos'!E203+Lik!E204</f>
        <v>3</v>
      </c>
      <c r="F203" s="161">
        <f>SB!F203+'dot.'!F203+'skol. lėšos'!F203+Lik!F204</f>
        <v>0</v>
      </c>
      <c r="G203" s="161">
        <f>SB!G203+'dot.'!G203+'skol. lėšos'!G203+Lik!G204</f>
        <v>0</v>
      </c>
    </row>
    <row r="204" spans="1:7" ht="18.75" customHeight="1">
      <c r="A204" s="65" t="s">
        <v>325</v>
      </c>
      <c r="B204" s="448" t="s">
        <v>74</v>
      </c>
      <c r="C204" s="7" t="s">
        <v>134</v>
      </c>
      <c r="D204" s="161">
        <f>SB!D204+'dot.'!D204+'skol. lėšos'!D204+Lik!D205</f>
        <v>83.575</v>
      </c>
      <c r="E204" s="161">
        <f>SB!E204+'dot.'!E204+'skol. lėšos'!E204+Lik!E205</f>
        <v>68.575</v>
      </c>
      <c r="F204" s="161">
        <f>SB!F204+'dot.'!F204+'skol. lėšos'!F204+Lik!F205</f>
        <v>9.55</v>
      </c>
      <c r="G204" s="161">
        <f>SB!G204+'dot.'!G204+'skol. lėšos'!G204+Lik!G205</f>
        <v>15</v>
      </c>
    </row>
    <row r="205" spans="1:7" ht="18.75" customHeight="1">
      <c r="A205" s="11" t="s">
        <v>327</v>
      </c>
      <c r="B205" s="448" t="s">
        <v>147</v>
      </c>
      <c r="C205" s="7" t="s">
        <v>33</v>
      </c>
      <c r="D205" s="181">
        <f>SB!D205+'dot.'!D205+'skol. lėšos'!D205+Lik!D206</f>
        <v>227.15</v>
      </c>
      <c r="E205" s="181">
        <f>SB!E205+'dot.'!E205+'skol. lėšos'!E205+Lik!E206</f>
        <v>227.15</v>
      </c>
      <c r="F205" s="181">
        <f>SB!F205+'dot.'!F205+'skol. lėšos'!F205+Lik!F206</f>
        <v>0</v>
      </c>
      <c r="G205" s="181">
        <f>SB!G205+'dot.'!G205+'skol. lėšos'!G205+Lik!G206</f>
        <v>0</v>
      </c>
    </row>
    <row r="206" spans="1:7" ht="12.75">
      <c r="A206" s="147" t="s">
        <v>329</v>
      </c>
      <c r="B206" s="448" t="s">
        <v>148</v>
      </c>
      <c r="C206" s="72" t="s">
        <v>35</v>
      </c>
      <c r="D206" s="22">
        <f>SB!D206+'dot.'!D206+'skol. lėšos'!D206+Lik!D207</f>
        <v>284.3</v>
      </c>
      <c r="E206" s="22">
        <f>SB!E206+'dot.'!E206+'skol. lėšos'!E206+Lik!E207</f>
        <v>19.1</v>
      </c>
      <c r="F206" s="22">
        <f>SB!F206+'dot.'!F206+'skol. lėšos'!F206+Lik!F207</f>
        <v>0</v>
      </c>
      <c r="G206" s="22">
        <f>SB!G206+'dot.'!G206+'skol. lėšos'!G206+Lik!G207</f>
        <v>265.2</v>
      </c>
    </row>
    <row r="207" spans="1:7" ht="12.75">
      <c r="A207" s="11" t="s">
        <v>370</v>
      </c>
      <c r="B207" s="7" t="s">
        <v>422</v>
      </c>
      <c r="C207" s="7"/>
      <c r="D207" s="161">
        <f>SB!D207+'dot.'!D207+'skol. lėšos'!D207+Lik!D208</f>
        <v>7688.436</v>
      </c>
      <c r="E207" s="161">
        <f>SB!E207+'dot.'!E207+'skol. lėšos'!E207+Lik!E208</f>
        <v>4497.828</v>
      </c>
      <c r="F207" s="161">
        <f>SB!F207+'dot.'!F207+'skol. lėšos'!F207+Lik!F208</f>
        <v>2014.648</v>
      </c>
      <c r="G207" s="161">
        <f>SB!G207+'dot.'!G207+'skol. lėšos'!G207+Lik!G208</f>
        <v>3190.6079999999997</v>
      </c>
    </row>
    <row r="208" spans="1:7" ht="12.75">
      <c r="A208" s="34"/>
      <c r="C208" s="34"/>
      <c r="D208" s="34"/>
      <c r="E208" s="34"/>
      <c r="F208" s="34"/>
      <c r="G208" s="34"/>
    </row>
  </sheetData>
  <sheetProtection/>
  <mergeCells count="16">
    <mergeCell ref="E11:E12"/>
    <mergeCell ref="C193:C194"/>
    <mergeCell ref="C190:C192"/>
    <mergeCell ref="D104:G104"/>
    <mergeCell ref="C15:C22"/>
    <mergeCell ref="E2:G2"/>
    <mergeCell ref="E1:G1"/>
    <mergeCell ref="A9:A12"/>
    <mergeCell ref="A6:G6"/>
    <mergeCell ref="B10:B12"/>
    <mergeCell ref="C9:C12"/>
    <mergeCell ref="D9:D12"/>
    <mergeCell ref="E9:G9"/>
    <mergeCell ref="E10:F10"/>
    <mergeCell ref="F11:F12"/>
    <mergeCell ref="G10:G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58">
      <selection activeCell="B71" sqref="B71:B75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2"/>
      <c r="D1" s="62"/>
      <c r="E1" s="60" t="s">
        <v>227</v>
      </c>
      <c r="F1" s="61"/>
      <c r="G1" s="61"/>
    </row>
    <row r="2" spans="3:7" ht="15">
      <c r="C2" s="4"/>
      <c r="D2" s="4"/>
      <c r="E2" s="527" t="s">
        <v>712</v>
      </c>
      <c r="F2" s="527"/>
      <c r="G2" s="527"/>
    </row>
    <row r="3" spans="3:7" ht="15">
      <c r="C3" s="62"/>
      <c r="D3" s="62"/>
      <c r="E3" s="4" t="s">
        <v>380</v>
      </c>
      <c r="F3" s="61"/>
      <c r="G3" s="61"/>
    </row>
    <row r="4" spans="4:7" ht="15">
      <c r="D4" s="4"/>
      <c r="E4" s="4" t="s">
        <v>242</v>
      </c>
      <c r="F4" s="4"/>
      <c r="G4" s="61"/>
    </row>
    <row r="6" spans="1:8" ht="14.25">
      <c r="A6" s="589" t="s">
        <v>469</v>
      </c>
      <c r="B6" s="589"/>
      <c r="C6" s="589"/>
      <c r="D6" s="589"/>
      <c r="E6" s="589"/>
      <c r="F6" s="589"/>
      <c r="G6" s="589"/>
      <c r="H6" s="63"/>
    </row>
    <row r="7" spans="1:8" ht="14.25">
      <c r="A7" s="589" t="s">
        <v>334</v>
      </c>
      <c r="B7" s="589"/>
      <c r="C7" s="589"/>
      <c r="D7" s="589"/>
      <c r="E7" s="589"/>
      <c r="F7" s="589"/>
      <c r="G7" s="589"/>
      <c r="H7" s="451"/>
    </row>
    <row r="8" ht="12.75">
      <c r="G8" s="2" t="s">
        <v>381</v>
      </c>
    </row>
    <row r="9" spans="1:7" ht="12.75" customHeight="1">
      <c r="A9" s="577" t="s">
        <v>247</v>
      </c>
      <c r="B9" s="590" t="s">
        <v>112</v>
      </c>
      <c r="C9" s="552" t="s">
        <v>249</v>
      </c>
      <c r="D9" s="544" t="s">
        <v>0</v>
      </c>
      <c r="E9" s="551" t="s">
        <v>8</v>
      </c>
      <c r="F9" s="551"/>
      <c r="G9" s="551"/>
    </row>
    <row r="10" spans="1:7" ht="12.75" customHeight="1">
      <c r="A10" s="577"/>
      <c r="B10" s="591"/>
      <c r="C10" s="571"/>
      <c r="D10" s="545"/>
      <c r="E10" s="551" t="s">
        <v>9</v>
      </c>
      <c r="F10" s="551"/>
      <c r="G10" s="593" t="s">
        <v>10</v>
      </c>
    </row>
    <row r="11" spans="1:7" ht="12.75" customHeight="1">
      <c r="A11" s="577"/>
      <c r="B11" s="591"/>
      <c r="C11" s="571"/>
      <c r="D11" s="545"/>
      <c r="E11" s="544" t="s">
        <v>11</v>
      </c>
      <c r="F11" s="552" t="s">
        <v>223</v>
      </c>
      <c r="G11" s="593"/>
    </row>
    <row r="12" spans="1:7" ht="29.25" customHeight="1">
      <c r="A12" s="577"/>
      <c r="B12" s="592"/>
      <c r="C12" s="553"/>
      <c r="D12" s="546"/>
      <c r="E12" s="546"/>
      <c r="F12" s="553"/>
      <c r="G12" s="593"/>
    </row>
    <row r="13" spans="1:7" ht="12.75">
      <c r="A13" s="11" t="s">
        <v>12</v>
      </c>
      <c r="B13" s="448" t="s">
        <v>1</v>
      </c>
      <c r="C13" s="448"/>
      <c r="D13" s="160">
        <f>E13+G13</f>
        <v>1591.5059999999996</v>
      </c>
      <c r="E13" s="161">
        <f>E14+E24+E36+E41+E49+E47+E51+E54</f>
        <v>1222.4679999999996</v>
      </c>
      <c r="F13" s="161">
        <f>F14+F24+F36+F41+F49+F47+F51+F54</f>
        <v>461.4</v>
      </c>
      <c r="G13" s="161">
        <f>G14+G24+G36+G41+G49+G47+G51+G54</f>
        <v>369.038</v>
      </c>
    </row>
    <row r="14" spans="1:7" ht="12.75">
      <c r="A14" s="107" t="s">
        <v>13</v>
      </c>
      <c r="B14" s="7" t="s">
        <v>101</v>
      </c>
      <c r="C14" s="448" t="s">
        <v>133</v>
      </c>
      <c r="D14" s="22">
        <f>D15+D16+D17+D18+D19+D20+D21+D22+D23</f>
        <v>196.1</v>
      </c>
      <c r="E14" s="22">
        <f>E15+E16+E17+E18+E19+E20+E21+E22+E23</f>
        <v>159.6</v>
      </c>
      <c r="F14" s="22">
        <f>F15+F16+F17+F18+F19+F20+F21+F22+F23</f>
        <v>73.5</v>
      </c>
      <c r="G14" s="22">
        <f>G15+G16+G17+G18+G19+G20+G21+G22+G23</f>
        <v>36.5</v>
      </c>
    </row>
    <row r="15" spans="1:7" ht="12.75">
      <c r="A15" s="12" t="s">
        <v>152</v>
      </c>
      <c r="B15" s="109" t="s">
        <v>238</v>
      </c>
      <c r="C15" s="538"/>
      <c r="D15" s="9">
        <f aca="true" t="shared" si="0" ref="D15:D33">E15+G15</f>
        <v>64.7</v>
      </c>
      <c r="E15" s="23">
        <v>64.7</v>
      </c>
      <c r="F15" s="23">
        <v>47.1</v>
      </c>
      <c r="G15" s="23"/>
    </row>
    <row r="16" spans="1:7" ht="12.75">
      <c r="A16" s="12" t="s">
        <v>153</v>
      </c>
      <c r="B16" s="109" t="s">
        <v>284</v>
      </c>
      <c r="C16" s="588"/>
      <c r="D16" s="9">
        <f t="shared" si="0"/>
        <v>15.4</v>
      </c>
      <c r="E16" s="23">
        <v>15.4</v>
      </c>
      <c r="F16" s="23">
        <v>11.5</v>
      </c>
      <c r="G16" s="23"/>
    </row>
    <row r="17" spans="1:7" ht="12.75">
      <c r="A17" s="12" t="s">
        <v>153</v>
      </c>
      <c r="B17" s="109" t="s">
        <v>239</v>
      </c>
      <c r="C17" s="588"/>
      <c r="D17" s="9">
        <f t="shared" si="0"/>
        <v>17.6</v>
      </c>
      <c r="E17" s="23">
        <v>17.6</v>
      </c>
      <c r="F17" s="23">
        <v>13.2</v>
      </c>
      <c r="G17" s="23"/>
    </row>
    <row r="18" spans="1:7" ht="12.75">
      <c r="A18" s="12" t="s">
        <v>154</v>
      </c>
      <c r="B18" s="79" t="s">
        <v>221</v>
      </c>
      <c r="C18" s="588"/>
      <c r="D18" s="9">
        <f t="shared" si="0"/>
        <v>51</v>
      </c>
      <c r="E18" s="23">
        <v>14.5</v>
      </c>
      <c r="F18" s="23"/>
      <c r="G18" s="22">
        <v>36.5</v>
      </c>
    </row>
    <row r="19" spans="1:7" ht="12.75">
      <c r="A19" s="12" t="s">
        <v>156</v>
      </c>
      <c r="B19" s="79" t="s">
        <v>390</v>
      </c>
      <c r="C19" s="588"/>
      <c r="D19" s="9">
        <f t="shared" si="0"/>
        <v>0</v>
      </c>
      <c r="E19" s="23"/>
      <c r="F19" s="23"/>
      <c r="G19" s="22"/>
    </row>
    <row r="20" spans="1:7" ht="12.75">
      <c r="A20" s="12" t="s">
        <v>155</v>
      </c>
      <c r="B20" s="79" t="s">
        <v>224</v>
      </c>
      <c r="C20" s="588"/>
      <c r="D20" s="9">
        <f t="shared" si="0"/>
        <v>29.2</v>
      </c>
      <c r="E20" s="23">
        <v>29.2</v>
      </c>
      <c r="F20" s="23"/>
      <c r="G20" s="22"/>
    </row>
    <row r="21" spans="1:7" ht="12.75">
      <c r="A21" s="12" t="s">
        <v>156</v>
      </c>
      <c r="B21" s="79" t="s">
        <v>77</v>
      </c>
      <c r="C21" s="588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157</v>
      </c>
      <c r="B22" s="79" t="s">
        <v>78</v>
      </c>
      <c r="C22" s="588"/>
      <c r="D22" s="9">
        <f t="shared" si="0"/>
        <v>13</v>
      </c>
      <c r="E22" s="23">
        <v>13</v>
      </c>
      <c r="F22" s="23"/>
      <c r="G22" s="22"/>
    </row>
    <row r="23" spans="1:7" ht="12.75">
      <c r="A23" s="12" t="s">
        <v>400</v>
      </c>
      <c r="B23" s="79" t="s">
        <v>461</v>
      </c>
      <c r="C23" s="449"/>
      <c r="D23" s="9">
        <f t="shared" si="0"/>
        <v>2.2</v>
      </c>
      <c r="E23" s="509">
        <v>2.2</v>
      </c>
      <c r="F23" s="509">
        <v>1.7</v>
      </c>
      <c r="G23" s="22"/>
    </row>
    <row r="24" spans="1:7" ht="43.5" customHeight="1">
      <c r="A24" s="65" t="s">
        <v>14</v>
      </c>
      <c r="B24" s="112" t="s">
        <v>104</v>
      </c>
      <c r="C24" s="66" t="s">
        <v>137</v>
      </c>
      <c r="D24" s="213">
        <f>E24+G24</f>
        <v>792.3679999999998</v>
      </c>
      <c r="E24" s="214">
        <f>E25+E27+E28+E29+E30+E31+E33+E26+E32+E34+E35</f>
        <v>749.1679999999998</v>
      </c>
      <c r="F24" s="26">
        <f>F25+F27+F28+F29+F30+F31+F33+F26+F32+F34+F35</f>
        <v>386.7</v>
      </c>
      <c r="G24" s="26">
        <f>G25+G27+G28+G29+G30+G31+G33+G26+G32+G34+G35</f>
        <v>43.2</v>
      </c>
    </row>
    <row r="25" spans="1:7" ht="12.75">
      <c r="A25" s="17" t="s">
        <v>248</v>
      </c>
      <c r="B25" s="86" t="s">
        <v>237</v>
      </c>
      <c r="C25" s="67"/>
      <c r="D25" s="156">
        <f t="shared" si="0"/>
        <v>613.768</v>
      </c>
      <c r="E25" s="503">
        <v>570.568</v>
      </c>
      <c r="F25" s="499">
        <v>343.7</v>
      </c>
      <c r="G25" s="8">
        <v>43.2</v>
      </c>
    </row>
    <row r="26" spans="1:7" ht="12.75">
      <c r="A26" s="17" t="s">
        <v>399</v>
      </c>
      <c r="B26" s="86" t="s">
        <v>236</v>
      </c>
      <c r="C26" s="68"/>
      <c r="D26" s="35">
        <f t="shared" si="0"/>
        <v>64.5</v>
      </c>
      <c r="E26" s="186">
        <v>64.5</v>
      </c>
      <c r="F26" s="499">
        <v>38</v>
      </c>
      <c r="G26" s="8"/>
    </row>
    <row r="27" spans="1:7" ht="12.75">
      <c r="A27" s="17" t="s">
        <v>400</v>
      </c>
      <c r="B27" s="86" t="s">
        <v>68</v>
      </c>
      <c r="C27" s="69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156</v>
      </c>
      <c r="B28" s="86" t="s">
        <v>165</v>
      </c>
      <c r="C28" s="69"/>
      <c r="D28" s="505">
        <f t="shared" si="0"/>
        <v>66.3</v>
      </c>
      <c r="E28" s="490">
        <v>66.3</v>
      </c>
      <c r="F28" s="8"/>
      <c r="G28" s="8"/>
    </row>
    <row r="29" spans="1:7" ht="12.75">
      <c r="A29" s="17" t="s">
        <v>160</v>
      </c>
      <c r="B29" s="5" t="s">
        <v>2</v>
      </c>
      <c r="C29" s="68"/>
      <c r="D29" s="21">
        <f t="shared" si="0"/>
        <v>11.8</v>
      </c>
      <c r="E29" s="9">
        <v>11.8</v>
      </c>
      <c r="F29" s="96"/>
      <c r="G29" s="96"/>
    </row>
    <row r="30" spans="1:7" ht="12.75">
      <c r="A30" s="17" t="s">
        <v>158</v>
      </c>
      <c r="B30" s="5" t="s">
        <v>73</v>
      </c>
      <c r="C30" s="68"/>
      <c r="D30" s="21">
        <f t="shared" si="0"/>
        <v>9.4</v>
      </c>
      <c r="E30" s="9">
        <v>9.4</v>
      </c>
      <c r="F30" s="96"/>
      <c r="G30" s="96"/>
    </row>
    <row r="31" spans="1:7" ht="12.75">
      <c r="A31" s="17" t="s">
        <v>244</v>
      </c>
      <c r="B31" s="86" t="s">
        <v>3</v>
      </c>
      <c r="C31" s="69"/>
      <c r="D31" s="21">
        <f t="shared" si="0"/>
        <v>8.5</v>
      </c>
      <c r="E31" s="27">
        <v>8.5</v>
      </c>
      <c r="F31" s="97"/>
      <c r="G31" s="96"/>
    </row>
    <row r="32" spans="1:7" ht="15" customHeight="1">
      <c r="A32" s="70" t="s">
        <v>345</v>
      </c>
      <c r="B32" s="114" t="s">
        <v>89</v>
      </c>
      <c r="C32" s="69"/>
      <c r="D32" s="21">
        <f t="shared" si="0"/>
        <v>0</v>
      </c>
      <c r="E32" s="27"/>
      <c r="F32" s="97"/>
      <c r="G32" s="8"/>
    </row>
    <row r="33" spans="1:7" ht="25.5">
      <c r="A33" s="70" t="s">
        <v>400</v>
      </c>
      <c r="B33" s="131" t="s">
        <v>105</v>
      </c>
      <c r="C33" s="69"/>
      <c r="D33" s="505">
        <f t="shared" si="0"/>
        <v>5.6</v>
      </c>
      <c r="E33" s="499">
        <v>5.6</v>
      </c>
      <c r="F33" s="499">
        <v>4.3</v>
      </c>
      <c r="G33" s="8"/>
    </row>
    <row r="34" spans="1:7" ht="25.5">
      <c r="A34" s="70" t="s">
        <v>351</v>
      </c>
      <c r="B34" s="115" t="s">
        <v>350</v>
      </c>
      <c r="C34" s="69"/>
      <c r="D34" s="21">
        <f>E34+G34</f>
        <v>9.3</v>
      </c>
      <c r="E34" s="23">
        <v>9.3</v>
      </c>
      <c r="F34" s="23"/>
      <c r="G34" s="23"/>
    </row>
    <row r="35" spans="1:7" ht="12.75">
      <c r="A35" s="70"/>
      <c r="B35" s="115" t="s">
        <v>720</v>
      </c>
      <c r="C35" s="69"/>
      <c r="D35" s="21">
        <f>E35+G35</f>
        <v>0.9</v>
      </c>
      <c r="E35" s="23">
        <v>0.9</v>
      </c>
      <c r="F35" s="23">
        <v>0.7</v>
      </c>
      <c r="G35" s="23"/>
    </row>
    <row r="36" spans="1:7" ht="30.75" customHeight="1">
      <c r="A36" s="11" t="s">
        <v>15</v>
      </c>
      <c r="B36" s="116" t="s">
        <v>210</v>
      </c>
      <c r="C36" s="71" t="s">
        <v>136</v>
      </c>
      <c r="D36" s="28">
        <f>D37+D39+D38+D40</f>
        <v>6.7</v>
      </c>
      <c r="E36" s="28">
        <f>E37+E39+E38+E40</f>
        <v>3</v>
      </c>
      <c r="F36" s="28">
        <f>F37+F39+F38+F40</f>
        <v>1.2</v>
      </c>
      <c r="G36" s="28">
        <f>G37+G39+G38+G40</f>
        <v>3.7</v>
      </c>
    </row>
    <row r="37" spans="1:7" ht="12.75">
      <c r="A37" s="12" t="s">
        <v>161</v>
      </c>
      <c r="B37" s="34" t="s">
        <v>710</v>
      </c>
      <c r="C37" s="71"/>
      <c r="D37" s="505">
        <f>E37+G37</f>
        <v>1.6</v>
      </c>
      <c r="E37" s="490">
        <v>1.6</v>
      </c>
      <c r="F37" s="499">
        <v>1.2</v>
      </c>
      <c r="G37" s="96"/>
    </row>
    <row r="38" spans="1:7" ht="12.75">
      <c r="A38" s="12" t="s">
        <v>162</v>
      </c>
      <c r="B38" s="34" t="s">
        <v>146</v>
      </c>
      <c r="C38" s="72"/>
      <c r="D38" s="21">
        <f>E38+G38</f>
        <v>1.4</v>
      </c>
      <c r="E38" s="490">
        <v>1.4</v>
      </c>
      <c r="F38" s="8"/>
      <c r="G38" s="8"/>
    </row>
    <row r="39" spans="1:7" ht="12.75">
      <c r="A39" s="12" t="s">
        <v>163</v>
      </c>
      <c r="B39" s="79" t="s">
        <v>75</v>
      </c>
      <c r="C39" s="72"/>
      <c r="D39" s="21">
        <f>E39+G39</f>
        <v>0</v>
      </c>
      <c r="E39" s="8"/>
      <c r="F39" s="8"/>
      <c r="G39" s="8"/>
    </row>
    <row r="40" spans="1:7" ht="12.75">
      <c r="A40" s="12" t="s">
        <v>151</v>
      </c>
      <c r="B40" s="79" t="s">
        <v>341</v>
      </c>
      <c r="C40" s="73"/>
      <c r="D40" s="21">
        <f>E40+G40</f>
        <v>3.7</v>
      </c>
      <c r="E40" s="98"/>
      <c r="F40" s="98"/>
      <c r="G40" s="98">
        <v>3.7</v>
      </c>
    </row>
    <row r="41" spans="1:7" ht="12.75">
      <c r="A41" s="11" t="s">
        <v>16</v>
      </c>
      <c r="B41" s="6" t="s">
        <v>108</v>
      </c>
      <c r="C41" s="72" t="s">
        <v>138</v>
      </c>
      <c r="D41" s="213">
        <f>D42+D43+D44+D46</f>
        <v>335.538</v>
      </c>
      <c r="E41" s="213">
        <f>E42+E43+E44+E46</f>
        <v>65.8</v>
      </c>
      <c r="F41" s="213">
        <f>F42+F43+F44+F46</f>
        <v>0</v>
      </c>
      <c r="G41" s="213">
        <f>G42+G43+G44+G46</f>
        <v>269.738</v>
      </c>
    </row>
    <row r="42" spans="1:7" ht="12.75">
      <c r="A42" s="12" t="s">
        <v>151</v>
      </c>
      <c r="B42" s="79" t="s">
        <v>69</v>
      </c>
      <c r="C42" s="71"/>
      <c r="D42" s="21">
        <f>E42+G42</f>
        <v>3.8</v>
      </c>
      <c r="E42" s="9">
        <v>3.8</v>
      </c>
      <c r="F42" s="157"/>
      <c r="G42" s="9"/>
    </row>
    <row r="43" spans="1:7" ht="12.75">
      <c r="A43" s="12" t="s">
        <v>151</v>
      </c>
      <c r="B43" s="79" t="s">
        <v>76</v>
      </c>
      <c r="C43" s="72"/>
      <c r="D43" s="21">
        <f>E43+G43</f>
        <v>30</v>
      </c>
      <c r="E43" s="9">
        <v>30</v>
      </c>
      <c r="F43" s="157"/>
      <c r="G43" s="9"/>
    </row>
    <row r="44" spans="1:7" ht="12.75">
      <c r="A44" s="12"/>
      <c r="B44" s="79" t="s">
        <v>393</v>
      </c>
      <c r="C44" s="72"/>
      <c r="D44" s="156">
        <f>E44+G44</f>
        <v>146.099</v>
      </c>
      <c r="E44" s="490">
        <v>32</v>
      </c>
      <c r="F44" s="157"/>
      <c r="G44" s="157">
        <v>114.099</v>
      </c>
    </row>
    <row r="45" spans="1:7" ht="12.75">
      <c r="A45" s="12" t="s">
        <v>507</v>
      </c>
      <c r="B45" s="79" t="s">
        <v>394</v>
      </c>
      <c r="C45" s="72"/>
      <c r="D45" s="21">
        <f>E45+G45</f>
        <v>12.8</v>
      </c>
      <c r="E45" s="9">
        <v>1</v>
      </c>
      <c r="F45" s="156"/>
      <c r="G45" s="186">
        <v>11.8</v>
      </c>
    </row>
    <row r="46" spans="1:7" ht="12.75">
      <c r="A46" s="12" t="s">
        <v>385</v>
      </c>
      <c r="B46" s="79" t="s">
        <v>386</v>
      </c>
      <c r="C46" s="73"/>
      <c r="D46" s="156">
        <f>E46+G46</f>
        <v>155.639</v>
      </c>
      <c r="E46" s="157"/>
      <c r="F46" s="156"/>
      <c r="G46" s="156">
        <v>155.639</v>
      </c>
    </row>
    <row r="47" spans="1:7" ht="25.5">
      <c r="A47" s="11" t="s">
        <v>70</v>
      </c>
      <c r="B47" s="94" t="s">
        <v>183</v>
      </c>
      <c r="C47" s="73" t="s">
        <v>139</v>
      </c>
      <c r="D47" s="29">
        <f>D48</f>
        <v>3</v>
      </c>
      <c r="E47" s="29">
        <f>E48</f>
        <v>3</v>
      </c>
      <c r="F47" s="29">
        <f>F48</f>
        <v>0</v>
      </c>
      <c r="G47" s="29">
        <f>G48</f>
        <v>0</v>
      </c>
    </row>
    <row r="48" spans="1:7" ht="12.75">
      <c r="A48" s="12" t="s">
        <v>151</v>
      </c>
      <c r="B48" s="79" t="s">
        <v>69</v>
      </c>
      <c r="C48" s="73"/>
      <c r="D48" s="21">
        <f>E48+G48</f>
        <v>3</v>
      </c>
      <c r="E48" s="9">
        <v>3</v>
      </c>
      <c r="F48" s="9"/>
      <c r="G48" s="9"/>
    </row>
    <row r="49" spans="1:7" ht="12.75">
      <c r="A49" s="11" t="s">
        <v>131</v>
      </c>
      <c r="B49" s="117" t="s">
        <v>129</v>
      </c>
      <c r="C49" s="7" t="s">
        <v>134</v>
      </c>
      <c r="D49" s="29">
        <f>E49+G49</f>
        <v>32.3</v>
      </c>
      <c r="E49" s="20">
        <f>E50</f>
        <v>17.3</v>
      </c>
      <c r="F49" s="20">
        <f>F50</f>
        <v>0</v>
      </c>
      <c r="G49" s="20">
        <f>G50</f>
        <v>15</v>
      </c>
    </row>
    <row r="50" spans="1:7" ht="12.75">
      <c r="A50" s="12" t="s">
        <v>347</v>
      </c>
      <c r="B50" s="2" t="s">
        <v>130</v>
      </c>
      <c r="C50" s="71"/>
      <c r="D50" s="9">
        <f>E50+G50</f>
        <v>32.3</v>
      </c>
      <c r="E50" s="9">
        <v>17.3</v>
      </c>
      <c r="F50" s="8"/>
      <c r="G50" s="74">
        <v>15</v>
      </c>
    </row>
    <row r="51" spans="1:7" ht="25.5">
      <c r="A51" s="11" t="s">
        <v>142</v>
      </c>
      <c r="B51" s="94" t="s">
        <v>147</v>
      </c>
      <c r="C51" s="7" t="s">
        <v>33</v>
      </c>
      <c r="D51" s="29">
        <f>D52+D53</f>
        <v>224</v>
      </c>
      <c r="E51" s="29">
        <f>E52+E53</f>
        <v>224</v>
      </c>
      <c r="F51" s="29">
        <f>F52+F53</f>
        <v>0</v>
      </c>
      <c r="G51" s="29">
        <f>G52+G53</f>
        <v>0</v>
      </c>
    </row>
    <row r="52" spans="1:7" ht="12.75">
      <c r="A52" s="12" t="s">
        <v>348</v>
      </c>
      <c r="B52" s="2" t="s">
        <v>110</v>
      </c>
      <c r="C52" s="73"/>
      <c r="D52" s="505">
        <f>E52</f>
        <v>211</v>
      </c>
      <c r="E52" s="21">
        <v>211</v>
      </c>
      <c r="F52" s="9"/>
      <c r="G52" s="8"/>
    </row>
    <row r="53" spans="1:7" ht="16.5" customHeight="1">
      <c r="A53" s="12" t="s">
        <v>348</v>
      </c>
      <c r="B53" s="118" t="s">
        <v>419</v>
      </c>
      <c r="C53" s="73"/>
      <c r="D53" s="21">
        <f>E53+G53</f>
        <v>13</v>
      </c>
      <c r="E53" s="21">
        <v>13</v>
      </c>
      <c r="F53" s="9"/>
      <c r="G53" s="8"/>
    </row>
    <row r="54" spans="1:7" ht="12.75">
      <c r="A54" s="11" t="s">
        <v>149</v>
      </c>
      <c r="B54" s="7" t="s">
        <v>148</v>
      </c>
      <c r="C54" s="73" t="s">
        <v>35</v>
      </c>
      <c r="D54" s="29">
        <f>D55+D56</f>
        <v>1.5</v>
      </c>
      <c r="E54" s="29">
        <f>E55+E56</f>
        <v>0.6</v>
      </c>
      <c r="F54" s="20">
        <f>F55+F56</f>
        <v>0</v>
      </c>
      <c r="G54" s="20">
        <f>G55+G56</f>
        <v>0.9</v>
      </c>
    </row>
    <row r="55" spans="1:7" ht="12.75">
      <c r="A55" s="12" t="s">
        <v>349</v>
      </c>
      <c r="B55" s="119" t="s">
        <v>71</v>
      </c>
      <c r="C55" s="19"/>
      <c r="D55" s="21">
        <f>E55+G55</f>
        <v>0.6</v>
      </c>
      <c r="E55" s="9">
        <v>0.6</v>
      </c>
      <c r="F55" s="8"/>
      <c r="G55" s="8"/>
    </row>
    <row r="56" spans="1:7" ht="12.75">
      <c r="A56" s="12" t="s">
        <v>159</v>
      </c>
      <c r="B56" s="119" t="s">
        <v>72</v>
      </c>
      <c r="C56" s="19"/>
      <c r="D56" s="21">
        <f>E56+G56</f>
        <v>0.9</v>
      </c>
      <c r="E56" s="9"/>
      <c r="F56" s="8"/>
      <c r="G56" s="8">
        <v>0.9</v>
      </c>
    </row>
    <row r="57" spans="1:7" ht="12.75">
      <c r="A57" s="11" t="s">
        <v>17</v>
      </c>
      <c r="B57" s="120" t="s">
        <v>220</v>
      </c>
      <c r="C57" s="7"/>
      <c r="D57" s="20">
        <f>D58</f>
        <v>29.9</v>
      </c>
      <c r="E57" s="20">
        <f>E58</f>
        <v>29.9</v>
      </c>
      <c r="F57" s="20">
        <f>F58</f>
        <v>21.4</v>
      </c>
      <c r="G57" s="20">
        <f>G58</f>
        <v>0</v>
      </c>
    </row>
    <row r="58" spans="1:7" ht="27" customHeight="1">
      <c r="A58" s="11" t="s">
        <v>18</v>
      </c>
      <c r="B58" s="137" t="s">
        <v>104</v>
      </c>
      <c r="C58" s="71" t="s">
        <v>137</v>
      </c>
      <c r="D58" s="9">
        <f aca="true" t="shared" si="1" ref="D58:D63">E58+G58</f>
        <v>29.9</v>
      </c>
      <c r="E58" s="9">
        <v>29.9</v>
      </c>
      <c r="F58" s="8">
        <v>21.4</v>
      </c>
      <c r="G58" s="8"/>
    </row>
    <row r="59" spans="1:12" ht="25.5">
      <c r="A59" s="11" t="s">
        <v>19</v>
      </c>
      <c r="B59" s="94" t="s">
        <v>79</v>
      </c>
      <c r="C59" s="14"/>
      <c r="D59" s="208">
        <f t="shared" si="1"/>
        <v>407.952</v>
      </c>
      <c r="E59" s="160">
        <f>E60</f>
        <v>407.952</v>
      </c>
      <c r="F59" s="20">
        <f>F60</f>
        <v>16.4</v>
      </c>
      <c r="G59" s="20">
        <f>G60</f>
        <v>0</v>
      </c>
      <c r="H59" s="75"/>
      <c r="I59" s="76"/>
      <c r="J59" s="76"/>
      <c r="K59" s="34"/>
      <c r="L59" s="34"/>
    </row>
    <row r="60" spans="1:12" ht="30" customHeight="1">
      <c r="A60" s="11" t="s">
        <v>20</v>
      </c>
      <c r="B60" s="112" t="s">
        <v>102</v>
      </c>
      <c r="C60" s="77" t="s">
        <v>135</v>
      </c>
      <c r="D60" s="208">
        <f t="shared" si="1"/>
        <v>407.952</v>
      </c>
      <c r="E60" s="212">
        <f>E61+E62+E63+E64+E71+E72+E73+E74+E75+E76+E77+E78+E79+E80+E81+E82</f>
        <v>407.952</v>
      </c>
      <c r="F60" s="30">
        <f>F61+F62+F63+F64+F71+F72+F73+F74+F75+F76+F77+F78+F79+F80+F81+F82</f>
        <v>16.4</v>
      </c>
      <c r="G60" s="30">
        <f>G61+G62+G63+G64+G71+G72+G73+G74+G75+G76+G77+G78+G79+G80+G81+G82</f>
        <v>0</v>
      </c>
      <c r="H60" s="75"/>
      <c r="I60" s="76"/>
      <c r="J60" s="76"/>
      <c r="K60" s="34"/>
      <c r="L60" s="34"/>
    </row>
    <row r="61" spans="1:12" ht="12.75">
      <c r="A61" s="17" t="s">
        <v>241</v>
      </c>
      <c r="B61" s="104" t="s">
        <v>80</v>
      </c>
      <c r="C61" s="14"/>
      <c r="D61" s="100">
        <f t="shared" si="1"/>
        <v>1.5</v>
      </c>
      <c r="E61" s="490">
        <v>1.5</v>
      </c>
      <c r="F61" s="96"/>
      <c r="G61" s="96"/>
      <c r="H61" s="75"/>
      <c r="I61" s="76"/>
      <c r="J61" s="76"/>
      <c r="K61" s="34"/>
      <c r="L61" s="34"/>
    </row>
    <row r="62" spans="1:12" ht="25.5">
      <c r="A62" s="17" t="s">
        <v>217</v>
      </c>
      <c r="B62" s="206" t="s">
        <v>225</v>
      </c>
      <c r="C62" s="92"/>
      <c r="D62" s="100">
        <f t="shared" si="1"/>
        <v>1.1</v>
      </c>
      <c r="E62" s="9">
        <v>1.1</v>
      </c>
      <c r="F62" s="96"/>
      <c r="G62" s="96"/>
      <c r="H62" s="75"/>
      <c r="I62" s="76"/>
      <c r="J62" s="76"/>
      <c r="K62" s="34"/>
      <c r="L62" s="34"/>
    </row>
    <row r="63" spans="1:12" ht="12.75">
      <c r="A63" s="17" t="s">
        <v>218</v>
      </c>
      <c r="B63" s="104" t="s">
        <v>289</v>
      </c>
      <c r="C63" s="81"/>
      <c r="D63" s="100">
        <f t="shared" si="1"/>
        <v>3.4</v>
      </c>
      <c r="E63" s="9">
        <v>3.4</v>
      </c>
      <c r="F63" s="8"/>
      <c r="G63" s="8"/>
      <c r="H63" s="79"/>
      <c r="I63" s="76"/>
      <c r="J63" s="76"/>
      <c r="K63" s="76"/>
      <c r="L63" s="76"/>
    </row>
    <row r="64" spans="1:12" ht="12.75">
      <c r="A64" s="80"/>
      <c r="B64" s="124" t="s">
        <v>141</v>
      </c>
      <c r="C64" s="81"/>
      <c r="D64" s="101">
        <f>E64+G64</f>
        <v>59.152</v>
      </c>
      <c r="E64" s="31">
        <f>E65+E66+E67+E68+E69</f>
        <v>59.152</v>
      </c>
      <c r="F64" s="31"/>
      <c r="G64" s="31"/>
      <c r="H64" s="79"/>
      <c r="L64" s="76"/>
    </row>
    <row r="65" spans="1:12" ht="12.75">
      <c r="A65" s="17" t="s">
        <v>219</v>
      </c>
      <c r="B65" s="125" t="s">
        <v>418</v>
      </c>
      <c r="C65" s="82"/>
      <c r="D65" s="32">
        <f aca="true" t="shared" si="2" ref="D65:D82">E65+G65</f>
        <v>6</v>
      </c>
      <c r="E65" s="32">
        <v>6</v>
      </c>
      <c r="F65" s="32"/>
      <c r="G65" s="32"/>
      <c r="H65" s="79"/>
      <c r="I65" s="76"/>
      <c r="J65" s="76"/>
      <c r="K65" s="76"/>
      <c r="L65" s="76"/>
    </row>
    <row r="66" spans="1:12" ht="12.75">
      <c r="A66" s="17" t="s">
        <v>216</v>
      </c>
      <c r="B66" s="125" t="s">
        <v>85</v>
      </c>
      <c r="C66" s="13"/>
      <c r="D66" s="32">
        <f t="shared" si="2"/>
        <v>12</v>
      </c>
      <c r="E66" s="510">
        <v>12</v>
      </c>
      <c r="F66" s="102"/>
      <c r="G66" s="102"/>
      <c r="H66" s="79"/>
      <c r="I66" s="76"/>
      <c r="J66" s="76"/>
      <c r="K66" s="34"/>
      <c r="L66" s="34"/>
    </row>
    <row r="67" spans="1:12" ht="12.75">
      <c r="A67" s="12" t="s">
        <v>217</v>
      </c>
      <c r="B67" s="126" t="s">
        <v>82</v>
      </c>
      <c r="C67" s="13"/>
      <c r="D67" s="210">
        <f t="shared" si="2"/>
        <v>22.052</v>
      </c>
      <c r="E67" s="211">
        <v>22.052</v>
      </c>
      <c r="F67" s="102"/>
      <c r="G67" s="102"/>
      <c r="H67" s="79"/>
      <c r="I67" s="76"/>
      <c r="J67" s="76"/>
      <c r="K67" s="76"/>
      <c r="L67" s="76"/>
    </row>
    <row r="68" spans="1:7" ht="12.75">
      <c r="A68" s="12" t="s">
        <v>218</v>
      </c>
      <c r="B68" s="126" t="s">
        <v>83</v>
      </c>
      <c r="C68" s="81"/>
      <c r="D68" s="32">
        <f>E68+G68</f>
        <v>12.5</v>
      </c>
      <c r="E68" s="31">
        <v>12.5</v>
      </c>
      <c r="F68" s="102"/>
      <c r="G68" s="102"/>
    </row>
    <row r="69" spans="1:7" ht="12.75">
      <c r="A69" s="12" t="s">
        <v>218</v>
      </c>
      <c r="B69" s="126" t="s">
        <v>84</v>
      </c>
      <c r="C69" s="81"/>
      <c r="D69" s="32">
        <f>E69+G69</f>
        <v>6.6</v>
      </c>
      <c r="E69" s="510">
        <v>6.6</v>
      </c>
      <c r="F69" s="102"/>
      <c r="G69" s="102"/>
    </row>
    <row r="70" spans="1:7" ht="25.5">
      <c r="A70" s="12" t="s">
        <v>218</v>
      </c>
      <c r="B70" s="155" t="s">
        <v>426</v>
      </c>
      <c r="C70" s="81"/>
      <c r="D70" s="32">
        <f>E70+G70</f>
        <v>0</v>
      </c>
      <c r="E70" s="31"/>
      <c r="F70" s="102"/>
      <c r="G70" s="102"/>
    </row>
    <row r="71" spans="1:7" ht="12.75">
      <c r="A71" s="17" t="s">
        <v>214</v>
      </c>
      <c r="B71" s="104" t="s">
        <v>375</v>
      </c>
      <c r="C71" s="81"/>
      <c r="D71" s="21">
        <f>E71+G71</f>
        <v>2.8</v>
      </c>
      <c r="E71" s="9">
        <v>2.8</v>
      </c>
      <c r="F71" s="8">
        <v>2.2</v>
      </c>
      <c r="G71" s="102"/>
    </row>
    <row r="72" spans="1:7" ht="12.75">
      <c r="A72" s="17" t="s">
        <v>214</v>
      </c>
      <c r="B72" s="104" t="s">
        <v>725</v>
      </c>
      <c r="C72" s="81"/>
      <c r="D72" s="21">
        <f>E72+G72</f>
        <v>0.9</v>
      </c>
      <c r="E72" s="9">
        <v>0.9</v>
      </c>
      <c r="F72" s="8"/>
      <c r="G72" s="8"/>
    </row>
    <row r="73" spans="1:7" ht="12.75">
      <c r="A73" s="17" t="s">
        <v>214</v>
      </c>
      <c r="B73" s="104" t="s">
        <v>726</v>
      </c>
      <c r="C73" s="81"/>
      <c r="D73" s="21">
        <f t="shared" si="2"/>
        <v>12.9</v>
      </c>
      <c r="E73" s="9">
        <v>12.9</v>
      </c>
      <c r="F73" s="8"/>
      <c r="G73" s="8"/>
    </row>
    <row r="74" spans="1:8" ht="12.75">
      <c r="A74" s="17" t="s">
        <v>214</v>
      </c>
      <c r="B74" s="104" t="s">
        <v>727</v>
      </c>
      <c r="C74" s="81"/>
      <c r="D74" s="35">
        <f>E74+G74</f>
        <v>25.3</v>
      </c>
      <c r="E74" s="186">
        <v>25.3</v>
      </c>
      <c r="F74" s="8"/>
      <c r="G74" s="8"/>
      <c r="H74" s="103"/>
    </row>
    <row r="75" spans="1:8" ht="12.75">
      <c r="A75" s="17" t="s">
        <v>214</v>
      </c>
      <c r="B75" s="104" t="s">
        <v>728</v>
      </c>
      <c r="C75" s="81"/>
      <c r="D75" s="21">
        <f t="shared" si="2"/>
        <v>2.2</v>
      </c>
      <c r="E75" s="9">
        <v>2.2</v>
      </c>
      <c r="F75" s="8"/>
      <c r="G75" s="8"/>
      <c r="H75" s="103"/>
    </row>
    <row r="76" spans="1:8" ht="12.75">
      <c r="A76" s="17" t="s">
        <v>214</v>
      </c>
      <c r="B76" s="104" t="s">
        <v>374</v>
      </c>
      <c r="C76" s="81"/>
      <c r="D76" s="21">
        <f t="shared" si="2"/>
        <v>49.4</v>
      </c>
      <c r="E76" s="9">
        <v>49.4</v>
      </c>
      <c r="F76" s="8"/>
      <c r="G76" s="8"/>
      <c r="H76" s="103"/>
    </row>
    <row r="77" spans="1:8" ht="12.75">
      <c r="A77" s="17" t="s">
        <v>215</v>
      </c>
      <c r="B77" s="104" t="s">
        <v>81</v>
      </c>
      <c r="C77" s="207"/>
      <c r="D77" s="21">
        <f t="shared" si="2"/>
        <v>22.7</v>
      </c>
      <c r="E77" s="490">
        <v>22.7</v>
      </c>
      <c r="F77" s="8"/>
      <c r="G77" s="8"/>
      <c r="H77" s="103"/>
    </row>
    <row r="78" spans="1:7" ht="12.75">
      <c r="A78" s="17" t="s">
        <v>215</v>
      </c>
      <c r="B78" s="104" t="s">
        <v>86</v>
      </c>
      <c r="C78" s="81"/>
      <c r="D78" s="21">
        <f t="shared" si="2"/>
        <v>2.9</v>
      </c>
      <c r="E78" s="9">
        <v>2.9</v>
      </c>
      <c r="F78" s="8"/>
      <c r="G78" s="8"/>
    </row>
    <row r="79" spans="1:7" ht="12.75">
      <c r="A79" s="17" t="s">
        <v>215</v>
      </c>
      <c r="B79" s="104" t="s">
        <v>240</v>
      </c>
      <c r="C79" s="81"/>
      <c r="D79" s="21">
        <f t="shared" si="2"/>
        <v>179.5</v>
      </c>
      <c r="E79" s="9">
        <v>179.5</v>
      </c>
      <c r="F79" s="8"/>
      <c r="G79" s="8"/>
    </row>
    <row r="80" spans="1:7" ht="12.75">
      <c r="A80" s="17" t="s">
        <v>215</v>
      </c>
      <c r="B80" s="104" t="s">
        <v>245</v>
      </c>
      <c r="C80" s="81"/>
      <c r="D80" s="21">
        <f t="shared" si="2"/>
        <v>19.6</v>
      </c>
      <c r="E80" s="490">
        <v>19.6</v>
      </c>
      <c r="F80" s="8">
        <v>14.2</v>
      </c>
      <c r="G80" s="8"/>
    </row>
    <row r="81" spans="1:8" ht="12.75">
      <c r="A81" s="17" t="s">
        <v>164</v>
      </c>
      <c r="B81" s="104" t="s">
        <v>87</v>
      </c>
      <c r="C81" s="81"/>
      <c r="D81" s="21">
        <f t="shared" si="2"/>
        <v>21.9</v>
      </c>
      <c r="E81" s="9">
        <v>21.9</v>
      </c>
      <c r="F81" s="8"/>
      <c r="G81" s="8"/>
      <c r="H81" s="2"/>
    </row>
    <row r="82" spans="1:8" ht="12.75">
      <c r="A82" s="17" t="s">
        <v>472</v>
      </c>
      <c r="B82" s="104" t="s">
        <v>471</v>
      </c>
      <c r="C82" s="83"/>
      <c r="D82" s="21">
        <f t="shared" si="2"/>
        <v>2.7</v>
      </c>
      <c r="E82" s="490">
        <v>2.7</v>
      </c>
      <c r="F82" s="8"/>
      <c r="G82" s="8"/>
      <c r="H82" s="2"/>
    </row>
    <row r="83" spans="1:7" ht="14.25" customHeight="1">
      <c r="A83" s="84" t="s">
        <v>21</v>
      </c>
      <c r="B83" s="6" t="s">
        <v>416</v>
      </c>
      <c r="C83" s="85"/>
      <c r="D83" s="20"/>
      <c r="E83" s="20"/>
      <c r="F83" s="96"/>
      <c r="G83" s="96"/>
    </row>
    <row r="84" spans="1:7" ht="12.75">
      <c r="A84" s="84" t="s">
        <v>23</v>
      </c>
      <c r="B84" s="7" t="s">
        <v>101</v>
      </c>
      <c r="C84" s="6" t="s">
        <v>133</v>
      </c>
      <c r="D84" s="160">
        <f>E84+G84</f>
        <v>293.712</v>
      </c>
      <c r="E84" s="160">
        <f>E85</f>
        <v>290.312</v>
      </c>
      <c r="F84" s="20">
        <f>F85</f>
        <v>196.6</v>
      </c>
      <c r="G84" s="20">
        <f>G85</f>
        <v>3.4</v>
      </c>
    </row>
    <row r="85" spans="1:7" ht="12.75">
      <c r="A85" s="12" t="s">
        <v>338</v>
      </c>
      <c r="B85" s="81" t="s">
        <v>288</v>
      </c>
      <c r="C85" s="86"/>
      <c r="D85" s="156">
        <f>E85+G85</f>
        <v>293.712</v>
      </c>
      <c r="E85" s="157">
        <v>290.312</v>
      </c>
      <c r="F85" s="8">
        <v>196.6</v>
      </c>
      <c r="G85" s="8">
        <v>3.4</v>
      </c>
    </row>
    <row r="86" spans="1:7" ht="25.5">
      <c r="A86" s="11" t="s">
        <v>24</v>
      </c>
      <c r="B86" s="94" t="s">
        <v>246</v>
      </c>
      <c r="C86" s="6"/>
      <c r="D86" s="20"/>
      <c r="E86" s="20"/>
      <c r="F86" s="96"/>
      <c r="G86" s="96"/>
    </row>
    <row r="87" spans="1:7" ht="12.75">
      <c r="A87" s="11" t="s">
        <v>25</v>
      </c>
      <c r="B87" s="7" t="s">
        <v>101</v>
      </c>
      <c r="C87" s="6" t="s">
        <v>133</v>
      </c>
      <c r="D87" s="160">
        <f>E87+G87</f>
        <v>233.212</v>
      </c>
      <c r="E87" s="160">
        <f>E88</f>
        <v>233.212</v>
      </c>
      <c r="F87" s="20">
        <f>F88</f>
        <v>168.2</v>
      </c>
      <c r="G87" s="20">
        <f>G88</f>
        <v>0</v>
      </c>
    </row>
    <row r="88" spans="1:7" ht="12.75">
      <c r="A88" s="12" t="s">
        <v>339</v>
      </c>
      <c r="B88" s="81" t="s">
        <v>288</v>
      </c>
      <c r="C88" s="86"/>
      <c r="D88" s="157">
        <f>E88+G88</f>
        <v>233.212</v>
      </c>
      <c r="E88" s="503">
        <v>233.212</v>
      </c>
      <c r="F88" s="8">
        <v>168.2</v>
      </c>
      <c r="G88" s="8"/>
    </row>
    <row r="89" spans="1:7" ht="12.75">
      <c r="A89" s="11" t="s">
        <v>26</v>
      </c>
      <c r="B89" s="6" t="s">
        <v>459</v>
      </c>
      <c r="C89" s="6"/>
      <c r="D89" s="20"/>
      <c r="E89" s="20"/>
      <c r="F89" s="96"/>
      <c r="G89" s="96"/>
    </row>
    <row r="90" spans="1:7" ht="12.75">
      <c r="A90" s="12" t="s">
        <v>27</v>
      </c>
      <c r="B90" s="120" t="s">
        <v>101</v>
      </c>
      <c r="C90" s="6" t="s">
        <v>133</v>
      </c>
      <c r="D90" s="20">
        <f>E90+G90</f>
        <v>348</v>
      </c>
      <c r="E90" s="20">
        <f>E91</f>
        <v>335.4</v>
      </c>
      <c r="F90" s="20">
        <f>F91</f>
        <v>190.3</v>
      </c>
      <c r="G90" s="20">
        <f>G91</f>
        <v>12.6</v>
      </c>
    </row>
    <row r="91" spans="1:7" ht="12.75">
      <c r="A91" s="12" t="s">
        <v>244</v>
      </c>
      <c r="B91" s="86" t="s">
        <v>226</v>
      </c>
      <c r="C91" s="6"/>
      <c r="D91" s="9">
        <f>E91+G91</f>
        <v>348</v>
      </c>
      <c r="E91" s="490">
        <v>335.4</v>
      </c>
      <c r="F91" s="8">
        <v>190.3</v>
      </c>
      <c r="G91" s="8">
        <v>12.6</v>
      </c>
    </row>
    <row r="92" spans="1:7" ht="12.75">
      <c r="A92" s="11" t="s">
        <v>28</v>
      </c>
      <c r="B92" s="6" t="s">
        <v>485</v>
      </c>
      <c r="C92" s="6"/>
      <c r="D92" s="20"/>
      <c r="E92" s="20"/>
      <c r="F92" s="96"/>
      <c r="G92" s="8"/>
    </row>
    <row r="93" spans="1:7" ht="12.75">
      <c r="A93" s="11" t="s">
        <v>29</v>
      </c>
      <c r="B93" s="120" t="s">
        <v>101</v>
      </c>
      <c r="C93" s="6" t="s">
        <v>133</v>
      </c>
      <c r="D93" s="160">
        <f>E93+G93</f>
        <v>298</v>
      </c>
      <c r="E93" s="160">
        <f>E94</f>
        <v>275.99</v>
      </c>
      <c r="F93" s="20">
        <f>F94</f>
        <v>160.7</v>
      </c>
      <c r="G93" s="160">
        <f>G94</f>
        <v>22.01</v>
      </c>
    </row>
    <row r="94" spans="1:7" ht="12.75">
      <c r="A94" s="12" t="s">
        <v>244</v>
      </c>
      <c r="B94" s="81" t="s">
        <v>288</v>
      </c>
      <c r="C94" s="6"/>
      <c r="D94" s="9">
        <f>E94+G94</f>
        <v>298</v>
      </c>
      <c r="E94" s="186">
        <v>275.99</v>
      </c>
      <c r="F94" s="8">
        <v>160.7</v>
      </c>
      <c r="G94" s="185">
        <v>22.01</v>
      </c>
    </row>
    <row r="95" spans="1:7" ht="12.75">
      <c r="A95" s="11" t="s">
        <v>30</v>
      </c>
      <c r="B95" s="117" t="s">
        <v>4</v>
      </c>
      <c r="C95" s="6"/>
      <c r="D95" s="20"/>
      <c r="E95" s="20"/>
      <c r="F95" s="96"/>
      <c r="G95" s="96"/>
    </row>
    <row r="96" spans="1:7" ht="12.75">
      <c r="A96" s="11" t="s">
        <v>31</v>
      </c>
      <c r="B96" s="7" t="s">
        <v>101</v>
      </c>
      <c r="C96" s="6" t="s">
        <v>133</v>
      </c>
      <c r="D96" s="160">
        <f>E96+G96</f>
        <v>99.762</v>
      </c>
      <c r="E96" s="160">
        <f>E97</f>
        <v>95.262</v>
      </c>
      <c r="F96" s="20">
        <f>F97</f>
        <v>53.5</v>
      </c>
      <c r="G96" s="20">
        <f>G97</f>
        <v>4.5</v>
      </c>
    </row>
    <row r="97" spans="1:7" ht="12.75">
      <c r="A97" s="12" t="s">
        <v>340</v>
      </c>
      <c r="B97" s="81" t="s">
        <v>288</v>
      </c>
      <c r="C97" s="6"/>
      <c r="D97" s="157">
        <f>E97+G97</f>
        <v>99.762</v>
      </c>
      <c r="E97" s="503">
        <v>95.262</v>
      </c>
      <c r="F97" s="499">
        <v>53.5</v>
      </c>
      <c r="G97" s="499">
        <v>4.5</v>
      </c>
    </row>
    <row r="98" spans="1:7" ht="13.5" customHeight="1">
      <c r="A98" s="11" t="s">
        <v>33</v>
      </c>
      <c r="B98" s="117" t="s">
        <v>421</v>
      </c>
      <c r="C98" s="6"/>
      <c r="D98" s="20"/>
      <c r="E98" s="20"/>
      <c r="F98" s="96"/>
      <c r="G98" s="96"/>
    </row>
    <row r="99" spans="1:7" ht="12.75">
      <c r="A99" s="11" t="s">
        <v>34</v>
      </c>
      <c r="B99" s="7" t="s">
        <v>101</v>
      </c>
      <c r="C99" s="6" t="s">
        <v>133</v>
      </c>
      <c r="D99" s="20">
        <f>E99+G99</f>
        <v>745.7620000000001</v>
      </c>
      <c r="E99" s="20">
        <f>E100</f>
        <v>706.652</v>
      </c>
      <c r="F99" s="20">
        <f>F100</f>
        <v>404.5</v>
      </c>
      <c r="G99" s="209">
        <f>G100</f>
        <v>39.11</v>
      </c>
    </row>
    <row r="100" spans="1:7" ht="12.75">
      <c r="A100" s="12"/>
      <c r="B100" s="81" t="s">
        <v>288</v>
      </c>
      <c r="C100" s="6"/>
      <c r="D100" s="9">
        <f>E100+G100</f>
        <v>745.7620000000001</v>
      </c>
      <c r="E100" s="9">
        <f>E91+E94+E97</f>
        <v>706.652</v>
      </c>
      <c r="F100" s="9">
        <f>F91+F94+F97</f>
        <v>404.5</v>
      </c>
      <c r="G100" s="186">
        <f>G91+G94+G97</f>
        <v>39.11</v>
      </c>
    </row>
    <row r="101" spans="1:7" ht="12.75">
      <c r="A101" s="11" t="s">
        <v>35</v>
      </c>
      <c r="B101" s="6" t="s">
        <v>5</v>
      </c>
      <c r="C101" s="87"/>
      <c r="D101" s="160">
        <f aca="true" t="shared" si="3" ref="D101:G102">D102</f>
        <v>112.7</v>
      </c>
      <c r="E101" s="160">
        <f t="shared" si="3"/>
        <v>110.2</v>
      </c>
      <c r="F101" s="160">
        <f t="shared" si="3"/>
        <v>62.2</v>
      </c>
      <c r="G101" s="160">
        <f t="shared" si="3"/>
        <v>2.5</v>
      </c>
    </row>
    <row r="102" spans="1:7" ht="12.75">
      <c r="A102" s="11" t="s">
        <v>36</v>
      </c>
      <c r="B102" s="7" t="s">
        <v>101</v>
      </c>
      <c r="C102" s="87" t="s">
        <v>133</v>
      </c>
      <c r="D102" s="20">
        <f t="shared" si="3"/>
        <v>112.7</v>
      </c>
      <c r="E102" s="20">
        <f t="shared" si="3"/>
        <v>110.2</v>
      </c>
      <c r="F102" s="20">
        <f t="shared" si="3"/>
        <v>62.2</v>
      </c>
      <c r="G102" s="20">
        <f t="shared" si="3"/>
        <v>2.5</v>
      </c>
    </row>
    <row r="103" spans="1:7" ht="12.75">
      <c r="A103" s="12" t="s">
        <v>342</v>
      </c>
      <c r="B103" s="81" t="s">
        <v>288</v>
      </c>
      <c r="C103" s="87"/>
      <c r="D103" s="9">
        <f>E103+G103</f>
        <v>112.7</v>
      </c>
      <c r="E103" s="9">
        <v>110.2</v>
      </c>
      <c r="F103" s="8">
        <v>62.2</v>
      </c>
      <c r="G103" s="8">
        <v>2.5</v>
      </c>
    </row>
    <row r="104" spans="1:7" ht="12.75">
      <c r="A104" s="11" t="s">
        <v>37</v>
      </c>
      <c r="B104" s="6" t="s">
        <v>44</v>
      </c>
      <c r="C104" s="87"/>
      <c r="D104" s="20"/>
      <c r="E104" s="20"/>
      <c r="F104" s="96"/>
      <c r="G104" s="96"/>
    </row>
    <row r="105" spans="1:7" ht="12.75">
      <c r="A105" s="12" t="s">
        <v>38</v>
      </c>
      <c r="B105" s="448" t="s">
        <v>101</v>
      </c>
      <c r="C105" s="87" t="s">
        <v>133</v>
      </c>
      <c r="D105" s="160">
        <f>D106</f>
        <v>193.3</v>
      </c>
      <c r="E105" s="160">
        <f>E106</f>
        <v>193.3</v>
      </c>
      <c r="F105" s="160">
        <f>F106</f>
        <v>106.8</v>
      </c>
      <c r="G105" s="20">
        <f>G106</f>
        <v>0</v>
      </c>
    </row>
    <row r="106" spans="1:7" ht="12.75">
      <c r="A106" s="12" t="s">
        <v>343</v>
      </c>
      <c r="B106" s="81" t="s">
        <v>288</v>
      </c>
      <c r="C106" s="88"/>
      <c r="D106" s="9">
        <f>E106+G106</f>
        <v>193.3</v>
      </c>
      <c r="E106" s="490">
        <v>193.3</v>
      </c>
      <c r="F106" s="8">
        <v>106.8</v>
      </c>
      <c r="G106" s="8"/>
    </row>
    <row r="107" spans="1:7" ht="25.5">
      <c r="A107" s="11" t="s">
        <v>39</v>
      </c>
      <c r="B107" s="94" t="s">
        <v>332</v>
      </c>
      <c r="C107" s="87"/>
      <c r="D107" s="20"/>
      <c r="E107" s="20"/>
      <c r="F107" s="96"/>
      <c r="G107" s="96"/>
    </row>
    <row r="108" spans="1:7" ht="12.75">
      <c r="A108" s="11" t="s">
        <v>40</v>
      </c>
      <c r="B108" s="7" t="s">
        <v>101</v>
      </c>
      <c r="C108" s="87" t="s">
        <v>133</v>
      </c>
      <c r="D108" s="20">
        <f>D109</f>
        <v>113.69999999999999</v>
      </c>
      <c r="E108" s="20">
        <f>E109</f>
        <v>113.1</v>
      </c>
      <c r="F108" s="20">
        <f>F109</f>
        <v>74.3</v>
      </c>
      <c r="G108" s="20">
        <f>G109</f>
        <v>0.6</v>
      </c>
    </row>
    <row r="109" spans="1:7" ht="12.75">
      <c r="A109" s="12" t="s">
        <v>344</v>
      </c>
      <c r="B109" s="81" t="s">
        <v>288</v>
      </c>
      <c r="C109" s="88"/>
      <c r="D109" s="9">
        <f>E109+G109</f>
        <v>113.69999999999999</v>
      </c>
      <c r="E109" s="490">
        <v>113.1</v>
      </c>
      <c r="F109" s="8">
        <v>74.3</v>
      </c>
      <c r="G109" s="8">
        <v>0.6</v>
      </c>
    </row>
    <row r="110" spans="1:7" ht="12.75">
      <c r="A110" s="11" t="s">
        <v>41</v>
      </c>
      <c r="B110" s="6" t="s">
        <v>50</v>
      </c>
      <c r="C110" s="6"/>
      <c r="D110" s="160">
        <f>D111+D114+D120</f>
        <v>48.800000000000004</v>
      </c>
      <c r="E110" s="160">
        <f>E111+E114+E120</f>
        <v>48.1</v>
      </c>
      <c r="F110" s="160">
        <f>F111+F114+F120</f>
        <v>28.4</v>
      </c>
      <c r="G110" s="160">
        <f>G111+G114+G120</f>
        <v>0.7</v>
      </c>
    </row>
    <row r="111" spans="1:7" ht="12.75">
      <c r="A111" s="11" t="s">
        <v>42</v>
      </c>
      <c r="B111" s="7" t="s">
        <v>101</v>
      </c>
      <c r="C111" s="6" t="s">
        <v>133</v>
      </c>
      <c r="D111" s="20">
        <f>D112+D113</f>
        <v>1.2</v>
      </c>
      <c r="E111" s="20">
        <f>E112+E113</f>
        <v>1.2</v>
      </c>
      <c r="F111" s="20">
        <f>F112+F113</f>
        <v>0</v>
      </c>
      <c r="G111" s="20">
        <f>G112+G113</f>
        <v>0</v>
      </c>
    </row>
    <row r="112" spans="1:7" ht="12.75">
      <c r="A112" s="12" t="s">
        <v>344</v>
      </c>
      <c r="B112" s="113" t="s">
        <v>90</v>
      </c>
      <c r="C112" s="14"/>
      <c r="D112" s="9">
        <f>E112+G112</f>
        <v>0.7</v>
      </c>
      <c r="E112" s="9">
        <v>0.7</v>
      </c>
      <c r="F112" s="8"/>
      <c r="G112" s="8"/>
    </row>
    <row r="113" spans="1:7" ht="12.75">
      <c r="A113" s="12" t="s">
        <v>358</v>
      </c>
      <c r="B113" s="25" t="s">
        <v>117</v>
      </c>
      <c r="C113" s="85"/>
      <c r="D113" s="9">
        <f>E113+G113</f>
        <v>0.5</v>
      </c>
      <c r="E113" s="9">
        <v>0.5</v>
      </c>
      <c r="F113" s="8"/>
      <c r="G113" s="8"/>
    </row>
    <row r="114" spans="1:7" ht="38.25">
      <c r="A114" s="11" t="s">
        <v>228</v>
      </c>
      <c r="B114" s="121" t="s">
        <v>104</v>
      </c>
      <c r="C114" s="6" t="s">
        <v>137</v>
      </c>
      <c r="D114" s="20">
        <f>D115+D116+D117</f>
        <v>46.7</v>
      </c>
      <c r="E114" s="20">
        <f>E115+E116+E117</f>
        <v>46</v>
      </c>
      <c r="F114" s="20">
        <f>F115+F116+F117</f>
        <v>28.4</v>
      </c>
      <c r="G114" s="20">
        <f>G115+G116+G117</f>
        <v>0.7</v>
      </c>
    </row>
    <row r="115" spans="1:7" ht="12.75">
      <c r="A115" s="12" t="s">
        <v>248</v>
      </c>
      <c r="B115" s="113" t="s">
        <v>88</v>
      </c>
      <c r="C115" s="81"/>
      <c r="D115" s="9">
        <f aca="true" t="shared" si="4" ref="D115:D121">E115+G115</f>
        <v>35.400000000000006</v>
      </c>
      <c r="E115" s="490">
        <v>34.7</v>
      </c>
      <c r="F115" s="499">
        <v>23.4</v>
      </c>
      <c r="G115" s="8">
        <v>0.7</v>
      </c>
    </row>
    <row r="116" spans="1:7" ht="12.75">
      <c r="A116" s="12" t="s">
        <v>345</v>
      </c>
      <c r="B116" s="83" t="s">
        <v>89</v>
      </c>
      <c r="C116" s="81"/>
      <c r="D116" s="9">
        <f t="shared" si="4"/>
        <v>11.3</v>
      </c>
      <c r="E116" s="490">
        <v>11.3</v>
      </c>
      <c r="F116" s="499">
        <v>5</v>
      </c>
      <c r="G116" s="8"/>
    </row>
    <row r="117" spans="1:7" ht="15.75">
      <c r="A117" s="12" t="s">
        <v>345</v>
      </c>
      <c r="B117" s="81" t="s">
        <v>398</v>
      </c>
      <c r="C117" s="108"/>
      <c r="D117" s="43">
        <f t="shared" si="4"/>
        <v>0</v>
      </c>
      <c r="E117" s="9"/>
      <c r="F117" s="8"/>
      <c r="G117" s="8"/>
    </row>
    <row r="118" spans="1:7" ht="26.25">
      <c r="A118" s="11" t="s">
        <v>331</v>
      </c>
      <c r="B118" s="166" t="s">
        <v>183</v>
      </c>
      <c r="C118" s="153" t="s">
        <v>139</v>
      </c>
      <c r="D118" s="154">
        <f t="shared" si="4"/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5.75">
      <c r="A119" s="12" t="s">
        <v>423</v>
      </c>
      <c r="B119" s="104" t="s">
        <v>424</v>
      </c>
      <c r="C119" s="152"/>
      <c r="D119" s="43">
        <f t="shared" si="4"/>
        <v>0</v>
      </c>
      <c r="E119" s="9"/>
      <c r="F119" s="8"/>
      <c r="G119" s="8"/>
    </row>
    <row r="120" spans="1:7" ht="12.75">
      <c r="A120" s="11" t="s">
        <v>425</v>
      </c>
      <c r="B120" s="6" t="s">
        <v>74</v>
      </c>
      <c r="C120" s="6" t="s">
        <v>134</v>
      </c>
      <c r="D120" s="96">
        <f t="shared" si="4"/>
        <v>0.9</v>
      </c>
      <c r="E120" s="96">
        <f>E121</f>
        <v>0.9</v>
      </c>
      <c r="F120" s="96">
        <f>F121</f>
        <v>0</v>
      </c>
      <c r="G120" s="96">
        <f>G121</f>
        <v>0</v>
      </c>
    </row>
    <row r="121" spans="1:7" ht="12.75">
      <c r="A121" s="12" t="s">
        <v>347</v>
      </c>
      <c r="B121" s="79" t="s">
        <v>107</v>
      </c>
      <c r="C121" s="6"/>
      <c r="D121" s="96">
        <f t="shared" si="4"/>
        <v>0.9</v>
      </c>
      <c r="E121" s="8">
        <v>0.9</v>
      </c>
      <c r="F121" s="8"/>
      <c r="G121" s="8"/>
    </row>
    <row r="122" spans="1:7" ht="12.75">
      <c r="A122" s="11" t="s">
        <v>43</v>
      </c>
      <c r="B122" s="6" t="s">
        <v>55</v>
      </c>
      <c r="C122" s="6"/>
      <c r="D122" s="160">
        <f>D123+D126+D132</f>
        <v>66.60000000000001</v>
      </c>
      <c r="E122" s="160">
        <f>E123+E126+E132</f>
        <v>65.1</v>
      </c>
      <c r="F122" s="160">
        <f>F123+F126+F132</f>
        <v>41.3</v>
      </c>
      <c r="G122" s="160">
        <f>G123+G126+G132</f>
        <v>1.5</v>
      </c>
    </row>
    <row r="123" spans="1:7" ht="12.75">
      <c r="A123" s="15" t="s">
        <v>45</v>
      </c>
      <c r="B123" s="7" t="s">
        <v>101</v>
      </c>
      <c r="C123" s="6" t="s">
        <v>133</v>
      </c>
      <c r="D123" s="20">
        <f>D124+D125</f>
        <v>1.9</v>
      </c>
      <c r="E123" s="20">
        <f>E124+E125</f>
        <v>1.9</v>
      </c>
      <c r="F123" s="20">
        <f>F124+F125</f>
        <v>0</v>
      </c>
      <c r="G123" s="20">
        <f>G124+G125</f>
        <v>0</v>
      </c>
    </row>
    <row r="124" spans="1:7" ht="12.75">
      <c r="A124" s="12" t="s">
        <v>344</v>
      </c>
      <c r="B124" s="113" t="s">
        <v>90</v>
      </c>
      <c r="C124" s="14"/>
      <c r="D124" s="9">
        <f>E124+G124</f>
        <v>0.7</v>
      </c>
      <c r="E124" s="9">
        <v>0.7</v>
      </c>
      <c r="F124" s="8"/>
      <c r="G124" s="8"/>
    </row>
    <row r="125" spans="1:7" ht="12.75">
      <c r="A125" s="12" t="s">
        <v>343</v>
      </c>
      <c r="B125" s="25" t="s">
        <v>117</v>
      </c>
      <c r="C125" s="85"/>
      <c r="D125" s="9">
        <f>E125+G125</f>
        <v>1.2</v>
      </c>
      <c r="E125" s="9">
        <v>1.2</v>
      </c>
      <c r="F125" s="8"/>
      <c r="G125" s="8"/>
    </row>
    <row r="126" spans="1:7" ht="38.25">
      <c r="A126" s="11" t="s">
        <v>229</v>
      </c>
      <c r="B126" s="121" t="s">
        <v>104</v>
      </c>
      <c r="C126" s="6" t="s">
        <v>137</v>
      </c>
      <c r="D126" s="20">
        <f>D127+D128+D129</f>
        <v>63.60000000000001</v>
      </c>
      <c r="E126" s="20">
        <f>E127+E128+E129</f>
        <v>62.1</v>
      </c>
      <c r="F126" s="20">
        <f>F127+F128+F129</f>
        <v>41.3</v>
      </c>
      <c r="G126" s="20">
        <f>G127+G128+G129</f>
        <v>1.5</v>
      </c>
    </row>
    <row r="127" spans="1:7" ht="12.75">
      <c r="A127" s="12" t="s">
        <v>248</v>
      </c>
      <c r="B127" s="113" t="s">
        <v>88</v>
      </c>
      <c r="C127" s="81"/>
      <c r="D127" s="9">
        <f aca="true" t="shared" si="5" ref="D127:D133">E127+G127</f>
        <v>36.800000000000004</v>
      </c>
      <c r="E127" s="9">
        <v>36.1</v>
      </c>
      <c r="F127" s="8">
        <v>24.8</v>
      </c>
      <c r="G127" s="8">
        <v>0.7</v>
      </c>
    </row>
    <row r="128" spans="1:7" ht="12.75">
      <c r="A128" s="12" t="s">
        <v>345</v>
      </c>
      <c r="B128" s="83" t="s">
        <v>89</v>
      </c>
      <c r="C128" s="81"/>
      <c r="D128" s="9">
        <f t="shared" si="5"/>
        <v>26.8</v>
      </c>
      <c r="E128" s="9">
        <v>26</v>
      </c>
      <c r="F128" s="8">
        <v>16.5</v>
      </c>
      <c r="G128" s="8">
        <v>0.8</v>
      </c>
    </row>
    <row r="129" spans="1:7" ht="15.75">
      <c r="A129" s="12" t="s">
        <v>345</v>
      </c>
      <c r="B129" s="81" t="s">
        <v>398</v>
      </c>
      <c r="C129" s="108"/>
      <c r="D129" s="9">
        <f t="shared" si="5"/>
        <v>0</v>
      </c>
      <c r="E129" s="9"/>
      <c r="F129" s="8"/>
      <c r="G129" s="8"/>
    </row>
    <row r="130" spans="1:7" ht="26.25">
      <c r="A130" s="15" t="s">
        <v>285</v>
      </c>
      <c r="B130" s="166" t="s">
        <v>183</v>
      </c>
      <c r="C130" s="153" t="s">
        <v>139</v>
      </c>
      <c r="D130" s="154">
        <f t="shared" si="5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2" t="s">
        <v>423</v>
      </c>
      <c r="B131" s="104" t="s">
        <v>424</v>
      </c>
      <c r="C131" s="152"/>
      <c r="D131" s="43">
        <f t="shared" si="5"/>
        <v>0</v>
      </c>
      <c r="E131" s="9"/>
      <c r="F131" s="8"/>
      <c r="G131" s="8"/>
    </row>
    <row r="132" spans="1:7" ht="12.75">
      <c r="A132" s="147" t="s">
        <v>297</v>
      </c>
      <c r="B132" s="6" t="s">
        <v>74</v>
      </c>
      <c r="C132" s="6" t="s">
        <v>134</v>
      </c>
      <c r="D132" s="20">
        <f t="shared" si="5"/>
        <v>1.1</v>
      </c>
      <c r="E132" s="20">
        <f>E133</f>
        <v>1.1</v>
      </c>
      <c r="F132" s="20">
        <f>F133</f>
        <v>0</v>
      </c>
      <c r="G132" s="20">
        <f>G133</f>
        <v>0</v>
      </c>
    </row>
    <row r="133" spans="1:7" ht="12.75">
      <c r="A133" s="12" t="s">
        <v>347</v>
      </c>
      <c r="B133" s="79" t="s">
        <v>107</v>
      </c>
      <c r="C133" s="6"/>
      <c r="D133" s="9">
        <f t="shared" si="5"/>
        <v>1.1</v>
      </c>
      <c r="E133" s="9">
        <v>1.1</v>
      </c>
      <c r="F133" s="8"/>
      <c r="G133" s="8"/>
    </row>
    <row r="134" spans="1:7" ht="12.75">
      <c r="A134" s="15" t="s">
        <v>46</v>
      </c>
      <c r="B134" s="6" t="s">
        <v>59</v>
      </c>
      <c r="C134" s="6"/>
      <c r="D134" s="160">
        <f>D135+D144+D142</f>
        <v>175.99999999999997</v>
      </c>
      <c r="E134" s="160">
        <f>E135+E144+E142</f>
        <v>166.7</v>
      </c>
      <c r="F134" s="160">
        <f>F135+F144+F142</f>
        <v>86.7</v>
      </c>
      <c r="G134" s="160">
        <f>G135+G144+G142</f>
        <v>9.3</v>
      </c>
    </row>
    <row r="135" spans="1:7" ht="38.25">
      <c r="A135" s="11" t="s">
        <v>47</v>
      </c>
      <c r="B135" s="112" t="s">
        <v>104</v>
      </c>
      <c r="C135" s="6" t="s">
        <v>137</v>
      </c>
      <c r="D135" s="20">
        <f aca="true" t="shared" si="6" ref="D135:D145">E135+G135</f>
        <v>169.79999999999998</v>
      </c>
      <c r="E135" s="20">
        <f>E136+E137+E139+E138</f>
        <v>161.79999999999998</v>
      </c>
      <c r="F135" s="20">
        <f>F136+F137+F139+F138</f>
        <v>86.7</v>
      </c>
      <c r="G135" s="20">
        <f>G136+G137+G139+G138</f>
        <v>8</v>
      </c>
    </row>
    <row r="136" spans="1:7" ht="12.75">
      <c r="A136" s="12" t="s">
        <v>248</v>
      </c>
      <c r="B136" s="113" t="s">
        <v>88</v>
      </c>
      <c r="C136" s="69"/>
      <c r="D136" s="9">
        <f t="shared" si="6"/>
        <v>54.3</v>
      </c>
      <c r="E136" s="9">
        <v>54.3</v>
      </c>
      <c r="F136" s="8">
        <v>38.6</v>
      </c>
      <c r="G136" s="8"/>
    </row>
    <row r="137" spans="1:7" ht="12.75">
      <c r="A137" s="12" t="s">
        <v>345</v>
      </c>
      <c r="B137" s="81" t="s">
        <v>89</v>
      </c>
      <c r="C137" s="69"/>
      <c r="D137" s="9">
        <f t="shared" si="6"/>
        <v>91.6</v>
      </c>
      <c r="E137" s="490">
        <v>83.6</v>
      </c>
      <c r="F137" s="8">
        <v>48.1</v>
      </c>
      <c r="G137" s="8">
        <v>8</v>
      </c>
    </row>
    <row r="138" spans="1:7" ht="15.75">
      <c r="A138" s="12" t="s">
        <v>345</v>
      </c>
      <c r="B138" s="81" t="s">
        <v>398</v>
      </c>
      <c r="C138" s="108"/>
      <c r="D138" s="9">
        <f t="shared" si="6"/>
        <v>0.4</v>
      </c>
      <c r="E138" s="490">
        <v>0.4</v>
      </c>
      <c r="F138" s="8"/>
      <c r="G138" s="8"/>
    </row>
    <row r="139" spans="1:7" ht="12.75">
      <c r="A139" s="134" t="s">
        <v>346</v>
      </c>
      <c r="B139" s="83" t="s">
        <v>91</v>
      </c>
      <c r="C139" s="69"/>
      <c r="D139" s="9">
        <f t="shared" si="6"/>
        <v>23.5</v>
      </c>
      <c r="E139" s="490">
        <v>23.5</v>
      </c>
      <c r="F139" s="8"/>
      <c r="G139" s="8"/>
    </row>
    <row r="140" spans="1:7" ht="26.25">
      <c r="A140" s="11" t="s">
        <v>48</v>
      </c>
      <c r="B140" s="166" t="s">
        <v>183</v>
      </c>
      <c r="C140" s="153" t="s">
        <v>139</v>
      </c>
      <c r="D140" s="154">
        <f t="shared" si="6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2" t="s">
        <v>423</v>
      </c>
      <c r="B141" s="104" t="s">
        <v>424</v>
      </c>
      <c r="C141" s="152"/>
      <c r="D141" s="43">
        <f t="shared" si="6"/>
        <v>0</v>
      </c>
      <c r="E141" s="9"/>
      <c r="F141" s="8"/>
      <c r="G141" s="8"/>
    </row>
    <row r="142" spans="1:7" ht="12.75">
      <c r="A142" s="15" t="s">
        <v>233</v>
      </c>
      <c r="B142" s="92" t="s">
        <v>474</v>
      </c>
      <c r="C142" s="133" t="s">
        <v>35</v>
      </c>
      <c r="D142" s="96">
        <f t="shared" si="6"/>
        <v>2.2</v>
      </c>
      <c r="E142" s="20">
        <f>E143</f>
        <v>0.9</v>
      </c>
      <c r="F142" s="20">
        <f>F143</f>
        <v>0</v>
      </c>
      <c r="G142" s="20">
        <f>G143</f>
        <v>1.3</v>
      </c>
    </row>
    <row r="143" spans="1:7" ht="12.75">
      <c r="A143" s="12" t="s">
        <v>349</v>
      </c>
      <c r="B143" s="86" t="s">
        <v>473</v>
      </c>
      <c r="C143" s="133"/>
      <c r="D143" s="8">
        <f t="shared" si="6"/>
        <v>2.2</v>
      </c>
      <c r="E143" s="9">
        <v>0.9</v>
      </c>
      <c r="F143" s="8"/>
      <c r="G143" s="8">
        <v>1.3</v>
      </c>
    </row>
    <row r="144" spans="1:7" ht="12.75">
      <c r="A144" s="147" t="s">
        <v>234</v>
      </c>
      <c r="B144" s="6" t="s">
        <v>74</v>
      </c>
      <c r="C144" s="6" t="s">
        <v>134</v>
      </c>
      <c r="D144" s="20">
        <f t="shared" si="6"/>
        <v>4</v>
      </c>
      <c r="E144" s="20">
        <f>E145</f>
        <v>4</v>
      </c>
      <c r="F144" s="20">
        <f>F145</f>
        <v>0</v>
      </c>
      <c r="G144" s="20">
        <f>G145</f>
        <v>0</v>
      </c>
    </row>
    <row r="145" spans="1:7" ht="12.75">
      <c r="A145" s="18" t="s">
        <v>347</v>
      </c>
      <c r="B145" s="79" t="s">
        <v>107</v>
      </c>
      <c r="C145" s="6"/>
      <c r="D145" s="9">
        <f t="shared" si="6"/>
        <v>4</v>
      </c>
      <c r="E145" s="9">
        <v>4</v>
      </c>
      <c r="F145" s="8"/>
      <c r="G145" s="8"/>
    </row>
    <row r="146" spans="1:7" ht="12.75">
      <c r="A146" s="15" t="s">
        <v>49</v>
      </c>
      <c r="B146" s="6" t="s">
        <v>6</v>
      </c>
      <c r="C146" s="6"/>
      <c r="D146" s="160">
        <f aca="true" t="shared" si="7" ref="D146:D157">E146+G146</f>
        <v>93.92</v>
      </c>
      <c r="E146" s="160">
        <f>E150+E156+E147+E154</f>
        <v>93.92</v>
      </c>
      <c r="F146" s="160">
        <f>F150+F156+F147+F154</f>
        <v>47.5</v>
      </c>
      <c r="G146" s="209">
        <f>G150+G156+G147+G154</f>
        <v>0</v>
      </c>
    </row>
    <row r="147" spans="1:7" ht="12.75">
      <c r="A147" s="15" t="s">
        <v>51</v>
      </c>
      <c r="B147" s="7" t="s">
        <v>101</v>
      </c>
      <c r="C147" s="6" t="s">
        <v>133</v>
      </c>
      <c r="D147" s="20">
        <f t="shared" si="7"/>
        <v>1</v>
      </c>
      <c r="E147" s="20">
        <f>E148+E149</f>
        <v>1</v>
      </c>
      <c r="F147" s="20">
        <f>F148+F149</f>
        <v>0</v>
      </c>
      <c r="G147" s="20">
        <f>G148+G149</f>
        <v>0</v>
      </c>
    </row>
    <row r="148" spans="1:7" ht="12.75">
      <c r="A148" s="12" t="s">
        <v>344</v>
      </c>
      <c r="B148" s="113" t="s">
        <v>90</v>
      </c>
      <c r="C148" s="90"/>
      <c r="D148" s="9">
        <f t="shared" si="7"/>
        <v>0</v>
      </c>
      <c r="E148" s="9"/>
      <c r="F148" s="20"/>
      <c r="G148" s="20"/>
    </row>
    <row r="149" spans="1:7" ht="12.75">
      <c r="A149" s="12" t="s">
        <v>343</v>
      </c>
      <c r="B149" s="25" t="s">
        <v>117</v>
      </c>
      <c r="C149" s="91"/>
      <c r="D149" s="9">
        <f>E149+G149</f>
        <v>1</v>
      </c>
      <c r="E149" s="9">
        <v>1</v>
      </c>
      <c r="F149" s="20"/>
      <c r="G149" s="20"/>
    </row>
    <row r="150" spans="1:7" ht="38.25">
      <c r="A150" s="11" t="s">
        <v>52</v>
      </c>
      <c r="B150" s="112" t="s">
        <v>104</v>
      </c>
      <c r="C150" s="6" t="s">
        <v>137</v>
      </c>
      <c r="D150" s="209">
        <f t="shared" si="7"/>
        <v>89.92</v>
      </c>
      <c r="E150" s="209">
        <f>E151+E152+E153</f>
        <v>89.92</v>
      </c>
      <c r="F150" s="209">
        <f>F151+F152+F153</f>
        <v>47.5</v>
      </c>
      <c r="G150" s="20">
        <f>G151+G152+G153</f>
        <v>0</v>
      </c>
    </row>
    <row r="151" spans="1:7" ht="12.75">
      <c r="A151" s="12" t="s">
        <v>248</v>
      </c>
      <c r="B151" s="113" t="s">
        <v>88</v>
      </c>
      <c r="C151" s="69"/>
      <c r="D151" s="20">
        <f t="shared" si="7"/>
        <v>57.7</v>
      </c>
      <c r="E151" s="9">
        <v>57.7</v>
      </c>
      <c r="F151" s="8">
        <v>37</v>
      </c>
      <c r="G151" s="8"/>
    </row>
    <row r="152" spans="1:7" ht="12.75">
      <c r="A152" s="12" t="s">
        <v>345</v>
      </c>
      <c r="B152" s="81" t="s">
        <v>89</v>
      </c>
      <c r="C152" s="69"/>
      <c r="D152" s="186">
        <f t="shared" si="7"/>
        <v>32.22</v>
      </c>
      <c r="E152" s="157">
        <v>32.22</v>
      </c>
      <c r="F152" s="8">
        <v>10.5</v>
      </c>
      <c r="G152" s="8"/>
    </row>
    <row r="153" spans="1:7" ht="15.75">
      <c r="A153" s="12" t="s">
        <v>345</v>
      </c>
      <c r="B153" s="81" t="s">
        <v>398</v>
      </c>
      <c r="C153" s="108"/>
      <c r="D153" s="9">
        <f t="shared" si="7"/>
        <v>0</v>
      </c>
      <c r="E153" s="9"/>
      <c r="F153" s="8"/>
      <c r="G153" s="8"/>
    </row>
    <row r="154" spans="1:7" ht="26.25">
      <c r="A154" s="15" t="s">
        <v>53</v>
      </c>
      <c r="B154" s="166" t="s">
        <v>183</v>
      </c>
      <c r="C154" s="153" t="s">
        <v>139</v>
      </c>
      <c r="D154" s="154">
        <f t="shared" si="7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5.75">
      <c r="A155" s="18" t="s">
        <v>423</v>
      </c>
      <c r="B155" s="104" t="s">
        <v>424</v>
      </c>
      <c r="C155" s="152"/>
      <c r="D155" s="43">
        <f t="shared" si="7"/>
        <v>0</v>
      </c>
      <c r="E155" s="9"/>
      <c r="F155" s="8"/>
      <c r="G155" s="8"/>
    </row>
    <row r="156" spans="1:7" ht="12.75">
      <c r="A156" s="15" t="s">
        <v>197</v>
      </c>
      <c r="B156" s="6" t="s">
        <v>74</v>
      </c>
      <c r="C156" s="6" t="s">
        <v>134</v>
      </c>
      <c r="D156" s="20">
        <f t="shared" si="7"/>
        <v>3</v>
      </c>
      <c r="E156" s="20">
        <f>E157</f>
        <v>3</v>
      </c>
      <c r="F156" s="20">
        <f>F157</f>
        <v>0</v>
      </c>
      <c r="G156" s="20">
        <f>G157</f>
        <v>0</v>
      </c>
    </row>
    <row r="157" spans="1:7" ht="12.75">
      <c r="A157" s="12" t="s">
        <v>347</v>
      </c>
      <c r="B157" s="79" t="s">
        <v>107</v>
      </c>
      <c r="C157" s="92"/>
      <c r="D157" s="20">
        <f t="shared" si="7"/>
        <v>3</v>
      </c>
      <c r="E157" s="27">
        <v>3</v>
      </c>
      <c r="F157" s="97"/>
      <c r="G157" s="97"/>
    </row>
    <row r="158" spans="1:7" ht="12.75">
      <c r="A158" s="12" t="s">
        <v>54</v>
      </c>
      <c r="B158" s="6" t="s">
        <v>7</v>
      </c>
      <c r="C158" s="6"/>
      <c r="D158" s="208">
        <f>D159+D162+D169</f>
        <v>117.673</v>
      </c>
      <c r="E158" s="208">
        <f>E159+E162+E169</f>
        <v>111.17299999999999</v>
      </c>
      <c r="F158" s="33">
        <f>F159+F162+F169</f>
        <v>61.6</v>
      </c>
      <c r="G158" s="33">
        <f>G159+G162+G169</f>
        <v>6.5</v>
      </c>
    </row>
    <row r="159" spans="1:7" ht="12.75">
      <c r="A159" s="11" t="s">
        <v>56</v>
      </c>
      <c r="B159" s="7" t="s">
        <v>101</v>
      </c>
      <c r="C159" s="6" t="s">
        <v>133</v>
      </c>
      <c r="D159" s="20">
        <f>D160+D161</f>
        <v>5.1</v>
      </c>
      <c r="E159" s="20">
        <f>E160+E161</f>
        <v>4.1</v>
      </c>
      <c r="F159" s="20">
        <f>F160+F161</f>
        <v>0</v>
      </c>
      <c r="G159" s="20">
        <f>G160+G161</f>
        <v>1</v>
      </c>
    </row>
    <row r="160" spans="1:7" ht="12.75">
      <c r="A160" s="12" t="s">
        <v>344</v>
      </c>
      <c r="B160" s="113" t="s">
        <v>90</v>
      </c>
      <c r="C160" s="14"/>
      <c r="D160" s="9">
        <f>E160+G160</f>
        <v>0.1</v>
      </c>
      <c r="E160" s="9">
        <v>0.1</v>
      </c>
      <c r="F160" s="8"/>
      <c r="G160" s="8"/>
    </row>
    <row r="161" spans="1:7" ht="12.75">
      <c r="A161" s="12" t="s">
        <v>343</v>
      </c>
      <c r="B161" s="25" t="s">
        <v>144</v>
      </c>
      <c r="C161" s="85"/>
      <c r="D161" s="9">
        <f>E161+G161</f>
        <v>5</v>
      </c>
      <c r="E161" s="9">
        <v>4</v>
      </c>
      <c r="F161" s="8"/>
      <c r="G161" s="8">
        <v>1</v>
      </c>
    </row>
    <row r="162" spans="1:7" ht="38.25">
      <c r="A162" s="11" t="s">
        <v>57</v>
      </c>
      <c r="B162" s="112" t="s">
        <v>104</v>
      </c>
      <c r="C162" s="6" t="s">
        <v>137</v>
      </c>
      <c r="D162" s="160">
        <f>D163+D164+D165+D166</f>
        <v>110.873</v>
      </c>
      <c r="E162" s="160">
        <f>E163+E164+E165+E166</f>
        <v>105.37299999999999</v>
      </c>
      <c r="F162" s="160">
        <f>F163+F164+F165+F166</f>
        <v>61.6</v>
      </c>
      <c r="G162" s="160">
        <f>G163+G164+G165+G166</f>
        <v>5.5</v>
      </c>
    </row>
    <row r="163" spans="1:7" ht="12.75">
      <c r="A163" s="12" t="s">
        <v>248</v>
      </c>
      <c r="B163" s="113" t="s">
        <v>88</v>
      </c>
      <c r="C163" s="69"/>
      <c r="D163" s="9">
        <f aca="true" t="shared" si="8" ref="D163:D170">E163+G163</f>
        <v>69</v>
      </c>
      <c r="E163" s="490">
        <v>68.3</v>
      </c>
      <c r="F163" s="499">
        <v>45.4</v>
      </c>
      <c r="G163" s="8">
        <v>0.7</v>
      </c>
    </row>
    <row r="164" spans="1:7" ht="12.75">
      <c r="A164" s="12" t="s">
        <v>345</v>
      </c>
      <c r="B164" s="81" t="s">
        <v>89</v>
      </c>
      <c r="C164" s="69"/>
      <c r="D164" s="157">
        <f t="shared" si="8"/>
        <v>28.873</v>
      </c>
      <c r="E164" s="503">
        <v>24.073</v>
      </c>
      <c r="F164" s="499">
        <v>10.8</v>
      </c>
      <c r="G164" s="8">
        <v>4.8</v>
      </c>
    </row>
    <row r="165" spans="1:7" ht="15.75">
      <c r="A165" s="12" t="s">
        <v>345</v>
      </c>
      <c r="B165" s="81" t="s">
        <v>398</v>
      </c>
      <c r="C165" s="108"/>
      <c r="D165" s="9">
        <f t="shared" si="8"/>
        <v>0</v>
      </c>
      <c r="E165" s="9"/>
      <c r="F165" s="8"/>
      <c r="G165" s="8"/>
    </row>
    <row r="166" spans="1:7" ht="12.75">
      <c r="A166" s="12" t="s">
        <v>156</v>
      </c>
      <c r="B166" s="104" t="s">
        <v>165</v>
      </c>
      <c r="C166" s="85"/>
      <c r="D166" s="9">
        <f>E166+G166</f>
        <v>13</v>
      </c>
      <c r="E166" s="9">
        <v>13</v>
      </c>
      <c r="F166" s="8">
        <v>5.4</v>
      </c>
      <c r="G166" s="8"/>
    </row>
    <row r="167" spans="1:7" ht="26.25">
      <c r="A167" s="11" t="s">
        <v>198</v>
      </c>
      <c r="B167" s="166" t="s">
        <v>183</v>
      </c>
      <c r="C167" s="153" t="s">
        <v>139</v>
      </c>
      <c r="D167" s="154">
        <f t="shared" si="8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2" t="s">
        <v>423</v>
      </c>
      <c r="B168" s="104" t="s">
        <v>424</v>
      </c>
      <c r="C168" s="152"/>
      <c r="D168" s="43">
        <f t="shared" si="8"/>
        <v>0</v>
      </c>
      <c r="E168" s="9"/>
      <c r="F168" s="8"/>
      <c r="G168" s="8"/>
    </row>
    <row r="169" spans="1:7" ht="12.75">
      <c r="A169" s="11" t="s">
        <v>199</v>
      </c>
      <c r="B169" s="6" t="s">
        <v>74</v>
      </c>
      <c r="C169" s="6" t="s">
        <v>134</v>
      </c>
      <c r="D169" s="20">
        <f t="shared" si="8"/>
        <v>1.7</v>
      </c>
      <c r="E169" s="20">
        <f>E170</f>
        <v>1.7</v>
      </c>
      <c r="F169" s="20">
        <f>F170</f>
        <v>0</v>
      </c>
      <c r="G169" s="20">
        <f>G170</f>
        <v>0</v>
      </c>
    </row>
    <row r="170" spans="1:7" ht="12.75">
      <c r="A170" s="12" t="s">
        <v>347</v>
      </c>
      <c r="B170" s="79" t="s">
        <v>107</v>
      </c>
      <c r="C170" s="92"/>
      <c r="D170" s="27">
        <f t="shared" si="8"/>
        <v>1.7</v>
      </c>
      <c r="E170" s="27">
        <v>1.7</v>
      </c>
      <c r="F170" s="97"/>
      <c r="G170" s="97"/>
    </row>
    <row r="171" spans="1:7" ht="12.75">
      <c r="A171" s="84" t="s">
        <v>58</v>
      </c>
      <c r="B171" s="6" t="s">
        <v>417</v>
      </c>
      <c r="C171" s="86"/>
      <c r="D171" s="162">
        <f>D172+D175+D183+D185</f>
        <v>502.99299999999994</v>
      </c>
      <c r="E171" s="162">
        <f>E172+E175+E183+E185</f>
        <v>484.99299999999994</v>
      </c>
      <c r="F171" s="162">
        <f>F172+F175+F183+F185</f>
        <v>265.5</v>
      </c>
      <c r="G171" s="162">
        <f>G172+G175+G183+G185</f>
        <v>18.000000000000004</v>
      </c>
    </row>
    <row r="172" spans="1:7" ht="12.75">
      <c r="A172" s="11" t="s">
        <v>60</v>
      </c>
      <c r="B172" s="7" t="s">
        <v>101</v>
      </c>
      <c r="C172" s="6" t="s">
        <v>133</v>
      </c>
      <c r="D172" s="22">
        <f>D111+D123+D159+D147</f>
        <v>9.2</v>
      </c>
      <c r="E172" s="22">
        <f>E111+E123+E159+E147</f>
        <v>8.2</v>
      </c>
      <c r="F172" s="22">
        <f>F111+F123+F159+F147</f>
        <v>0</v>
      </c>
      <c r="G172" s="22">
        <f>G111+G123+G159+G147</f>
        <v>1</v>
      </c>
    </row>
    <row r="173" spans="1:7" ht="12.75">
      <c r="A173" s="12" t="s">
        <v>344</v>
      </c>
      <c r="B173" s="81" t="s">
        <v>90</v>
      </c>
      <c r="C173" s="81"/>
      <c r="D173" s="8">
        <f>E173+G173</f>
        <v>1.5</v>
      </c>
      <c r="E173" s="8">
        <f aca="true" t="shared" si="9" ref="E173:G174">E112+E124+E160+E148</f>
        <v>1.5</v>
      </c>
      <c r="F173" s="8">
        <f t="shared" si="9"/>
        <v>0</v>
      </c>
      <c r="G173" s="8">
        <f t="shared" si="9"/>
        <v>0</v>
      </c>
    </row>
    <row r="174" spans="1:7" ht="12.75">
      <c r="A174" s="12" t="s">
        <v>343</v>
      </c>
      <c r="B174" s="81" t="s">
        <v>117</v>
      </c>
      <c r="C174" s="79"/>
      <c r="D174" s="8">
        <f>E174+G174</f>
        <v>7.7</v>
      </c>
      <c r="E174" s="8">
        <f t="shared" si="9"/>
        <v>6.7</v>
      </c>
      <c r="F174" s="8">
        <f t="shared" si="9"/>
        <v>0</v>
      </c>
      <c r="G174" s="8">
        <f t="shared" si="9"/>
        <v>1</v>
      </c>
    </row>
    <row r="175" spans="1:7" ht="38.25">
      <c r="A175" s="16" t="s">
        <v>61</v>
      </c>
      <c r="B175" s="112" t="s">
        <v>104</v>
      </c>
      <c r="C175" s="14" t="s">
        <v>137</v>
      </c>
      <c r="D175" s="162">
        <f>D176+D177+D178+D179+D180</f>
        <v>480.893</v>
      </c>
      <c r="E175" s="162">
        <f>E176+E177+E178+E179+E180</f>
        <v>465.193</v>
      </c>
      <c r="F175" s="96">
        <f>F176+F177+F178+F179+F180</f>
        <v>265.5</v>
      </c>
      <c r="G175" s="96">
        <f>G176+G177+G178+G179+G180</f>
        <v>15.700000000000001</v>
      </c>
    </row>
    <row r="176" spans="1:7" ht="12.75">
      <c r="A176" s="17" t="s">
        <v>248</v>
      </c>
      <c r="B176" s="113" t="s">
        <v>88</v>
      </c>
      <c r="C176" s="193"/>
      <c r="D176" s="158">
        <f>E176+G176</f>
        <v>253.20000000000002</v>
      </c>
      <c r="E176" s="158">
        <f>E115+E127+E136+E151+E163</f>
        <v>251.10000000000002</v>
      </c>
      <c r="F176" s="8">
        <f>F115+F127+F136+F151+F163</f>
        <v>169.20000000000002</v>
      </c>
      <c r="G176" s="8">
        <f>G115+G127+G136+G151+G163</f>
        <v>2.0999999999999996</v>
      </c>
    </row>
    <row r="177" spans="1:7" ht="12.75">
      <c r="A177" s="17" t="s">
        <v>345</v>
      </c>
      <c r="B177" s="81" t="s">
        <v>89</v>
      </c>
      <c r="C177" s="194"/>
      <c r="D177" s="158">
        <f aca="true" t="shared" si="10" ref="D177:D184">E177+G177</f>
        <v>190.79299999999998</v>
      </c>
      <c r="E177" s="158">
        <f>E116+E128+E152+E164+E137</f>
        <v>177.19299999999998</v>
      </c>
      <c r="F177" s="8">
        <f>F116+F128+F137+F152+F164</f>
        <v>90.89999999999999</v>
      </c>
      <c r="G177" s="8">
        <f>G116+G128+G137+G152+G164</f>
        <v>13.600000000000001</v>
      </c>
    </row>
    <row r="178" spans="1:7" ht="12.75">
      <c r="A178" s="17" t="s">
        <v>345</v>
      </c>
      <c r="B178" s="81" t="s">
        <v>398</v>
      </c>
      <c r="C178" s="194"/>
      <c r="D178" s="8">
        <f>E178+G178</f>
        <v>0.4</v>
      </c>
      <c r="E178" s="8">
        <f>E165+E153+E138+E129+E117</f>
        <v>0.4</v>
      </c>
      <c r="F178" s="8">
        <f>F165+F153+F138+F129+F117</f>
        <v>0</v>
      </c>
      <c r="G178" s="8">
        <f>G165+G153+G138+G129+G117</f>
        <v>0</v>
      </c>
    </row>
    <row r="179" spans="1:12" ht="12.75">
      <c r="A179" s="17" t="s">
        <v>346</v>
      </c>
      <c r="B179" s="81" t="s">
        <v>91</v>
      </c>
      <c r="C179" s="78"/>
      <c r="D179" s="8">
        <f t="shared" si="10"/>
        <v>23.5</v>
      </c>
      <c r="E179" s="8">
        <f>E139</f>
        <v>23.5</v>
      </c>
      <c r="F179" s="8">
        <f>F139</f>
        <v>0</v>
      </c>
      <c r="G179" s="8">
        <f>G139</f>
        <v>0</v>
      </c>
      <c r="L179" s="2" t="s">
        <v>92</v>
      </c>
    </row>
    <row r="180" spans="1:7" ht="12.75">
      <c r="A180" s="189" t="s">
        <v>156</v>
      </c>
      <c r="B180" s="83" t="s">
        <v>165</v>
      </c>
      <c r="C180" s="196"/>
      <c r="D180" s="8">
        <f>E180+G180</f>
        <v>13</v>
      </c>
      <c r="E180" s="8">
        <f>E166</f>
        <v>13</v>
      </c>
      <c r="F180" s="8">
        <f>F166</f>
        <v>5.4</v>
      </c>
      <c r="G180" s="8">
        <f>G166</f>
        <v>0</v>
      </c>
    </row>
    <row r="181" spans="1:7" ht="26.25">
      <c r="A181" s="11" t="s">
        <v>201</v>
      </c>
      <c r="B181" s="167" t="s">
        <v>183</v>
      </c>
      <c r="C181" s="153" t="s">
        <v>139</v>
      </c>
      <c r="D181" s="154">
        <f t="shared" si="10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4" t="s">
        <v>424</v>
      </c>
      <c r="C182" s="152"/>
      <c r="D182" s="43">
        <f t="shared" si="10"/>
        <v>0</v>
      </c>
      <c r="E182" s="9">
        <f>E119+E131+E141+E155+E168</f>
        <v>0</v>
      </c>
      <c r="F182" s="9">
        <f>F119+F131+F141+F155+F168</f>
        <v>0</v>
      </c>
      <c r="G182" s="9">
        <f>G119+G131+G141+G155+G168</f>
        <v>0</v>
      </c>
    </row>
    <row r="183" spans="1:7" ht="12.75">
      <c r="A183" s="11" t="s">
        <v>203</v>
      </c>
      <c r="B183" s="92" t="s">
        <v>74</v>
      </c>
      <c r="C183" s="73" t="s">
        <v>134</v>
      </c>
      <c r="D183" s="96">
        <f>E183+G183</f>
        <v>10.7</v>
      </c>
      <c r="E183" s="96">
        <f>E184</f>
        <v>10.7</v>
      </c>
      <c r="F183" s="96">
        <f>F184</f>
        <v>0</v>
      </c>
      <c r="G183" s="96">
        <f>G184</f>
        <v>0</v>
      </c>
    </row>
    <row r="184" spans="1:7" ht="12.75">
      <c r="A184" s="12" t="s">
        <v>347</v>
      </c>
      <c r="B184" s="86" t="s">
        <v>107</v>
      </c>
      <c r="C184" s="1"/>
      <c r="D184" s="8">
        <f t="shared" si="10"/>
        <v>10.7</v>
      </c>
      <c r="E184" s="96">
        <f>E121+E133+E145+E157+E170</f>
        <v>10.7</v>
      </c>
      <c r="F184" s="96">
        <f>F121+F133+F145+F157+F170</f>
        <v>0</v>
      </c>
      <c r="G184" s="96">
        <f>G121+G133+G145+G157+G170</f>
        <v>0</v>
      </c>
    </row>
    <row r="185" spans="1:7" ht="12.75">
      <c r="A185" s="11" t="s">
        <v>475</v>
      </c>
      <c r="B185" s="7" t="s">
        <v>148</v>
      </c>
      <c r="C185" s="73" t="s">
        <v>35</v>
      </c>
      <c r="D185" s="20">
        <f>D186</f>
        <v>2.2</v>
      </c>
      <c r="E185" s="20">
        <f>E186</f>
        <v>0.9</v>
      </c>
      <c r="F185" s="20">
        <f>F186</f>
        <v>0</v>
      </c>
      <c r="G185" s="20">
        <f>G186</f>
        <v>1.3</v>
      </c>
    </row>
    <row r="186" spans="1:7" ht="12.75">
      <c r="A186" s="12" t="s">
        <v>349</v>
      </c>
      <c r="B186" s="81" t="s">
        <v>383</v>
      </c>
      <c r="C186" s="7"/>
      <c r="D186" s="8">
        <f>E186+G186</f>
        <v>2.2</v>
      </c>
      <c r="E186" s="8">
        <f>E142</f>
        <v>0.9</v>
      </c>
      <c r="F186" s="8">
        <f>F142</f>
        <v>0</v>
      </c>
      <c r="G186" s="8">
        <f>G142</f>
        <v>1.3</v>
      </c>
    </row>
    <row r="187" spans="1:7" ht="12.75">
      <c r="A187" s="11" t="s">
        <v>62</v>
      </c>
      <c r="B187" s="6" t="s">
        <v>109</v>
      </c>
      <c r="C187" s="7"/>
      <c r="D187" s="162">
        <f>D188</f>
        <v>119.9</v>
      </c>
      <c r="E187" s="162">
        <f>E188</f>
        <v>119.9</v>
      </c>
      <c r="F187" s="162">
        <f>F188</f>
        <v>74.19</v>
      </c>
      <c r="G187" s="162">
        <f>G188</f>
        <v>0</v>
      </c>
    </row>
    <row r="188" spans="1:7" ht="25.5">
      <c r="A188" s="12" t="s">
        <v>63</v>
      </c>
      <c r="B188" s="121" t="s">
        <v>102</v>
      </c>
      <c r="C188" s="73" t="s">
        <v>135</v>
      </c>
      <c r="D188" s="96">
        <f>E188+G188</f>
        <v>119.9</v>
      </c>
      <c r="E188" s="8">
        <v>119.9</v>
      </c>
      <c r="F188" s="185">
        <v>74.19</v>
      </c>
      <c r="G188" s="8"/>
    </row>
    <row r="189" spans="1:7" ht="12.75">
      <c r="A189" s="11" t="s">
        <v>64</v>
      </c>
      <c r="B189" s="143" t="s">
        <v>281</v>
      </c>
      <c r="C189" s="450"/>
      <c r="D189" s="89">
        <f>E189+G189</f>
        <v>280.6</v>
      </c>
      <c r="E189" s="96">
        <f>E190</f>
        <v>17.6</v>
      </c>
      <c r="F189" s="96">
        <f>F190</f>
        <v>0</v>
      </c>
      <c r="G189" s="96">
        <f>G190</f>
        <v>263</v>
      </c>
    </row>
    <row r="190" spans="1:7" ht="12.75">
      <c r="A190" s="12" t="s">
        <v>65</v>
      </c>
      <c r="B190" s="7" t="s">
        <v>148</v>
      </c>
      <c r="C190" s="450"/>
      <c r="D190" s="89">
        <f>E190+G190</f>
        <v>280.6</v>
      </c>
      <c r="E190" s="96">
        <f>E191+E192</f>
        <v>17.6</v>
      </c>
      <c r="F190" s="96">
        <f>F191+F192</f>
        <v>0</v>
      </c>
      <c r="G190" s="96">
        <f>G191+G192</f>
        <v>263</v>
      </c>
    </row>
    <row r="191" spans="1:7" ht="12.75">
      <c r="A191" s="12" t="s">
        <v>127</v>
      </c>
      <c r="B191" s="119" t="s">
        <v>71</v>
      </c>
      <c r="C191" s="450"/>
      <c r="D191" s="89">
        <f>E191+G191</f>
        <v>17.6</v>
      </c>
      <c r="E191" s="8">
        <v>17.6</v>
      </c>
      <c r="F191" s="8"/>
      <c r="G191" s="8"/>
    </row>
    <row r="192" spans="1:7" ht="12.75">
      <c r="A192" s="12" t="s">
        <v>476</v>
      </c>
      <c r="B192" s="119" t="s">
        <v>72</v>
      </c>
      <c r="C192" s="93"/>
      <c r="D192" s="8">
        <f>E192+G192</f>
        <v>263</v>
      </c>
      <c r="E192" s="8"/>
      <c r="F192" s="8"/>
      <c r="G192" s="8">
        <v>263</v>
      </c>
    </row>
    <row r="193" spans="1:7" ht="12.75">
      <c r="A193" s="142" t="s">
        <v>66</v>
      </c>
      <c r="B193" s="448" t="s">
        <v>290</v>
      </c>
      <c r="C193" s="450"/>
      <c r="D193" s="20">
        <f>D194</f>
        <v>24.7</v>
      </c>
      <c r="E193" s="20">
        <f>E194</f>
        <v>24.7</v>
      </c>
      <c r="F193" s="20">
        <f>F194</f>
        <v>15.9</v>
      </c>
      <c r="G193" s="20">
        <f>G194</f>
        <v>0</v>
      </c>
    </row>
    <row r="194" spans="1:7" ht="12.75">
      <c r="A194" s="12" t="s">
        <v>67</v>
      </c>
      <c r="B194" s="5" t="s">
        <v>101</v>
      </c>
      <c r="C194" s="448" t="s">
        <v>133</v>
      </c>
      <c r="D194" s="8">
        <f>E194+G194</f>
        <v>24.7</v>
      </c>
      <c r="E194" s="8">
        <v>24.7</v>
      </c>
      <c r="F194" s="8">
        <v>15.9</v>
      </c>
      <c r="G194" s="96"/>
    </row>
    <row r="195" spans="1:7" ht="17.25" customHeight="1">
      <c r="A195" s="11" t="s">
        <v>263</v>
      </c>
      <c r="B195" s="143" t="s">
        <v>395</v>
      </c>
      <c r="C195" s="7"/>
      <c r="D195" s="96">
        <f>E195+G195</f>
        <v>0</v>
      </c>
      <c r="E195" s="96">
        <f>E196</f>
        <v>0</v>
      </c>
      <c r="F195" s="96">
        <f>F196</f>
        <v>0</v>
      </c>
      <c r="G195" s="96">
        <f>G196</f>
        <v>0</v>
      </c>
    </row>
    <row r="196" spans="1:7" ht="38.25">
      <c r="A196" s="11" t="s">
        <v>208</v>
      </c>
      <c r="B196" s="94" t="s">
        <v>104</v>
      </c>
      <c r="C196" s="7" t="s">
        <v>137</v>
      </c>
      <c r="D196" s="8">
        <f aca="true" t="shared" si="11" ref="D196:D201">E196+G196</f>
        <v>0</v>
      </c>
      <c r="E196" s="8"/>
      <c r="F196" s="8"/>
      <c r="G196" s="8"/>
    </row>
    <row r="197" spans="1:7" ht="15.75">
      <c r="A197" s="11" t="s">
        <v>369</v>
      </c>
      <c r="B197" s="37" t="s">
        <v>128</v>
      </c>
      <c r="C197" s="7"/>
      <c r="D197" s="162">
        <f t="shared" si="11"/>
        <v>4649.937</v>
      </c>
      <c r="E197" s="162">
        <f>E198+E199+E200+E201+E202+E203+E204+E205+E206</f>
        <v>3954.289</v>
      </c>
      <c r="F197" s="162">
        <f>F198+F199+F200+F201+F202+F203+F204+F205+F206</f>
        <v>1867.3899999999999</v>
      </c>
      <c r="G197" s="162">
        <f>G198+G199+G200+G201+G202+G203+G204+G205+G206</f>
        <v>695.6479999999999</v>
      </c>
    </row>
    <row r="198" spans="1:7" ht="15">
      <c r="A198" s="11" t="s">
        <v>291</v>
      </c>
      <c r="B198" s="127" t="s">
        <v>101</v>
      </c>
      <c r="C198" s="7" t="s">
        <v>133</v>
      </c>
      <c r="D198" s="96">
        <f t="shared" si="11"/>
        <v>1922.386</v>
      </c>
      <c r="E198" s="96">
        <f>E14+E84+E87+E99+E102+E105+E108+E172+E194</f>
        <v>1839.276</v>
      </c>
      <c r="F198" s="96">
        <f>F14+F84+F87+F99+F102+F105+F108+F172+F194</f>
        <v>1102</v>
      </c>
      <c r="G198" s="96">
        <f>G14+G84+G87+G99+G102+G105+G108+G172+G194</f>
        <v>83.10999999999999</v>
      </c>
    </row>
    <row r="199" spans="1:7" ht="30">
      <c r="A199" s="11" t="s">
        <v>308</v>
      </c>
      <c r="B199" s="132" t="s">
        <v>102</v>
      </c>
      <c r="C199" s="7" t="s">
        <v>135</v>
      </c>
      <c r="D199" s="96">
        <f t="shared" si="11"/>
        <v>527.852</v>
      </c>
      <c r="E199" s="96">
        <f>E60+E188</f>
        <v>527.852</v>
      </c>
      <c r="F199" s="96">
        <f>F60+F188</f>
        <v>90.59</v>
      </c>
      <c r="G199" s="96">
        <f>G60+G188</f>
        <v>0</v>
      </c>
    </row>
    <row r="200" spans="1:7" ht="45">
      <c r="A200" s="11" t="s">
        <v>312</v>
      </c>
      <c r="B200" s="129" t="s">
        <v>104</v>
      </c>
      <c r="C200" s="7" t="s">
        <v>137</v>
      </c>
      <c r="D200" s="96">
        <f t="shared" si="11"/>
        <v>1303.1609999999998</v>
      </c>
      <c r="E200" s="96">
        <f>E24+E58+E175+E196</f>
        <v>1244.2609999999997</v>
      </c>
      <c r="F200" s="96">
        <f>F24+F58+F175+F196</f>
        <v>673.5999999999999</v>
      </c>
      <c r="G200" s="96">
        <f>G24+G58+G175+G196</f>
        <v>58.900000000000006</v>
      </c>
    </row>
    <row r="201" spans="1:7" ht="30">
      <c r="A201" s="11" t="s">
        <v>316</v>
      </c>
      <c r="B201" s="130" t="s">
        <v>210</v>
      </c>
      <c r="C201" s="7" t="s">
        <v>136</v>
      </c>
      <c r="D201" s="96">
        <f t="shared" si="11"/>
        <v>6.7</v>
      </c>
      <c r="E201" s="96">
        <f>E36</f>
        <v>3</v>
      </c>
      <c r="F201" s="96">
        <f>F36</f>
        <v>1.2</v>
      </c>
      <c r="G201" s="96">
        <f>G36</f>
        <v>3.7</v>
      </c>
    </row>
    <row r="202" spans="1:7" ht="15">
      <c r="A202" s="11" t="s">
        <v>318</v>
      </c>
      <c r="B202" s="128" t="s">
        <v>108</v>
      </c>
      <c r="C202" s="7" t="s">
        <v>138</v>
      </c>
      <c r="D202" s="162">
        <f>E202+G202</f>
        <v>335.538</v>
      </c>
      <c r="E202" s="96">
        <f>E41</f>
        <v>65.8</v>
      </c>
      <c r="F202" s="96">
        <f>F41</f>
        <v>0</v>
      </c>
      <c r="G202" s="162">
        <f>G41</f>
        <v>269.738</v>
      </c>
    </row>
    <row r="203" spans="1:7" ht="30">
      <c r="A203" s="11" t="s">
        <v>320</v>
      </c>
      <c r="B203" s="95" t="s">
        <v>183</v>
      </c>
      <c r="C203" s="7" t="s">
        <v>139</v>
      </c>
      <c r="D203" s="96">
        <f>E203+G203</f>
        <v>3</v>
      </c>
      <c r="E203" s="96">
        <f>E47+E181</f>
        <v>3</v>
      </c>
      <c r="F203" s="96">
        <f>F47+F181</f>
        <v>0</v>
      </c>
      <c r="G203" s="96">
        <f>G47+G181</f>
        <v>0</v>
      </c>
    </row>
    <row r="204" spans="1:7" ht="18.75" customHeight="1">
      <c r="A204" s="65" t="s">
        <v>325</v>
      </c>
      <c r="B204" s="128" t="s">
        <v>74</v>
      </c>
      <c r="C204" s="72" t="s">
        <v>134</v>
      </c>
      <c r="D204" s="96">
        <f>E204+G204</f>
        <v>43</v>
      </c>
      <c r="E204" s="96">
        <f>E49+E183</f>
        <v>28</v>
      </c>
      <c r="F204" s="96">
        <f>F49+F183</f>
        <v>0</v>
      </c>
      <c r="G204" s="96">
        <f>G49+G183</f>
        <v>15</v>
      </c>
    </row>
    <row r="205" spans="1:7" ht="30">
      <c r="A205" s="11" t="s">
        <v>327</v>
      </c>
      <c r="B205" s="95" t="s">
        <v>147</v>
      </c>
      <c r="C205" s="7" t="s">
        <v>33</v>
      </c>
      <c r="D205" s="96">
        <f>D51</f>
        <v>224</v>
      </c>
      <c r="E205" s="96">
        <f>E51</f>
        <v>224</v>
      </c>
      <c r="F205" s="20"/>
      <c r="G205" s="20"/>
    </row>
    <row r="206" spans="1:7" ht="15">
      <c r="A206" s="147" t="s">
        <v>329</v>
      </c>
      <c r="B206" s="127" t="s">
        <v>148</v>
      </c>
      <c r="C206" s="7" t="s">
        <v>35</v>
      </c>
      <c r="D206" s="20">
        <f>D54+D185+D190</f>
        <v>284.3</v>
      </c>
      <c r="E206" s="20">
        <f>E54+E185+E190</f>
        <v>19.1</v>
      </c>
      <c r="F206" s="20">
        <f>F54+F185+F190</f>
        <v>0</v>
      </c>
      <c r="G206" s="20">
        <f>G54+G185+G190</f>
        <v>265.2</v>
      </c>
    </row>
    <row r="207" spans="1:7" ht="15">
      <c r="A207" s="11" t="s">
        <v>370</v>
      </c>
      <c r="B207" s="95" t="s">
        <v>422</v>
      </c>
      <c r="C207" s="7"/>
      <c r="D207" s="160">
        <f>D197-G206</f>
        <v>4384.737</v>
      </c>
      <c r="E207" s="160">
        <f>E197-E192</f>
        <v>3954.289</v>
      </c>
      <c r="F207" s="160">
        <f>F197-F192</f>
        <v>1867.3899999999999</v>
      </c>
      <c r="G207" s="160">
        <f>G197-G206</f>
        <v>430.4479999999999</v>
      </c>
    </row>
  </sheetData>
  <sheetProtection/>
  <mergeCells count="13"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  <mergeCell ref="B9:B12"/>
    <mergeCell ref="E9:G9"/>
    <mergeCell ref="E10:F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64">
      <selection activeCell="B71" sqref="B71:B75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9"/>
      <c r="D1" s="109"/>
      <c r="E1" s="110" t="s">
        <v>227</v>
      </c>
    </row>
    <row r="2" spans="3:7" ht="12.75">
      <c r="C2" s="79"/>
      <c r="D2" s="79"/>
      <c r="E2" s="527" t="s">
        <v>712</v>
      </c>
      <c r="F2" s="527"/>
      <c r="G2" s="527"/>
    </row>
    <row r="3" spans="3:5" ht="12.75">
      <c r="C3" s="109"/>
      <c r="D3" s="109"/>
      <c r="E3" s="79" t="s">
        <v>380</v>
      </c>
    </row>
    <row r="4" spans="4:6" ht="12.75">
      <c r="D4" s="79"/>
      <c r="E4" s="79" t="s">
        <v>243</v>
      </c>
      <c r="F4" s="79"/>
    </row>
    <row r="6" spans="1:7" ht="12.75">
      <c r="A6" s="543" t="s">
        <v>469</v>
      </c>
      <c r="B6" s="543"/>
      <c r="C6" s="543"/>
      <c r="D6" s="543"/>
      <c r="E6" s="543"/>
      <c r="F6" s="543"/>
      <c r="G6" s="543"/>
    </row>
    <row r="7" spans="1:8" ht="12.75">
      <c r="A7" s="543" t="s">
        <v>392</v>
      </c>
      <c r="B7" s="543"/>
      <c r="C7" s="543"/>
      <c r="D7" s="543"/>
      <c r="E7" s="543"/>
      <c r="F7" s="543"/>
      <c r="G7" s="543"/>
      <c r="H7" s="331"/>
    </row>
    <row r="8" spans="2:7" ht="12.75">
      <c r="B8" s="594"/>
      <c r="C8" s="594"/>
      <c r="D8" s="594"/>
      <c r="E8" s="594"/>
      <c r="F8" s="594"/>
      <c r="G8" s="2" t="s">
        <v>381</v>
      </c>
    </row>
    <row r="9" spans="1:7" ht="12.75" customHeight="1">
      <c r="A9" s="577" t="s">
        <v>247</v>
      </c>
      <c r="B9" s="64"/>
      <c r="C9" s="552" t="s">
        <v>249</v>
      </c>
      <c r="D9" s="544" t="s">
        <v>0</v>
      </c>
      <c r="E9" s="551" t="s">
        <v>8</v>
      </c>
      <c r="F9" s="551"/>
      <c r="G9" s="551"/>
    </row>
    <row r="10" spans="1:7" ht="12.75" customHeight="1">
      <c r="A10" s="577"/>
      <c r="B10" s="573" t="s">
        <v>112</v>
      </c>
      <c r="C10" s="571"/>
      <c r="D10" s="545"/>
      <c r="E10" s="551" t="s">
        <v>9</v>
      </c>
      <c r="F10" s="551"/>
      <c r="G10" s="593" t="s">
        <v>10</v>
      </c>
    </row>
    <row r="11" spans="1:7" ht="12.75" customHeight="1">
      <c r="A11" s="577"/>
      <c r="B11" s="573"/>
      <c r="C11" s="571"/>
      <c r="D11" s="545"/>
      <c r="E11" s="544" t="s">
        <v>11</v>
      </c>
      <c r="F11" s="552" t="s">
        <v>223</v>
      </c>
      <c r="G11" s="593"/>
    </row>
    <row r="12" spans="1:7" ht="29.25" customHeight="1">
      <c r="A12" s="577"/>
      <c r="B12" s="574"/>
      <c r="C12" s="553"/>
      <c r="D12" s="546"/>
      <c r="E12" s="546"/>
      <c r="F12" s="553"/>
      <c r="G12" s="593"/>
    </row>
    <row r="13" spans="1:7" ht="12.75">
      <c r="A13" s="11" t="s">
        <v>12</v>
      </c>
      <c r="B13" s="332" t="s">
        <v>1</v>
      </c>
      <c r="C13" s="332"/>
      <c r="D13" s="160">
        <f>E13+G13</f>
        <v>2706.725</v>
      </c>
      <c r="E13" s="161">
        <f>E14+E24+E36+E41+E49+E47+E51+E54</f>
        <v>238.312</v>
      </c>
      <c r="F13" s="161">
        <f>F14+F24+F36+F41+F49+F47+F51+F54</f>
        <v>9.813</v>
      </c>
      <c r="G13" s="22">
        <f>G14+G24+G36+G41+G49+G47+G51+G54</f>
        <v>2468.413</v>
      </c>
    </row>
    <row r="14" spans="1:7" ht="12.75">
      <c r="A14" s="107" t="s">
        <v>13</v>
      </c>
      <c r="B14" s="7" t="s">
        <v>101</v>
      </c>
      <c r="C14" s="332" t="s">
        <v>133</v>
      </c>
      <c r="D14" s="162">
        <f>E14+G14</f>
        <v>28.014</v>
      </c>
      <c r="E14" s="161">
        <f>E15+E16+E17+E18+E19+E20+E21+E22</f>
        <v>28.014</v>
      </c>
      <c r="F14" s="161">
        <f>F15+F16+F17+F18+F19+F20+F21+F22</f>
        <v>1.413</v>
      </c>
      <c r="G14" s="22">
        <f>G15+G16+G17+G18+G19+G20+G21+G22</f>
        <v>0</v>
      </c>
    </row>
    <row r="15" spans="1:7" ht="12.75">
      <c r="A15" s="12" t="s">
        <v>152</v>
      </c>
      <c r="B15" s="109" t="s">
        <v>238</v>
      </c>
      <c r="C15" s="53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153</v>
      </c>
      <c r="B16" s="109" t="s">
        <v>284</v>
      </c>
      <c r="C16" s="588"/>
      <c r="D16" s="9">
        <f t="shared" si="0"/>
        <v>0</v>
      </c>
      <c r="E16" s="23"/>
      <c r="F16" s="23"/>
      <c r="G16" s="23"/>
    </row>
    <row r="17" spans="1:7" ht="12.75">
      <c r="A17" s="12" t="s">
        <v>153</v>
      </c>
      <c r="B17" s="109" t="s">
        <v>239</v>
      </c>
      <c r="C17" s="588"/>
      <c r="D17" s="9">
        <f t="shared" si="0"/>
        <v>0</v>
      </c>
      <c r="E17" s="23"/>
      <c r="F17" s="23"/>
      <c r="G17" s="23"/>
    </row>
    <row r="18" spans="1:7" ht="12.75">
      <c r="A18" s="12" t="s">
        <v>154</v>
      </c>
      <c r="B18" s="79" t="s">
        <v>221</v>
      </c>
      <c r="C18" s="588"/>
      <c r="D18" s="9">
        <f t="shared" si="0"/>
        <v>0</v>
      </c>
      <c r="E18" s="23"/>
      <c r="F18" s="23"/>
      <c r="G18" s="22"/>
    </row>
    <row r="19" spans="1:7" ht="12.75">
      <c r="A19" s="12" t="s">
        <v>156</v>
      </c>
      <c r="B19" s="79" t="s">
        <v>390</v>
      </c>
      <c r="C19" s="588"/>
      <c r="D19" s="157">
        <f t="shared" si="0"/>
        <v>28.014</v>
      </c>
      <c r="E19" s="163">
        <v>28.014</v>
      </c>
      <c r="F19" s="163">
        <v>1.413</v>
      </c>
      <c r="G19" s="22"/>
    </row>
    <row r="20" spans="1:7" ht="12.75">
      <c r="A20" s="12" t="s">
        <v>155</v>
      </c>
      <c r="B20" s="79" t="s">
        <v>224</v>
      </c>
      <c r="C20" s="588"/>
      <c r="D20" s="9">
        <f t="shared" si="0"/>
        <v>0</v>
      </c>
      <c r="E20" s="23"/>
      <c r="F20" s="23"/>
      <c r="G20" s="22"/>
    </row>
    <row r="21" spans="1:7" ht="12.75">
      <c r="A21" s="12" t="s">
        <v>156</v>
      </c>
      <c r="B21" s="79" t="s">
        <v>77</v>
      </c>
      <c r="C21" s="588"/>
      <c r="D21" s="9">
        <f t="shared" si="0"/>
        <v>0</v>
      </c>
      <c r="E21" s="23"/>
      <c r="F21" s="23"/>
      <c r="G21" s="22"/>
    </row>
    <row r="22" spans="1:7" ht="12.75">
      <c r="A22" s="12" t="s">
        <v>157</v>
      </c>
      <c r="B22" s="79" t="s">
        <v>78</v>
      </c>
      <c r="C22" s="588"/>
      <c r="D22" s="9">
        <f t="shared" si="0"/>
        <v>0</v>
      </c>
      <c r="E22" s="23"/>
      <c r="F22" s="23"/>
      <c r="G22" s="22"/>
    </row>
    <row r="23" spans="1:7" ht="12.75">
      <c r="A23" s="12" t="s">
        <v>400</v>
      </c>
      <c r="B23" s="79" t="s">
        <v>461</v>
      </c>
      <c r="C23" s="333"/>
      <c r="D23" s="21"/>
      <c r="E23" s="23"/>
      <c r="F23" s="23"/>
      <c r="G23" s="22"/>
    </row>
    <row r="24" spans="1:7" ht="41.25" customHeight="1">
      <c r="A24" s="65" t="s">
        <v>14</v>
      </c>
      <c r="B24" s="112" t="s">
        <v>104</v>
      </c>
      <c r="C24" s="66" t="s">
        <v>137</v>
      </c>
      <c r="D24" s="29">
        <f>E24+G24</f>
        <v>0</v>
      </c>
      <c r="E24" s="214">
        <f>E25+E27+E28+E29+E30+E31+E33+E26+E32+E34+E35</f>
        <v>0</v>
      </c>
      <c r="F24" s="214">
        <f>F25+F27+F28+F29+F30+F31+F33+F26+F32+F34+F35</f>
        <v>0</v>
      </c>
      <c r="G24" s="214">
        <f>G25+G27+G28+G29+G30+G31+G33+G26+G32+G34+G35</f>
        <v>0</v>
      </c>
    </row>
    <row r="25" spans="1:7" ht="12.75">
      <c r="A25" s="17" t="s">
        <v>248</v>
      </c>
      <c r="B25" s="86" t="s">
        <v>237</v>
      </c>
      <c r="C25" s="67"/>
      <c r="D25" s="21">
        <f t="shared" si="0"/>
        <v>0</v>
      </c>
      <c r="E25" s="157"/>
      <c r="F25" s="158"/>
      <c r="G25" s="158"/>
    </row>
    <row r="26" spans="1:7" ht="12.75">
      <c r="A26" s="17" t="s">
        <v>399</v>
      </c>
      <c r="B26" s="86" t="s">
        <v>236</v>
      </c>
      <c r="C26" s="68"/>
      <c r="D26" s="21">
        <f t="shared" si="0"/>
        <v>0</v>
      </c>
      <c r="E26" s="9"/>
      <c r="F26" s="8"/>
      <c r="G26" s="8"/>
    </row>
    <row r="27" spans="1:7" ht="12.75">
      <c r="A27" s="17" t="s">
        <v>400</v>
      </c>
      <c r="B27" s="86" t="s">
        <v>68</v>
      </c>
      <c r="C27" s="69"/>
      <c r="D27" s="21">
        <f t="shared" si="0"/>
        <v>0</v>
      </c>
      <c r="E27" s="9"/>
      <c r="F27" s="8"/>
      <c r="G27" s="8"/>
    </row>
    <row r="28" spans="1:7" ht="12.75">
      <c r="A28" s="17" t="s">
        <v>156</v>
      </c>
      <c r="B28" s="86" t="s">
        <v>165</v>
      </c>
      <c r="C28" s="69"/>
      <c r="D28" s="21">
        <f t="shared" si="0"/>
        <v>0</v>
      </c>
      <c r="E28" s="9"/>
      <c r="F28" s="8"/>
      <c r="G28" s="8"/>
    </row>
    <row r="29" spans="1:7" ht="12.75">
      <c r="A29" s="17" t="s">
        <v>160</v>
      </c>
      <c r="B29" s="5" t="s">
        <v>2</v>
      </c>
      <c r="C29" s="68"/>
      <c r="D29" s="21">
        <f t="shared" si="0"/>
        <v>0</v>
      </c>
      <c r="E29" s="9"/>
      <c r="F29" s="96"/>
      <c r="G29" s="96"/>
    </row>
    <row r="30" spans="1:7" ht="12.75">
      <c r="A30" s="17" t="s">
        <v>158</v>
      </c>
      <c r="B30" s="5" t="s">
        <v>73</v>
      </c>
      <c r="C30" s="68"/>
      <c r="D30" s="21">
        <f t="shared" si="0"/>
        <v>0</v>
      </c>
      <c r="E30" s="9"/>
      <c r="F30" s="96"/>
      <c r="G30" s="96"/>
    </row>
    <row r="31" spans="1:7" ht="12.75">
      <c r="A31" s="17" t="s">
        <v>244</v>
      </c>
      <c r="B31" s="86" t="s">
        <v>3</v>
      </c>
      <c r="C31" s="69"/>
      <c r="D31" s="21">
        <f t="shared" si="0"/>
        <v>0</v>
      </c>
      <c r="E31" s="27"/>
      <c r="F31" s="97"/>
      <c r="G31" s="96"/>
    </row>
    <row r="32" spans="1:7" ht="12.75">
      <c r="A32" s="70" t="s">
        <v>345</v>
      </c>
      <c r="B32" s="114" t="s">
        <v>89</v>
      </c>
      <c r="C32" s="69"/>
      <c r="D32" s="21">
        <f t="shared" si="0"/>
        <v>0</v>
      </c>
      <c r="E32" s="27"/>
      <c r="F32" s="97"/>
      <c r="G32" s="8"/>
    </row>
    <row r="33" spans="1:7" ht="25.5">
      <c r="A33" s="70" t="s">
        <v>400</v>
      </c>
      <c r="B33" s="131" t="s">
        <v>105</v>
      </c>
      <c r="C33" s="69"/>
      <c r="D33" s="21">
        <f t="shared" si="0"/>
        <v>0</v>
      </c>
      <c r="E33" s="8"/>
      <c r="F33" s="8"/>
      <c r="G33" s="8"/>
    </row>
    <row r="34" spans="1:7" ht="25.5">
      <c r="A34" s="70" t="s">
        <v>351</v>
      </c>
      <c r="B34" s="115" t="s">
        <v>350</v>
      </c>
      <c r="C34" s="69"/>
      <c r="D34" s="21">
        <f>E34+G34</f>
        <v>0</v>
      </c>
      <c r="E34" s="23"/>
      <c r="F34" s="23"/>
      <c r="G34" s="23"/>
    </row>
    <row r="35" spans="1:7" ht="12.75">
      <c r="A35" s="70"/>
      <c r="B35" s="115" t="s">
        <v>720</v>
      </c>
      <c r="C35" s="69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6" t="s">
        <v>210</v>
      </c>
      <c r="C36" s="71" t="s">
        <v>136</v>
      </c>
      <c r="D36" s="28">
        <f>D37+D39+D38+D40</f>
        <v>11</v>
      </c>
      <c r="E36" s="28">
        <f>E37+E39+E38+E40</f>
        <v>0</v>
      </c>
      <c r="F36" s="28">
        <f>F37+F39+F38+F40</f>
        <v>0</v>
      </c>
      <c r="G36" s="28">
        <f>G37+G39+G38+G40</f>
        <v>11</v>
      </c>
    </row>
    <row r="37" spans="1:7" ht="12.75">
      <c r="A37" s="12" t="s">
        <v>161</v>
      </c>
      <c r="B37" s="34" t="s">
        <v>710</v>
      </c>
      <c r="C37" s="71"/>
      <c r="D37" s="21">
        <f aca="true" t="shared" si="1" ref="D37:D46">E37+G37</f>
        <v>0</v>
      </c>
      <c r="E37" s="157"/>
      <c r="F37" s="158"/>
      <c r="G37" s="162"/>
    </row>
    <row r="38" spans="1:7" ht="12.75">
      <c r="A38" s="12" t="s">
        <v>162</v>
      </c>
      <c r="B38" s="34" t="s">
        <v>146</v>
      </c>
      <c r="C38" s="72"/>
      <c r="D38" s="505">
        <f t="shared" si="1"/>
        <v>11</v>
      </c>
      <c r="E38" s="9"/>
      <c r="F38" s="8"/>
      <c r="G38" s="8">
        <v>11</v>
      </c>
    </row>
    <row r="39" spans="1:7" ht="12.75">
      <c r="A39" s="12" t="s">
        <v>163</v>
      </c>
      <c r="B39" s="79" t="s">
        <v>75</v>
      </c>
      <c r="C39" s="72"/>
      <c r="D39" s="21">
        <f t="shared" si="1"/>
        <v>0</v>
      </c>
      <c r="E39" s="8"/>
      <c r="F39" s="8"/>
      <c r="G39" s="8"/>
    </row>
    <row r="40" spans="1:7" ht="12.75">
      <c r="A40" s="12" t="s">
        <v>151</v>
      </c>
      <c r="B40" s="79" t="s">
        <v>341</v>
      </c>
      <c r="C40" s="73"/>
      <c r="D40" s="21">
        <f t="shared" si="1"/>
        <v>0</v>
      </c>
      <c r="E40" s="98"/>
      <c r="F40" s="98"/>
      <c r="G40" s="98"/>
    </row>
    <row r="41" spans="1:7" ht="12.75">
      <c r="A41" s="11" t="s">
        <v>16</v>
      </c>
      <c r="B41" s="6" t="s">
        <v>108</v>
      </c>
      <c r="C41" s="72" t="s">
        <v>138</v>
      </c>
      <c r="D41" s="213">
        <f t="shared" si="1"/>
        <v>2645.913</v>
      </c>
      <c r="E41" s="29">
        <f>E42+E43+E44+E46</f>
        <v>188.5</v>
      </c>
      <c r="F41" s="29">
        <f>F42+F43+F44+F46</f>
        <v>0</v>
      </c>
      <c r="G41" s="213">
        <f>G42+G43+G44+G46</f>
        <v>2457.413</v>
      </c>
    </row>
    <row r="42" spans="1:7" ht="12.75">
      <c r="A42" s="12" t="s">
        <v>151</v>
      </c>
      <c r="B42" s="79" t="s">
        <v>69</v>
      </c>
      <c r="C42" s="71"/>
      <c r="D42" s="21">
        <f t="shared" si="1"/>
        <v>0</v>
      </c>
      <c r="E42" s="9"/>
      <c r="F42" s="9"/>
      <c r="G42" s="9"/>
    </row>
    <row r="43" spans="1:7" ht="12.75">
      <c r="A43" s="12" t="s">
        <v>151</v>
      </c>
      <c r="B43" s="79" t="s">
        <v>76</v>
      </c>
      <c r="C43" s="72"/>
      <c r="D43" s="21">
        <f t="shared" si="1"/>
        <v>0</v>
      </c>
      <c r="E43" s="9"/>
      <c r="F43" s="9"/>
      <c r="G43" s="9"/>
    </row>
    <row r="44" spans="1:7" ht="12.75">
      <c r="A44" s="12"/>
      <c r="B44" s="79" t="s">
        <v>393</v>
      </c>
      <c r="C44" s="72"/>
      <c r="D44" s="156">
        <f t="shared" si="1"/>
        <v>1599.573</v>
      </c>
      <c r="E44" s="490">
        <v>29</v>
      </c>
      <c r="F44" s="9"/>
      <c r="G44" s="504">
        <v>1570.573</v>
      </c>
    </row>
    <row r="45" spans="1:7" ht="12.75">
      <c r="A45" s="12" t="s">
        <v>507</v>
      </c>
      <c r="B45" s="79" t="s">
        <v>394</v>
      </c>
      <c r="C45" s="72"/>
      <c r="D45" s="21">
        <f t="shared" si="1"/>
        <v>25.2</v>
      </c>
      <c r="E45" s="9"/>
      <c r="F45" s="21"/>
      <c r="G45" s="21">
        <v>25.2</v>
      </c>
    </row>
    <row r="46" spans="1:7" ht="12.75">
      <c r="A46" s="12" t="s">
        <v>385</v>
      </c>
      <c r="B46" s="79" t="s">
        <v>386</v>
      </c>
      <c r="C46" s="73"/>
      <c r="D46" s="156">
        <f t="shared" si="1"/>
        <v>1046.3400000000001</v>
      </c>
      <c r="E46" s="157">
        <v>159.5</v>
      </c>
      <c r="F46" s="156"/>
      <c r="G46" s="156">
        <v>886.84</v>
      </c>
    </row>
    <row r="47" spans="1:7" ht="25.5">
      <c r="A47" s="11" t="s">
        <v>70</v>
      </c>
      <c r="B47" s="94" t="s">
        <v>183</v>
      </c>
      <c r="C47" s="73" t="s">
        <v>139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151</v>
      </c>
      <c r="B48" s="79" t="s">
        <v>69</v>
      </c>
      <c r="C48" s="73"/>
      <c r="D48" s="21">
        <f>E48+G48</f>
        <v>0</v>
      </c>
      <c r="E48" s="9"/>
      <c r="F48" s="9"/>
      <c r="G48" s="9"/>
    </row>
    <row r="49" spans="1:7" ht="12.75">
      <c r="A49" s="11" t="s">
        <v>131</v>
      </c>
      <c r="B49" s="117" t="s">
        <v>129</v>
      </c>
      <c r="C49" s="7" t="s">
        <v>134</v>
      </c>
      <c r="D49" s="213">
        <f>E49+G49</f>
        <v>21.798</v>
      </c>
      <c r="E49" s="160">
        <f>E50</f>
        <v>21.798</v>
      </c>
      <c r="F49" s="160">
        <f>F50</f>
        <v>8.4</v>
      </c>
      <c r="G49" s="20">
        <f>G50</f>
        <v>0</v>
      </c>
    </row>
    <row r="50" spans="1:7" ht="12.75">
      <c r="A50" s="12" t="s">
        <v>347</v>
      </c>
      <c r="B50" s="2" t="s">
        <v>130</v>
      </c>
      <c r="C50" s="71"/>
      <c r="D50" s="503">
        <f>E50+G50</f>
        <v>21.798</v>
      </c>
      <c r="E50" s="157">
        <v>21.798</v>
      </c>
      <c r="F50" s="158">
        <v>8.4</v>
      </c>
      <c r="G50" s="180"/>
    </row>
    <row r="51" spans="1:7" ht="25.5">
      <c r="A51" s="11" t="s">
        <v>142</v>
      </c>
      <c r="B51" s="94" t="s">
        <v>147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348</v>
      </c>
      <c r="B52" s="2" t="s">
        <v>110</v>
      </c>
      <c r="C52" s="73"/>
      <c r="D52" s="21">
        <f>E52</f>
        <v>0</v>
      </c>
      <c r="E52" s="21"/>
      <c r="F52" s="9"/>
      <c r="G52" s="8"/>
    </row>
    <row r="53" spans="1:7" ht="12.75">
      <c r="A53" s="12" t="s">
        <v>348</v>
      </c>
      <c r="B53" s="118" t="s">
        <v>419</v>
      </c>
      <c r="C53" s="73"/>
      <c r="D53" s="21">
        <f>E53+G53</f>
        <v>0</v>
      </c>
      <c r="E53" s="21"/>
      <c r="F53" s="9"/>
      <c r="G53" s="8"/>
    </row>
    <row r="54" spans="1:7" ht="12.75">
      <c r="A54" s="11" t="s">
        <v>149</v>
      </c>
      <c r="B54" s="7" t="s">
        <v>148</v>
      </c>
      <c r="C54" s="73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349</v>
      </c>
      <c r="B55" s="119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159</v>
      </c>
      <c r="B56" s="119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</v>
      </c>
      <c r="B57" s="120" t="s">
        <v>220</v>
      </c>
      <c r="C57" s="7"/>
      <c r="D57" s="20">
        <f>D58</f>
        <v>0</v>
      </c>
      <c r="E57" s="20">
        <f>E58</f>
        <v>0</v>
      </c>
      <c r="F57" s="20">
        <f>F58</f>
        <v>0</v>
      </c>
      <c r="G57" s="20">
        <f>G58</f>
        <v>0</v>
      </c>
    </row>
    <row r="58" spans="1:7" ht="25.5">
      <c r="A58" s="11" t="s">
        <v>18</v>
      </c>
      <c r="B58" s="137" t="s">
        <v>104</v>
      </c>
      <c r="C58" s="64" t="s">
        <v>137</v>
      </c>
      <c r="D58" s="9">
        <f aca="true" t="shared" si="2" ref="D58:D82">E58+G58</f>
        <v>0</v>
      </c>
      <c r="E58" s="9"/>
      <c r="F58" s="8"/>
      <c r="G58" s="8"/>
    </row>
    <row r="59" spans="1:12" ht="25.5">
      <c r="A59" s="11" t="s">
        <v>19</v>
      </c>
      <c r="B59" s="94" t="s">
        <v>79</v>
      </c>
      <c r="C59" s="14"/>
      <c r="D59" s="208">
        <f t="shared" si="2"/>
        <v>25.494999999999997</v>
      </c>
      <c r="E59" s="160">
        <f>E60</f>
        <v>25.494999999999997</v>
      </c>
      <c r="F59" s="20">
        <f>F60</f>
        <v>6.6</v>
      </c>
      <c r="G59" s="20">
        <f>G60</f>
        <v>0</v>
      </c>
      <c r="H59" s="75"/>
      <c r="I59" s="76"/>
      <c r="J59" s="76"/>
      <c r="K59" s="34"/>
      <c r="L59" s="34"/>
    </row>
    <row r="60" spans="1:12" ht="30" customHeight="1">
      <c r="A60" s="11" t="s">
        <v>20</v>
      </c>
      <c r="B60" s="112" t="s">
        <v>102</v>
      </c>
      <c r="C60" s="77" t="s">
        <v>135</v>
      </c>
      <c r="D60" s="208">
        <f t="shared" si="2"/>
        <v>25.494999999999997</v>
      </c>
      <c r="E60" s="212">
        <f>E61+E62+E63+E64+E71+E72+E73+E74+E75+E76+E77+E78+E79+E80+E81+E70+E82</f>
        <v>25.494999999999997</v>
      </c>
      <c r="F60" s="30">
        <f>F61+F62+F63+F64+F71+F72+F73+F74+F75+F76+F77+F78+F79+F80+F81+F70+F82</f>
        <v>6.6</v>
      </c>
      <c r="G60" s="30">
        <f>G61+G62+G63+G64+G71+G72+G73+G74+G75+G76+G77+G78+G79+G80+G81+G70+G82</f>
        <v>0</v>
      </c>
      <c r="H60" s="75"/>
      <c r="I60" s="76"/>
      <c r="J60" s="76"/>
      <c r="K60" s="34"/>
      <c r="L60" s="34"/>
    </row>
    <row r="61" spans="1:12" ht="12.75">
      <c r="A61" s="17" t="s">
        <v>241</v>
      </c>
      <c r="B61" s="104" t="s">
        <v>80</v>
      </c>
      <c r="C61" s="14"/>
      <c r="D61" s="100">
        <f t="shared" si="2"/>
        <v>0</v>
      </c>
      <c r="E61" s="9"/>
      <c r="F61" s="96"/>
      <c r="G61" s="96"/>
      <c r="H61" s="75"/>
      <c r="I61" s="76"/>
      <c r="J61" s="76"/>
      <c r="K61" s="34"/>
      <c r="L61" s="34"/>
    </row>
    <row r="62" spans="1:12" ht="25.5">
      <c r="A62" s="17" t="s">
        <v>217</v>
      </c>
      <c r="B62" s="206" t="s">
        <v>225</v>
      </c>
      <c r="C62" s="92"/>
      <c r="D62" s="100">
        <f t="shared" si="2"/>
        <v>0</v>
      </c>
      <c r="E62" s="9"/>
      <c r="F62" s="96"/>
      <c r="G62" s="96"/>
      <c r="H62" s="75"/>
      <c r="I62" s="76"/>
      <c r="J62" s="76"/>
      <c r="K62" s="34"/>
      <c r="L62" s="34"/>
    </row>
    <row r="63" spans="1:12" ht="12.75">
      <c r="A63" s="17" t="s">
        <v>218</v>
      </c>
      <c r="B63" s="104" t="s">
        <v>289</v>
      </c>
      <c r="C63" s="81"/>
      <c r="D63" s="100">
        <f t="shared" si="2"/>
        <v>0</v>
      </c>
      <c r="E63" s="9"/>
      <c r="F63" s="8"/>
      <c r="G63" s="8"/>
      <c r="H63" s="79"/>
      <c r="I63" s="76"/>
      <c r="J63" s="76"/>
      <c r="K63" s="76"/>
      <c r="L63" s="76"/>
    </row>
    <row r="64" spans="1:12" ht="12.75">
      <c r="A64" s="80"/>
      <c r="B64" s="124" t="s">
        <v>141</v>
      </c>
      <c r="C64" s="81"/>
      <c r="D64" s="101">
        <f t="shared" si="2"/>
        <v>0</v>
      </c>
      <c r="E64" s="31">
        <f>E65+E66+E67+E68+E69</f>
        <v>0</v>
      </c>
      <c r="F64" s="31">
        <f>F65+F66+F67+F68+F69</f>
        <v>0</v>
      </c>
      <c r="G64" s="31">
        <f>G65+G66+G67+G68+G69</f>
        <v>0</v>
      </c>
      <c r="H64" s="79"/>
      <c r="I64" s="76"/>
      <c r="J64" s="76"/>
      <c r="K64" s="76"/>
      <c r="L64" s="76"/>
    </row>
    <row r="65" spans="1:12" ht="12.75">
      <c r="A65" s="17" t="s">
        <v>219</v>
      </c>
      <c r="B65" s="125" t="s">
        <v>418</v>
      </c>
      <c r="C65" s="82"/>
      <c r="D65" s="32">
        <f t="shared" si="2"/>
        <v>0</v>
      </c>
      <c r="E65" s="32"/>
      <c r="F65" s="32"/>
      <c r="G65" s="32"/>
      <c r="H65" s="79"/>
      <c r="I65" s="76"/>
      <c r="J65" s="76"/>
      <c r="K65" s="76"/>
      <c r="L65" s="76"/>
    </row>
    <row r="66" spans="1:12" ht="12.75">
      <c r="A66" s="17" t="s">
        <v>216</v>
      </c>
      <c r="B66" s="125" t="s">
        <v>85</v>
      </c>
      <c r="C66" s="13"/>
      <c r="D66" s="32">
        <f t="shared" si="2"/>
        <v>0</v>
      </c>
      <c r="E66" s="31"/>
      <c r="F66" s="102"/>
      <c r="G66" s="102"/>
      <c r="H66" s="79"/>
      <c r="I66" s="76"/>
      <c r="J66" s="76"/>
      <c r="K66" s="34"/>
      <c r="L66" s="34"/>
    </row>
    <row r="67" spans="1:12" ht="12.75">
      <c r="A67" s="12" t="s">
        <v>217</v>
      </c>
      <c r="B67" s="126" t="s">
        <v>82</v>
      </c>
      <c r="C67" s="13"/>
      <c r="D67" s="32">
        <f t="shared" si="2"/>
        <v>0</v>
      </c>
      <c r="E67" s="31"/>
      <c r="F67" s="102"/>
      <c r="G67" s="102"/>
      <c r="H67" s="79"/>
      <c r="I67" s="76"/>
      <c r="J67" s="76"/>
      <c r="K67" s="76"/>
      <c r="L67" s="76"/>
    </row>
    <row r="68" spans="1:7" ht="12.75">
      <c r="A68" s="12" t="s">
        <v>218</v>
      </c>
      <c r="B68" s="126" t="s">
        <v>83</v>
      </c>
      <c r="C68" s="81"/>
      <c r="D68" s="32">
        <f>E68+G68</f>
        <v>0</v>
      </c>
      <c r="E68" s="31"/>
      <c r="F68" s="102"/>
      <c r="G68" s="102"/>
    </row>
    <row r="69" spans="1:7" ht="12.75">
      <c r="A69" s="12" t="s">
        <v>218</v>
      </c>
      <c r="B69" s="126" t="s">
        <v>84</v>
      </c>
      <c r="C69" s="81"/>
      <c r="D69" s="32">
        <f>E69+G69</f>
        <v>0</v>
      </c>
      <c r="E69" s="31"/>
      <c r="F69" s="102"/>
      <c r="G69" s="102"/>
    </row>
    <row r="70" spans="1:7" ht="25.5">
      <c r="A70" s="12" t="s">
        <v>218</v>
      </c>
      <c r="B70" s="155" t="s">
        <v>426</v>
      </c>
      <c r="C70" s="81"/>
      <c r="D70" s="506">
        <f>E70+G70</f>
        <v>11.7</v>
      </c>
      <c r="E70" s="31">
        <v>11.7</v>
      </c>
      <c r="F70" s="102">
        <v>6.6</v>
      </c>
      <c r="G70" s="102"/>
    </row>
    <row r="71" spans="1:7" ht="12.75">
      <c r="A71" s="17" t="s">
        <v>214</v>
      </c>
      <c r="B71" s="104" t="s">
        <v>375</v>
      </c>
      <c r="C71" s="81"/>
      <c r="D71" s="21">
        <f>E71+G71</f>
        <v>0</v>
      </c>
      <c r="E71" s="9"/>
      <c r="F71" s="8"/>
      <c r="G71" s="102"/>
    </row>
    <row r="72" spans="1:7" ht="12.75">
      <c r="A72" s="17" t="s">
        <v>214</v>
      </c>
      <c r="B72" s="104" t="s">
        <v>725</v>
      </c>
      <c r="C72" s="81"/>
      <c r="D72" s="21">
        <f>E72+G72</f>
        <v>0</v>
      </c>
      <c r="E72" s="9"/>
      <c r="F72" s="8"/>
      <c r="G72" s="8"/>
    </row>
    <row r="73" spans="1:7" ht="12.75">
      <c r="A73" s="17" t="s">
        <v>214</v>
      </c>
      <c r="B73" s="104" t="s">
        <v>726</v>
      </c>
      <c r="C73" s="81"/>
      <c r="D73" s="21">
        <f t="shared" si="2"/>
        <v>0</v>
      </c>
      <c r="E73" s="9"/>
      <c r="F73" s="8"/>
      <c r="G73" s="8"/>
    </row>
    <row r="74" spans="1:7" ht="12.75">
      <c r="A74" s="17" t="s">
        <v>214</v>
      </c>
      <c r="B74" s="104" t="s">
        <v>727</v>
      </c>
      <c r="C74" s="81"/>
      <c r="D74" s="21">
        <f t="shared" si="2"/>
        <v>0</v>
      </c>
      <c r="E74" s="9"/>
      <c r="F74" s="8"/>
      <c r="G74" s="8"/>
    </row>
    <row r="75" spans="1:7" ht="12.75">
      <c r="A75" s="17" t="s">
        <v>214</v>
      </c>
      <c r="B75" s="104" t="s">
        <v>728</v>
      </c>
      <c r="C75" s="81"/>
      <c r="D75" s="21">
        <f t="shared" si="2"/>
        <v>0</v>
      </c>
      <c r="E75" s="9"/>
      <c r="F75" s="8"/>
      <c r="G75" s="8"/>
    </row>
    <row r="76" spans="1:7" ht="12.75">
      <c r="A76" s="17" t="s">
        <v>214</v>
      </c>
      <c r="B76" s="104" t="s">
        <v>374</v>
      </c>
      <c r="C76" s="81"/>
      <c r="D76" s="21">
        <f t="shared" si="2"/>
        <v>0</v>
      </c>
      <c r="E76" s="9"/>
      <c r="F76" s="8"/>
      <c r="G76" s="8"/>
    </row>
    <row r="77" spans="1:7" ht="12.75">
      <c r="A77" s="17" t="s">
        <v>215</v>
      </c>
      <c r="B77" s="104" t="s">
        <v>81</v>
      </c>
      <c r="C77" s="207"/>
      <c r="D77" s="21">
        <f t="shared" si="2"/>
        <v>0</v>
      </c>
      <c r="E77" s="9"/>
      <c r="F77" s="8"/>
      <c r="G77" s="8"/>
    </row>
    <row r="78" spans="1:7" ht="12.75">
      <c r="A78" s="17" t="s">
        <v>215</v>
      </c>
      <c r="B78" s="104" t="s">
        <v>86</v>
      </c>
      <c r="C78" s="81"/>
      <c r="D78" s="21">
        <f t="shared" si="2"/>
        <v>0</v>
      </c>
      <c r="E78" s="157"/>
      <c r="F78" s="8"/>
      <c r="G78" s="8"/>
    </row>
    <row r="79" spans="1:7" ht="12.75">
      <c r="A79" s="17" t="s">
        <v>215</v>
      </c>
      <c r="B79" s="104" t="s">
        <v>240</v>
      </c>
      <c r="C79" s="81"/>
      <c r="D79" s="21">
        <f t="shared" si="2"/>
        <v>0</v>
      </c>
      <c r="E79" s="9"/>
      <c r="F79" s="8"/>
      <c r="G79" s="8"/>
    </row>
    <row r="80" spans="1:7" ht="12.75">
      <c r="A80" s="17" t="s">
        <v>215</v>
      </c>
      <c r="B80" s="104" t="s">
        <v>245</v>
      </c>
      <c r="C80" s="81"/>
      <c r="D80" s="21">
        <f t="shared" si="2"/>
        <v>0</v>
      </c>
      <c r="E80" s="9"/>
      <c r="F80" s="8"/>
      <c r="G80" s="8"/>
    </row>
    <row r="81" spans="1:8" ht="12.75">
      <c r="A81" s="17" t="s">
        <v>164</v>
      </c>
      <c r="B81" s="104" t="s">
        <v>87</v>
      </c>
      <c r="C81" s="81"/>
      <c r="D81" s="21">
        <f t="shared" si="2"/>
        <v>0</v>
      </c>
      <c r="E81" s="9"/>
      <c r="F81" s="8"/>
      <c r="G81" s="8"/>
      <c r="H81" s="2"/>
    </row>
    <row r="82" spans="1:8" ht="12.75">
      <c r="A82" s="17" t="s">
        <v>472</v>
      </c>
      <c r="B82" s="104" t="s">
        <v>471</v>
      </c>
      <c r="C82" s="83"/>
      <c r="D82" s="156">
        <f t="shared" si="2"/>
        <v>13.795</v>
      </c>
      <c r="E82" s="157">
        <v>13.795</v>
      </c>
      <c r="F82" s="8"/>
      <c r="G82" s="8"/>
      <c r="H82" s="2"/>
    </row>
    <row r="83" spans="1:7" ht="12.75">
      <c r="A83" s="84" t="s">
        <v>21</v>
      </c>
      <c r="B83" s="6" t="s">
        <v>416</v>
      </c>
      <c r="C83" s="85"/>
      <c r="D83" s="20"/>
      <c r="E83" s="20"/>
      <c r="F83" s="96"/>
      <c r="G83" s="96"/>
    </row>
    <row r="84" spans="1:7" ht="12.75">
      <c r="A84" s="84" t="s">
        <v>23</v>
      </c>
      <c r="B84" s="7" t="s">
        <v>101</v>
      </c>
      <c r="C84" s="6" t="s">
        <v>133</v>
      </c>
      <c r="D84" s="20">
        <f>E84+G84</f>
        <v>0</v>
      </c>
      <c r="E84" s="20">
        <f>E85</f>
        <v>0</v>
      </c>
      <c r="F84" s="20">
        <f>F85</f>
        <v>0</v>
      </c>
      <c r="G84" s="20">
        <f>G85</f>
        <v>0</v>
      </c>
    </row>
    <row r="85" spans="1:7" ht="12.75">
      <c r="A85" s="12" t="s">
        <v>338</v>
      </c>
      <c r="B85" s="81" t="s">
        <v>288</v>
      </c>
      <c r="C85" s="86"/>
      <c r="D85" s="21">
        <f>E85+G85</f>
        <v>0</v>
      </c>
      <c r="E85" s="9"/>
      <c r="F85" s="8"/>
      <c r="G85" s="8"/>
    </row>
    <row r="86" spans="1:7" ht="25.5">
      <c r="A86" s="11" t="s">
        <v>24</v>
      </c>
      <c r="B86" s="94" t="s">
        <v>246</v>
      </c>
      <c r="C86" s="6"/>
      <c r="D86" s="20"/>
      <c r="E86" s="20"/>
      <c r="F86" s="96"/>
      <c r="G86" s="96"/>
    </row>
    <row r="87" spans="1:7" ht="12.75">
      <c r="A87" s="11" t="s">
        <v>25</v>
      </c>
      <c r="B87" s="7" t="s">
        <v>101</v>
      </c>
      <c r="C87" s="6" t="s">
        <v>133</v>
      </c>
      <c r="D87" s="20">
        <f>E87+G87</f>
        <v>3.3</v>
      </c>
      <c r="E87" s="20">
        <f>E88</f>
        <v>3.3</v>
      </c>
      <c r="F87" s="20">
        <f>F88</f>
        <v>2.1</v>
      </c>
      <c r="G87" s="20">
        <f>G88</f>
        <v>0</v>
      </c>
    </row>
    <row r="88" spans="1:7" ht="12.75">
      <c r="A88" s="12" t="s">
        <v>339</v>
      </c>
      <c r="B88" s="81" t="s">
        <v>288</v>
      </c>
      <c r="C88" s="86"/>
      <c r="D88" s="490">
        <f>E88+G88</f>
        <v>3.3</v>
      </c>
      <c r="E88" s="9">
        <v>3.3</v>
      </c>
      <c r="F88" s="499">
        <v>2.1</v>
      </c>
      <c r="G88" s="8"/>
    </row>
    <row r="89" spans="1:7" ht="12.75">
      <c r="A89" s="11" t="s">
        <v>26</v>
      </c>
      <c r="B89" s="6" t="s">
        <v>459</v>
      </c>
      <c r="C89" s="6"/>
      <c r="D89" s="20"/>
      <c r="E89" s="20"/>
      <c r="F89" s="96"/>
      <c r="G89" s="96"/>
    </row>
    <row r="90" spans="1:7" ht="12.75">
      <c r="A90" s="12" t="s">
        <v>27</v>
      </c>
      <c r="B90" s="120" t="s">
        <v>101</v>
      </c>
      <c r="C90" s="6" t="s">
        <v>133</v>
      </c>
      <c r="D90" s="160">
        <f>E90+G90</f>
        <v>3.294</v>
      </c>
      <c r="E90" s="160">
        <f>E91</f>
        <v>3.294</v>
      </c>
      <c r="F90" s="160">
        <f>F91</f>
        <v>2.525</v>
      </c>
      <c r="G90" s="20">
        <f>G91</f>
        <v>0</v>
      </c>
    </row>
    <row r="91" spans="1:7" ht="12.75">
      <c r="A91" s="12" t="s">
        <v>244</v>
      </c>
      <c r="B91" s="86" t="s">
        <v>226</v>
      </c>
      <c r="C91" s="6"/>
      <c r="D91" s="157">
        <f>E91+G91</f>
        <v>3.294</v>
      </c>
      <c r="E91" s="157">
        <v>3.294</v>
      </c>
      <c r="F91" s="158">
        <v>2.525</v>
      </c>
      <c r="G91" s="8"/>
    </row>
    <row r="92" spans="1:7" ht="12.75">
      <c r="A92" s="11" t="s">
        <v>28</v>
      </c>
      <c r="B92" s="6" t="s">
        <v>485</v>
      </c>
      <c r="C92" s="6"/>
      <c r="D92" s="20"/>
      <c r="E92" s="20"/>
      <c r="F92" s="96"/>
      <c r="G92" s="8"/>
    </row>
    <row r="93" spans="1:7" ht="12.75">
      <c r="A93" s="11" t="s">
        <v>29</v>
      </c>
      <c r="B93" s="120" t="s">
        <v>101</v>
      </c>
      <c r="C93" s="6" t="s">
        <v>133</v>
      </c>
      <c r="D93" s="160">
        <f>E93+G93</f>
        <v>4.919</v>
      </c>
      <c r="E93" s="160">
        <f>E94</f>
        <v>4.919</v>
      </c>
      <c r="F93" s="160">
        <f>F94</f>
        <v>3.77</v>
      </c>
      <c r="G93" s="20">
        <f>G94</f>
        <v>0</v>
      </c>
    </row>
    <row r="94" spans="1:7" ht="12.75">
      <c r="A94" s="12" t="s">
        <v>244</v>
      </c>
      <c r="B94" s="81" t="s">
        <v>288</v>
      </c>
      <c r="C94" s="6"/>
      <c r="D94" s="157">
        <f>E94+G94</f>
        <v>4.919</v>
      </c>
      <c r="E94" s="157">
        <v>4.919</v>
      </c>
      <c r="F94" s="158">
        <v>3.77</v>
      </c>
      <c r="G94" s="8"/>
    </row>
    <row r="95" spans="1:7" ht="12.75">
      <c r="A95" s="11" t="s">
        <v>30</v>
      </c>
      <c r="B95" s="117" t="s">
        <v>4</v>
      </c>
      <c r="C95" s="6"/>
      <c r="D95" s="20"/>
      <c r="E95" s="20"/>
      <c r="F95" s="96"/>
      <c r="G95" s="96"/>
    </row>
    <row r="96" spans="1:7" ht="12.75">
      <c r="A96" s="11" t="s">
        <v>31</v>
      </c>
      <c r="B96" s="7" t="s">
        <v>101</v>
      </c>
      <c r="C96" s="6" t="s">
        <v>133</v>
      </c>
      <c r="D96" s="20">
        <f>E96+G96</f>
        <v>0</v>
      </c>
      <c r="E96" s="20">
        <f>E97</f>
        <v>0</v>
      </c>
      <c r="F96" s="20">
        <f>F97</f>
        <v>0</v>
      </c>
      <c r="G96" s="20">
        <f>G97</f>
        <v>0</v>
      </c>
    </row>
    <row r="97" spans="1:7" ht="12.75">
      <c r="A97" s="12" t="s">
        <v>340</v>
      </c>
      <c r="B97" s="81" t="s">
        <v>288</v>
      </c>
      <c r="C97" s="6"/>
      <c r="D97" s="9">
        <f>E97+G97</f>
        <v>0</v>
      </c>
      <c r="E97" s="9"/>
      <c r="F97" s="8"/>
      <c r="G97" s="8"/>
    </row>
    <row r="98" spans="1:7" ht="12.75">
      <c r="A98" s="11" t="s">
        <v>33</v>
      </c>
      <c r="B98" s="117" t="s">
        <v>421</v>
      </c>
      <c r="C98" s="6"/>
      <c r="D98" s="20"/>
      <c r="E98" s="20"/>
      <c r="F98" s="96"/>
      <c r="G98" s="96"/>
    </row>
    <row r="99" spans="1:7" ht="12.75">
      <c r="A99" s="11" t="s">
        <v>34</v>
      </c>
      <c r="B99" s="7" t="s">
        <v>101</v>
      </c>
      <c r="C99" s="6" t="s">
        <v>133</v>
      </c>
      <c r="D99" s="160">
        <f>E99+G99</f>
        <v>8.213</v>
      </c>
      <c r="E99" s="160">
        <f>E100</f>
        <v>8.213</v>
      </c>
      <c r="F99" s="160">
        <f>F100</f>
        <v>6.295</v>
      </c>
      <c r="G99" s="20">
        <f>G100</f>
        <v>0</v>
      </c>
    </row>
    <row r="100" spans="1:7" ht="12.75">
      <c r="A100" s="12"/>
      <c r="B100" s="81" t="s">
        <v>288</v>
      </c>
      <c r="C100" s="6"/>
      <c r="D100" s="157">
        <f>E100+G100</f>
        <v>8.213</v>
      </c>
      <c r="E100" s="157">
        <f>E91+E94+E97</f>
        <v>8.213</v>
      </c>
      <c r="F100" s="157">
        <f>F91+F94+F97</f>
        <v>6.295</v>
      </c>
      <c r="G100" s="9">
        <f>G91+G94+G97</f>
        <v>0</v>
      </c>
    </row>
    <row r="101" spans="1:7" ht="12.75">
      <c r="A101" s="11" t="s">
        <v>35</v>
      </c>
      <c r="B101" s="6" t="s">
        <v>5</v>
      </c>
      <c r="C101" s="87"/>
      <c r="D101" s="20">
        <f>E101+G101</f>
        <v>0</v>
      </c>
      <c r="E101" s="20">
        <f aca="true" t="shared" si="3" ref="E101:G102">E102</f>
        <v>0</v>
      </c>
      <c r="F101" s="20">
        <f t="shared" si="3"/>
        <v>0</v>
      </c>
      <c r="G101" s="20">
        <f t="shared" si="3"/>
        <v>0</v>
      </c>
    </row>
    <row r="102" spans="1:7" ht="12.75">
      <c r="A102" s="11" t="s">
        <v>36</v>
      </c>
      <c r="B102" s="7" t="s">
        <v>101</v>
      </c>
      <c r="C102" s="87" t="s">
        <v>133</v>
      </c>
      <c r="D102" s="20">
        <f>D103</f>
        <v>0</v>
      </c>
      <c r="E102" s="20">
        <f t="shared" si="3"/>
        <v>0</v>
      </c>
      <c r="F102" s="20">
        <f t="shared" si="3"/>
        <v>0</v>
      </c>
      <c r="G102" s="20">
        <f t="shared" si="3"/>
        <v>0</v>
      </c>
    </row>
    <row r="103" spans="1:7" ht="12.75">
      <c r="A103" s="12" t="s">
        <v>342</v>
      </c>
      <c r="B103" s="81" t="s">
        <v>288</v>
      </c>
      <c r="C103" s="87"/>
      <c r="D103" s="9">
        <f>E103+G103</f>
        <v>0</v>
      </c>
      <c r="E103" s="9"/>
      <c r="F103" s="8"/>
      <c r="G103" s="8"/>
    </row>
    <row r="104" spans="1:7" ht="12.75">
      <c r="A104" s="11" t="s">
        <v>37</v>
      </c>
      <c r="B104" s="6" t="s">
        <v>44</v>
      </c>
      <c r="C104" s="87"/>
      <c r="D104" s="20"/>
      <c r="E104" s="20"/>
      <c r="F104" s="96"/>
      <c r="G104" s="96"/>
    </row>
    <row r="105" spans="1:7" ht="12.75">
      <c r="A105" s="12" t="s">
        <v>38</v>
      </c>
      <c r="B105" s="332" t="s">
        <v>101</v>
      </c>
      <c r="C105" s="87" t="s">
        <v>133</v>
      </c>
      <c r="D105" s="20">
        <f>D106</f>
        <v>0</v>
      </c>
      <c r="E105" s="20">
        <f>E106</f>
        <v>0</v>
      </c>
      <c r="F105" s="20">
        <f>F106</f>
        <v>0</v>
      </c>
      <c r="G105" s="20">
        <f>G106</f>
        <v>0</v>
      </c>
    </row>
    <row r="106" spans="1:7" ht="12.75">
      <c r="A106" s="12" t="s">
        <v>343</v>
      </c>
      <c r="B106" s="81" t="s">
        <v>288</v>
      </c>
      <c r="C106" s="88"/>
      <c r="D106" s="9">
        <f>E106+G106</f>
        <v>0</v>
      </c>
      <c r="E106" s="9"/>
      <c r="F106" s="8"/>
      <c r="G106" s="8"/>
    </row>
    <row r="107" spans="1:7" ht="25.5">
      <c r="A107" s="11" t="s">
        <v>39</v>
      </c>
      <c r="B107" s="94" t="s">
        <v>332</v>
      </c>
      <c r="C107" s="87"/>
      <c r="D107" s="20"/>
      <c r="E107" s="20"/>
      <c r="F107" s="96"/>
      <c r="G107" s="96"/>
    </row>
    <row r="108" spans="1:7" ht="12.75">
      <c r="A108" s="11" t="s">
        <v>40</v>
      </c>
      <c r="B108" s="7" t="s">
        <v>101</v>
      </c>
      <c r="C108" s="87" t="s">
        <v>133</v>
      </c>
      <c r="D108" s="20">
        <f>D109</f>
        <v>0</v>
      </c>
      <c r="E108" s="20">
        <f>E109</f>
        <v>0</v>
      </c>
      <c r="F108" s="20">
        <f>F109</f>
        <v>0</v>
      </c>
      <c r="G108" s="20">
        <f>G109</f>
        <v>0</v>
      </c>
    </row>
    <row r="109" spans="1:7" ht="12.75">
      <c r="A109" s="12" t="s">
        <v>344</v>
      </c>
      <c r="B109" s="81" t="s">
        <v>288</v>
      </c>
      <c r="C109" s="88"/>
      <c r="D109" s="9">
        <f>E109+G109</f>
        <v>0</v>
      </c>
      <c r="E109" s="9"/>
      <c r="F109" s="8"/>
      <c r="G109" s="8"/>
    </row>
    <row r="110" spans="1:7" ht="12.75">
      <c r="A110" s="11" t="s">
        <v>41</v>
      </c>
      <c r="B110" s="6" t="s">
        <v>50</v>
      </c>
      <c r="C110" s="6"/>
      <c r="D110" s="20">
        <f>D111+D114+D120+D118</f>
        <v>0</v>
      </c>
      <c r="E110" s="20">
        <f>E111+E114+E120+E118</f>
        <v>0</v>
      </c>
      <c r="F110" s="20">
        <f>F111+F114+F120+F118</f>
        <v>0</v>
      </c>
      <c r="G110" s="20">
        <f>G111+G114+G120+G118</f>
        <v>0</v>
      </c>
    </row>
    <row r="111" spans="1:7" ht="12.75">
      <c r="A111" s="11" t="s">
        <v>42</v>
      </c>
      <c r="B111" s="7" t="s">
        <v>101</v>
      </c>
      <c r="C111" s="6" t="s">
        <v>133</v>
      </c>
      <c r="D111" s="20">
        <f>D112+D113</f>
        <v>0</v>
      </c>
      <c r="E111" s="20">
        <f>E112+E113</f>
        <v>0</v>
      </c>
      <c r="F111" s="20">
        <f>F112+F113</f>
        <v>0</v>
      </c>
      <c r="G111" s="20">
        <f>G112+G113</f>
        <v>0</v>
      </c>
    </row>
    <row r="112" spans="1:7" ht="12.75">
      <c r="A112" s="12" t="s">
        <v>344</v>
      </c>
      <c r="B112" s="113" t="s">
        <v>90</v>
      </c>
      <c r="C112" s="14"/>
      <c r="D112" s="9">
        <f>E112+G112</f>
        <v>0</v>
      </c>
      <c r="E112" s="9"/>
      <c r="F112" s="8"/>
      <c r="G112" s="8"/>
    </row>
    <row r="113" spans="1:7" ht="12.75">
      <c r="A113" s="12" t="s">
        <v>343</v>
      </c>
      <c r="B113" s="25" t="s">
        <v>117</v>
      </c>
      <c r="C113" s="85"/>
      <c r="D113" s="9">
        <f>E113+G113</f>
        <v>0</v>
      </c>
      <c r="E113" s="9"/>
      <c r="F113" s="8"/>
      <c r="G113" s="8"/>
    </row>
    <row r="114" spans="1:7" ht="38.25">
      <c r="A114" s="11" t="s">
        <v>228</v>
      </c>
      <c r="B114" s="121" t="s">
        <v>104</v>
      </c>
      <c r="C114" s="6" t="s">
        <v>137</v>
      </c>
      <c r="D114" s="20">
        <f>D115+D116+D117</f>
        <v>0</v>
      </c>
      <c r="E114" s="20">
        <f>E115+E116+E117</f>
        <v>0</v>
      </c>
      <c r="F114" s="20">
        <f>F115+F116+F117</f>
        <v>0</v>
      </c>
      <c r="G114" s="20">
        <f>G115+G116+G117</f>
        <v>0</v>
      </c>
    </row>
    <row r="115" spans="1:7" ht="12.75">
      <c r="A115" s="12" t="s">
        <v>248</v>
      </c>
      <c r="B115" s="113" t="s">
        <v>88</v>
      </c>
      <c r="C115" s="81"/>
      <c r="D115" s="9">
        <f aca="true" t="shared" si="4" ref="D115:D121">E115+G115</f>
        <v>0</v>
      </c>
      <c r="E115" s="9"/>
      <c r="F115" s="8"/>
      <c r="G115" s="8"/>
    </row>
    <row r="116" spans="1:7" ht="12.75">
      <c r="A116" s="12" t="s">
        <v>345</v>
      </c>
      <c r="B116" s="83" t="s">
        <v>89</v>
      </c>
      <c r="C116" s="81"/>
      <c r="D116" s="9">
        <f t="shared" si="4"/>
        <v>0</v>
      </c>
      <c r="E116" s="9"/>
      <c r="F116" s="8"/>
      <c r="G116" s="8"/>
    </row>
    <row r="117" spans="1:7" ht="15.75">
      <c r="A117" s="12" t="s">
        <v>345</v>
      </c>
      <c r="B117" s="81" t="s">
        <v>398</v>
      </c>
      <c r="C117" s="108"/>
      <c r="D117" s="43">
        <f t="shared" si="4"/>
        <v>0</v>
      </c>
      <c r="E117" s="9"/>
      <c r="F117" s="8"/>
      <c r="G117" s="8"/>
    </row>
    <row r="118" spans="1:7" ht="26.25">
      <c r="A118" s="11" t="s">
        <v>331</v>
      </c>
      <c r="B118" s="166" t="s">
        <v>183</v>
      </c>
      <c r="C118" s="153" t="s">
        <v>139</v>
      </c>
      <c r="D118" s="154">
        <f t="shared" si="4"/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5.75">
      <c r="A119" s="12" t="s">
        <v>423</v>
      </c>
      <c r="B119" s="104" t="s">
        <v>424</v>
      </c>
      <c r="C119" s="152"/>
      <c r="D119" s="43">
        <f t="shared" si="4"/>
        <v>0</v>
      </c>
      <c r="E119" s="9"/>
      <c r="F119" s="8"/>
      <c r="G119" s="8"/>
    </row>
    <row r="120" spans="1:7" ht="12.75">
      <c r="A120" s="11" t="s">
        <v>425</v>
      </c>
      <c r="B120" s="6" t="s">
        <v>74</v>
      </c>
      <c r="C120" s="6" t="s">
        <v>134</v>
      </c>
      <c r="D120" s="96">
        <f t="shared" si="4"/>
        <v>0</v>
      </c>
      <c r="E120" s="96">
        <f>E121</f>
        <v>0</v>
      </c>
      <c r="F120" s="96">
        <f>F121</f>
        <v>0</v>
      </c>
      <c r="G120" s="96">
        <f>G121</f>
        <v>0</v>
      </c>
    </row>
    <row r="121" spans="1:7" ht="12.75">
      <c r="A121" s="12" t="s">
        <v>347</v>
      </c>
      <c r="B121" s="79" t="s">
        <v>107</v>
      </c>
      <c r="C121" s="6"/>
      <c r="D121" s="96">
        <f t="shared" si="4"/>
        <v>0</v>
      </c>
      <c r="E121" s="8"/>
      <c r="F121" s="8"/>
      <c r="G121" s="8"/>
    </row>
    <row r="122" spans="1:7" ht="12.75">
      <c r="A122" s="11" t="s">
        <v>43</v>
      </c>
      <c r="B122" s="6" t="s">
        <v>55</v>
      </c>
      <c r="C122" s="6"/>
      <c r="D122" s="20">
        <f>D123+D126+D132+D130</f>
        <v>0</v>
      </c>
      <c r="E122" s="20">
        <f>E123+E126+E132+E130</f>
        <v>0</v>
      </c>
      <c r="F122" s="20">
        <f>F123+F126+F132+F130</f>
        <v>0</v>
      </c>
      <c r="G122" s="20">
        <f>G123+G126+G132+G130</f>
        <v>0</v>
      </c>
    </row>
    <row r="123" spans="1:7" ht="12.75">
      <c r="A123" s="15" t="s">
        <v>45</v>
      </c>
      <c r="B123" s="7" t="s">
        <v>101</v>
      </c>
      <c r="C123" s="6" t="s">
        <v>133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344</v>
      </c>
      <c r="B124" s="113" t="s">
        <v>90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343</v>
      </c>
      <c r="B125" s="25" t="s">
        <v>117</v>
      </c>
      <c r="C125" s="85"/>
      <c r="D125" s="9">
        <f>E125+G125</f>
        <v>0</v>
      </c>
      <c r="E125" s="9"/>
      <c r="F125" s="8"/>
      <c r="G125" s="8"/>
    </row>
    <row r="126" spans="1:7" ht="38.25">
      <c r="A126" s="11" t="s">
        <v>229</v>
      </c>
      <c r="B126" s="121" t="s">
        <v>104</v>
      </c>
      <c r="C126" s="6" t="s">
        <v>137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248</v>
      </c>
      <c r="B127" s="113" t="s">
        <v>88</v>
      </c>
      <c r="C127" s="69"/>
      <c r="D127" s="9">
        <f aca="true" t="shared" si="5" ref="D127:D133">E127+G127</f>
        <v>0</v>
      </c>
      <c r="E127" s="9"/>
      <c r="F127" s="8"/>
      <c r="G127" s="8"/>
    </row>
    <row r="128" spans="1:7" ht="12.75">
      <c r="A128" s="17" t="s">
        <v>345</v>
      </c>
      <c r="B128" s="81" t="s">
        <v>89</v>
      </c>
      <c r="C128" s="69"/>
      <c r="D128" s="9">
        <f t="shared" si="5"/>
        <v>0</v>
      </c>
      <c r="E128" s="9"/>
      <c r="F128" s="8"/>
      <c r="G128" s="8"/>
    </row>
    <row r="129" spans="1:7" ht="15.75">
      <c r="A129" s="17" t="s">
        <v>345</v>
      </c>
      <c r="B129" s="83" t="s">
        <v>398</v>
      </c>
      <c r="C129" s="108"/>
      <c r="D129" s="9">
        <f t="shared" si="5"/>
        <v>0</v>
      </c>
      <c r="E129" s="9"/>
      <c r="F129" s="8"/>
      <c r="G129" s="8"/>
    </row>
    <row r="130" spans="1:7" ht="26.25">
      <c r="A130" s="15" t="s">
        <v>285</v>
      </c>
      <c r="B130" s="167" t="s">
        <v>183</v>
      </c>
      <c r="C130" s="153" t="s">
        <v>139</v>
      </c>
      <c r="D130" s="154">
        <f t="shared" si="5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423</v>
      </c>
      <c r="B131" s="104" t="s">
        <v>424</v>
      </c>
      <c r="C131" s="152"/>
      <c r="D131" s="43">
        <f t="shared" si="5"/>
        <v>0</v>
      </c>
      <c r="E131" s="9"/>
      <c r="F131" s="8"/>
      <c r="G131" s="8"/>
    </row>
    <row r="132" spans="1:7" ht="12.75">
      <c r="A132" s="15" t="s">
        <v>297</v>
      </c>
      <c r="B132" s="6" t="s">
        <v>74</v>
      </c>
      <c r="C132" s="6" t="s">
        <v>134</v>
      </c>
      <c r="D132" s="20">
        <f t="shared" si="5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347</v>
      </c>
      <c r="B133" s="79" t="s">
        <v>107</v>
      </c>
      <c r="C133" s="6"/>
      <c r="D133" s="9">
        <f t="shared" si="5"/>
        <v>0</v>
      </c>
      <c r="E133" s="9"/>
      <c r="F133" s="8"/>
      <c r="G133" s="8"/>
    </row>
    <row r="134" spans="1:7" ht="12.75">
      <c r="A134" s="15" t="s">
        <v>46</v>
      </c>
      <c r="B134" s="6" t="s">
        <v>59</v>
      </c>
      <c r="C134" s="6"/>
      <c r="D134" s="20">
        <f>D135+D144+D142+D140</f>
        <v>0</v>
      </c>
      <c r="E134" s="20">
        <f>E135+E144+E142+E140</f>
        <v>0</v>
      </c>
      <c r="F134" s="20">
        <f>F135+F144+F142+F140</f>
        <v>0</v>
      </c>
      <c r="G134" s="20">
        <f>G135+G144+G142+G140</f>
        <v>0</v>
      </c>
    </row>
    <row r="135" spans="1:7" ht="38.25">
      <c r="A135" s="11" t="s">
        <v>47</v>
      </c>
      <c r="B135" s="112" t="s">
        <v>104</v>
      </c>
      <c r="C135" s="6" t="s">
        <v>137</v>
      </c>
      <c r="D135" s="20">
        <f>D136+D137+D139+D138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248</v>
      </c>
      <c r="B136" s="113" t="s">
        <v>88</v>
      </c>
      <c r="C136" s="69"/>
      <c r="D136" s="9">
        <f aca="true" t="shared" si="6" ref="D136:D145">E136+G136</f>
        <v>0</v>
      </c>
      <c r="E136" s="9"/>
      <c r="F136" s="8"/>
      <c r="G136" s="8"/>
    </row>
    <row r="137" spans="1:7" ht="12.75">
      <c r="A137" s="12" t="s">
        <v>345</v>
      </c>
      <c r="B137" s="81" t="s">
        <v>89</v>
      </c>
      <c r="C137" s="69"/>
      <c r="D137" s="9">
        <f t="shared" si="6"/>
        <v>0</v>
      </c>
      <c r="E137" s="9"/>
      <c r="F137" s="8"/>
      <c r="G137" s="8"/>
    </row>
    <row r="138" spans="1:7" ht="15.75">
      <c r="A138" s="12" t="s">
        <v>345</v>
      </c>
      <c r="B138" s="81" t="s">
        <v>398</v>
      </c>
      <c r="C138" s="108"/>
      <c r="D138" s="9">
        <f t="shared" si="6"/>
        <v>0</v>
      </c>
      <c r="E138" s="9"/>
      <c r="F138" s="8"/>
      <c r="G138" s="8"/>
    </row>
    <row r="139" spans="1:7" ht="12.75">
      <c r="A139" s="134" t="s">
        <v>346</v>
      </c>
      <c r="B139" s="83" t="s">
        <v>91</v>
      </c>
      <c r="C139" s="69"/>
      <c r="D139" s="9">
        <f t="shared" si="6"/>
        <v>0</v>
      </c>
      <c r="E139" s="9"/>
      <c r="F139" s="8"/>
      <c r="G139" s="8"/>
    </row>
    <row r="140" spans="1:7" ht="26.25">
      <c r="A140" s="11" t="s">
        <v>48</v>
      </c>
      <c r="B140" s="166" t="s">
        <v>183</v>
      </c>
      <c r="C140" s="153" t="s">
        <v>139</v>
      </c>
      <c r="D140" s="154">
        <f t="shared" si="6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423</v>
      </c>
      <c r="B141" s="86" t="s">
        <v>424</v>
      </c>
      <c r="C141" s="152"/>
      <c r="D141" s="43">
        <f t="shared" si="6"/>
        <v>0</v>
      </c>
      <c r="E141" s="9"/>
      <c r="F141" s="8"/>
      <c r="G141" s="8"/>
    </row>
    <row r="142" spans="1:7" ht="12.75">
      <c r="A142" s="15" t="s">
        <v>234</v>
      </c>
      <c r="B142" s="92" t="s">
        <v>396</v>
      </c>
      <c r="C142" s="133" t="s">
        <v>35</v>
      </c>
      <c r="D142" s="96">
        <f>E142+G142</f>
        <v>0</v>
      </c>
      <c r="E142" s="20">
        <f>E144</f>
        <v>0</v>
      </c>
      <c r="F142" s="20">
        <f>F144</f>
        <v>0</v>
      </c>
      <c r="G142" s="20">
        <f>G144</f>
        <v>0</v>
      </c>
    </row>
    <row r="143" spans="1:7" ht="12.75">
      <c r="A143" s="12" t="s">
        <v>349</v>
      </c>
      <c r="B143" s="86" t="s">
        <v>457</v>
      </c>
      <c r="C143" s="133"/>
      <c r="D143" s="8">
        <f>E143+G143</f>
        <v>0</v>
      </c>
      <c r="E143" s="20"/>
      <c r="F143" s="20"/>
      <c r="G143" s="20"/>
    </row>
    <row r="144" spans="1:7" ht="12.75">
      <c r="A144" s="15" t="s">
        <v>456</v>
      </c>
      <c r="B144" s="6" t="s">
        <v>74</v>
      </c>
      <c r="C144" s="6" t="s">
        <v>134</v>
      </c>
      <c r="D144" s="20">
        <f t="shared" si="6"/>
        <v>0</v>
      </c>
      <c r="E144" s="20">
        <f>E145</f>
        <v>0</v>
      </c>
      <c r="F144" s="20">
        <f>F145</f>
        <v>0</v>
      </c>
      <c r="G144" s="20">
        <f>G145</f>
        <v>0</v>
      </c>
    </row>
    <row r="145" spans="1:7" ht="12.75">
      <c r="A145" s="18" t="s">
        <v>347</v>
      </c>
      <c r="B145" s="79" t="s">
        <v>107</v>
      </c>
      <c r="C145" s="6"/>
      <c r="D145" s="9">
        <f t="shared" si="6"/>
        <v>0</v>
      </c>
      <c r="E145" s="9"/>
      <c r="F145" s="8"/>
      <c r="G145" s="8"/>
    </row>
    <row r="146" spans="1:7" ht="12.75">
      <c r="A146" s="15" t="s">
        <v>49</v>
      </c>
      <c r="B146" s="6" t="s">
        <v>6</v>
      </c>
      <c r="C146" s="6"/>
      <c r="D146" s="20">
        <f>D150++D147+D154+D156</f>
        <v>0</v>
      </c>
      <c r="E146" s="20">
        <f>E150++E147+E154+E156</f>
        <v>0</v>
      </c>
      <c r="F146" s="20">
        <f>F150++F147+F154+F156</f>
        <v>0</v>
      </c>
      <c r="G146" s="20">
        <f>G150++G147+G154+G156</f>
        <v>0</v>
      </c>
    </row>
    <row r="147" spans="1:7" ht="12.75">
      <c r="A147" s="15" t="s">
        <v>51</v>
      </c>
      <c r="B147" s="7" t="s">
        <v>101</v>
      </c>
      <c r="C147" s="6" t="s">
        <v>133</v>
      </c>
      <c r="D147" s="33">
        <f>E147+G147</f>
        <v>0</v>
      </c>
      <c r="E147" s="20">
        <f>E148+E149</f>
        <v>0</v>
      </c>
      <c r="F147" s="20">
        <f>F148+F149</f>
        <v>0</v>
      </c>
      <c r="G147" s="20">
        <f>G148+G149</f>
        <v>0</v>
      </c>
    </row>
    <row r="148" spans="1:7" ht="12.75">
      <c r="A148" s="12" t="s">
        <v>344</v>
      </c>
      <c r="B148" s="113" t="s">
        <v>90</v>
      </c>
      <c r="C148" s="90"/>
      <c r="D148" s="9">
        <f>E148+G148</f>
        <v>0</v>
      </c>
      <c r="E148" s="21"/>
      <c r="F148" s="20"/>
      <c r="G148" s="20"/>
    </row>
    <row r="149" spans="1:7" ht="12.75">
      <c r="A149" s="12" t="s">
        <v>343</v>
      </c>
      <c r="B149" s="25" t="s">
        <v>117</v>
      </c>
      <c r="C149" s="91"/>
      <c r="D149" s="9">
        <f>E149+G149</f>
        <v>0</v>
      </c>
      <c r="E149" s="21"/>
      <c r="F149" s="20"/>
      <c r="G149" s="20"/>
    </row>
    <row r="150" spans="1:7" ht="38.25">
      <c r="A150" s="11" t="s">
        <v>52</v>
      </c>
      <c r="B150" s="112" t="s">
        <v>104</v>
      </c>
      <c r="C150" s="6" t="s">
        <v>137</v>
      </c>
      <c r="D150" s="20">
        <f>D151+D152+D153</f>
        <v>0</v>
      </c>
      <c r="E150" s="20">
        <f>E151+E152+E153</f>
        <v>0</v>
      </c>
      <c r="F150" s="20">
        <f>F151+F152+F153</f>
        <v>0</v>
      </c>
      <c r="G150" s="20">
        <f>G151+G152+G153</f>
        <v>0</v>
      </c>
    </row>
    <row r="151" spans="1:7" ht="12.75">
      <c r="A151" s="12" t="s">
        <v>248</v>
      </c>
      <c r="B151" s="113" t="s">
        <v>88</v>
      </c>
      <c r="C151" s="69"/>
      <c r="D151" s="9">
        <f aca="true" t="shared" si="7" ref="D151:D157">E151+G151</f>
        <v>0</v>
      </c>
      <c r="E151" s="9"/>
      <c r="F151" s="8"/>
      <c r="G151" s="8"/>
    </row>
    <row r="152" spans="1:7" ht="12.75">
      <c r="A152" s="12" t="s">
        <v>345</v>
      </c>
      <c r="B152" s="81" t="s">
        <v>89</v>
      </c>
      <c r="C152" s="69"/>
      <c r="D152" s="9">
        <f t="shared" si="7"/>
        <v>0</v>
      </c>
      <c r="E152" s="9"/>
      <c r="F152" s="8"/>
      <c r="G152" s="8"/>
    </row>
    <row r="153" spans="1:7" ht="15.75">
      <c r="A153" s="12" t="s">
        <v>345</v>
      </c>
      <c r="B153" s="81" t="s">
        <v>398</v>
      </c>
      <c r="C153" s="108"/>
      <c r="D153" s="9">
        <f t="shared" si="7"/>
        <v>0</v>
      </c>
      <c r="E153" s="9"/>
      <c r="F153" s="8"/>
      <c r="G153" s="8"/>
    </row>
    <row r="154" spans="1:7" ht="26.25">
      <c r="A154" s="15" t="s">
        <v>53</v>
      </c>
      <c r="B154" s="166" t="s">
        <v>183</v>
      </c>
      <c r="C154" s="153" t="s">
        <v>139</v>
      </c>
      <c r="D154" s="154">
        <f t="shared" si="7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5.75">
      <c r="A155" s="18" t="s">
        <v>423</v>
      </c>
      <c r="B155" s="104" t="s">
        <v>424</v>
      </c>
      <c r="C155" s="152"/>
      <c r="D155" s="43">
        <f t="shared" si="7"/>
        <v>0</v>
      </c>
      <c r="E155" s="9"/>
      <c r="F155" s="8"/>
      <c r="G155" s="8"/>
    </row>
    <row r="156" spans="1:7" ht="12.75">
      <c r="A156" s="15" t="s">
        <v>442</v>
      </c>
      <c r="B156" s="6" t="s">
        <v>74</v>
      </c>
      <c r="C156" s="6" t="s">
        <v>134</v>
      </c>
      <c r="D156" s="20">
        <f t="shared" si="7"/>
        <v>0</v>
      </c>
      <c r="E156" s="20">
        <f>E157</f>
        <v>0</v>
      </c>
      <c r="F156" s="20">
        <f>F157</f>
        <v>0</v>
      </c>
      <c r="G156" s="20">
        <f>G157</f>
        <v>0</v>
      </c>
    </row>
    <row r="157" spans="1:7" ht="12.75">
      <c r="A157" s="12" t="s">
        <v>347</v>
      </c>
      <c r="B157" s="79" t="s">
        <v>107</v>
      </c>
      <c r="C157" s="92"/>
      <c r="D157" s="20">
        <f t="shared" si="7"/>
        <v>0</v>
      </c>
      <c r="E157" s="27"/>
      <c r="F157" s="97"/>
      <c r="G157" s="97"/>
    </row>
    <row r="158" spans="1:7" ht="12.75">
      <c r="A158" s="12" t="s">
        <v>54</v>
      </c>
      <c r="B158" s="6" t="s">
        <v>7</v>
      </c>
      <c r="C158" s="6"/>
      <c r="D158" s="33">
        <f>D159+D162+D169+D167</f>
        <v>0</v>
      </c>
      <c r="E158" s="33">
        <f>E159+E162+E169+E167</f>
        <v>0</v>
      </c>
      <c r="F158" s="33">
        <f>F159+F162+F169+F167</f>
        <v>0</v>
      </c>
      <c r="G158" s="33">
        <f>G159+G162+G169+G167</f>
        <v>0</v>
      </c>
    </row>
    <row r="159" spans="1:7" ht="12.75">
      <c r="A159" s="11" t="s">
        <v>56</v>
      </c>
      <c r="B159" s="7" t="s">
        <v>101</v>
      </c>
      <c r="C159" s="6" t="s">
        <v>133</v>
      </c>
      <c r="D159" s="20">
        <f>D160+D161</f>
        <v>0</v>
      </c>
      <c r="E159" s="20">
        <f>E160+E161</f>
        <v>0</v>
      </c>
      <c r="F159" s="20">
        <f>F160+F161</f>
        <v>0</v>
      </c>
      <c r="G159" s="20">
        <f>G160+G161</f>
        <v>0</v>
      </c>
    </row>
    <row r="160" spans="1:7" ht="12.75">
      <c r="A160" s="12" t="s">
        <v>344</v>
      </c>
      <c r="B160" s="113" t="s">
        <v>90</v>
      </c>
      <c r="C160" s="14"/>
      <c r="D160" s="9">
        <f>E160+G160</f>
        <v>0</v>
      </c>
      <c r="E160" s="9"/>
      <c r="F160" s="8"/>
      <c r="G160" s="8"/>
    </row>
    <row r="161" spans="1:7" ht="12.75">
      <c r="A161" s="12" t="s">
        <v>343</v>
      </c>
      <c r="B161" s="25" t="s">
        <v>144</v>
      </c>
      <c r="C161" s="85"/>
      <c r="D161" s="9">
        <f>E161+G161</f>
        <v>0</v>
      </c>
      <c r="E161" s="9"/>
      <c r="F161" s="8"/>
      <c r="G161" s="8"/>
    </row>
    <row r="162" spans="1:7" ht="38.25">
      <c r="A162" s="11" t="s">
        <v>57</v>
      </c>
      <c r="B162" s="112" t="s">
        <v>104</v>
      </c>
      <c r="C162" s="14" t="s">
        <v>137</v>
      </c>
      <c r="D162" s="20">
        <f>D163+D164+D165+D166</f>
        <v>0</v>
      </c>
      <c r="E162" s="20">
        <f>E163+E164+E165+E166</f>
        <v>0</v>
      </c>
      <c r="F162" s="20">
        <f>F163+F164+F165+F166</f>
        <v>0</v>
      </c>
      <c r="G162" s="20">
        <f>G163+G164+G165+G166</f>
        <v>0</v>
      </c>
    </row>
    <row r="163" spans="1:7" ht="12.75">
      <c r="A163" s="12" t="s">
        <v>248</v>
      </c>
      <c r="B163" s="122" t="s">
        <v>88</v>
      </c>
      <c r="C163" s="113"/>
      <c r="D163" s="21">
        <f aca="true" t="shared" si="8" ref="D163:D170">E163+G163</f>
        <v>0</v>
      </c>
      <c r="E163" s="9"/>
      <c r="F163" s="8"/>
      <c r="G163" s="8"/>
    </row>
    <row r="164" spans="1:7" ht="12.75">
      <c r="A164" s="12" t="s">
        <v>345</v>
      </c>
      <c r="B164" s="104" t="s">
        <v>89</v>
      </c>
      <c r="C164" s="81"/>
      <c r="D164" s="21">
        <f t="shared" si="8"/>
        <v>0</v>
      </c>
      <c r="E164" s="9"/>
      <c r="F164" s="8"/>
      <c r="G164" s="8"/>
    </row>
    <row r="165" spans="1:7" ht="15.75">
      <c r="A165" s="12" t="s">
        <v>345</v>
      </c>
      <c r="B165" s="104" t="s">
        <v>398</v>
      </c>
      <c r="C165" s="191"/>
      <c r="D165" s="21">
        <f t="shared" si="8"/>
        <v>0</v>
      </c>
      <c r="E165" s="9"/>
      <c r="F165" s="8"/>
      <c r="G165" s="8"/>
    </row>
    <row r="166" spans="1:7" ht="15.75">
      <c r="A166" s="12" t="s">
        <v>156</v>
      </c>
      <c r="B166" s="104" t="s">
        <v>165</v>
      </c>
      <c r="C166" s="192"/>
      <c r="D166" s="21">
        <f t="shared" si="8"/>
        <v>0</v>
      </c>
      <c r="E166" s="9"/>
      <c r="F166" s="8"/>
      <c r="G166" s="8"/>
    </row>
    <row r="167" spans="1:7" ht="26.25">
      <c r="A167" s="11" t="s">
        <v>198</v>
      </c>
      <c r="B167" s="166" t="s">
        <v>183</v>
      </c>
      <c r="C167" s="190" t="s">
        <v>139</v>
      </c>
      <c r="D167" s="154">
        <f t="shared" si="8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423</v>
      </c>
      <c r="B168" s="104" t="s">
        <v>424</v>
      </c>
      <c r="C168" s="152"/>
      <c r="D168" s="43">
        <f t="shared" si="8"/>
        <v>0</v>
      </c>
      <c r="E168" s="9"/>
      <c r="F168" s="8"/>
      <c r="G168" s="8"/>
    </row>
    <row r="169" spans="1:7" ht="12.75">
      <c r="A169" s="11" t="s">
        <v>199</v>
      </c>
      <c r="B169" s="6" t="s">
        <v>74</v>
      </c>
      <c r="C169" s="6" t="s">
        <v>134</v>
      </c>
      <c r="D169" s="20">
        <f t="shared" si="8"/>
        <v>0</v>
      </c>
      <c r="E169" s="20">
        <f>E170</f>
        <v>0</v>
      </c>
      <c r="F169" s="20">
        <f>F170</f>
        <v>0</v>
      </c>
      <c r="G169" s="20">
        <f>G170</f>
        <v>0</v>
      </c>
    </row>
    <row r="170" spans="1:12" ht="12.75">
      <c r="A170" s="12" t="s">
        <v>347</v>
      </c>
      <c r="B170" s="79" t="s">
        <v>107</v>
      </c>
      <c r="C170" s="92"/>
      <c r="D170" s="27">
        <f t="shared" si="8"/>
        <v>0</v>
      </c>
      <c r="E170" s="27"/>
      <c r="F170" s="97"/>
      <c r="G170" s="97"/>
      <c r="L170" s="2" t="s">
        <v>92</v>
      </c>
    </row>
    <row r="171" spans="1:7" ht="12.75">
      <c r="A171" s="84" t="s">
        <v>58</v>
      </c>
      <c r="B171" s="6" t="s">
        <v>417</v>
      </c>
      <c r="C171" s="86"/>
      <c r="D171" s="96">
        <f>D172+D175+D181</f>
        <v>0</v>
      </c>
      <c r="E171" s="96">
        <f>E172+E175+E181</f>
        <v>0</v>
      </c>
      <c r="F171" s="96">
        <f>F172+F175+F181</f>
        <v>0</v>
      </c>
      <c r="G171" s="96">
        <f>G172+G175+G181</f>
        <v>0</v>
      </c>
    </row>
    <row r="172" spans="1:7" ht="12.75">
      <c r="A172" s="11" t="s">
        <v>60</v>
      </c>
      <c r="B172" s="7" t="s">
        <v>101</v>
      </c>
      <c r="C172" s="6" t="s">
        <v>133</v>
      </c>
      <c r="D172" s="22">
        <f>D111+D123+D159+D147</f>
        <v>0</v>
      </c>
      <c r="E172" s="22">
        <f>E111+E123+E159+E147</f>
        <v>0</v>
      </c>
      <c r="F172" s="22">
        <f>F111+F123+F159+F147</f>
        <v>0</v>
      </c>
      <c r="G172" s="22">
        <f>G111+G123+G159+G147</f>
        <v>0</v>
      </c>
    </row>
    <row r="173" spans="1:7" ht="12.75">
      <c r="A173" s="12" t="s">
        <v>344</v>
      </c>
      <c r="B173" s="81" t="s">
        <v>90</v>
      </c>
      <c r="C173" s="81"/>
      <c r="D173" s="8">
        <f>E173+G173</f>
        <v>0</v>
      </c>
      <c r="E173" s="8">
        <f aca="true" t="shared" si="9" ref="E173:G174">E112+E124+E160+E148</f>
        <v>0</v>
      </c>
      <c r="F173" s="8">
        <f t="shared" si="9"/>
        <v>0</v>
      </c>
      <c r="G173" s="8">
        <f t="shared" si="9"/>
        <v>0</v>
      </c>
    </row>
    <row r="174" spans="1:7" ht="12.75">
      <c r="A174" s="12" t="s">
        <v>343</v>
      </c>
      <c r="B174" s="81" t="s">
        <v>117</v>
      </c>
      <c r="C174" s="79"/>
      <c r="D174" s="8">
        <f>E174+G174</f>
        <v>0</v>
      </c>
      <c r="E174" s="8">
        <f t="shared" si="9"/>
        <v>0</v>
      </c>
      <c r="F174" s="8">
        <f t="shared" si="9"/>
        <v>0</v>
      </c>
      <c r="G174" s="8">
        <f t="shared" si="9"/>
        <v>0</v>
      </c>
    </row>
    <row r="175" spans="1:7" ht="38.25">
      <c r="A175" s="16" t="s">
        <v>61</v>
      </c>
      <c r="B175" s="112" t="s">
        <v>104</v>
      </c>
      <c r="C175" s="14" t="s">
        <v>137</v>
      </c>
      <c r="D175" s="169">
        <f>D176+D177+D178+D179+D180</f>
        <v>0</v>
      </c>
      <c r="E175" s="169">
        <f>E176+E177+E178+E179+E180</f>
        <v>0</v>
      </c>
      <c r="F175" s="169">
        <f>F176+F177+F178+F179+F180</f>
        <v>0</v>
      </c>
      <c r="G175" s="169">
        <f>G176+G177+G178+G179+G180</f>
        <v>0</v>
      </c>
    </row>
    <row r="176" spans="1:7" ht="12.75">
      <c r="A176" s="17" t="s">
        <v>248</v>
      </c>
      <c r="B176" s="113" t="s">
        <v>88</v>
      </c>
      <c r="C176" s="193"/>
      <c r="D176" s="8">
        <f>E176+G176</f>
        <v>0</v>
      </c>
      <c r="E176" s="8">
        <f>E115+E127+E136+E151+E163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345</v>
      </c>
      <c r="B177" s="81" t="s">
        <v>89</v>
      </c>
      <c r="C177" s="194"/>
      <c r="D177" s="8">
        <f aca="true" t="shared" si="10" ref="D177:D184">E177+G177</f>
        <v>0</v>
      </c>
      <c r="E177" s="8">
        <f>E116+E128+E152+E164+E137</f>
        <v>0</v>
      </c>
      <c r="F177" s="8">
        <f>F116+F128+F137+F152+F164</f>
        <v>0</v>
      </c>
      <c r="G177" s="8">
        <f>G116+G128+G137+G152+G164</f>
        <v>0</v>
      </c>
    </row>
    <row r="178" spans="1:7" ht="12.75">
      <c r="A178" s="17" t="s">
        <v>345</v>
      </c>
      <c r="B178" s="81" t="s">
        <v>398</v>
      </c>
      <c r="C178" s="194"/>
      <c r="D178" s="8">
        <f>E178+G178</f>
        <v>0</v>
      </c>
      <c r="E178" s="8">
        <f>E165+E153+E138+E129+E117</f>
        <v>0</v>
      </c>
      <c r="F178" s="8">
        <f>F165+F153+F138+F129+F117</f>
        <v>0</v>
      </c>
      <c r="G178" s="8">
        <f>G165+G153+G138+G129+G117</f>
        <v>0</v>
      </c>
    </row>
    <row r="179" spans="1:7" ht="12.75">
      <c r="A179" s="17" t="s">
        <v>346</v>
      </c>
      <c r="B179" s="81" t="s">
        <v>91</v>
      </c>
      <c r="C179" s="78"/>
      <c r="D179" s="8">
        <f t="shared" si="10"/>
        <v>0</v>
      </c>
      <c r="E179" s="8">
        <f>E121+E133+E142+E169</f>
        <v>0</v>
      </c>
      <c r="F179" s="8">
        <f>F139</f>
        <v>0</v>
      </c>
      <c r="G179" s="8">
        <f>G116+G128+G137+G152+G164</f>
        <v>0</v>
      </c>
    </row>
    <row r="180" spans="1:7" ht="15.75">
      <c r="A180" s="189" t="s">
        <v>156</v>
      </c>
      <c r="B180" s="83" t="s">
        <v>165</v>
      </c>
      <c r="C180" s="195"/>
      <c r="D180" s="21">
        <f t="shared" si="10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201</v>
      </c>
      <c r="B181" s="167" t="s">
        <v>183</v>
      </c>
      <c r="C181" s="153" t="s">
        <v>139</v>
      </c>
      <c r="D181" s="154">
        <f t="shared" si="10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4" t="s">
        <v>424</v>
      </c>
      <c r="C182" s="152"/>
      <c r="D182" s="43">
        <f t="shared" si="10"/>
        <v>0</v>
      </c>
      <c r="E182" s="9">
        <f>E119+E131+E141+E155+E168</f>
        <v>0</v>
      </c>
      <c r="F182" s="9">
        <f>F119+F131+F141+F155+F168</f>
        <v>0</v>
      </c>
      <c r="G182" s="9">
        <f>G119+G131+G141+G155+G168</f>
        <v>0</v>
      </c>
    </row>
    <row r="183" spans="1:7" ht="12.75">
      <c r="A183" s="11" t="s">
        <v>475</v>
      </c>
      <c r="B183" s="92" t="s">
        <v>74</v>
      </c>
      <c r="C183" s="73" t="s">
        <v>134</v>
      </c>
      <c r="D183" s="96">
        <f>D184</f>
        <v>0</v>
      </c>
      <c r="E183" s="96">
        <f>E184</f>
        <v>0</v>
      </c>
      <c r="F183" s="96">
        <f>F184</f>
        <v>0</v>
      </c>
      <c r="G183" s="96">
        <f>G184</f>
        <v>0</v>
      </c>
    </row>
    <row r="184" spans="1:7" ht="12.75">
      <c r="A184" s="12" t="s">
        <v>349</v>
      </c>
      <c r="B184" s="86" t="s">
        <v>107</v>
      </c>
      <c r="C184" s="1"/>
      <c r="D184" s="8">
        <f t="shared" si="10"/>
        <v>0</v>
      </c>
      <c r="E184" s="96">
        <f>E121+E133+E145+E170</f>
        <v>0</v>
      </c>
      <c r="F184" s="96">
        <f>F121+F133+F145+F170</f>
        <v>0</v>
      </c>
      <c r="G184" s="96">
        <f>G121+G133+G145+G170</f>
        <v>0</v>
      </c>
    </row>
    <row r="185" spans="1:7" ht="12.75">
      <c r="A185" s="11" t="s">
        <v>475</v>
      </c>
      <c r="B185" s="7" t="s">
        <v>148</v>
      </c>
      <c r="C185" s="73" t="s">
        <v>35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349</v>
      </c>
      <c r="B186" s="81" t="s">
        <v>383</v>
      </c>
      <c r="C186" s="7"/>
      <c r="D186" s="8">
        <f>E186+G186</f>
        <v>0</v>
      </c>
      <c r="E186" s="8">
        <f>E142</f>
        <v>0</v>
      </c>
      <c r="F186" s="8">
        <f>F142</f>
        <v>0</v>
      </c>
      <c r="G186" s="8">
        <f>G142</f>
        <v>0</v>
      </c>
    </row>
    <row r="187" spans="1:7" ht="12.75">
      <c r="A187" s="11" t="s">
        <v>62</v>
      </c>
      <c r="B187" s="6" t="s">
        <v>109</v>
      </c>
      <c r="C187" s="7"/>
      <c r="D187" s="96">
        <f>D188</f>
        <v>50.2</v>
      </c>
      <c r="E187" s="96">
        <f>E188</f>
        <v>50.2</v>
      </c>
      <c r="F187" s="96">
        <f>F188</f>
        <v>24.8</v>
      </c>
      <c r="G187" s="96">
        <f>G188</f>
        <v>0</v>
      </c>
    </row>
    <row r="188" spans="1:7" ht="25.5">
      <c r="A188" s="12" t="s">
        <v>63</v>
      </c>
      <c r="B188" s="121" t="s">
        <v>102</v>
      </c>
      <c r="C188" s="73" t="s">
        <v>135</v>
      </c>
      <c r="D188" s="96">
        <f>E188+G188</f>
        <v>50.2</v>
      </c>
      <c r="E188" s="499">
        <v>50.2</v>
      </c>
      <c r="F188" s="8">
        <v>24.8</v>
      </c>
      <c r="G188" s="185"/>
    </row>
    <row r="189" spans="1:7" ht="12.75">
      <c r="A189" s="11" t="s">
        <v>64</v>
      </c>
      <c r="B189" s="143" t="s">
        <v>281</v>
      </c>
      <c r="C189" s="334"/>
      <c r="D189" s="89">
        <f>E189+G189</f>
        <v>0</v>
      </c>
      <c r="E189" s="96">
        <f>E190</f>
        <v>0</v>
      </c>
      <c r="F189" s="96">
        <f>F190</f>
        <v>0</v>
      </c>
      <c r="G189" s="96">
        <f>G190</f>
        <v>0</v>
      </c>
    </row>
    <row r="190" spans="1:7" ht="12.75">
      <c r="A190" s="12" t="s">
        <v>65</v>
      </c>
      <c r="B190" s="7" t="s">
        <v>148</v>
      </c>
      <c r="C190" s="334"/>
      <c r="D190" s="89">
        <f>E190+G190</f>
        <v>0</v>
      </c>
      <c r="E190" s="96">
        <f>E191+E192</f>
        <v>0</v>
      </c>
      <c r="F190" s="96">
        <f>F191+F192</f>
        <v>0</v>
      </c>
      <c r="G190" s="96">
        <f>G191+G192</f>
        <v>0</v>
      </c>
    </row>
    <row r="191" spans="1:7" ht="12.75">
      <c r="A191" s="12" t="s">
        <v>127</v>
      </c>
      <c r="B191" s="119" t="s">
        <v>71</v>
      </c>
      <c r="C191" s="334"/>
      <c r="D191" s="8">
        <f>E191+G191</f>
        <v>0</v>
      </c>
      <c r="E191" s="96"/>
      <c r="F191" s="96"/>
      <c r="G191" s="96"/>
    </row>
    <row r="192" spans="1:7" ht="12.75">
      <c r="A192" s="12" t="s">
        <v>476</v>
      </c>
      <c r="B192" s="119" t="s">
        <v>72</v>
      </c>
      <c r="C192" s="93"/>
      <c r="D192" s="8">
        <f>E192+G192</f>
        <v>0</v>
      </c>
      <c r="E192" s="8"/>
      <c r="F192" s="8"/>
      <c r="G192" s="96"/>
    </row>
    <row r="193" spans="1:7" ht="12.75">
      <c r="A193" s="142" t="s">
        <v>66</v>
      </c>
      <c r="B193" s="332" t="s">
        <v>290</v>
      </c>
      <c r="C193" s="334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67</v>
      </c>
      <c r="B194" s="5" t="s">
        <v>101</v>
      </c>
      <c r="C194" s="332" t="s">
        <v>133</v>
      </c>
      <c r="D194" s="8">
        <f>E194+G194</f>
        <v>0</v>
      </c>
      <c r="E194" s="8"/>
      <c r="F194" s="8"/>
      <c r="G194" s="96"/>
    </row>
    <row r="195" spans="1:7" ht="12.75">
      <c r="A195" s="11" t="s">
        <v>263</v>
      </c>
      <c r="B195" s="143" t="s">
        <v>395</v>
      </c>
      <c r="C195" s="7"/>
      <c r="D195" s="96">
        <f>E195+G195</f>
        <v>0</v>
      </c>
      <c r="E195" s="96">
        <f>E196</f>
        <v>0</v>
      </c>
      <c r="F195" s="96">
        <f>F196</f>
        <v>0</v>
      </c>
      <c r="G195" s="96">
        <f>G196</f>
        <v>0</v>
      </c>
    </row>
    <row r="196" spans="1:7" ht="24.75" customHeight="1">
      <c r="A196" s="11" t="s">
        <v>208</v>
      </c>
      <c r="B196" s="94" t="s">
        <v>104</v>
      </c>
      <c r="C196" s="7" t="s">
        <v>137</v>
      </c>
      <c r="D196" s="8">
        <f aca="true" t="shared" si="11" ref="D196:D201">E196+G196</f>
        <v>0</v>
      </c>
      <c r="E196" s="8"/>
      <c r="F196" s="8"/>
      <c r="G196" s="8"/>
    </row>
    <row r="197" spans="1:7" ht="15.75">
      <c r="A197" s="11" t="s">
        <v>369</v>
      </c>
      <c r="B197" s="37" t="s">
        <v>128</v>
      </c>
      <c r="C197" s="7"/>
      <c r="D197" s="96">
        <f t="shared" si="11"/>
        <v>2793.933</v>
      </c>
      <c r="E197" s="96">
        <f>E198+E199+E200+E201+E202+E203+E204+E205+E206</f>
        <v>325.52</v>
      </c>
      <c r="F197" s="96">
        <f>F198+F199+F200+F201+F202+F203+F204+F205+F206</f>
        <v>49.608</v>
      </c>
      <c r="G197" s="96">
        <f>G198+G199+G200+G201+G202+G203+G204+G205+G206</f>
        <v>2468.413</v>
      </c>
    </row>
    <row r="198" spans="1:7" ht="15">
      <c r="A198" s="11" t="s">
        <v>291</v>
      </c>
      <c r="B198" s="127" t="s">
        <v>101</v>
      </c>
      <c r="C198" s="7" t="s">
        <v>133</v>
      </c>
      <c r="D198" s="96">
        <f t="shared" si="11"/>
        <v>39.527</v>
      </c>
      <c r="E198" s="96">
        <f>E14+E84+E87+E99+E102+E105+E108+E172+E194</f>
        <v>39.527</v>
      </c>
      <c r="F198" s="96">
        <f>F14+F84+F87+F99+F102+F105+F108+F172+F194</f>
        <v>9.808</v>
      </c>
      <c r="G198" s="96">
        <f>G14+G84+G87+G99+G102+G105+G108+G172+G194</f>
        <v>0</v>
      </c>
    </row>
    <row r="199" spans="1:7" ht="30">
      <c r="A199" s="11" t="s">
        <v>308</v>
      </c>
      <c r="B199" s="132" t="s">
        <v>102</v>
      </c>
      <c r="C199" s="7" t="s">
        <v>135</v>
      </c>
      <c r="D199" s="96">
        <f t="shared" si="11"/>
        <v>75.695</v>
      </c>
      <c r="E199" s="96">
        <f>E60+E188</f>
        <v>75.695</v>
      </c>
      <c r="F199" s="96">
        <f>F60+F188</f>
        <v>31.4</v>
      </c>
      <c r="G199" s="96">
        <f>G60+G188</f>
        <v>0</v>
      </c>
    </row>
    <row r="200" spans="1:7" ht="45">
      <c r="A200" s="11" t="s">
        <v>312</v>
      </c>
      <c r="B200" s="129" t="s">
        <v>104</v>
      </c>
      <c r="C200" s="7" t="s">
        <v>137</v>
      </c>
      <c r="D200" s="96">
        <f t="shared" si="11"/>
        <v>0</v>
      </c>
      <c r="E200" s="96">
        <f>E24+E58+E175+E196</f>
        <v>0</v>
      </c>
      <c r="F200" s="96">
        <f>F24+F58+F175+F196</f>
        <v>0</v>
      </c>
      <c r="G200" s="96">
        <f>G24+G58+G175+G196</f>
        <v>0</v>
      </c>
    </row>
    <row r="201" spans="1:7" ht="30">
      <c r="A201" s="11" t="s">
        <v>316</v>
      </c>
      <c r="B201" s="130" t="s">
        <v>210</v>
      </c>
      <c r="C201" s="7" t="s">
        <v>136</v>
      </c>
      <c r="D201" s="96">
        <f t="shared" si="11"/>
        <v>11</v>
      </c>
      <c r="E201" s="96">
        <f>E36</f>
        <v>0</v>
      </c>
      <c r="F201" s="96">
        <f>F36</f>
        <v>0</v>
      </c>
      <c r="G201" s="96">
        <f>G36</f>
        <v>11</v>
      </c>
    </row>
    <row r="202" spans="1:7" ht="15">
      <c r="A202" s="11" t="s">
        <v>318</v>
      </c>
      <c r="B202" s="128" t="s">
        <v>108</v>
      </c>
      <c r="C202" s="7" t="s">
        <v>138</v>
      </c>
      <c r="D202" s="96">
        <f>E202+G202</f>
        <v>2645.913</v>
      </c>
      <c r="E202" s="96">
        <f>E41</f>
        <v>188.5</v>
      </c>
      <c r="F202" s="96">
        <f>F41</f>
        <v>0</v>
      </c>
      <c r="G202" s="96">
        <f>G41</f>
        <v>2457.413</v>
      </c>
    </row>
    <row r="203" spans="1:7" ht="30">
      <c r="A203" s="11" t="s">
        <v>320</v>
      </c>
      <c r="B203" s="95" t="s">
        <v>183</v>
      </c>
      <c r="C203" s="7" t="s">
        <v>139</v>
      </c>
      <c r="D203" s="96">
        <f>E203+G203</f>
        <v>0</v>
      </c>
      <c r="E203" s="96">
        <f>E47+E182</f>
        <v>0</v>
      </c>
      <c r="F203" s="96">
        <f>F47+F182</f>
        <v>0</v>
      </c>
      <c r="G203" s="96">
        <f>G47+G182</f>
        <v>0</v>
      </c>
    </row>
    <row r="204" spans="1:7" ht="15">
      <c r="A204" s="65" t="s">
        <v>325</v>
      </c>
      <c r="B204" s="128" t="s">
        <v>74</v>
      </c>
      <c r="C204" s="72" t="s">
        <v>134</v>
      </c>
      <c r="D204" s="96">
        <f>E204+G204</f>
        <v>21.798</v>
      </c>
      <c r="E204" s="96">
        <f>E49+E183</f>
        <v>21.798</v>
      </c>
      <c r="F204" s="96">
        <f>F49+F183</f>
        <v>8.4</v>
      </c>
      <c r="G204" s="96">
        <f>G49+G183</f>
        <v>0</v>
      </c>
    </row>
    <row r="205" spans="1:7" ht="30">
      <c r="A205" s="11" t="s">
        <v>327</v>
      </c>
      <c r="B205" s="95" t="s">
        <v>147</v>
      </c>
      <c r="C205" s="7" t="s">
        <v>33</v>
      </c>
      <c r="D205" s="20">
        <f>D195-D190</f>
        <v>0</v>
      </c>
      <c r="E205" s="96">
        <f>E51</f>
        <v>0</v>
      </c>
      <c r="F205" s="20"/>
      <c r="G205" s="20"/>
    </row>
    <row r="206" spans="1:7" ht="15">
      <c r="A206" s="147" t="s">
        <v>329</v>
      </c>
      <c r="B206" s="127" t="s">
        <v>148</v>
      </c>
      <c r="C206" s="7" t="s">
        <v>35</v>
      </c>
      <c r="D206" s="20">
        <f aca="true" t="shared" si="12" ref="D206:G207">D196-D191</f>
        <v>0</v>
      </c>
      <c r="E206" s="20">
        <f>E54+E185+E190</f>
        <v>0</v>
      </c>
      <c r="F206" s="20">
        <f>F54+F185+F190</f>
        <v>0</v>
      </c>
      <c r="G206" s="20">
        <f>G54+G185+G190</f>
        <v>0</v>
      </c>
    </row>
    <row r="207" spans="1:7" ht="15">
      <c r="A207" s="11" t="s">
        <v>370</v>
      </c>
      <c r="B207" s="95" t="s">
        <v>422</v>
      </c>
      <c r="C207" s="7"/>
      <c r="D207" s="160">
        <f t="shared" si="12"/>
        <v>2793.933</v>
      </c>
      <c r="E207" s="160">
        <f>E197-E192</f>
        <v>325.52</v>
      </c>
      <c r="F207" s="160">
        <f t="shared" si="12"/>
        <v>49.608</v>
      </c>
      <c r="G207" s="160">
        <f t="shared" si="12"/>
        <v>2468.413</v>
      </c>
    </row>
  </sheetData>
  <sheetProtection/>
  <mergeCells count="14">
    <mergeCell ref="E2:G2"/>
    <mergeCell ref="E10:F10"/>
    <mergeCell ref="G10:G12"/>
    <mergeCell ref="E11:E12"/>
    <mergeCell ref="F11:F12"/>
    <mergeCell ref="A6:G6"/>
    <mergeCell ref="C15:C22"/>
    <mergeCell ref="A7:G7"/>
    <mergeCell ref="B8:F8"/>
    <mergeCell ref="A9:A12"/>
    <mergeCell ref="C9:C12"/>
    <mergeCell ref="D9:D12"/>
    <mergeCell ref="E9:G9"/>
    <mergeCell ref="B10:B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61">
      <selection activeCell="B71" sqref="B71:B75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9"/>
      <c r="D1" s="109"/>
      <c r="E1" s="110" t="s">
        <v>227</v>
      </c>
    </row>
    <row r="2" spans="3:7" ht="12.75">
      <c r="C2" s="79"/>
      <c r="D2" s="79"/>
      <c r="E2" s="527" t="s">
        <v>712</v>
      </c>
      <c r="F2" s="527"/>
      <c r="G2" s="527"/>
    </row>
    <row r="3" spans="3:5" ht="12.75">
      <c r="C3" s="109"/>
      <c r="D3" s="109"/>
      <c r="E3" s="79" t="s">
        <v>380</v>
      </c>
    </row>
    <row r="4" spans="4:6" ht="12.75">
      <c r="D4" s="79"/>
      <c r="E4" s="79" t="s">
        <v>388</v>
      </c>
      <c r="F4" s="79"/>
    </row>
    <row r="6" spans="1:8" ht="14.25">
      <c r="A6" s="543" t="s">
        <v>469</v>
      </c>
      <c r="B6" s="543"/>
      <c r="C6" s="543"/>
      <c r="D6" s="543"/>
      <c r="E6" s="543"/>
      <c r="F6" s="543"/>
      <c r="G6" s="543"/>
      <c r="H6" s="63"/>
    </row>
    <row r="7" spans="1:8" ht="14.25">
      <c r="A7" s="543" t="s">
        <v>364</v>
      </c>
      <c r="B7" s="543"/>
      <c r="C7" s="543"/>
      <c r="D7" s="543"/>
      <c r="E7" s="543"/>
      <c r="F7" s="543"/>
      <c r="G7" s="543"/>
      <c r="H7" s="451"/>
    </row>
    <row r="8" spans="2:7" ht="12.75">
      <c r="B8" s="594"/>
      <c r="C8" s="594"/>
      <c r="D8" s="594"/>
      <c r="E8" s="594"/>
      <c r="F8" s="594"/>
      <c r="G8" s="2" t="s">
        <v>381</v>
      </c>
    </row>
    <row r="9" spans="1:7" ht="12.75" customHeight="1">
      <c r="A9" s="577" t="s">
        <v>247</v>
      </c>
      <c r="B9" s="64"/>
      <c r="C9" s="552" t="s">
        <v>249</v>
      </c>
      <c r="D9" s="544" t="s">
        <v>0</v>
      </c>
      <c r="E9" s="551" t="s">
        <v>8</v>
      </c>
      <c r="F9" s="551"/>
      <c r="G9" s="551"/>
    </row>
    <row r="10" spans="1:7" ht="12.75" customHeight="1">
      <c r="A10" s="577"/>
      <c r="B10" s="573" t="s">
        <v>112</v>
      </c>
      <c r="C10" s="571"/>
      <c r="D10" s="545"/>
      <c r="E10" s="551" t="s">
        <v>9</v>
      </c>
      <c r="F10" s="551"/>
      <c r="G10" s="593" t="s">
        <v>10</v>
      </c>
    </row>
    <row r="11" spans="1:7" ht="12.75" customHeight="1">
      <c r="A11" s="577"/>
      <c r="B11" s="573"/>
      <c r="C11" s="571"/>
      <c r="D11" s="545"/>
      <c r="E11" s="544" t="s">
        <v>11</v>
      </c>
      <c r="F11" s="552" t="s">
        <v>223</v>
      </c>
      <c r="G11" s="593"/>
    </row>
    <row r="12" spans="1:7" ht="29.25" customHeight="1">
      <c r="A12" s="577"/>
      <c r="B12" s="574"/>
      <c r="C12" s="553"/>
      <c r="D12" s="546"/>
      <c r="E12" s="546"/>
      <c r="F12" s="553"/>
      <c r="G12" s="593"/>
    </row>
    <row r="13" spans="1:7" ht="12.75">
      <c r="A13" s="11" t="s">
        <v>12</v>
      </c>
      <c r="B13" s="448" t="s">
        <v>1</v>
      </c>
      <c r="C13" s="448"/>
      <c r="D13" s="20">
        <f>E13+G13</f>
        <v>260</v>
      </c>
      <c r="E13" s="22">
        <f>E14+E24+E36+E41+E49+E47+E51+E54</f>
        <v>0</v>
      </c>
      <c r="F13" s="22">
        <f>F14+F24+F36+F41+F49+F47+F51+F54</f>
        <v>0</v>
      </c>
      <c r="G13" s="22">
        <f>G14+G24+G36+G41+G49+G47+G51+G54</f>
        <v>260</v>
      </c>
    </row>
    <row r="14" spans="1:7" ht="12.75">
      <c r="A14" s="107" t="s">
        <v>13</v>
      </c>
      <c r="B14" s="7" t="s">
        <v>101</v>
      </c>
      <c r="C14" s="448" t="s">
        <v>133</v>
      </c>
      <c r="D14" s="96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152</v>
      </c>
      <c r="B15" s="109" t="s">
        <v>238</v>
      </c>
      <c r="C15" s="53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153</v>
      </c>
      <c r="B16" s="109" t="s">
        <v>284</v>
      </c>
      <c r="C16" s="588"/>
      <c r="D16" s="9">
        <f t="shared" si="0"/>
        <v>0</v>
      </c>
      <c r="E16" s="23"/>
      <c r="F16" s="23"/>
      <c r="G16" s="23"/>
    </row>
    <row r="17" spans="1:7" ht="12.75">
      <c r="A17" s="12" t="s">
        <v>153</v>
      </c>
      <c r="B17" s="109" t="s">
        <v>239</v>
      </c>
      <c r="C17" s="588"/>
      <c r="D17" s="9">
        <f t="shared" si="0"/>
        <v>0</v>
      </c>
      <c r="E17" s="23"/>
      <c r="F17" s="23"/>
      <c r="G17" s="23"/>
    </row>
    <row r="18" spans="1:7" ht="12.75">
      <c r="A18" s="12" t="s">
        <v>154</v>
      </c>
      <c r="B18" s="79" t="s">
        <v>221</v>
      </c>
      <c r="C18" s="588"/>
      <c r="D18" s="9">
        <f t="shared" si="0"/>
        <v>0</v>
      </c>
      <c r="E18" s="23"/>
      <c r="F18" s="23"/>
      <c r="G18" s="22"/>
    </row>
    <row r="19" spans="1:7" ht="12.75">
      <c r="A19" s="12" t="s">
        <v>156</v>
      </c>
      <c r="B19" s="79" t="s">
        <v>390</v>
      </c>
      <c r="C19" s="588"/>
      <c r="D19" s="9">
        <f t="shared" si="0"/>
        <v>0</v>
      </c>
      <c r="E19" s="23"/>
      <c r="F19" s="23"/>
      <c r="G19" s="22"/>
    </row>
    <row r="20" spans="1:7" ht="12.75">
      <c r="A20" s="12" t="s">
        <v>155</v>
      </c>
      <c r="B20" s="79" t="s">
        <v>224</v>
      </c>
      <c r="C20" s="588"/>
      <c r="D20" s="9">
        <f t="shared" si="0"/>
        <v>0</v>
      </c>
      <c r="E20" s="23"/>
      <c r="F20" s="23"/>
      <c r="G20" s="22"/>
    </row>
    <row r="21" spans="1:7" ht="12.75">
      <c r="A21" s="12" t="s">
        <v>156</v>
      </c>
      <c r="B21" s="79" t="s">
        <v>77</v>
      </c>
      <c r="C21" s="588"/>
      <c r="D21" s="9">
        <f t="shared" si="0"/>
        <v>0</v>
      </c>
      <c r="E21" s="23"/>
      <c r="F21" s="23"/>
      <c r="G21" s="22"/>
    </row>
    <row r="22" spans="1:7" ht="12.75">
      <c r="A22" s="12" t="s">
        <v>157</v>
      </c>
      <c r="B22" s="79" t="s">
        <v>78</v>
      </c>
      <c r="C22" s="588"/>
      <c r="D22" s="9">
        <f t="shared" si="0"/>
        <v>0</v>
      </c>
      <c r="E22" s="23"/>
      <c r="F22" s="23"/>
      <c r="G22" s="22"/>
    </row>
    <row r="23" spans="1:7" ht="12.75">
      <c r="A23" s="12" t="s">
        <v>400</v>
      </c>
      <c r="B23" s="79" t="s">
        <v>461</v>
      </c>
      <c r="C23" s="449"/>
      <c r="D23" s="9">
        <f t="shared" si="0"/>
        <v>0</v>
      </c>
      <c r="E23" s="23"/>
      <c r="F23" s="23"/>
      <c r="G23" s="22"/>
    </row>
    <row r="24" spans="1:7" ht="34.5" customHeight="1">
      <c r="A24" s="65" t="s">
        <v>14</v>
      </c>
      <c r="B24" s="112" t="s">
        <v>104</v>
      </c>
      <c r="C24" s="66" t="s">
        <v>137</v>
      </c>
      <c r="D24" s="29">
        <f>E24+G24</f>
        <v>0</v>
      </c>
      <c r="E24" s="214">
        <f>E25+E27+E28+E29+E30+E31+E33+E26+E32+E34+E35</f>
        <v>0</v>
      </c>
      <c r="F24" s="214">
        <f>F25+F27+F28+F29+F30+F31+F33+F26+F32+F34+F35</f>
        <v>0</v>
      </c>
      <c r="G24" s="214">
        <f>G25+G27+G28+G29+G30+G31+G33+G26+G32+G34+G35</f>
        <v>0</v>
      </c>
    </row>
    <row r="25" spans="1:7" ht="15" customHeight="1">
      <c r="A25" s="17" t="s">
        <v>248</v>
      </c>
      <c r="B25" s="86" t="s">
        <v>237</v>
      </c>
      <c r="C25" s="67"/>
      <c r="D25" s="21">
        <f t="shared" si="0"/>
        <v>0</v>
      </c>
      <c r="E25" s="9"/>
      <c r="F25" s="8"/>
      <c r="G25" s="8"/>
    </row>
    <row r="26" spans="1:7" ht="15" customHeight="1">
      <c r="A26" s="17" t="s">
        <v>399</v>
      </c>
      <c r="B26" s="86" t="s">
        <v>236</v>
      </c>
      <c r="C26" s="68"/>
      <c r="D26" s="21">
        <f t="shared" si="0"/>
        <v>0</v>
      </c>
      <c r="E26" s="9"/>
      <c r="F26" s="8"/>
      <c r="G26" s="8"/>
    </row>
    <row r="27" spans="1:7" ht="15" customHeight="1">
      <c r="A27" s="17" t="s">
        <v>400</v>
      </c>
      <c r="B27" s="86" t="s">
        <v>68</v>
      </c>
      <c r="C27" s="69"/>
      <c r="D27" s="21">
        <f t="shared" si="0"/>
        <v>0</v>
      </c>
      <c r="E27" s="9"/>
      <c r="F27" s="8"/>
      <c r="G27" s="8"/>
    </row>
    <row r="28" spans="1:7" ht="15" customHeight="1">
      <c r="A28" s="17" t="s">
        <v>156</v>
      </c>
      <c r="B28" s="86" t="s">
        <v>165</v>
      </c>
      <c r="C28" s="69"/>
      <c r="D28" s="21">
        <f t="shared" si="0"/>
        <v>0</v>
      </c>
      <c r="E28" s="9"/>
      <c r="F28" s="8"/>
      <c r="G28" s="8"/>
    </row>
    <row r="29" spans="1:7" ht="15" customHeight="1">
      <c r="A29" s="17" t="s">
        <v>160</v>
      </c>
      <c r="B29" s="5" t="s">
        <v>2</v>
      </c>
      <c r="C29" s="68"/>
      <c r="D29" s="21">
        <f t="shared" si="0"/>
        <v>0</v>
      </c>
      <c r="E29" s="9"/>
      <c r="F29" s="96"/>
      <c r="G29" s="96"/>
    </row>
    <row r="30" spans="1:7" ht="15" customHeight="1">
      <c r="A30" s="17" t="s">
        <v>158</v>
      </c>
      <c r="B30" s="5" t="s">
        <v>73</v>
      </c>
      <c r="C30" s="68"/>
      <c r="D30" s="21">
        <f t="shared" si="0"/>
        <v>0</v>
      </c>
      <c r="E30" s="9"/>
      <c r="F30" s="96"/>
      <c r="G30" s="96"/>
    </row>
    <row r="31" spans="1:7" ht="15" customHeight="1">
      <c r="A31" s="17" t="s">
        <v>244</v>
      </c>
      <c r="B31" s="86" t="s">
        <v>3</v>
      </c>
      <c r="C31" s="69"/>
      <c r="D31" s="21">
        <f t="shared" si="0"/>
        <v>0</v>
      </c>
      <c r="E31" s="27"/>
      <c r="F31" s="97"/>
      <c r="G31" s="96"/>
    </row>
    <row r="32" spans="1:7" ht="18" customHeight="1">
      <c r="A32" s="70" t="s">
        <v>345</v>
      </c>
      <c r="B32" s="114" t="s">
        <v>89</v>
      </c>
      <c r="C32" s="69"/>
      <c r="D32" s="21">
        <f t="shared" si="0"/>
        <v>0</v>
      </c>
      <c r="E32" s="27"/>
      <c r="F32" s="97"/>
      <c r="G32" s="8"/>
    </row>
    <row r="33" spans="1:7" ht="30" customHeight="1">
      <c r="A33" s="70" t="s">
        <v>400</v>
      </c>
      <c r="B33" s="131" t="s">
        <v>105</v>
      </c>
      <c r="C33" s="69"/>
      <c r="D33" s="21">
        <f t="shared" si="0"/>
        <v>0</v>
      </c>
      <c r="E33" s="8"/>
      <c r="F33" s="8"/>
      <c r="G33" s="8"/>
    </row>
    <row r="34" spans="1:7" ht="30" customHeight="1">
      <c r="A34" s="70" t="s">
        <v>351</v>
      </c>
      <c r="B34" s="115" t="s">
        <v>350</v>
      </c>
      <c r="C34" s="69"/>
      <c r="D34" s="21">
        <f>E34+G34</f>
        <v>0</v>
      </c>
      <c r="E34" s="23"/>
      <c r="F34" s="23"/>
      <c r="G34" s="23"/>
    </row>
    <row r="35" spans="1:7" ht="30" customHeight="1">
      <c r="A35" s="70"/>
      <c r="B35" s="115" t="s">
        <v>720</v>
      </c>
      <c r="C35" s="69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6" t="s">
        <v>210</v>
      </c>
      <c r="C36" s="71" t="s">
        <v>136</v>
      </c>
      <c r="D36" s="28">
        <f>D37+D39+D38+D40</f>
        <v>23.8</v>
      </c>
      <c r="E36" s="28">
        <f>E37+E39+E38+E40</f>
        <v>0</v>
      </c>
      <c r="F36" s="28">
        <f>F37+F39+F38+F40</f>
        <v>0</v>
      </c>
      <c r="G36" s="28">
        <f>G37+G39+G38+G40</f>
        <v>23.8</v>
      </c>
    </row>
    <row r="37" spans="1:7" ht="12.75">
      <c r="A37" s="12" t="s">
        <v>161</v>
      </c>
      <c r="B37" s="34" t="s">
        <v>710</v>
      </c>
      <c r="C37" s="71"/>
      <c r="D37" s="21">
        <f>E37+G37</f>
        <v>0</v>
      </c>
      <c r="E37" s="9"/>
      <c r="F37" s="8"/>
      <c r="G37" s="96"/>
    </row>
    <row r="38" spans="1:7" ht="12.75">
      <c r="A38" s="12" t="s">
        <v>162</v>
      </c>
      <c r="B38" s="34" t="s">
        <v>146</v>
      </c>
      <c r="C38" s="72"/>
      <c r="D38" s="21">
        <f>E38+G38</f>
        <v>23.8</v>
      </c>
      <c r="E38" s="9"/>
      <c r="F38" s="8"/>
      <c r="G38" s="8">
        <v>23.8</v>
      </c>
    </row>
    <row r="39" spans="1:7" ht="12.75">
      <c r="A39" s="12" t="s">
        <v>163</v>
      </c>
      <c r="B39" s="79" t="s">
        <v>75</v>
      </c>
      <c r="C39" s="72"/>
      <c r="D39" s="21">
        <f>E39+G39</f>
        <v>0</v>
      </c>
      <c r="E39" s="8"/>
      <c r="F39" s="8"/>
      <c r="G39" s="8"/>
    </row>
    <row r="40" spans="1:7" ht="12.75">
      <c r="A40" s="12" t="s">
        <v>151</v>
      </c>
      <c r="B40" s="79" t="s">
        <v>341</v>
      </c>
      <c r="C40" s="73"/>
      <c r="D40" s="21">
        <f>E40+G40</f>
        <v>0</v>
      </c>
      <c r="E40" s="98"/>
      <c r="F40" s="98"/>
      <c r="G40" s="98"/>
    </row>
    <row r="41" spans="1:7" ht="12.75">
      <c r="A41" s="11" t="s">
        <v>16</v>
      </c>
      <c r="B41" s="6" t="s">
        <v>108</v>
      </c>
      <c r="C41" s="72" t="s">
        <v>138</v>
      </c>
      <c r="D41" s="29">
        <f>D42+D43+D44+D46</f>
        <v>236.2</v>
      </c>
      <c r="E41" s="29">
        <f>E42+E43+E44+E46</f>
        <v>0</v>
      </c>
      <c r="F41" s="29">
        <f>F42+F43+F44+F46</f>
        <v>0</v>
      </c>
      <c r="G41" s="29">
        <f>G42+G43+G44+G46</f>
        <v>236.2</v>
      </c>
    </row>
    <row r="42" spans="1:7" ht="12.75">
      <c r="A42" s="12" t="s">
        <v>151</v>
      </c>
      <c r="B42" s="79" t="s">
        <v>69</v>
      </c>
      <c r="C42" s="71"/>
      <c r="D42" s="21">
        <f>E42+G42</f>
        <v>0</v>
      </c>
      <c r="E42" s="9"/>
      <c r="F42" s="9"/>
      <c r="G42" s="9"/>
    </row>
    <row r="43" spans="1:7" ht="12.75">
      <c r="A43" s="12" t="s">
        <v>151</v>
      </c>
      <c r="B43" s="79" t="s">
        <v>76</v>
      </c>
      <c r="C43" s="72"/>
      <c r="D43" s="21">
        <f>E43+G43</f>
        <v>0</v>
      </c>
      <c r="E43" s="9"/>
      <c r="F43" s="9"/>
      <c r="G43" s="9"/>
    </row>
    <row r="44" spans="1:7" ht="12.75">
      <c r="A44" s="12"/>
      <c r="B44" s="79" t="s">
        <v>393</v>
      </c>
      <c r="C44" s="72"/>
      <c r="D44" s="21">
        <f>E44+G44</f>
        <v>72.1</v>
      </c>
      <c r="E44" s="9"/>
      <c r="F44" s="9"/>
      <c r="G44" s="9">
        <v>72.1</v>
      </c>
    </row>
    <row r="45" spans="1:7" ht="12.75">
      <c r="A45" s="12" t="s">
        <v>507</v>
      </c>
      <c r="B45" s="79" t="s">
        <v>394</v>
      </c>
      <c r="C45" s="72"/>
      <c r="D45" s="21">
        <f>E45+G45</f>
        <v>0</v>
      </c>
      <c r="E45" s="9"/>
      <c r="F45" s="21"/>
      <c r="G45" s="21"/>
    </row>
    <row r="46" spans="1:7" ht="12.75">
      <c r="A46" s="12" t="s">
        <v>385</v>
      </c>
      <c r="B46" s="79" t="s">
        <v>386</v>
      </c>
      <c r="C46" s="73"/>
      <c r="D46" s="21">
        <f>E46+G46</f>
        <v>164.1</v>
      </c>
      <c r="E46" s="9"/>
      <c r="F46" s="36"/>
      <c r="G46" s="35">
        <v>164.1</v>
      </c>
    </row>
    <row r="47" spans="1:7" ht="25.5">
      <c r="A47" s="11" t="s">
        <v>70</v>
      </c>
      <c r="B47" s="94" t="s">
        <v>183</v>
      </c>
      <c r="C47" s="73" t="s">
        <v>139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151</v>
      </c>
      <c r="B48" s="79" t="s">
        <v>69</v>
      </c>
      <c r="C48" s="73"/>
      <c r="D48" s="21">
        <f>E48+G48</f>
        <v>0</v>
      </c>
      <c r="E48" s="9"/>
      <c r="F48" s="9"/>
      <c r="G48" s="9"/>
    </row>
    <row r="49" spans="1:7" ht="12.75">
      <c r="A49" s="11" t="s">
        <v>131</v>
      </c>
      <c r="B49" s="117" t="s">
        <v>129</v>
      </c>
      <c r="C49" s="7" t="s">
        <v>134</v>
      </c>
      <c r="D49" s="29">
        <f>E49+G49</f>
        <v>0</v>
      </c>
      <c r="E49" s="20">
        <f>E50</f>
        <v>0</v>
      </c>
      <c r="F49" s="20">
        <f>F50</f>
        <v>0</v>
      </c>
      <c r="G49" s="20">
        <f>G50</f>
        <v>0</v>
      </c>
    </row>
    <row r="50" spans="1:7" ht="12.75">
      <c r="A50" s="12" t="s">
        <v>347</v>
      </c>
      <c r="B50" s="2" t="s">
        <v>130</v>
      </c>
      <c r="C50" s="71"/>
      <c r="D50" s="9">
        <f>E50+G50</f>
        <v>0</v>
      </c>
      <c r="E50" s="9"/>
      <c r="F50" s="8"/>
      <c r="G50" s="74"/>
    </row>
    <row r="51" spans="1:7" ht="25.5">
      <c r="A51" s="11" t="s">
        <v>142</v>
      </c>
      <c r="B51" s="94" t="s">
        <v>147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348</v>
      </c>
      <c r="B52" s="2" t="s">
        <v>110</v>
      </c>
      <c r="C52" s="73"/>
      <c r="D52" s="21">
        <f>E52</f>
        <v>0</v>
      </c>
      <c r="E52" s="21"/>
      <c r="F52" s="9"/>
      <c r="G52" s="8"/>
    </row>
    <row r="53" spans="1:7" ht="12.75">
      <c r="A53" s="12" t="s">
        <v>348</v>
      </c>
      <c r="B53" s="118" t="s">
        <v>419</v>
      </c>
      <c r="C53" s="73"/>
      <c r="D53" s="21">
        <f>E53+G53</f>
        <v>0</v>
      </c>
      <c r="E53" s="21"/>
      <c r="F53" s="9"/>
      <c r="G53" s="8"/>
    </row>
    <row r="54" spans="1:7" ht="12.75">
      <c r="A54" s="11" t="s">
        <v>149</v>
      </c>
      <c r="B54" s="7" t="s">
        <v>148</v>
      </c>
      <c r="C54" s="73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349</v>
      </c>
      <c r="B55" s="119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159</v>
      </c>
      <c r="B56" s="119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</v>
      </c>
      <c r="B57" s="120" t="s">
        <v>220</v>
      </c>
      <c r="C57" s="7"/>
      <c r="D57" s="20">
        <f>D58</f>
        <v>0</v>
      </c>
      <c r="E57" s="20">
        <f>E58</f>
        <v>0</v>
      </c>
      <c r="F57" s="20">
        <f>F58</f>
        <v>0</v>
      </c>
      <c r="G57" s="20">
        <f>G58</f>
        <v>0</v>
      </c>
    </row>
    <row r="58" spans="1:7" ht="25.5">
      <c r="A58" s="11" t="s">
        <v>18</v>
      </c>
      <c r="B58" s="137" t="s">
        <v>104</v>
      </c>
      <c r="C58" s="64" t="s">
        <v>137</v>
      </c>
      <c r="D58" s="9">
        <f aca="true" t="shared" si="1" ref="D58:D82">E58+G58</f>
        <v>0</v>
      </c>
      <c r="E58" s="9"/>
      <c r="F58" s="8"/>
      <c r="G58" s="8"/>
    </row>
    <row r="59" spans="1:12" ht="25.5">
      <c r="A59" s="11" t="s">
        <v>19</v>
      </c>
      <c r="B59" s="94" t="s">
        <v>79</v>
      </c>
      <c r="C59" s="14"/>
      <c r="D59" s="33">
        <f t="shared" si="1"/>
        <v>0</v>
      </c>
      <c r="E59" s="20">
        <f>E60</f>
        <v>0</v>
      </c>
      <c r="F59" s="20">
        <f>F60</f>
        <v>0</v>
      </c>
      <c r="G59" s="20">
        <f>G60</f>
        <v>0</v>
      </c>
      <c r="H59" s="75"/>
      <c r="I59" s="76"/>
      <c r="J59" s="76"/>
      <c r="K59" s="34"/>
      <c r="L59" s="34"/>
    </row>
    <row r="60" spans="1:12" ht="30" customHeight="1">
      <c r="A60" s="11" t="s">
        <v>20</v>
      </c>
      <c r="B60" s="112" t="s">
        <v>102</v>
      </c>
      <c r="C60" s="77" t="s">
        <v>135</v>
      </c>
      <c r="D60" s="33">
        <f t="shared" si="1"/>
        <v>0</v>
      </c>
      <c r="E60" s="30">
        <f>E61+E62+E63+E64+E71+E72+E73+E74+E75+E76+E77+E78+E79+E80+E81+E82</f>
        <v>0</v>
      </c>
      <c r="F60" s="30">
        <f>F61+F62+F63+F64+F71+F72+F73+F74+F75+F76+F77+F78+F79+F80+F81+F82</f>
        <v>0</v>
      </c>
      <c r="G60" s="30">
        <f>G61+G62+G63+G64+G71+G72+G73+G74+G75+G76+G77+G78+G79+G80+G81+G82</f>
        <v>0</v>
      </c>
      <c r="H60" s="75"/>
      <c r="I60" s="76"/>
      <c r="J60" s="76"/>
      <c r="K60" s="34"/>
      <c r="L60" s="34"/>
    </row>
    <row r="61" spans="1:12" ht="12.75">
      <c r="A61" s="17" t="s">
        <v>241</v>
      </c>
      <c r="B61" s="81" t="s">
        <v>80</v>
      </c>
      <c r="C61" s="99"/>
      <c r="D61" s="100">
        <f t="shared" si="1"/>
        <v>0</v>
      </c>
      <c r="E61" s="9"/>
      <c r="F61" s="96"/>
      <c r="G61" s="96"/>
      <c r="H61" s="75"/>
      <c r="I61" s="76"/>
      <c r="J61" s="76"/>
      <c r="K61" s="34"/>
      <c r="L61" s="34"/>
    </row>
    <row r="62" spans="1:12" ht="25.5">
      <c r="A62" s="17" t="s">
        <v>217</v>
      </c>
      <c r="B62" s="123" t="s">
        <v>225</v>
      </c>
      <c r="C62" s="78"/>
      <c r="D62" s="100">
        <f t="shared" si="1"/>
        <v>0</v>
      </c>
      <c r="E62" s="9"/>
      <c r="F62" s="96"/>
      <c r="G62" s="96"/>
      <c r="H62" s="75"/>
      <c r="I62" s="76"/>
      <c r="J62" s="76"/>
      <c r="K62" s="34"/>
      <c r="L62" s="34"/>
    </row>
    <row r="63" spans="1:12" ht="12.75">
      <c r="A63" s="17" t="s">
        <v>218</v>
      </c>
      <c r="B63" s="81" t="s">
        <v>289</v>
      </c>
      <c r="C63" s="69"/>
      <c r="D63" s="100">
        <f t="shared" si="1"/>
        <v>0</v>
      </c>
      <c r="E63" s="9"/>
      <c r="F63" s="8"/>
      <c r="G63" s="8"/>
      <c r="H63" s="79"/>
      <c r="I63" s="76"/>
      <c r="J63" s="76"/>
      <c r="K63" s="76"/>
      <c r="L63" s="76"/>
    </row>
    <row r="64" spans="1:12" ht="12.75">
      <c r="A64" s="80"/>
      <c r="B64" s="124" t="s">
        <v>141</v>
      </c>
      <c r="C64" s="81"/>
      <c r="D64" s="101">
        <f t="shared" si="1"/>
        <v>0</v>
      </c>
      <c r="E64" s="31"/>
      <c r="F64" s="31"/>
      <c r="G64" s="31"/>
      <c r="H64" s="79"/>
      <c r="I64" s="76"/>
      <c r="J64" s="76"/>
      <c r="K64" s="76"/>
      <c r="L64" s="76"/>
    </row>
    <row r="65" spans="1:12" ht="12.75">
      <c r="A65" s="17" t="s">
        <v>219</v>
      </c>
      <c r="B65" s="125" t="s">
        <v>418</v>
      </c>
      <c r="C65" s="82"/>
      <c r="D65" s="31">
        <f t="shared" si="1"/>
        <v>0</v>
      </c>
      <c r="E65" s="32"/>
      <c r="F65" s="32"/>
      <c r="G65" s="32"/>
      <c r="H65" s="79"/>
      <c r="I65" s="76"/>
      <c r="J65" s="76"/>
      <c r="K65" s="76"/>
      <c r="L65" s="76"/>
    </row>
    <row r="66" spans="1:12" ht="12.75">
      <c r="A66" s="17" t="s">
        <v>216</v>
      </c>
      <c r="B66" s="125" t="s">
        <v>85</v>
      </c>
      <c r="C66" s="13"/>
      <c r="D66" s="31">
        <f t="shared" si="1"/>
        <v>0</v>
      </c>
      <c r="E66" s="31"/>
      <c r="F66" s="102"/>
      <c r="G66" s="102"/>
      <c r="H66" s="79"/>
      <c r="I66" s="76"/>
      <c r="J66" s="76"/>
      <c r="K66" s="34"/>
      <c r="L66" s="34"/>
    </row>
    <row r="67" spans="1:12" ht="12.75">
      <c r="A67" s="12" t="s">
        <v>217</v>
      </c>
      <c r="B67" s="126" t="s">
        <v>82</v>
      </c>
      <c r="C67" s="13"/>
      <c r="D67" s="31">
        <f t="shared" si="1"/>
        <v>0</v>
      </c>
      <c r="E67" s="31"/>
      <c r="F67" s="102"/>
      <c r="G67" s="102"/>
      <c r="H67" s="79"/>
      <c r="I67" s="76"/>
      <c r="J67" s="76"/>
      <c r="K67" s="76"/>
      <c r="L67" s="76"/>
    </row>
    <row r="68" spans="1:7" ht="12.75">
      <c r="A68" s="12" t="s">
        <v>218</v>
      </c>
      <c r="B68" s="126" t="s">
        <v>83</v>
      </c>
      <c r="C68" s="81"/>
      <c r="D68" s="32">
        <f>E68+G68</f>
        <v>0</v>
      </c>
      <c r="E68" s="31"/>
      <c r="F68" s="102"/>
      <c r="G68" s="102"/>
    </row>
    <row r="69" spans="1:7" ht="12.75">
      <c r="A69" s="12" t="s">
        <v>218</v>
      </c>
      <c r="B69" s="126" t="s">
        <v>84</v>
      </c>
      <c r="C69" s="81"/>
      <c r="D69" s="32">
        <f>E69+G69</f>
        <v>0</v>
      </c>
      <c r="E69" s="31"/>
      <c r="F69" s="102"/>
      <c r="G69" s="102"/>
    </row>
    <row r="70" spans="1:7" ht="25.5">
      <c r="A70" s="12" t="s">
        <v>218</v>
      </c>
      <c r="B70" s="155" t="s">
        <v>426</v>
      </c>
      <c r="C70" s="81"/>
      <c r="D70" s="32">
        <f>E70+G70</f>
        <v>0</v>
      </c>
      <c r="E70" s="31"/>
      <c r="F70" s="102"/>
      <c r="G70" s="102"/>
    </row>
    <row r="71" spans="1:7" ht="12.75">
      <c r="A71" s="17" t="s">
        <v>214</v>
      </c>
      <c r="B71" s="104" t="s">
        <v>375</v>
      </c>
      <c r="C71" s="81"/>
      <c r="D71" s="21">
        <f>E71+G71</f>
        <v>0</v>
      </c>
      <c r="E71" s="9"/>
      <c r="F71" s="8"/>
      <c r="G71" s="102"/>
    </row>
    <row r="72" spans="1:7" ht="12.75">
      <c r="A72" s="17" t="s">
        <v>214</v>
      </c>
      <c r="B72" s="104" t="s">
        <v>725</v>
      </c>
      <c r="C72" s="81"/>
      <c r="D72" s="21">
        <f>E72+G72</f>
        <v>0</v>
      </c>
      <c r="E72" s="9"/>
      <c r="F72" s="8"/>
      <c r="G72" s="8"/>
    </row>
    <row r="73" spans="1:7" ht="12.75">
      <c r="A73" s="17" t="s">
        <v>214</v>
      </c>
      <c r="B73" s="104" t="s">
        <v>726</v>
      </c>
      <c r="C73" s="81"/>
      <c r="D73" s="21">
        <f t="shared" si="1"/>
        <v>0</v>
      </c>
      <c r="E73" s="9"/>
      <c r="F73" s="8"/>
      <c r="G73" s="8"/>
    </row>
    <row r="74" spans="1:7" ht="12.75">
      <c r="A74" s="17" t="s">
        <v>214</v>
      </c>
      <c r="B74" s="104" t="s">
        <v>727</v>
      </c>
      <c r="C74" s="81"/>
      <c r="D74" s="21">
        <f t="shared" si="1"/>
        <v>0</v>
      </c>
      <c r="E74" s="9"/>
      <c r="F74" s="8"/>
      <c r="G74" s="8"/>
    </row>
    <row r="75" spans="1:7" ht="12.75">
      <c r="A75" s="17" t="s">
        <v>214</v>
      </c>
      <c r="B75" s="104" t="s">
        <v>728</v>
      </c>
      <c r="C75" s="81"/>
      <c r="D75" s="21">
        <f t="shared" si="1"/>
        <v>0</v>
      </c>
      <c r="E75" s="9"/>
      <c r="F75" s="8"/>
      <c r="G75" s="8"/>
    </row>
    <row r="76" spans="1:7" ht="12.75">
      <c r="A76" s="17" t="s">
        <v>214</v>
      </c>
      <c r="B76" s="104" t="s">
        <v>374</v>
      </c>
      <c r="C76" s="104"/>
      <c r="D76" s="9">
        <f t="shared" si="1"/>
        <v>0</v>
      </c>
      <c r="E76" s="9"/>
      <c r="F76" s="8"/>
      <c r="G76" s="8"/>
    </row>
    <row r="77" spans="1:7" ht="12.75">
      <c r="A77" s="17" t="s">
        <v>215</v>
      </c>
      <c r="B77" s="104" t="s">
        <v>81</v>
      </c>
      <c r="C77" s="105"/>
      <c r="D77" s="9">
        <f t="shared" si="1"/>
        <v>0</v>
      </c>
      <c r="E77" s="9"/>
      <c r="F77" s="8"/>
      <c r="G77" s="8"/>
    </row>
    <row r="78" spans="1:7" ht="12.75">
      <c r="A78" s="17" t="s">
        <v>215</v>
      </c>
      <c r="B78" s="104" t="s">
        <v>86</v>
      </c>
      <c r="C78" s="81"/>
      <c r="D78" s="21">
        <f t="shared" si="1"/>
        <v>0</v>
      </c>
      <c r="E78" s="9"/>
      <c r="F78" s="8"/>
      <c r="G78" s="8"/>
    </row>
    <row r="79" spans="1:7" ht="12.75">
      <c r="A79" s="17" t="s">
        <v>215</v>
      </c>
      <c r="B79" s="104" t="s">
        <v>240</v>
      </c>
      <c r="C79" s="81"/>
      <c r="D79" s="21">
        <f t="shared" si="1"/>
        <v>0</v>
      </c>
      <c r="E79" s="9"/>
      <c r="F79" s="8"/>
      <c r="G79" s="8"/>
    </row>
    <row r="80" spans="1:7" ht="12.75">
      <c r="A80" s="17" t="s">
        <v>215</v>
      </c>
      <c r="B80" s="104" t="s">
        <v>245</v>
      </c>
      <c r="C80" s="81"/>
      <c r="D80" s="21">
        <f t="shared" si="1"/>
        <v>0</v>
      </c>
      <c r="E80" s="9"/>
      <c r="F80" s="8"/>
      <c r="G80" s="8"/>
    </row>
    <row r="81" spans="1:8" ht="12.75">
      <c r="A81" s="17" t="s">
        <v>164</v>
      </c>
      <c r="B81" s="104" t="s">
        <v>87</v>
      </c>
      <c r="C81" s="83"/>
      <c r="D81" s="21">
        <f t="shared" si="1"/>
        <v>0</v>
      </c>
      <c r="E81" s="9"/>
      <c r="F81" s="8"/>
      <c r="G81" s="8"/>
      <c r="H81" s="2"/>
    </row>
    <row r="82" spans="1:8" ht="12.75">
      <c r="A82" s="17" t="s">
        <v>472</v>
      </c>
      <c r="B82" s="104" t="s">
        <v>471</v>
      </c>
      <c r="C82" s="83"/>
      <c r="D82" s="21">
        <f t="shared" si="1"/>
        <v>0</v>
      </c>
      <c r="E82" s="9"/>
      <c r="F82" s="8"/>
      <c r="G82" s="8"/>
      <c r="H82" s="2"/>
    </row>
    <row r="83" spans="1:7" ht="12.75">
      <c r="A83" s="84" t="s">
        <v>21</v>
      </c>
      <c r="B83" s="6" t="s">
        <v>416</v>
      </c>
      <c r="C83" s="85"/>
      <c r="D83" s="20"/>
      <c r="E83" s="20"/>
      <c r="F83" s="96"/>
      <c r="G83" s="96"/>
    </row>
    <row r="84" spans="1:7" ht="12.75">
      <c r="A84" s="84" t="s">
        <v>23</v>
      </c>
      <c r="B84" s="7" t="s">
        <v>101</v>
      </c>
      <c r="C84" s="6" t="s">
        <v>133</v>
      </c>
      <c r="D84" s="20">
        <f>E84+G84</f>
        <v>0</v>
      </c>
      <c r="E84" s="20">
        <f>E85</f>
        <v>0</v>
      </c>
      <c r="F84" s="20">
        <f>F85</f>
        <v>0</v>
      </c>
      <c r="G84" s="20">
        <f>G85</f>
        <v>0</v>
      </c>
    </row>
    <row r="85" spans="1:7" ht="12.75">
      <c r="A85" s="12" t="s">
        <v>338</v>
      </c>
      <c r="B85" s="81" t="s">
        <v>288</v>
      </c>
      <c r="C85" s="86"/>
      <c r="D85" s="21">
        <f>E85+G85</f>
        <v>0</v>
      </c>
      <c r="E85" s="9"/>
      <c r="F85" s="8"/>
      <c r="G85" s="8"/>
    </row>
    <row r="86" spans="1:7" ht="25.5">
      <c r="A86" s="11" t="s">
        <v>24</v>
      </c>
      <c r="B86" s="94" t="s">
        <v>246</v>
      </c>
      <c r="C86" s="6"/>
      <c r="D86" s="20"/>
      <c r="E86" s="20"/>
      <c r="F86" s="96"/>
      <c r="G86" s="96"/>
    </row>
    <row r="87" spans="1:7" ht="12.75">
      <c r="A87" s="11" t="s">
        <v>25</v>
      </c>
      <c r="B87" s="7" t="s">
        <v>101</v>
      </c>
      <c r="C87" s="6" t="s">
        <v>133</v>
      </c>
      <c r="D87" s="20">
        <f>E87+G87</f>
        <v>0</v>
      </c>
      <c r="E87" s="20">
        <f>E88</f>
        <v>0</v>
      </c>
      <c r="F87" s="20">
        <f>F88</f>
        <v>0</v>
      </c>
      <c r="G87" s="20">
        <f>G88</f>
        <v>0</v>
      </c>
    </row>
    <row r="88" spans="1:7" ht="12.75">
      <c r="A88" s="12" t="s">
        <v>339</v>
      </c>
      <c r="B88" s="81" t="s">
        <v>288</v>
      </c>
      <c r="C88" s="86"/>
      <c r="D88" s="9">
        <f>E88+G88</f>
        <v>0</v>
      </c>
      <c r="E88" s="9"/>
      <c r="F88" s="8"/>
      <c r="G88" s="8"/>
    </row>
    <row r="89" spans="1:7" ht="12.75">
      <c r="A89" s="11" t="s">
        <v>26</v>
      </c>
      <c r="B89" s="6" t="s">
        <v>459</v>
      </c>
      <c r="C89" s="6"/>
      <c r="D89" s="20"/>
      <c r="E89" s="20"/>
      <c r="F89" s="96"/>
      <c r="G89" s="96"/>
    </row>
    <row r="90" spans="1:7" ht="12.75">
      <c r="A90" s="12" t="s">
        <v>27</v>
      </c>
      <c r="B90" s="120" t="s">
        <v>101</v>
      </c>
      <c r="C90" s="6" t="s">
        <v>133</v>
      </c>
      <c r="D90" s="20">
        <f>E90+G90</f>
        <v>0</v>
      </c>
      <c r="E90" s="20">
        <f>E91</f>
        <v>0</v>
      </c>
      <c r="F90" s="20">
        <f>F91</f>
        <v>0</v>
      </c>
      <c r="G90" s="20">
        <f>G91</f>
        <v>0</v>
      </c>
    </row>
    <row r="91" spans="1:7" ht="12.75">
      <c r="A91" s="12" t="s">
        <v>244</v>
      </c>
      <c r="B91" s="86" t="s">
        <v>226</v>
      </c>
      <c r="C91" s="6"/>
      <c r="D91" s="9">
        <f>E91+G91</f>
        <v>0</v>
      </c>
      <c r="E91" s="9"/>
      <c r="F91" s="8"/>
      <c r="G91" s="8"/>
    </row>
    <row r="92" spans="1:7" ht="12.75">
      <c r="A92" s="11" t="s">
        <v>28</v>
      </c>
      <c r="B92" s="6" t="s">
        <v>485</v>
      </c>
      <c r="C92" s="6"/>
      <c r="D92" s="20"/>
      <c r="E92" s="20"/>
      <c r="F92" s="96"/>
      <c r="G92" s="8"/>
    </row>
    <row r="93" spans="1:7" ht="12.75">
      <c r="A93" s="11" t="s">
        <v>29</v>
      </c>
      <c r="B93" s="120" t="s">
        <v>101</v>
      </c>
      <c r="C93" s="6" t="s">
        <v>133</v>
      </c>
      <c r="D93" s="20">
        <f>E93+G93</f>
        <v>0</v>
      </c>
      <c r="E93" s="20">
        <f>E94</f>
        <v>0</v>
      </c>
      <c r="F93" s="20">
        <f>F94</f>
        <v>0</v>
      </c>
      <c r="G93" s="20">
        <f>G94</f>
        <v>0</v>
      </c>
    </row>
    <row r="94" spans="1:7" ht="12.75">
      <c r="A94" s="12" t="s">
        <v>244</v>
      </c>
      <c r="B94" s="81" t="s">
        <v>288</v>
      </c>
      <c r="C94" s="6"/>
      <c r="D94" s="9">
        <f>E94+G94</f>
        <v>0</v>
      </c>
      <c r="E94" s="9"/>
      <c r="F94" s="8"/>
      <c r="G94" s="8"/>
    </row>
    <row r="95" spans="1:7" ht="12.75">
      <c r="A95" s="11" t="s">
        <v>30</v>
      </c>
      <c r="B95" s="117" t="s">
        <v>4</v>
      </c>
      <c r="C95" s="6"/>
      <c r="D95" s="20"/>
      <c r="E95" s="20"/>
      <c r="F95" s="96"/>
      <c r="G95" s="96"/>
    </row>
    <row r="96" spans="1:7" ht="12.75">
      <c r="A96" s="11" t="s">
        <v>31</v>
      </c>
      <c r="B96" s="7" t="s">
        <v>101</v>
      </c>
      <c r="C96" s="6" t="s">
        <v>133</v>
      </c>
      <c r="D96" s="20">
        <f>E96+G96</f>
        <v>0</v>
      </c>
      <c r="E96" s="20">
        <f>E97</f>
        <v>0</v>
      </c>
      <c r="F96" s="20">
        <f>F97</f>
        <v>0</v>
      </c>
      <c r="G96" s="20">
        <f>G97</f>
        <v>0</v>
      </c>
    </row>
    <row r="97" spans="1:7" ht="12.75">
      <c r="A97" s="12" t="s">
        <v>340</v>
      </c>
      <c r="B97" s="81" t="s">
        <v>288</v>
      </c>
      <c r="C97" s="6"/>
      <c r="D97" s="9">
        <f>E97+G97</f>
        <v>0</v>
      </c>
      <c r="E97" s="9"/>
      <c r="F97" s="8"/>
      <c r="G97" s="8"/>
    </row>
    <row r="98" spans="1:7" ht="12.75">
      <c r="A98" s="11" t="s">
        <v>33</v>
      </c>
      <c r="B98" s="117" t="s">
        <v>421</v>
      </c>
      <c r="C98" s="6"/>
      <c r="D98" s="20"/>
      <c r="E98" s="20"/>
      <c r="F98" s="96"/>
      <c r="G98" s="96"/>
    </row>
    <row r="99" spans="1:7" ht="12.75">
      <c r="A99" s="11" t="s">
        <v>34</v>
      </c>
      <c r="B99" s="7" t="s">
        <v>101</v>
      </c>
      <c r="C99" s="6" t="s">
        <v>133</v>
      </c>
      <c r="D99" s="20">
        <f>E99+G99</f>
        <v>0</v>
      </c>
      <c r="E99" s="20">
        <f>E100</f>
        <v>0</v>
      </c>
      <c r="F99" s="20">
        <f>F100</f>
        <v>0</v>
      </c>
      <c r="G99" s="20">
        <f>G100</f>
        <v>0</v>
      </c>
    </row>
    <row r="100" spans="1:7" ht="12.75">
      <c r="A100" s="12"/>
      <c r="B100" s="81" t="s">
        <v>288</v>
      </c>
      <c r="C100" s="6"/>
      <c r="D100" s="9">
        <f>E100+G100</f>
        <v>0</v>
      </c>
      <c r="E100" s="9">
        <f>E91+E94+E97</f>
        <v>0</v>
      </c>
      <c r="F100" s="9">
        <f>F91+F94+F97</f>
        <v>0</v>
      </c>
      <c r="G100" s="9">
        <f>G91+G94+G97</f>
        <v>0</v>
      </c>
    </row>
    <row r="101" spans="1:7" ht="12.75">
      <c r="A101" s="11" t="s">
        <v>35</v>
      </c>
      <c r="B101" s="6" t="s">
        <v>5</v>
      </c>
      <c r="C101" s="87"/>
      <c r="D101" s="20">
        <f>E101+G101</f>
        <v>0</v>
      </c>
      <c r="E101" s="20">
        <f aca="true" t="shared" si="2" ref="E101:G102">E102</f>
        <v>0</v>
      </c>
      <c r="F101" s="20">
        <f t="shared" si="2"/>
        <v>0</v>
      </c>
      <c r="G101" s="20">
        <f t="shared" si="2"/>
        <v>0</v>
      </c>
    </row>
    <row r="102" spans="1:7" ht="12.75">
      <c r="A102" s="11" t="s">
        <v>36</v>
      </c>
      <c r="B102" s="7" t="s">
        <v>101</v>
      </c>
      <c r="C102" s="87" t="s">
        <v>133</v>
      </c>
      <c r="D102" s="20">
        <f>D103</f>
        <v>0</v>
      </c>
      <c r="E102" s="20">
        <f t="shared" si="2"/>
        <v>0</v>
      </c>
      <c r="F102" s="20">
        <f t="shared" si="2"/>
        <v>0</v>
      </c>
      <c r="G102" s="20">
        <f t="shared" si="2"/>
        <v>0</v>
      </c>
    </row>
    <row r="103" spans="1:7" ht="12.75">
      <c r="A103" s="12" t="s">
        <v>342</v>
      </c>
      <c r="B103" s="81" t="s">
        <v>288</v>
      </c>
      <c r="C103" s="87"/>
      <c r="D103" s="9">
        <f>E103+G103</f>
        <v>0</v>
      </c>
      <c r="E103" s="9"/>
      <c r="F103" s="8"/>
      <c r="G103" s="8"/>
    </row>
    <row r="104" spans="1:7" ht="12.75">
      <c r="A104" s="11" t="s">
        <v>37</v>
      </c>
      <c r="B104" s="6" t="s">
        <v>44</v>
      </c>
      <c r="C104" s="87"/>
      <c r="D104" s="20"/>
      <c r="E104" s="20"/>
      <c r="F104" s="96"/>
      <c r="G104" s="96"/>
    </row>
    <row r="105" spans="1:7" ht="12.75">
      <c r="A105" s="12" t="s">
        <v>38</v>
      </c>
      <c r="B105" s="448" t="s">
        <v>101</v>
      </c>
      <c r="C105" s="87" t="s">
        <v>133</v>
      </c>
      <c r="D105" s="20">
        <f>D106</f>
        <v>0</v>
      </c>
      <c r="E105" s="20">
        <f>E106</f>
        <v>0</v>
      </c>
      <c r="F105" s="20">
        <f>F106</f>
        <v>0</v>
      </c>
      <c r="G105" s="20">
        <f>G106</f>
        <v>0</v>
      </c>
    </row>
    <row r="106" spans="1:7" ht="12.75">
      <c r="A106" s="12" t="s">
        <v>343</v>
      </c>
      <c r="B106" s="81" t="s">
        <v>288</v>
      </c>
      <c r="C106" s="88"/>
      <c r="D106" s="9">
        <f>E106+G106</f>
        <v>0</v>
      </c>
      <c r="E106" s="9"/>
      <c r="F106" s="8"/>
      <c r="G106" s="8"/>
    </row>
    <row r="107" spans="1:7" ht="25.5">
      <c r="A107" s="11" t="s">
        <v>39</v>
      </c>
      <c r="B107" s="94" t="s">
        <v>332</v>
      </c>
      <c r="C107" s="87"/>
      <c r="D107" s="20"/>
      <c r="E107" s="20"/>
      <c r="F107" s="96"/>
      <c r="G107" s="96"/>
    </row>
    <row r="108" spans="1:7" ht="12.75">
      <c r="A108" s="11" t="s">
        <v>40</v>
      </c>
      <c r="B108" s="7" t="s">
        <v>101</v>
      </c>
      <c r="C108" s="87" t="s">
        <v>133</v>
      </c>
      <c r="D108" s="20">
        <f>D109</f>
        <v>0</v>
      </c>
      <c r="E108" s="20">
        <f>E109</f>
        <v>0</v>
      </c>
      <c r="F108" s="20">
        <f>F109</f>
        <v>0</v>
      </c>
      <c r="G108" s="20">
        <f>G109</f>
        <v>0</v>
      </c>
    </row>
    <row r="109" spans="1:7" ht="12.75">
      <c r="A109" s="12" t="s">
        <v>344</v>
      </c>
      <c r="B109" s="81" t="s">
        <v>288</v>
      </c>
      <c r="C109" s="88"/>
      <c r="D109" s="9">
        <f>E109+G109</f>
        <v>0</v>
      </c>
      <c r="E109" s="9"/>
      <c r="F109" s="8"/>
      <c r="G109" s="8"/>
    </row>
    <row r="110" spans="1:7" ht="12.75">
      <c r="A110" s="11" t="s">
        <v>41</v>
      </c>
      <c r="B110" s="6" t="s">
        <v>50</v>
      </c>
      <c r="C110" s="6"/>
      <c r="D110" s="20">
        <f>D111+D114+D120</f>
        <v>0</v>
      </c>
      <c r="E110" s="20">
        <f>E111+E114+E120</f>
        <v>0</v>
      </c>
      <c r="F110" s="20">
        <f>F111+F114+F120</f>
        <v>0</v>
      </c>
      <c r="G110" s="20">
        <f>G111+G114+G120</f>
        <v>0</v>
      </c>
    </row>
    <row r="111" spans="1:7" ht="12.75">
      <c r="A111" s="11" t="s">
        <v>42</v>
      </c>
      <c r="B111" s="7" t="s">
        <v>101</v>
      </c>
      <c r="C111" s="6" t="s">
        <v>133</v>
      </c>
      <c r="D111" s="20">
        <f>D112+D113</f>
        <v>0</v>
      </c>
      <c r="E111" s="20">
        <f>E112+E113</f>
        <v>0</v>
      </c>
      <c r="F111" s="20">
        <f>F112+F113</f>
        <v>0</v>
      </c>
      <c r="G111" s="20">
        <f>G112+G113</f>
        <v>0</v>
      </c>
    </row>
    <row r="112" spans="1:7" ht="12.75">
      <c r="A112" s="12" t="s">
        <v>344</v>
      </c>
      <c r="B112" s="113" t="s">
        <v>90</v>
      </c>
      <c r="C112" s="14"/>
      <c r="D112" s="9">
        <f>E112+G112</f>
        <v>0</v>
      </c>
      <c r="E112" s="9"/>
      <c r="F112" s="8"/>
      <c r="G112" s="8"/>
    </row>
    <row r="113" spans="1:7" ht="12.75">
      <c r="A113" s="12" t="s">
        <v>343</v>
      </c>
      <c r="B113" s="25" t="s">
        <v>117</v>
      </c>
      <c r="C113" s="85"/>
      <c r="D113" s="9">
        <f>E113+G113</f>
        <v>0</v>
      </c>
      <c r="E113" s="9"/>
      <c r="F113" s="8"/>
      <c r="G113" s="8"/>
    </row>
    <row r="114" spans="1:7" ht="38.25">
      <c r="A114" s="11" t="s">
        <v>228</v>
      </c>
      <c r="B114" s="121" t="s">
        <v>104</v>
      </c>
      <c r="C114" s="6" t="s">
        <v>137</v>
      </c>
      <c r="D114" s="20">
        <f>D115+D116+D117</f>
        <v>0</v>
      </c>
      <c r="E114" s="20">
        <f>E115+E116+E117</f>
        <v>0</v>
      </c>
      <c r="F114" s="20">
        <f>F115+F116+F117</f>
        <v>0</v>
      </c>
      <c r="G114" s="20">
        <f>G115+G116+G117</f>
        <v>0</v>
      </c>
    </row>
    <row r="115" spans="1:7" ht="12.75">
      <c r="A115" s="12" t="s">
        <v>248</v>
      </c>
      <c r="B115" s="113" t="s">
        <v>88</v>
      </c>
      <c r="C115" s="81"/>
      <c r="D115" s="9">
        <f aca="true" t="shared" si="3" ref="D115:D121">E115+G115</f>
        <v>0</v>
      </c>
      <c r="E115" s="9"/>
      <c r="F115" s="8"/>
      <c r="G115" s="8"/>
    </row>
    <row r="116" spans="1:7" ht="12.75">
      <c r="A116" s="12" t="s">
        <v>345</v>
      </c>
      <c r="B116" s="83" t="s">
        <v>89</v>
      </c>
      <c r="C116" s="81"/>
      <c r="D116" s="9">
        <f t="shared" si="3"/>
        <v>0</v>
      </c>
      <c r="E116" s="9"/>
      <c r="F116" s="8"/>
      <c r="G116" s="8"/>
    </row>
    <row r="117" spans="1:7" ht="15.75">
      <c r="A117" s="12" t="s">
        <v>345</v>
      </c>
      <c r="B117" s="81" t="s">
        <v>398</v>
      </c>
      <c r="C117" s="108"/>
      <c r="D117" s="43">
        <f t="shared" si="3"/>
        <v>0</v>
      </c>
      <c r="E117" s="9"/>
      <c r="F117" s="8"/>
      <c r="G117" s="8"/>
    </row>
    <row r="118" spans="1:7" ht="26.25">
      <c r="A118" s="11" t="s">
        <v>331</v>
      </c>
      <c r="B118" s="166" t="s">
        <v>183</v>
      </c>
      <c r="C118" s="153" t="s">
        <v>139</v>
      </c>
      <c r="D118" s="154">
        <f t="shared" si="3"/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5.75">
      <c r="A119" s="12" t="s">
        <v>423</v>
      </c>
      <c r="B119" s="104" t="s">
        <v>424</v>
      </c>
      <c r="C119" s="152"/>
      <c r="D119" s="43">
        <f t="shared" si="3"/>
        <v>0</v>
      </c>
      <c r="E119" s="9"/>
      <c r="F119" s="8"/>
      <c r="G119" s="8"/>
    </row>
    <row r="120" spans="1:7" ht="12.75">
      <c r="A120" s="11" t="s">
        <v>410</v>
      </c>
      <c r="B120" s="6" t="s">
        <v>74</v>
      </c>
      <c r="C120" s="6" t="s">
        <v>134</v>
      </c>
      <c r="D120" s="96">
        <f t="shared" si="3"/>
        <v>0</v>
      </c>
      <c r="E120" s="96">
        <f>E121</f>
        <v>0</v>
      </c>
      <c r="F120" s="96">
        <f>F121</f>
        <v>0</v>
      </c>
      <c r="G120" s="96">
        <f>G121</f>
        <v>0</v>
      </c>
    </row>
    <row r="121" spans="1:7" ht="12.75">
      <c r="A121" s="12" t="s">
        <v>347</v>
      </c>
      <c r="B121" s="79" t="s">
        <v>107</v>
      </c>
      <c r="C121" s="6"/>
      <c r="D121" s="96">
        <f t="shared" si="3"/>
        <v>0</v>
      </c>
      <c r="E121" s="8"/>
      <c r="F121" s="8"/>
      <c r="G121" s="8"/>
    </row>
    <row r="122" spans="1:7" ht="12.75">
      <c r="A122" s="11" t="s">
        <v>43</v>
      </c>
      <c r="B122" s="6" t="s">
        <v>55</v>
      </c>
      <c r="C122" s="6"/>
      <c r="D122" s="20">
        <f>D123+D126+D132+D130</f>
        <v>0</v>
      </c>
      <c r="E122" s="20">
        <f>E123+E126+E132+E130</f>
        <v>0</v>
      </c>
      <c r="F122" s="20">
        <f>F123+F126+F132+F130</f>
        <v>0</v>
      </c>
      <c r="G122" s="20">
        <f>G123+G126+G132+G130</f>
        <v>0</v>
      </c>
    </row>
    <row r="123" spans="1:7" ht="12.75">
      <c r="A123" s="15" t="s">
        <v>45</v>
      </c>
      <c r="B123" s="7" t="s">
        <v>101</v>
      </c>
      <c r="C123" s="6" t="s">
        <v>133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344</v>
      </c>
      <c r="B124" s="113" t="s">
        <v>90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343</v>
      </c>
      <c r="B125" s="25" t="s">
        <v>117</v>
      </c>
      <c r="C125" s="85"/>
      <c r="D125" s="9">
        <f>E125+G125</f>
        <v>0</v>
      </c>
      <c r="E125" s="9"/>
      <c r="F125" s="8"/>
      <c r="G125" s="8"/>
    </row>
    <row r="126" spans="1:7" ht="38.25">
      <c r="A126" s="11" t="s">
        <v>229</v>
      </c>
      <c r="B126" s="121" t="s">
        <v>104</v>
      </c>
      <c r="C126" s="6" t="s">
        <v>137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248</v>
      </c>
      <c r="B127" s="113" t="s">
        <v>88</v>
      </c>
      <c r="C127" s="69"/>
      <c r="D127" s="9">
        <f aca="true" t="shared" si="4" ref="D127:D133">E127+G127</f>
        <v>0</v>
      </c>
      <c r="E127" s="9"/>
      <c r="F127" s="8"/>
      <c r="G127" s="8"/>
    </row>
    <row r="128" spans="1:7" ht="12.75">
      <c r="A128" s="17" t="s">
        <v>345</v>
      </c>
      <c r="B128" s="81" t="s">
        <v>89</v>
      </c>
      <c r="C128" s="69"/>
      <c r="D128" s="9">
        <f t="shared" si="4"/>
        <v>0</v>
      </c>
      <c r="E128" s="9"/>
      <c r="F128" s="8"/>
      <c r="G128" s="8"/>
    </row>
    <row r="129" spans="1:7" ht="15.75">
      <c r="A129" s="17" t="s">
        <v>345</v>
      </c>
      <c r="B129" s="83" t="s">
        <v>398</v>
      </c>
      <c r="C129" s="108"/>
      <c r="D129" s="9">
        <f t="shared" si="4"/>
        <v>0</v>
      </c>
      <c r="E129" s="9"/>
      <c r="F129" s="8"/>
      <c r="G129" s="8"/>
    </row>
    <row r="130" spans="1:7" ht="26.25">
      <c r="A130" s="15" t="s">
        <v>285</v>
      </c>
      <c r="B130" s="167" t="s">
        <v>183</v>
      </c>
      <c r="C130" s="153" t="s">
        <v>139</v>
      </c>
      <c r="D130" s="154">
        <f t="shared" si="4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423</v>
      </c>
      <c r="B131" s="104" t="s">
        <v>424</v>
      </c>
      <c r="C131" s="152"/>
      <c r="D131" s="43">
        <f t="shared" si="4"/>
        <v>0</v>
      </c>
      <c r="E131" s="9"/>
      <c r="F131" s="8"/>
      <c r="G131" s="8"/>
    </row>
    <row r="132" spans="1:7" ht="12.75">
      <c r="A132" s="15" t="s">
        <v>297</v>
      </c>
      <c r="B132" s="6" t="s">
        <v>74</v>
      </c>
      <c r="C132" s="6" t="s">
        <v>134</v>
      </c>
      <c r="D132" s="20">
        <f t="shared" si="4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347</v>
      </c>
      <c r="B133" s="79" t="s">
        <v>107</v>
      </c>
      <c r="C133" s="6"/>
      <c r="D133" s="9">
        <f t="shared" si="4"/>
        <v>0</v>
      </c>
      <c r="E133" s="9"/>
      <c r="F133" s="8"/>
      <c r="G133" s="8"/>
    </row>
    <row r="134" spans="1:7" ht="12.75">
      <c r="A134" s="15" t="s">
        <v>46</v>
      </c>
      <c r="B134" s="6" t="s">
        <v>59</v>
      </c>
      <c r="C134" s="6"/>
      <c r="D134" s="20">
        <f>D135+D144+D142+D140</f>
        <v>0</v>
      </c>
      <c r="E134" s="20">
        <f>E135+E144+E142+E140</f>
        <v>0</v>
      </c>
      <c r="F134" s="20">
        <f>F135+F144+F142+F140</f>
        <v>0</v>
      </c>
      <c r="G134" s="20">
        <f>G135+G144+G142+G140</f>
        <v>0</v>
      </c>
    </row>
    <row r="135" spans="1:7" ht="38.25">
      <c r="A135" s="11" t="s">
        <v>47</v>
      </c>
      <c r="B135" s="112" t="s">
        <v>104</v>
      </c>
      <c r="C135" s="6" t="s">
        <v>137</v>
      </c>
      <c r="D135" s="20">
        <f>D136+D137+D139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248</v>
      </c>
      <c r="B136" s="113" t="s">
        <v>88</v>
      </c>
      <c r="C136" s="69"/>
      <c r="D136" s="9">
        <f aca="true" t="shared" si="5" ref="D136:D145">E136+G136</f>
        <v>0</v>
      </c>
      <c r="E136" s="9"/>
      <c r="F136" s="8"/>
      <c r="G136" s="8"/>
    </row>
    <row r="137" spans="1:7" ht="12.75">
      <c r="A137" s="12" t="s">
        <v>345</v>
      </c>
      <c r="B137" s="81" t="s">
        <v>89</v>
      </c>
      <c r="C137" s="69"/>
      <c r="D137" s="9">
        <f t="shared" si="5"/>
        <v>0</v>
      </c>
      <c r="E137" s="9"/>
      <c r="F137" s="8"/>
      <c r="G137" s="8"/>
    </row>
    <row r="138" spans="1:7" ht="15.75">
      <c r="A138" s="12" t="s">
        <v>345</v>
      </c>
      <c r="B138" s="81" t="s">
        <v>398</v>
      </c>
      <c r="C138" s="108"/>
      <c r="D138" s="9">
        <f t="shared" si="5"/>
        <v>0</v>
      </c>
      <c r="E138" s="9"/>
      <c r="F138" s="8"/>
      <c r="G138" s="8"/>
    </row>
    <row r="139" spans="1:7" ht="12.75">
      <c r="A139" s="134" t="s">
        <v>346</v>
      </c>
      <c r="B139" s="83" t="s">
        <v>91</v>
      </c>
      <c r="C139" s="69"/>
      <c r="D139" s="9">
        <f t="shared" si="5"/>
        <v>0</v>
      </c>
      <c r="E139" s="9"/>
      <c r="F139" s="8"/>
      <c r="G139" s="8"/>
    </row>
    <row r="140" spans="1:7" ht="26.25">
      <c r="A140" s="11" t="s">
        <v>48</v>
      </c>
      <c r="B140" s="166" t="s">
        <v>183</v>
      </c>
      <c r="C140" s="153" t="s">
        <v>139</v>
      </c>
      <c r="D140" s="154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423</v>
      </c>
      <c r="B141" s="104" t="s">
        <v>424</v>
      </c>
      <c r="C141" s="152"/>
      <c r="D141" s="43">
        <f t="shared" si="5"/>
        <v>0</v>
      </c>
      <c r="E141" s="9"/>
      <c r="F141" s="8"/>
      <c r="G141" s="8"/>
    </row>
    <row r="142" spans="1:7" ht="12.75">
      <c r="A142" s="11" t="s">
        <v>233</v>
      </c>
      <c r="B142" s="6" t="s">
        <v>396</v>
      </c>
      <c r="C142" s="133" t="s">
        <v>35</v>
      </c>
      <c r="D142" s="96">
        <f>E142+G142</f>
        <v>0</v>
      </c>
      <c r="E142" s="20">
        <f>E143</f>
        <v>0</v>
      </c>
      <c r="F142" s="20">
        <f>F143</f>
        <v>0</v>
      </c>
      <c r="G142" s="20">
        <f>G143</f>
        <v>0</v>
      </c>
    </row>
    <row r="143" spans="1:7" ht="12.75">
      <c r="A143" s="18" t="s">
        <v>349</v>
      </c>
      <c r="B143" s="86" t="s">
        <v>457</v>
      </c>
      <c r="C143" s="133"/>
      <c r="D143" s="96">
        <f>E143+G143</f>
        <v>0</v>
      </c>
      <c r="E143" s="20"/>
      <c r="F143" s="8"/>
      <c r="G143" s="8"/>
    </row>
    <row r="144" spans="1:7" ht="12.75">
      <c r="A144" s="15" t="s">
        <v>234</v>
      </c>
      <c r="B144" s="6" t="s">
        <v>74</v>
      </c>
      <c r="C144" s="6" t="s">
        <v>134</v>
      </c>
      <c r="D144" s="20">
        <f t="shared" si="5"/>
        <v>0</v>
      </c>
      <c r="E144" s="20">
        <f>E145</f>
        <v>0</v>
      </c>
      <c r="F144" s="20">
        <f>F145</f>
        <v>0</v>
      </c>
      <c r="G144" s="20">
        <f>G145</f>
        <v>0</v>
      </c>
    </row>
    <row r="145" spans="1:7" ht="12.75">
      <c r="A145" s="18" t="s">
        <v>347</v>
      </c>
      <c r="B145" s="79" t="s">
        <v>107</v>
      </c>
      <c r="C145" s="6"/>
      <c r="D145" s="9">
        <f t="shared" si="5"/>
        <v>0</v>
      </c>
      <c r="E145" s="9"/>
      <c r="F145" s="8"/>
      <c r="G145" s="8"/>
    </row>
    <row r="146" spans="1:7" ht="12.75">
      <c r="A146" s="15" t="s">
        <v>49</v>
      </c>
      <c r="B146" s="6" t="s">
        <v>6</v>
      </c>
      <c r="C146" s="6"/>
      <c r="D146" s="20">
        <f>D150+D156+D147+D154</f>
        <v>0</v>
      </c>
      <c r="E146" s="20">
        <f>E150+E156+E147+E154</f>
        <v>0</v>
      </c>
      <c r="F146" s="20">
        <f>F150+F156+F147+F154</f>
        <v>0</v>
      </c>
      <c r="G146" s="20">
        <f>G150+G156+G147+G154</f>
        <v>0</v>
      </c>
    </row>
    <row r="147" spans="1:7" ht="12.75">
      <c r="A147" s="15" t="s">
        <v>51</v>
      </c>
      <c r="B147" s="7" t="s">
        <v>101</v>
      </c>
      <c r="C147" s="6" t="s">
        <v>133</v>
      </c>
      <c r="D147" s="33">
        <f>E147+G147</f>
        <v>0</v>
      </c>
      <c r="E147" s="20">
        <f>E148+E149</f>
        <v>0</v>
      </c>
      <c r="F147" s="20">
        <f>F148+F149</f>
        <v>0</v>
      </c>
      <c r="G147" s="20">
        <f>G148+G149</f>
        <v>0</v>
      </c>
    </row>
    <row r="148" spans="1:7" ht="12.75">
      <c r="A148" s="12" t="s">
        <v>344</v>
      </c>
      <c r="B148" s="113" t="s">
        <v>90</v>
      </c>
      <c r="C148" s="90"/>
      <c r="D148" s="9">
        <f>E148+G148</f>
        <v>0</v>
      </c>
      <c r="E148" s="21"/>
      <c r="F148" s="20"/>
      <c r="G148" s="20"/>
    </row>
    <row r="149" spans="1:7" ht="12.75">
      <c r="A149" s="12" t="s">
        <v>343</v>
      </c>
      <c r="B149" s="25" t="s">
        <v>117</v>
      </c>
      <c r="C149" s="91"/>
      <c r="D149" s="9">
        <f>E149+G149</f>
        <v>0</v>
      </c>
      <c r="E149" s="21"/>
      <c r="F149" s="20"/>
      <c r="G149" s="20"/>
    </row>
    <row r="150" spans="1:7" ht="38.25">
      <c r="A150" s="11" t="s">
        <v>52</v>
      </c>
      <c r="B150" s="112" t="s">
        <v>104</v>
      </c>
      <c r="C150" s="6" t="s">
        <v>137</v>
      </c>
      <c r="D150" s="20">
        <f>D151+D152+D153</f>
        <v>0</v>
      </c>
      <c r="E150" s="20">
        <f>E151+E152+E153</f>
        <v>0</v>
      </c>
      <c r="F150" s="20">
        <f>F151+F152+F153</f>
        <v>0</v>
      </c>
      <c r="G150" s="20">
        <f>G151+G152+G153</f>
        <v>0</v>
      </c>
    </row>
    <row r="151" spans="1:7" ht="12.75">
      <c r="A151" s="12" t="s">
        <v>248</v>
      </c>
      <c r="B151" s="113" t="s">
        <v>88</v>
      </c>
      <c r="C151" s="69"/>
      <c r="D151" s="9">
        <f aca="true" t="shared" si="6" ref="D151:D157">E151+G151</f>
        <v>0</v>
      </c>
      <c r="E151" s="9"/>
      <c r="F151" s="8"/>
      <c r="G151" s="8"/>
    </row>
    <row r="152" spans="1:7" ht="12.75">
      <c r="A152" s="12" t="s">
        <v>345</v>
      </c>
      <c r="B152" s="81" t="s">
        <v>89</v>
      </c>
      <c r="C152" s="69"/>
      <c r="D152" s="9">
        <f t="shared" si="6"/>
        <v>0</v>
      </c>
      <c r="E152" s="9"/>
      <c r="F152" s="8"/>
      <c r="G152" s="8"/>
    </row>
    <row r="153" spans="1:7" ht="15.75">
      <c r="A153" s="12" t="s">
        <v>345</v>
      </c>
      <c r="B153" s="81" t="s">
        <v>398</v>
      </c>
      <c r="C153" s="108"/>
      <c r="D153" s="9">
        <f t="shared" si="6"/>
        <v>0</v>
      </c>
      <c r="E153" s="9"/>
      <c r="F153" s="8"/>
      <c r="G153" s="8"/>
    </row>
    <row r="154" spans="1:7" ht="26.25">
      <c r="A154" s="15" t="s">
        <v>53</v>
      </c>
      <c r="B154" s="166" t="s">
        <v>183</v>
      </c>
      <c r="C154" s="153" t="s">
        <v>139</v>
      </c>
      <c r="D154" s="154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5.75">
      <c r="A155" s="18" t="s">
        <v>423</v>
      </c>
      <c r="B155" s="104" t="s">
        <v>424</v>
      </c>
      <c r="C155" s="152"/>
      <c r="D155" s="43">
        <f t="shared" si="6"/>
        <v>0</v>
      </c>
      <c r="E155" s="9"/>
      <c r="F155" s="8"/>
      <c r="G155" s="8"/>
    </row>
    <row r="156" spans="1:7" ht="12.75">
      <c r="A156" s="15" t="s">
        <v>197</v>
      </c>
      <c r="B156" s="6" t="s">
        <v>74</v>
      </c>
      <c r="C156" s="6" t="s">
        <v>134</v>
      </c>
      <c r="D156" s="20">
        <f t="shared" si="6"/>
        <v>0</v>
      </c>
      <c r="E156" s="20">
        <f>E157</f>
        <v>0</v>
      </c>
      <c r="F156" s="20">
        <f>F157</f>
        <v>0</v>
      </c>
      <c r="G156" s="20">
        <f>G157</f>
        <v>0</v>
      </c>
    </row>
    <row r="157" spans="1:7" ht="12.75">
      <c r="A157" s="12" t="s">
        <v>347</v>
      </c>
      <c r="B157" s="79" t="s">
        <v>107</v>
      </c>
      <c r="C157" s="92"/>
      <c r="D157" s="27">
        <f t="shared" si="6"/>
        <v>0</v>
      </c>
      <c r="E157" s="27"/>
      <c r="F157" s="97"/>
      <c r="G157" s="97"/>
    </row>
    <row r="158" spans="1:7" ht="12.75">
      <c r="A158" s="12" t="s">
        <v>54</v>
      </c>
      <c r="B158" s="6" t="s">
        <v>7</v>
      </c>
      <c r="C158" s="6"/>
      <c r="D158" s="33">
        <f>D159+D162+D1760+D167</f>
        <v>0</v>
      </c>
      <c r="E158" s="33">
        <f>E159+E162+E1760+E167</f>
        <v>0</v>
      </c>
      <c r="F158" s="33">
        <f>F159+F162+F1760+F167</f>
        <v>0</v>
      </c>
      <c r="G158" s="33">
        <f>G159+G162+G1760+G167</f>
        <v>0</v>
      </c>
    </row>
    <row r="159" spans="1:7" ht="12.75">
      <c r="A159" s="11" t="s">
        <v>56</v>
      </c>
      <c r="B159" s="7" t="s">
        <v>101</v>
      </c>
      <c r="C159" s="14" t="s">
        <v>133</v>
      </c>
      <c r="D159" s="20">
        <f>D160+D161</f>
        <v>0</v>
      </c>
      <c r="E159" s="20">
        <f>E160+E161</f>
        <v>0</v>
      </c>
      <c r="F159" s="20">
        <f>F160+F161</f>
        <v>0</v>
      </c>
      <c r="G159" s="20">
        <f>G160+G161</f>
        <v>0</v>
      </c>
    </row>
    <row r="160" spans="1:7" ht="12.75">
      <c r="A160" s="12" t="s">
        <v>344</v>
      </c>
      <c r="B160" s="122" t="s">
        <v>90</v>
      </c>
      <c r="C160" s="14"/>
      <c r="D160" s="21">
        <f>E160+G160</f>
        <v>0</v>
      </c>
      <c r="E160" s="9"/>
      <c r="F160" s="8"/>
      <c r="G160" s="8"/>
    </row>
    <row r="161" spans="1:7" ht="12.75">
      <c r="A161" s="12" t="s">
        <v>343</v>
      </c>
      <c r="B161" s="188" t="s">
        <v>144</v>
      </c>
      <c r="C161" s="92"/>
      <c r="D161" s="21">
        <f>E161+G161</f>
        <v>0</v>
      </c>
      <c r="E161" s="9"/>
      <c r="F161" s="8"/>
      <c r="G161" s="8"/>
    </row>
    <row r="162" spans="1:7" ht="38.25">
      <c r="A162" s="11" t="s">
        <v>57</v>
      </c>
      <c r="B162" s="112" t="s">
        <v>104</v>
      </c>
      <c r="C162" s="85" t="s">
        <v>137</v>
      </c>
      <c r="D162" s="20">
        <f>D163+D164+D165</f>
        <v>0</v>
      </c>
      <c r="E162" s="20">
        <f>E163+E164+E165+E166</f>
        <v>0</v>
      </c>
      <c r="F162" s="20">
        <f>F163+F164+F165+F166</f>
        <v>0</v>
      </c>
      <c r="G162" s="20">
        <f>G163+G164+G165+G166</f>
        <v>0</v>
      </c>
    </row>
    <row r="163" spans="1:7" ht="12.75">
      <c r="A163" s="12" t="s">
        <v>248</v>
      </c>
      <c r="B163" s="122" t="s">
        <v>88</v>
      </c>
      <c r="C163" s="113"/>
      <c r="D163" s="9">
        <f aca="true" t="shared" si="7" ref="D163:D170">E163+G163</f>
        <v>0</v>
      </c>
      <c r="E163" s="9"/>
      <c r="F163" s="8"/>
      <c r="G163" s="8"/>
    </row>
    <row r="164" spans="1:7" ht="12.75">
      <c r="A164" s="12" t="s">
        <v>345</v>
      </c>
      <c r="B164" s="104" t="s">
        <v>89</v>
      </c>
      <c r="C164" s="81"/>
      <c r="D164" s="9">
        <f t="shared" si="7"/>
        <v>0</v>
      </c>
      <c r="E164" s="9"/>
      <c r="F164" s="8"/>
      <c r="G164" s="8"/>
    </row>
    <row r="165" spans="1:7" ht="15.75">
      <c r="A165" s="12" t="s">
        <v>345</v>
      </c>
      <c r="B165" s="104" t="s">
        <v>398</v>
      </c>
      <c r="C165" s="191"/>
      <c r="D165" s="9">
        <f t="shared" si="7"/>
        <v>0</v>
      </c>
      <c r="E165" s="9"/>
      <c r="F165" s="8"/>
      <c r="G165" s="8"/>
    </row>
    <row r="166" spans="1:7" ht="15.75">
      <c r="A166" s="12" t="s">
        <v>156</v>
      </c>
      <c r="B166" s="187" t="s">
        <v>165</v>
      </c>
      <c r="C166" s="192"/>
      <c r="D166" s="9">
        <f t="shared" si="7"/>
        <v>0</v>
      </c>
      <c r="E166" s="9"/>
      <c r="F166" s="8"/>
      <c r="G166" s="8"/>
    </row>
    <row r="167" spans="1:7" ht="26.25">
      <c r="A167" s="11" t="s">
        <v>198</v>
      </c>
      <c r="B167" s="166" t="s">
        <v>183</v>
      </c>
      <c r="C167" s="153" t="s">
        <v>139</v>
      </c>
      <c r="D167" s="154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423</v>
      </c>
      <c r="B168" s="104" t="s">
        <v>424</v>
      </c>
      <c r="C168" s="152"/>
      <c r="D168" s="43">
        <f t="shared" si="7"/>
        <v>0</v>
      </c>
      <c r="E168" s="9"/>
      <c r="F168" s="8"/>
      <c r="G168" s="8"/>
    </row>
    <row r="169" spans="1:7" ht="12.75">
      <c r="A169" s="11" t="s">
        <v>199</v>
      </c>
      <c r="B169" s="6" t="s">
        <v>74</v>
      </c>
      <c r="C169" s="6" t="s">
        <v>134</v>
      </c>
      <c r="D169" s="20">
        <f t="shared" si="7"/>
        <v>0</v>
      </c>
      <c r="E169" s="20">
        <f>E170</f>
        <v>0</v>
      </c>
      <c r="F169" s="20">
        <f>F170</f>
        <v>0</v>
      </c>
      <c r="G169" s="20">
        <f>G170</f>
        <v>0</v>
      </c>
    </row>
    <row r="170" spans="1:7" ht="12.75">
      <c r="A170" s="12" t="s">
        <v>347</v>
      </c>
      <c r="B170" s="79" t="s">
        <v>107</v>
      </c>
      <c r="C170" s="92"/>
      <c r="D170" s="27">
        <f t="shared" si="7"/>
        <v>0</v>
      </c>
      <c r="E170" s="27"/>
      <c r="F170" s="97"/>
      <c r="G170" s="97"/>
    </row>
    <row r="171" spans="1:7" ht="12.75">
      <c r="A171" s="84" t="s">
        <v>58</v>
      </c>
      <c r="B171" s="6" t="s">
        <v>417</v>
      </c>
      <c r="C171" s="86"/>
      <c r="D171" s="96">
        <f>D172+D175</f>
        <v>0</v>
      </c>
      <c r="E171" s="96">
        <f>E172+E175</f>
        <v>0</v>
      </c>
      <c r="F171" s="96">
        <f>F172+F175</f>
        <v>0</v>
      </c>
      <c r="G171" s="96">
        <f>G172+G175</f>
        <v>0</v>
      </c>
    </row>
    <row r="172" spans="1:7" ht="12.75">
      <c r="A172" s="11" t="s">
        <v>60</v>
      </c>
      <c r="B172" s="7" t="s">
        <v>101</v>
      </c>
      <c r="C172" s="6" t="s">
        <v>133</v>
      </c>
      <c r="D172" s="22">
        <f>D111+D123+D159+D147</f>
        <v>0</v>
      </c>
      <c r="E172" s="22">
        <f>E111+E123+E159+E147</f>
        <v>0</v>
      </c>
      <c r="F172" s="22">
        <f>F111+F123+F159+F147</f>
        <v>0</v>
      </c>
      <c r="G172" s="22">
        <f>G111+G123+G159+G147</f>
        <v>0</v>
      </c>
    </row>
    <row r="173" spans="1:7" ht="12.75">
      <c r="A173" s="12" t="s">
        <v>344</v>
      </c>
      <c r="B173" s="81" t="s">
        <v>90</v>
      </c>
      <c r="C173" s="81"/>
      <c r="D173" s="8">
        <f>E173+G173</f>
        <v>0</v>
      </c>
      <c r="E173" s="8">
        <f aca="true" t="shared" si="8" ref="E173:G174">E112+E124+E160+E148</f>
        <v>0</v>
      </c>
      <c r="F173" s="8">
        <f t="shared" si="8"/>
        <v>0</v>
      </c>
      <c r="G173" s="8">
        <f t="shared" si="8"/>
        <v>0</v>
      </c>
    </row>
    <row r="174" spans="1:12" ht="12.75">
      <c r="A174" s="12" t="s">
        <v>343</v>
      </c>
      <c r="B174" s="81" t="s">
        <v>117</v>
      </c>
      <c r="C174" s="79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  <c r="L174" s="2" t="s">
        <v>92</v>
      </c>
    </row>
    <row r="175" spans="1:7" ht="38.25">
      <c r="A175" s="16" t="s">
        <v>61</v>
      </c>
      <c r="B175" s="112" t="s">
        <v>104</v>
      </c>
      <c r="C175" s="14" t="s">
        <v>137</v>
      </c>
      <c r="D175" s="96">
        <f>D176+D177+D178+D179</f>
        <v>0</v>
      </c>
      <c r="E175" s="96">
        <f>E176+E177+E178+E179+E180</f>
        <v>0</v>
      </c>
      <c r="F175" s="96">
        <f>F176+F177+F178+F179+F180</f>
        <v>0</v>
      </c>
      <c r="G175" s="96">
        <f>G176+G177+G178+G179+G180</f>
        <v>0</v>
      </c>
    </row>
    <row r="176" spans="1:7" ht="12.75">
      <c r="A176" s="17" t="s">
        <v>248</v>
      </c>
      <c r="B176" s="113" t="s">
        <v>88</v>
      </c>
      <c r="C176" s="193"/>
      <c r="D176" s="8">
        <f>E176+G176</f>
        <v>0</v>
      </c>
      <c r="E176" s="8">
        <f>E115+E127+E136+E151+E163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345</v>
      </c>
      <c r="B177" s="81" t="s">
        <v>89</v>
      </c>
      <c r="C177" s="194"/>
      <c r="D177" s="8">
        <f aca="true" t="shared" si="9" ref="D177:D184">E177+G177</f>
        <v>0</v>
      </c>
      <c r="E177" s="8">
        <f>E116+E128+E152+E164+E137</f>
        <v>0</v>
      </c>
      <c r="F177" s="8">
        <f>F116+F128+F137+F152+F164</f>
        <v>0</v>
      </c>
      <c r="G177" s="8">
        <f>G116+G128+G137+G152+G164</f>
        <v>0</v>
      </c>
    </row>
    <row r="178" spans="1:7" ht="12.75">
      <c r="A178" s="17" t="s">
        <v>345</v>
      </c>
      <c r="B178" s="81" t="s">
        <v>398</v>
      </c>
      <c r="C178" s="194"/>
      <c r="D178" s="8">
        <f>E178+G178</f>
        <v>0</v>
      </c>
      <c r="E178" s="8">
        <f>E165+E153+E138+E129+E117</f>
        <v>0</v>
      </c>
      <c r="F178" s="8">
        <f>F165+F153+F138+F129+F117</f>
        <v>0</v>
      </c>
      <c r="G178" s="8">
        <f>G165+G153+G138+G129+G117</f>
        <v>0</v>
      </c>
    </row>
    <row r="179" spans="1:7" ht="12.75">
      <c r="A179" s="17" t="s">
        <v>346</v>
      </c>
      <c r="B179" s="81" t="s">
        <v>91</v>
      </c>
      <c r="C179" s="78"/>
      <c r="D179" s="8">
        <f t="shared" si="9"/>
        <v>0</v>
      </c>
      <c r="E179" s="8">
        <f>E121+E133+E142+E156+E169</f>
        <v>0</v>
      </c>
      <c r="F179" s="8">
        <f>F116+F128+F137+F152+F164</f>
        <v>0</v>
      </c>
      <c r="G179" s="8">
        <f>G116+G128+G137+G152+G164</f>
        <v>0</v>
      </c>
    </row>
    <row r="180" spans="1:7" ht="15.75">
      <c r="A180" s="189" t="s">
        <v>156</v>
      </c>
      <c r="B180" s="25" t="s">
        <v>165</v>
      </c>
      <c r="C180" s="195"/>
      <c r="D180" s="9">
        <f>E180+G180</f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201</v>
      </c>
      <c r="B181" s="167" t="s">
        <v>183</v>
      </c>
      <c r="C181" s="153" t="s">
        <v>139</v>
      </c>
      <c r="D181" s="154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4" t="s">
        <v>424</v>
      </c>
      <c r="C182" s="152"/>
      <c r="D182" s="43">
        <f t="shared" si="9"/>
        <v>0</v>
      </c>
      <c r="E182" s="9">
        <f>E119+E131+E141+E155+E168</f>
        <v>0</v>
      </c>
      <c r="F182" s="9">
        <f>F119+F131+F141+F155+F168</f>
        <v>0</v>
      </c>
      <c r="G182" s="9">
        <f>G119+G131+G141+G155+G168</f>
        <v>0</v>
      </c>
    </row>
    <row r="183" spans="1:7" ht="12.75">
      <c r="A183" s="11" t="s">
        <v>477</v>
      </c>
      <c r="B183" s="92" t="s">
        <v>74</v>
      </c>
      <c r="C183" s="73" t="s">
        <v>134</v>
      </c>
      <c r="D183" s="96">
        <f>E183+G183</f>
        <v>0</v>
      </c>
      <c r="E183" s="96">
        <f>E184</f>
        <v>0</v>
      </c>
      <c r="F183" s="96">
        <f>F184</f>
        <v>0</v>
      </c>
      <c r="G183" s="96">
        <f>G184</f>
        <v>0</v>
      </c>
    </row>
    <row r="184" spans="1:7" ht="12.75">
      <c r="A184" s="12" t="s">
        <v>349</v>
      </c>
      <c r="B184" s="86" t="s">
        <v>107</v>
      </c>
      <c r="C184" s="1"/>
      <c r="D184" s="8">
        <f t="shared" si="9"/>
        <v>0</v>
      </c>
      <c r="E184" s="96">
        <f>E121+E133+E145+E157+E170</f>
        <v>0</v>
      </c>
      <c r="F184" s="96">
        <f>F121+F133+F145+F157+F170</f>
        <v>0</v>
      </c>
      <c r="G184" s="96">
        <f>G121+G133+G145+G157+G170</f>
        <v>0</v>
      </c>
    </row>
    <row r="185" spans="1:7" ht="12.75">
      <c r="A185" s="11" t="s">
        <v>475</v>
      </c>
      <c r="B185" s="7" t="s">
        <v>148</v>
      </c>
      <c r="C185" s="73" t="s">
        <v>35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349</v>
      </c>
      <c r="B186" s="81" t="s">
        <v>383</v>
      </c>
      <c r="C186" s="7"/>
      <c r="D186" s="8">
        <f>E186+G186</f>
        <v>0</v>
      </c>
      <c r="E186" s="8">
        <f>E142</f>
        <v>0</v>
      </c>
      <c r="F186" s="8">
        <f>F142</f>
        <v>0</v>
      </c>
      <c r="G186" s="8">
        <f>G142</f>
        <v>0</v>
      </c>
    </row>
    <row r="187" spans="1:7" ht="12.75">
      <c r="A187" s="11" t="s">
        <v>62</v>
      </c>
      <c r="B187" s="6" t="s">
        <v>109</v>
      </c>
      <c r="C187" s="7"/>
      <c r="D187" s="96">
        <f>D188</f>
        <v>0</v>
      </c>
      <c r="E187" s="96">
        <f>E188</f>
        <v>0</v>
      </c>
      <c r="F187" s="96">
        <f>F188</f>
        <v>0</v>
      </c>
      <c r="G187" s="96">
        <f>G188</f>
        <v>0</v>
      </c>
    </row>
    <row r="188" spans="1:7" ht="25.5">
      <c r="A188" s="12" t="s">
        <v>63</v>
      </c>
      <c r="B188" s="121" t="s">
        <v>102</v>
      </c>
      <c r="C188" s="73" t="s">
        <v>135</v>
      </c>
      <c r="D188" s="96">
        <f>E188+G188</f>
        <v>0</v>
      </c>
      <c r="E188" s="8"/>
      <c r="F188" s="8"/>
      <c r="G188" s="8"/>
    </row>
    <row r="189" spans="1:7" ht="12.75">
      <c r="A189" s="11" t="s">
        <v>64</v>
      </c>
      <c r="B189" s="143" t="s">
        <v>281</v>
      </c>
      <c r="C189" s="450"/>
      <c r="D189" s="89">
        <f>E189+G189</f>
        <v>0</v>
      </c>
      <c r="E189" s="96">
        <f>E190</f>
        <v>0</v>
      </c>
      <c r="F189" s="96">
        <f>F190</f>
        <v>0</v>
      </c>
      <c r="G189" s="96">
        <f>G190</f>
        <v>0</v>
      </c>
    </row>
    <row r="190" spans="1:7" ht="12.75">
      <c r="A190" s="12" t="s">
        <v>65</v>
      </c>
      <c r="B190" s="7" t="s">
        <v>148</v>
      </c>
      <c r="C190" s="450"/>
      <c r="D190" s="89">
        <f>E190+G190</f>
        <v>0</v>
      </c>
      <c r="E190" s="96">
        <f>E191+E192</f>
        <v>0</v>
      </c>
      <c r="F190" s="96">
        <f>F191+F192</f>
        <v>0</v>
      </c>
      <c r="G190" s="96">
        <f>G191+G192</f>
        <v>0</v>
      </c>
    </row>
    <row r="191" spans="1:7" ht="12.75">
      <c r="A191" s="12" t="s">
        <v>127</v>
      </c>
      <c r="B191" s="119" t="s">
        <v>71</v>
      </c>
      <c r="C191" s="450"/>
      <c r="D191" s="8">
        <f>E191+G191</f>
        <v>0</v>
      </c>
      <c r="E191" s="96"/>
      <c r="F191" s="96"/>
      <c r="G191" s="96"/>
    </row>
    <row r="192" spans="1:7" ht="12.75">
      <c r="A192" s="12" t="s">
        <v>476</v>
      </c>
      <c r="B192" s="119" t="s">
        <v>72</v>
      </c>
      <c r="C192" s="93"/>
      <c r="D192" s="8">
        <f>E192+G192</f>
        <v>0</v>
      </c>
      <c r="E192" s="8"/>
      <c r="F192" s="8"/>
      <c r="G192" s="96"/>
    </row>
    <row r="193" spans="1:7" ht="12.75">
      <c r="A193" s="142" t="s">
        <v>66</v>
      </c>
      <c r="B193" s="448" t="s">
        <v>290</v>
      </c>
      <c r="C193" s="450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67</v>
      </c>
      <c r="B194" s="5" t="s">
        <v>101</v>
      </c>
      <c r="C194" s="448" t="s">
        <v>133</v>
      </c>
      <c r="D194" s="8">
        <f>E194+G194</f>
        <v>0</v>
      </c>
      <c r="E194" s="8"/>
      <c r="F194" s="8"/>
      <c r="G194" s="96"/>
    </row>
    <row r="195" spans="1:7" ht="12.75">
      <c r="A195" s="11" t="s">
        <v>263</v>
      </c>
      <c r="B195" s="143" t="s">
        <v>395</v>
      </c>
      <c r="C195" s="7"/>
      <c r="D195" s="96">
        <f>E195+G195</f>
        <v>0</v>
      </c>
      <c r="E195" s="96">
        <f>E196</f>
        <v>0</v>
      </c>
      <c r="F195" s="96">
        <f>F196</f>
        <v>0</v>
      </c>
      <c r="G195" s="96">
        <f>G196</f>
        <v>0</v>
      </c>
    </row>
    <row r="196" spans="1:7" ht="38.25">
      <c r="A196" s="11" t="s">
        <v>208</v>
      </c>
      <c r="B196" s="94" t="s">
        <v>104</v>
      </c>
      <c r="C196" s="7" t="s">
        <v>137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369</v>
      </c>
      <c r="B197" s="37" t="s">
        <v>128</v>
      </c>
      <c r="C197" s="7"/>
      <c r="D197" s="96">
        <f t="shared" si="10"/>
        <v>260</v>
      </c>
      <c r="E197" s="96">
        <f>E198+E199+E200+E201+E202+E203+E204+E205+E206</f>
        <v>0</v>
      </c>
      <c r="F197" s="96">
        <f>F198+F199+F200+F201+F202+F203+F204+F205+F206</f>
        <v>0</v>
      </c>
      <c r="G197" s="96">
        <f>G198+G199+G200+G201+G202+G203+G204+G205+G206</f>
        <v>260</v>
      </c>
    </row>
    <row r="198" spans="1:7" ht="15">
      <c r="A198" s="11" t="s">
        <v>291</v>
      </c>
      <c r="B198" s="127" t="s">
        <v>101</v>
      </c>
      <c r="C198" s="7" t="s">
        <v>133</v>
      </c>
      <c r="D198" s="96">
        <f t="shared" si="10"/>
        <v>0</v>
      </c>
      <c r="E198" s="96">
        <f>E14+E84+E87+E99+E102+E105+E108+E172+E194</f>
        <v>0</v>
      </c>
      <c r="F198" s="96">
        <f>F14+F84+F87+F99+F102+F105+F108+F172+F194</f>
        <v>0</v>
      </c>
      <c r="G198" s="96">
        <f>G14+G84+G87+G99+G102+G105+G108+G172+G194</f>
        <v>0</v>
      </c>
    </row>
    <row r="199" spans="1:7" ht="30">
      <c r="A199" s="11" t="s">
        <v>308</v>
      </c>
      <c r="B199" s="132" t="s">
        <v>102</v>
      </c>
      <c r="C199" s="7" t="s">
        <v>135</v>
      </c>
      <c r="D199" s="96">
        <f t="shared" si="10"/>
        <v>0</v>
      </c>
      <c r="E199" s="96">
        <f>E60+E188</f>
        <v>0</v>
      </c>
      <c r="F199" s="96">
        <f>F60+F188</f>
        <v>0</v>
      </c>
      <c r="G199" s="96">
        <f>G60+G188</f>
        <v>0</v>
      </c>
    </row>
    <row r="200" spans="1:7" ht="18.75" customHeight="1">
      <c r="A200" s="11" t="s">
        <v>312</v>
      </c>
      <c r="B200" s="129" t="s">
        <v>104</v>
      </c>
      <c r="C200" s="7" t="s">
        <v>137</v>
      </c>
      <c r="D200" s="96">
        <f t="shared" si="10"/>
        <v>0</v>
      </c>
      <c r="E200" s="96">
        <f>E24+E58+E175+E196</f>
        <v>0</v>
      </c>
      <c r="F200" s="96">
        <f>F24+F58+F175+F196</f>
        <v>0</v>
      </c>
      <c r="G200" s="96">
        <f>G24+G58+G175+G196</f>
        <v>0</v>
      </c>
    </row>
    <row r="201" spans="1:7" ht="30">
      <c r="A201" s="11" t="s">
        <v>316</v>
      </c>
      <c r="B201" s="130" t="s">
        <v>210</v>
      </c>
      <c r="C201" s="7" t="s">
        <v>136</v>
      </c>
      <c r="D201" s="96">
        <f t="shared" si="10"/>
        <v>23.8</v>
      </c>
      <c r="E201" s="96">
        <f>E36</f>
        <v>0</v>
      </c>
      <c r="F201" s="96">
        <f>F36</f>
        <v>0</v>
      </c>
      <c r="G201" s="96">
        <f>G36</f>
        <v>23.8</v>
      </c>
    </row>
    <row r="202" spans="1:7" ht="15">
      <c r="A202" s="11" t="s">
        <v>318</v>
      </c>
      <c r="B202" s="128" t="s">
        <v>108</v>
      </c>
      <c r="C202" s="7" t="s">
        <v>138</v>
      </c>
      <c r="D202" s="96">
        <f aca="true" t="shared" si="11" ref="D202:D207">E202+G202</f>
        <v>236.2</v>
      </c>
      <c r="E202" s="96">
        <f>E41</f>
        <v>0</v>
      </c>
      <c r="F202" s="96">
        <f>F41</f>
        <v>0</v>
      </c>
      <c r="G202" s="96">
        <f>G41</f>
        <v>236.2</v>
      </c>
    </row>
    <row r="203" spans="1:7" ht="30">
      <c r="A203" s="11" t="s">
        <v>320</v>
      </c>
      <c r="B203" s="95" t="s">
        <v>183</v>
      </c>
      <c r="C203" s="7" t="s">
        <v>139</v>
      </c>
      <c r="D203" s="96">
        <f t="shared" si="11"/>
        <v>0</v>
      </c>
      <c r="E203" s="96">
        <f>E47+E181</f>
        <v>0</v>
      </c>
      <c r="F203" s="96">
        <f>F47+F181</f>
        <v>0</v>
      </c>
      <c r="G203" s="96">
        <f>G47+G181</f>
        <v>0</v>
      </c>
    </row>
    <row r="204" spans="1:7" ht="15">
      <c r="A204" s="65" t="s">
        <v>325</v>
      </c>
      <c r="B204" s="128" t="s">
        <v>74</v>
      </c>
      <c r="C204" s="72" t="s">
        <v>134</v>
      </c>
      <c r="D204" s="96">
        <f t="shared" si="11"/>
        <v>0</v>
      </c>
      <c r="E204" s="96">
        <f>E49+E183</f>
        <v>0</v>
      </c>
      <c r="F204" s="96">
        <f>F49+F183</f>
        <v>0</v>
      </c>
      <c r="G204" s="96">
        <f>G49+G183</f>
        <v>0</v>
      </c>
    </row>
    <row r="205" spans="1:7" ht="30">
      <c r="A205" s="11" t="s">
        <v>327</v>
      </c>
      <c r="B205" s="95" t="s">
        <v>147</v>
      </c>
      <c r="C205" s="7" t="s">
        <v>33</v>
      </c>
      <c r="D205" s="96">
        <f t="shared" si="11"/>
        <v>0</v>
      </c>
      <c r="E205" s="96">
        <f>E51</f>
        <v>0</v>
      </c>
      <c r="F205" s="20"/>
      <c r="G205" s="20"/>
    </row>
    <row r="206" spans="1:7" ht="15">
      <c r="A206" s="147" t="s">
        <v>329</v>
      </c>
      <c r="B206" s="127" t="s">
        <v>148</v>
      </c>
      <c r="C206" s="7" t="s">
        <v>35</v>
      </c>
      <c r="D206" s="96">
        <f t="shared" si="11"/>
        <v>0</v>
      </c>
      <c r="E206" s="20">
        <f>E54+E185+E190</f>
        <v>0</v>
      </c>
      <c r="F206" s="20">
        <f>F54+F185+F190</f>
        <v>0</v>
      </c>
      <c r="G206" s="20">
        <f>G54+G185+G190</f>
        <v>0</v>
      </c>
    </row>
    <row r="207" spans="1:7" ht="15">
      <c r="A207" s="11" t="s">
        <v>370</v>
      </c>
      <c r="B207" s="95" t="s">
        <v>422</v>
      </c>
      <c r="C207" s="7"/>
      <c r="D207" s="96">
        <f t="shared" si="11"/>
        <v>260</v>
      </c>
      <c r="E207" s="20">
        <f>E197-E192</f>
        <v>0</v>
      </c>
      <c r="F207" s="20">
        <f>F197-F192</f>
        <v>0</v>
      </c>
      <c r="G207" s="20">
        <f>G197-G192</f>
        <v>260</v>
      </c>
    </row>
  </sheetData>
  <sheetProtection/>
  <mergeCells count="14"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2018-12-10T12:34:22Z</cp:lastPrinted>
  <dcterms:created xsi:type="dcterms:W3CDTF">2007-09-17T11:23:32Z</dcterms:created>
  <dcterms:modified xsi:type="dcterms:W3CDTF">2018-12-10T12:34:36Z</dcterms:modified>
  <cp:category/>
  <cp:version/>
  <cp:contentType/>
  <cp:contentStatus/>
</cp:coreProperties>
</file>