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3"/>
  </bookViews>
  <sheets>
    <sheet name="2018 m. pajamos" sheetId="1" r:id="rId1"/>
    <sheet name="2priedas" sheetId="2" r:id="rId2"/>
    <sheet name="3 priedas" sheetId="3" r:id="rId3"/>
    <sheet name="4 priedas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" sheetId="10" r:id="rId10"/>
    <sheet name="8 BĮP (Lik.)" sheetId="11" r:id="rId11"/>
  </sheets>
  <definedNames/>
  <calcPr fullCalcOnLoad="1"/>
</workbook>
</file>

<file path=xl/sharedStrings.xml><?xml version="1.0" encoding="utf-8"?>
<sst xmlns="http://schemas.openxmlformats.org/spreadsheetml/2006/main" count="3229" uniqueCount="650">
  <si>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</si>
  <si>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</si>
  <si>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</si>
  <si>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</si>
  <si>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</si>
  <si>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</si>
  <si>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</si>
  <si>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</si>
  <si>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</si>
  <si>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</si>
  <si>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</si>
  <si>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</si>
  <si>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</si>
  <si>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</si>
  <si>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</si>
  <si>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</si>
  <si>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</si>
  <si>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</si>
  <si>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</si>
  <si>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</si>
  <si>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</si>
  <si>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</si>
  <si>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</si>
  <si>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</si>
  <si>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</si>
  <si>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</si>
  <si>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</si>
  <si>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</si>
  <si>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</si>
  <si>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</si>
  <si>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</si>
  <si>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</si>
  <si>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</si>
  <si>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</si>
  <si>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</si>
  <si>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</si>
  <si>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</si>
  <si>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</si>
  <si>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</si>
  <si>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</si>
  <si>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</si>
  <si>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</si>
  <si>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</si>
  <si>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</si>
  <si>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</si>
  <si>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</si>
  <si>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</si>
  <si>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</si>
  <si>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</si>
  <si>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</si>
  <si>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</si>
  <si>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</si>
  <si>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</si>
  <si>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</si>
  <si>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</si>
  <si>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</si>
  <si>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</si>
  <si>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</si>
  <si>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</si>
  <si>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</si>
  <si>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</si>
  <si>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</si>
  <si>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</si>
  <si>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</si>
  <si>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</si>
  <si>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</si>
  <si>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</si>
  <si>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</si>
  <si>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</si>
  <si>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</si>
  <si>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</si>
  <si>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</si>
  <si>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</si>
  <si>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</si>
  <si>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</si>
  <si>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</si>
  <si>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</si>
  <si>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</si>
  <si>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</si>
  <si>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</si>
  <si>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</si>
  <si>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</si>
  <si>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</si>
  <si>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</si>
  <si>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</si>
  <si>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</si>
  <si>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</si>
  <si>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</si>
  <si>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</si>
  <si>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</si>
  <si>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</si>
  <si>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</si>
  <si>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</si>
  <si>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</si>
  <si>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</si>
  <si>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</si>
  <si>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</si>
  <si>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</si>
  <si>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</si>
  <si>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</si>
  <si>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</si>
  <si>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</si>
  <si>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</si>
  <si>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</si>
  <si>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</si>
  <si>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</si>
  <si>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</si>
  <si>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</si>
  <si>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</si>
  <si>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</si>
  <si>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</si>
  <si>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</si>
  <si>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</si>
  <si>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</si>
  <si>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</si>
  <si>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</si>
  <si>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</si>
  <si>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</si>
  <si>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</si>
  <si>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</si>
  <si>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</si>
  <si>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</si>
  <si>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</si>
  <si>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</si>
  <si>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</si>
  <si>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</si>
  <si>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</si>
  <si>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</si>
  <si>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</si>
  <si>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</si>
  <si>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</si>
  <si>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</si>
  <si>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</si>
  <si>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</si>
  <si>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</si>
  <si>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</si>
  <si>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</si>
  <si>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</si>
  <si>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</si>
  <si>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</si>
  <si>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</si>
  <si>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</si>
  <si>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</si>
  <si>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</si>
  <si>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</si>
  <si>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</si>
  <si>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</si>
  <si>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</si>
  <si>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</si>
  <si>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</si>
  <si>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</si>
  <si>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</si>
  <si>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</si>
  <si>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</si>
  <si>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</si>
  <si>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</si>
  <si>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</si>
  <si>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</si>
  <si>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</si>
  <si>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</si>
  <si>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</si>
  <si>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</si>
  <si>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</si>
  <si>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</si>
  <si>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</si>
  <si>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</si>
  <si>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</si>
  <si>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</si>
  <si>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</si>
  <si>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</si>
  <si>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</si>
  <si>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</si>
  <si>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</si>
  <si>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</si>
  <si>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</si>
  <si>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</si>
  <si>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</si>
  <si>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</si>
  <si>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</si>
  <si>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</si>
  <si>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</si>
  <si>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</si>
  <si>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</si>
  <si>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</si>
  <si>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</si>
  <si>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</si>
  <si>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</si>
  <si>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</si>
  <si>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</si>
  <si>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</si>
  <si>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</si>
  <si>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</si>
  <si>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</si>
  <si>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</si>
  <si>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</si>
  <si>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</si>
  <si>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</si>
  <si>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</si>
  <si>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</si>
  <si>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</si>
  <si>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</si>
  <si>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</si>
  <si>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</si>
  <si>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</si>
  <si>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</si>
  <si>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</si>
  <si>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</si>
  <si>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</si>
  <si>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</si>
  <si>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</si>
  <si>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</si>
  <si>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</si>
  <si>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</si>
  <si>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</si>
  <si>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</si>
  <si>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</si>
  <si>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</si>
  <si>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</si>
  <si>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</si>
  <si>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</si>
  <si>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</si>
  <si>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</si>
  <si>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</si>
  <si>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</si>
  <si>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</si>
  <si>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</si>
  <si>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</si>
  <si>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</si>
  <si>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</si>
  <si>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</si>
  <si>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</si>
  <si>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</si>
  <si>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</si>
  <si>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</si>
  <si>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</si>
  <si>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</si>
  <si>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</si>
  <si>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</si>
  <si>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</si>
  <si>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</si>
  <si>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</si>
  <si>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</si>
  <si>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</si>
  <si>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</si>
  <si>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</si>
  <si>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</si>
  <si>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</si>
  <si>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</si>
  <si>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</si>
  <si>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</si>
  <si>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</si>
  <si>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</si>
  <si>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</si>
  <si>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</si>
  <si>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</si>
  <si>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</si>
  <si>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</si>
  <si>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</si>
  <si>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</si>
  <si>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</si>
  <si>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</si>
  <si>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</si>
  <si>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</si>
  <si>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</si>
  <si>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</si>
  <si>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</si>
  <si>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</si>
  <si>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</si>
  <si>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</si>
  <si>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</si>
  <si>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</si>
  <si>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</si>
  <si>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</si>
  <si>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</si>
  <si>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</si>
  <si>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</si>
  <si>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</si>
  <si>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</si>
  <si>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</si>
  <si>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</si>
  <si>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</si>
  <si>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</si>
  <si>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</si>
  <si>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</si>
  <si>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</si>
  <si>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</si>
  <si>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</si>
  <si>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</si>
  <si>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</si>
  <si>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</si>
  <si>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</si>
  <si>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</si>
  <si>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</si>
  <si>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</si>
  <si>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</si>
  <si>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</si>
  <si>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</si>
  <si>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</si>
  <si>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</si>
  <si>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</si>
  <si>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</si>
  <si>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</si>
  <si>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</si>
  <si>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</si>
  <si>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</si>
  <si>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</si>
  <si>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</si>
  <si>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</si>
  <si>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</si>
  <si>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</si>
  <si>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</si>
  <si>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</si>
  <si>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</si>
  <si>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</si>
  <si>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</si>
  <si>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</si>
  <si>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</si>
  <si>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</si>
  <si>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</si>
  <si>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</si>
  <si>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</si>
  <si>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</si>
  <si>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</si>
  <si>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</si>
  <si>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</si>
  <si>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</si>
  <si>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</si>
  <si>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</si>
  <si>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</si>
  <si>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</si>
  <si>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</si>
  <si>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</si>
  <si>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</si>
  <si>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</si>
  <si>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</si>
  <si>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</si>
  <si>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</si>
  <si>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</si>
  <si>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</si>
  <si>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</si>
  <si>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</si>
  <si>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</si>
  <si>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</si>
  <si>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</si>
  <si>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</si>
  <si>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</si>
  <si>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</si>
  <si>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</si>
  <si>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</si>
  <si>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</si>
  <si>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</si>
  <si>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</si>
  <si>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</si>
  <si>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</si>
  <si>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</si>
  <si>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</si>
  <si>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</si>
  <si>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</si>
  <si>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</si>
  <si>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</si>
  <si>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</si>
  <si>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</si>
  <si>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</si>
  <si>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</si>
  <si>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</si>
  <si>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</si>
  <si>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</si>
  <si>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</si>
  <si>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</si>
  <si>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</si>
  <si>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</si>
  <si>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</si>
  <si>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</si>
  <si>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</si>
  <si>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</si>
  <si>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</si>
  <si>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</si>
  <si>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</si>
  <si>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</si>
  <si>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</si>
  <si>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</si>
  <si>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</si>
  <si>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</si>
  <si>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</si>
  <si>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</si>
  <si>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</si>
  <si>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</si>
  <si>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</si>
  <si>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</si>
  <si>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</si>
  <si>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</si>
  <si>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</si>
  <si>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</si>
  <si>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</si>
  <si>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</si>
  <si>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</si>
  <si>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</si>
  <si>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</si>
  <si>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</si>
  <si>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</si>
  <si>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</si>
  <si>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</si>
  <si>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</si>
  <si>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</si>
  <si>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</si>
  <si>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</si>
  <si>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</si>
  <si>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</si>
  <si>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</si>
  <si>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</si>
  <si>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</si>
  <si>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</si>
  <si>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</si>
  <si>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</si>
  <si>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</si>
  <si>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</si>
  <si>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</si>
  <si>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</si>
  <si>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</si>
  <si>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</si>
  <si>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</si>
  <si>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</si>
  <si>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</si>
  <si>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</si>
  <si>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</si>
  <si>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</si>
  <si>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</si>
  <si>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</si>
  <si>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</si>
  <si>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</si>
  <si>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</si>
  <si>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</si>
  <si>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</si>
  <si>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</si>
  <si>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</si>
  <si>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</si>
  <si>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</si>
  <si>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</si>
  <si>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</si>
  <si>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</si>
  <si>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</si>
  <si>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</si>
  <si>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</si>
  <si>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</si>
  <si>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</si>
  <si>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</si>
  <si>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</si>
  <si>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</si>
  <si>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</si>
  <si>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</si>
  <si>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</si>
  <si>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</si>
  <si>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</si>
  <si>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</si>
  <si>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</si>
  <si>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</si>
  <si>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</si>
  <si>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</si>
  <si>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</si>
  <si>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</si>
  <si>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</si>
  <si>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</si>
  <si>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</si>
  <si>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 xml:space="preserve">iš jų darbo </t>
  </si>
  <si>
    <t>užmokesčiui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</si>
  <si>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</si>
  <si>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</si>
  <si>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</si>
  <si>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</si>
  <si>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</si>
  <si>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</si>
  <si>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</si>
  <si>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</si>
  <si>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</si>
  <si>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</si>
  <si>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</si>
  <si>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</si>
  <si>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</si>
  <si>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</si>
  <si>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</si>
  <si>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</si>
  <si>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</si>
  <si>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</si>
  <si>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</si>
  <si>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</si>
  <si>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</si>
  <si>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</si>
  <si>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</si>
  <si>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</si>
  <si>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</si>
  <si>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</si>
  <si>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</si>
  <si>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</si>
  <si>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</si>
  <si>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 xml:space="preserve">7 priedas </t>
  </si>
  <si>
    <t>PASKIRSTYMAS</t>
  </si>
  <si>
    <t>Asignavimų valdytojai ir programos pavadinimas</t>
  </si>
  <si>
    <t>Progra - mos   kodas</t>
  </si>
  <si>
    <t>Rietavo lopšelis - darželis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</si>
  <si>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</si>
  <si>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</si>
  <si>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</si>
  <si>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</si>
  <si>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</si>
  <si>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</si>
  <si>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</si>
  <si>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</si>
  <si>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</si>
  <si>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</si>
  <si>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</si>
  <si>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</si>
  <si>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</si>
  <si>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</si>
  <si>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</si>
  <si>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</si>
  <si>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</si>
  <si>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</si>
  <si>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47.1.</t>
  </si>
  <si>
    <t>47.2.</t>
  </si>
  <si>
    <t>47.3.</t>
  </si>
  <si>
    <t>47.4.</t>
  </si>
  <si>
    <t>47.5.</t>
  </si>
  <si>
    <t>47.6.</t>
  </si>
  <si>
    <t>47.7.</t>
  </si>
  <si>
    <t>47.8.</t>
  </si>
  <si>
    <t>47.9.</t>
  </si>
  <si>
    <t>47.10.</t>
  </si>
  <si>
    <t>Modernios edukacinės aplinkos kūrimas Rietavo Lauryno Ivinskio gimnazijoje</t>
  </si>
  <si>
    <t>47.11.</t>
  </si>
  <si>
    <t xml:space="preserve">2018 METŲ ĮSTAIGŲ PAJAMŲ UŽ TEIKIAMAS PASLAUGAS IR PATALPŲ NUOMĄ LĖŠŲ </t>
  </si>
  <si>
    <t xml:space="preserve">2017 METŲ ĮSTAIGŲ PAJAMŲ UŽ TEIKIAMAS PASLAUGAS IR PATALPŲ NUOMOS LIKUČIŲ 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</si>
  <si>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</si>
  <si>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</si>
  <si>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</si>
  <si>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</si>
  <si>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</si>
  <si>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</si>
  <si>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</si>
  <si>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</si>
  <si>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</si>
  <si>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</si>
  <si>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</si>
  <si>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</si>
  <si>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</si>
  <si>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</si>
  <si>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</si>
  <si>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</si>
  <si>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 xml:space="preserve">8 priedas </t>
  </si>
  <si>
    <t>47.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</si>
  <si>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</si>
  <si>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</si>
  <si>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</si>
  <si>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</si>
  <si>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Seniūnijos  iš viso</t>
  </si>
  <si>
    <t xml:space="preserve"> Iš viso  Savivaldybės veiklos funkcijų vykdymo, strategijos formavimo ir įgyvendinimo programai</t>
  </si>
  <si>
    <t>Iš viso Visuomenės ugdymo programai</t>
  </si>
  <si>
    <t>Iš viso Sveikatos, socialinės paramos ir paslaugų įgyvendinimo programai</t>
  </si>
  <si>
    <t>Seniūnijos iš viso</t>
  </si>
  <si>
    <t xml:space="preserve"> Iš viso Savivaldybės veiklos funkcijų vykdymo, strategijos formavimo ir įgyvendinimo programai</t>
  </si>
  <si>
    <t>Užimtumo didinimo programai įgyvendinti</t>
  </si>
  <si>
    <t>Rietavo savivaldybės Medingėnų seniūnijos Gėlių ir Mokyklos gatvių rekonstrukcija</t>
  </si>
  <si>
    <t>Administracinio pastato Laisvės a. 3, Rietave, atnaujinimas</t>
  </si>
  <si>
    <t xml:space="preserve">Pastato Parko g. 10 Rietave, renovacija, pritaikant jį Rietavo Mykolo Kleopo Oginskio meno mokyklos veiklai </t>
  </si>
  <si>
    <t xml:space="preserve">47.12. </t>
  </si>
  <si>
    <t>47.13.</t>
  </si>
  <si>
    <t>Rietavo savivaldybės Tverų seniūnijos piliakalnio gatvės kapitalinis remontas</t>
  </si>
  <si>
    <t>50.</t>
  </si>
  <si>
    <t>51.</t>
  </si>
  <si>
    <t>Skolintos lėšos</t>
  </si>
  <si>
    <t>52.</t>
  </si>
  <si>
    <t>Iš viso su skolintomis lėšomis</t>
  </si>
  <si>
    <t>Rietavo savivaldybės tarybos</t>
  </si>
  <si>
    <t>6.6.1.1.</t>
  </si>
  <si>
    <t>48.1.</t>
  </si>
  <si>
    <t>Specialioji tikslinė dotacija, iš jų:</t>
  </si>
  <si>
    <t xml:space="preserve">Vietinės reikšmės keliams (gatvėms) tiesti, rekonstruoti, taisyti (remontuoti), prižiūrėti ir saugaus eismo sąlygoms užtikrinti </t>
  </si>
  <si>
    <t>Dotacijos  (23+47+48)</t>
  </si>
  <si>
    <t>50.1.</t>
  </si>
  <si>
    <t>50.2.</t>
  </si>
  <si>
    <t>50.3.</t>
  </si>
  <si>
    <t>50.4.</t>
  </si>
  <si>
    <t>50.5.</t>
  </si>
  <si>
    <t>50.6.</t>
  </si>
  <si>
    <t>53.</t>
  </si>
  <si>
    <t>2 priedas</t>
  </si>
  <si>
    <t xml:space="preserve">IŠ SAVIVALDYBĖS BIUDŽETO IŠLAIKOMŲ ĮSTAIGŲ </t>
  </si>
  <si>
    <t>PAJAMŲ UŽ TEIKIAMAS PASLAUGAS IR PATALPŲ NUOMĄ</t>
  </si>
  <si>
    <t>ĮMOKOS Į SAVIVALDYBĖS 2018 METŲ BIUDŽETĄ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</si>
  <si>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</si>
  <si>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</si>
  <si>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</si>
  <si>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</si>
  <si>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</si>
  <si>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</si>
  <si>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</si>
  <si>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</si>
  <si>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</si>
  <si>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</si>
  <si>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</si>
  <si>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</si>
  <si>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</si>
  <si>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</si>
  <si>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</si>
  <si>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2018 m. balandžio 25 d.</t>
  </si>
  <si>
    <t>4 priedas</t>
  </si>
  <si>
    <t xml:space="preserve">RIETAVO SAVIVALDYBĖS 2018 METŲ SPECIALIOSIOS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</si>
  <si>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</si>
  <si>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</si>
  <si>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</si>
  <si>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</si>
  <si>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</si>
  <si>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</si>
  <si>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</si>
  <si>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</si>
  <si>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</si>
  <si>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</si>
  <si>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</si>
  <si>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</si>
  <si>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</si>
  <si>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</si>
  <si>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</si>
  <si>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</si>
  <si>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</si>
  <si>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</si>
  <si>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</si>
  <si>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</si>
  <si>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</si>
  <si>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</si>
  <si>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Būsto nuomos ar išperk. būsto nuomos dalies kompens.</t>
  </si>
  <si>
    <t>Užimtumo didini-mo progra-ma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</si>
  <si>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</si>
  <si>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</si>
  <si>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</si>
  <si>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</si>
  <si>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</si>
  <si>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</si>
  <si>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>Administracija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</si>
  <si>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</si>
  <si>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</si>
  <si>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</si>
  <si>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</si>
  <si>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</si>
  <si>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</si>
  <si>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</si>
  <si>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</si>
  <si>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</si>
  <si>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</si>
  <si>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2018 m.balandžio 25 d.</t>
  </si>
  <si>
    <t xml:space="preserve">                                                                           2018 m. balandžio 25 d.</t>
  </si>
  <si>
    <t>PAJAMOS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</si>
</sst>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0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8"/>
      <color indexed="10"/>
      <name val="Calibri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174" fontId="75" fillId="0" borderId="11" xfId="0" applyNumberFormat="1" applyFont="1" applyFill="1" applyBorder="1" applyAlignment="1">
      <alignment horizontal="right"/>
    </xf>
    <xf numFmtId="174" fontId="75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11" xfId="0" applyFont="1" applyFill="1" applyBorder="1" applyAlignment="1">
      <alignment horizontal="right"/>
    </xf>
    <xf numFmtId="0" fontId="75" fillId="0" borderId="11" xfId="0" applyFont="1" applyFill="1" applyBorder="1" applyAlignment="1">
      <alignment horizontal="right"/>
    </xf>
    <xf numFmtId="0" fontId="75" fillId="0" borderId="12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78" fillId="0" borderId="10" xfId="0" applyFont="1" applyFill="1" applyBorder="1" applyAlignment="1">
      <alignment horizontal="right"/>
    </xf>
    <xf numFmtId="0" fontId="78" fillId="0" borderId="14" xfId="0" applyFont="1" applyFill="1" applyBorder="1" applyAlignment="1">
      <alignment horizontal="right"/>
    </xf>
    <xf numFmtId="0" fontId="75" fillId="0" borderId="15" xfId="0" applyFont="1" applyFill="1" applyBorder="1" applyAlignment="1">
      <alignment horizontal="right"/>
    </xf>
    <xf numFmtId="0" fontId="75" fillId="0" borderId="10" xfId="0" applyFont="1" applyFill="1" applyBorder="1" applyAlignment="1">
      <alignment horizontal="right"/>
    </xf>
    <xf numFmtId="0" fontId="75" fillId="0" borderId="16" xfId="0" applyFont="1" applyFill="1" applyBorder="1" applyAlignment="1">
      <alignment horizontal="left"/>
    </xf>
    <xf numFmtId="174" fontId="78" fillId="0" borderId="11" xfId="0" applyNumberFormat="1" applyFont="1" applyFill="1" applyBorder="1" applyAlignment="1">
      <alignment/>
    </xf>
    <xf numFmtId="174" fontId="75" fillId="0" borderId="17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 horizontal="right"/>
    </xf>
    <xf numFmtId="174" fontId="75" fillId="0" borderId="10" xfId="0" applyNumberFormat="1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/>
    </xf>
    <xf numFmtId="0" fontId="75" fillId="0" borderId="10" xfId="0" applyFont="1" applyFill="1" applyBorder="1" applyAlignment="1">
      <alignment horizontal="left"/>
    </xf>
    <xf numFmtId="174" fontId="78" fillId="0" borderId="11" xfId="0" applyNumberFormat="1" applyFont="1" applyFill="1" applyBorder="1" applyAlignment="1">
      <alignment wrapText="1"/>
    </xf>
    <xf numFmtId="174" fontId="75" fillId="0" borderId="13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8" fillId="0" borderId="13" xfId="0" applyNumberFormat="1" applyFont="1" applyFill="1" applyBorder="1" applyAlignment="1">
      <alignment horizontal="right"/>
    </xf>
    <xf numFmtId="174" fontId="80" fillId="0" borderId="11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174" fontId="78" fillId="0" borderId="13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2" fontId="75" fillId="0" borderId="17" xfId="0" applyNumberFormat="1" applyFont="1" applyFill="1" applyBorder="1" applyAlignment="1">
      <alignment/>
    </xf>
    <xf numFmtId="1" fontId="75" fillId="0" borderId="17" xfId="0" applyNumberFormat="1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81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82" fillId="0" borderId="0" xfId="0" applyFont="1" applyFill="1" applyBorder="1" applyAlignment="1">
      <alignment horizontal="center" wrapText="1"/>
    </xf>
    <xf numFmtId="0" fontId="81" fillId="0" borderId="11" xfId="0" applyFont="1" applyFill="1" applyBorder="1" applyAlignment="1">
      <alignment wrapText="1"/>
    </xf>
    <xf numFmtId="0" fontId="79" fillId="0" borderId="15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right"/>
    </xf>
    <xf numFmtId="0" fontId="79" fillId="0" borderId="18" xfId="0" applyFont="1" applyFill="1" applyBorder="1" applyAlignment="1">
      <alignment wrapText="1"/>
    </xf>
    <xf numFmtId="174" fontId="81" fillId="0" borderId="11" xfId="0" applyNumberFormat="1" applyFont="1" applyFill="1" applyBorder="1" applyAlignment="1">
      <alignment horizontal="right"/>
    </xf>
    <xf numFmtId="0" fontId="81" fillId="0" borderId="11" xfId="0" applyFont="1" applyFill="1" applyBorder="1" applyAlignment="1">
      <alignment vertical="top" wrapText="1"/>
    </xf>
    <xf numFmtId="174" fontId="81" fillId="0" borderId="11" xfId="0" applyNumberFormat="1" applyFont="1" applyFill="1" applyBorder="1" applyAlignment="1">
      <alignment/>
    </xf>
    <xf numFmtId="0" fontId="79" fillId="0" borderId="19" xfId="0" applyFont="1" applyFill="1" applyBorder="1" applyAlignment="1">
      <alignment wrapText="1"/>
    </xf>
    <xf numFmtId="174" fontId="79" fillId="0" borderId="11" xfId="0" applyNumberFormat="1" applyFont="1" applyFill="1" applyBorder="1" applyAlignment="1">
      <alignment horizontal="right" vertical="top" wrapText="1"/>
    </xf>
    <xf numFmtId="0" fontId="81" fillId="0" borderId="18" xfId="0" applyFont="1" applyFill="1" applyBorder="1" applyAlignment="1">
      <alignment vertical="top" wrapText="1"/>
    </xf>
    <xf numFmtId="0" fontId="79" fillId="0" borderId="0" xfId="0" applyFont="1" applyFill="1" applyBorder="1" applyAlignment="1">
      <alignment wrapText="1"/>
    </xf>
    <xf numFmtId="0" fontId="81" fillId="0" borderId="20" xfId="0" applyFont="1" applyFill="1" applyBorder="1" applyAlignment="1">
      <alignment vertical="top" wrapText="1"/>
    </xf>
    <xf numFmtId="0" fontId="81" fillId="0" borderId="13" xfId="0" applyFont="1" applyFill="1" applyBorder="1" applyAlignment="1">
      <alignment vertical="top" wrapText="1"/>
    </xf>
    <xf numFmtId="0" fontId="81" fillId="0" borderId="12" xfId="0" applyFont="1" applyFill="1" applyBorder="1" applyAlignment="1">
      <alignment vertical="top" wrapText="1"/>
    </xf>
    <xf numFmtId="0" fontId="81" fillId="0" borderId="12" xfId="0" applyFont="1" applyFill="1" applyBorder="1" applyAlignment="1">
      <alignment horizontal="right"/>
    </xf>
    <xf numFmtId="0" fontId="81" fillId="0" borderId="10" xfId="0" applyFont="1" applyFill="1" applyBorder="1" applyAlignment="1">
      <alignment vertical="top" wrapText="1"/>
    </xf>
    <xf numFmtId="0" fontId="83" fillId="0" borderId="0" xfId="0" applyFont="1" applyFill="1" applyAlignment="1">
      <alignment wrapText="1"/>
    </xf>
    <xf numFmtId="0" fontId="81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81" fillId="0" borderId="15" xfId="0" applyFont="1" applyFill="1" applyBorder="1" applyAlignment="1">
      <alignment horizontal="right"/>
    </xf>
    <xf numFmtId="174" fontId="81" fillId="0" borderId="17" xfId="0" applyNumberFormat="1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77" fillId="0" borderId="0" xfId="0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75" fillId="0" borderId="13" xfId="0" applyFont="1" applyFill="1" applyBorder="1" applyAlignment="1">
      <alignment/>
    </xf>
    <xf numFmtId="0" fontId="78" fillId="0" borderId="12" xfId="0" applyFont="1" applyFill="1" applyBorder="1" applyAlignment="1">
      <alignment horizontal="right"/>
    </xf>
    <xf numFmtId="0" fontId="86" fillId="0" borderId="13" xfId="0" applyFont="1" applyFill="1" applyBorder="1" applyAlignment="1">
      <alignment wrapText="1"/>
    </xf>
    <xf numFmtId="0" fontId="75" fillId="0" borderId="21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75" fillId="0" borderId="22" xfId="0" applyFont="1" applyFill="1" applyBorder="1" applyAlignment="1">
      <alignment horizontal="right"/>
    </xf>
    <xf numFmtId="0" fontId="78" fillId="0" borderId="13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174" fontId="75" fillId="0" borderId="23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174" fontId="75" fillId="0" borderId="0" xfId="0" applyNumberFormat="1" applyFont="1" applyFill="1" applyBorder="1" applyAlignment="1">
      <alignment/>
    </xf>
    <xf numFmtId="0" fontId="78" fillId="0" borderId="13" xfId="0" applyFont="1" applyFill="1" applyBorder="1" applyAlignment="1">
      <alignment wrapText="1"/>
    </xf>
    <xf numFmtId="0" fontId="78" fillId="0" borderId="16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0" fillId="0" borderId="11" xfId="0" applyFont="1" applyFill="1" applyBorder="1" applyAlignment="1">
      <alignment horizontal="right"/>
    </xf>
    <xf numFmtId="0" fontId="75" fillId="0" borderId="12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8" fillId="0" borderId="15" xfId="0" applyFont="1" applyFill="1" applyBorder="1" applyAlignment="1">
      <alignment horizontal="right"/>
    </xf>
    <xf numFmtId="0" fontId="78" fillId="0" borderId="10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5" fillId="0" borderId="0" xfId="0" applyFont="1" applyFill="1" applyAlignment="1">
      <alignment/>
    </xf>
    <xf numFmtId="174" fontId="78" fillId="0" borderId="17" xfId="0" applyNumberFormat="1" applyFont="1" applyFill="1" applyBorder="1" applyAlignment="1">
      <alignment horizontal="right"/>
    </xf>
    <xf numFmtId="0" fontId="78" fillId="0" borderId="22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16" xfId="0" applyFont="1" applyFill="1" applyBorder="1" applyAlignment="1">
      <alignment horizontal="left"/>
    </xf>
    <xf numFmtId="0" fontId="78" fillId="0" borderId="11" xfId="0" applyFont="1" applyFill="1" applyBorder="1" applyAlignment="1">
      <alignment wrapText="1"/>
    </xf>
    <xf numFmtId="0" fontId="87" fillId="0" borderId="11" xfId="0" applyFont="1" applyFill="1" applyBorder="1" applyAlignment="1">
      <alignment wrapText="1"/>
    </xf>
    <xf numFmtId="174" fontId="78" fillId="0" borderId="11" xfId="0" applyNumberFormat="1" applyFont="1" applyFill="1" applyBorder="1" applyAlignment="1">
      <alignment horizontal="right"/>
    </xf>
    <xf numFmtId="174" fontId="75" fillId="0" borderId="13" xfId="0" applyNumberFormat="1" applyFont="1" applyFill="1" applyBorder="1" applyAlignment="1">
      <alignment horizontal="right"/>
    </xf>
    <xf numFmtId="174" fontId="75" fillId="0" borderId="17" xfId="0" applyNumberFormat="1" applyFont="1" applyFill="1" applyBorder="1" applyAlignment="1">
      <alignment horizontal="right"/>
    </xf>
    <xf numFmtId="0" fontId="78" fillId="0" borderId="21" xfId="0" applyFont="1" applyFill="1" applyBorder="1" applyAlignment="1">
      <alignment/>
    </xf>
    <xf numFmtId="174" fontId="75" fillId="0" borderId="21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4" fontId="80" fillId="0" borderId="11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174" fontId="75" fillId="0" borderId="24" xfId="0" applyNumberFormat="1" applyFont="1" applyFill="1" applyBorder="1" applyAlignment="1">
      <alignment/>
    </xf>
    <xf numFmtId="0" fontId="81" fillId="0" borderId="12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/>
    </xf>
    <xf numFmtId="0" fontId="81" fillId="0" borderId="16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78" fillId="0" borderId="22" xfId="0" applyFont="1" applyFill="1" applyBorder="1" applyAlignment="1">
      <alignment wrapText="1"/>
    </xf>
    <xf numFmtId="0" fontId="75" fillId="0" borderId="13" xfId="0" applyFont="1" applyFill="1" applyBorder="1" applyAlignment="1">
      <alignment/>
    </xf>
    <xf numFmtId="0" fontId="75" fillId="0" borderId="12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/>
    </xf>
    <xf numFmtId="0" fontId="75" fillId="0" borderId="0" xfId="0" applyFont="1" applyFill="1" applyAlignment="1">
      <alignment wrapText="1"/>
    </xf>
    <xf numFmtId="0" fontId="75" fillId="0" borderId="12" xfId="0" applyFont="1" applyFill="1" applyBorder="1" applyAlignment="1">
      <alignment horizontal="left"/>
    </xf>
    <xf numFmtId="0" fontId="78" fillId="0" borderId="15" xfId="0" applyFont="1" applyFill="1" applyBorder="1" applyAlignment="1">
      <alignment/>
    </xf>
    <xf numFmtId="0" fontId="78" fillId="0" borderId="15" xfId="0" applyFont="1" applyFill="1" applyBorder="1" applyAlignment="1">
      <alignment wrapText="1"/>
    </xf>
    <xf numFmtId="0" fontId="75" fillId="0" borderId="22" xfId="0" applyFont="1" applyFill="1" applyBorder="1" applyAlignment="1">
      <alignment/>
    </xf>
    <xf numFmtId="0" fontId="75" fillId="0" borderId="12" xfId="0" applyFon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22" xfId="0" applyFont="1" applyFill="1" applyBorder="1" applyAlignment="1">
      <alignment wrapText="1"/>
    </xf>
    <xf numFmtId="0" fontId="87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wrapText="1"/>
    </xf>
    <xf numFmtId="0" fontId="78" fillId="0" borderId="11" xfId="0" applyFont="1" applyFill="1" applyBorder="1" applyAlignment="1">
      <alignment horizontal="left" vertical="center"/>
    </xf>
    <xf numFmtId="0" fontId="75" fillId="0" borderId="24" xfId="0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 horizontal="right" wrapText="1"/>
    </xf>
    <xf numFmtId="174" fontId="75" fillId="0" borderId="21" xfId="0" applyNumberFormat="1" applyFont="1" applyFill="1" applyBorder="1" applyAlignment="1">
      <alignment horizontal="right"/>
    </xf>
    <xf numFmtId="174" fontId="80" fillId="0" borderId="17" xfId="0" applyNumberFormat="1" applyFont="1" applyFill="1" applyBorder="1" applyAlignment="1">
      <alignment horizontal="right"/>
    </xf>
    <xf numFmtId="0" fontId="75" fillId="0" borderId="15" xfId="0" applyFont="1" applyFill="1" applyBorder="1" applyAlignment="1">
      <alignment wrapText="1"/>
    </xf>
    <xf numFmtId="0" fontId="81" fillId="0" borderId="11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81" fillId="0" borderId="13" xfId="0" applyFont="1" applyFill="1" applyBorder="1" applyAlignment="1">
      <alignment horizontal="right"/>
    </xf>
    <xf numFmtId="0" fontId="75" fillId="0" borderId="0" xfId="0" applyFont="1" applyFill="1" applyAlignment="1">
      <alignment horizontal="right"/>
    </xf>
    <xf numFmtId="0" fontId="78" fillId="0" borderId="24" xfId="0" applyFont="1" applyFill="1" applyBorder="1" applyAlignment="1">
      <alignment wrapText="1"/>
    </xf>
    <xf numFmtId="0" fontId="79" fillId="0" borderId="11" xfId="0" applyFont="1" applyFill="1" applyBorder="1" applyAlignment="1">
      <alignment horizontal="right"/>
    </xf>
    <xf numFmtId="0" fontId="79" fillId="0" borderId="13" xfId="0" applyFont="1" applyFill="1" applyBorder="1" applyAlignment="1">
      <alignment horizontal="left" wrapText="1"/>
    </xf>
    <xf numFmtId="0" fontId="79" fillId="0" borderId="11" xfId="0" applyFont="1" applyFill="1" applyBorder="1" applyAlignment="1">
      <alignment wrapText="1"/>
    </xf>
    <xf numFmtId="0" fontId="78" fillId="0" borderId="0" xfId="0" applyFont="1" applyFill="1" applyAlignment="1">
      <alignment horizontal="right"/>
    </xf>
    <xf numFmtId="0" fontId="89" fillId="0" borderId="11" xfId="0" applyFont="1" applyFill="1" applyBorder="1" applyAlignment="1">
      <alignment wrapText="1"/>
    </xf>
    <xf numFmtId="0" fontId="79" fillId="0" borderId="0" xfId="0" applyFont="1" applyFill="1" applyBorder="1" applyAlignment="1">
      <alignment vertical="top" wrapText="1"/>
    </xf>
    <xf numFmtId="0" fontId="75" fillId="0" borderId="12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/>
    </xf>
    <xf numFmtId="0" fontId="78" fillId="0" borderId="24" xfId="0" applyFont="1" applyFill="1" applyBorder="1" applyAlignment="1">
      <alignment horizontal="right"/>
    </xf>
    <xf numFmtId="0" fontId="81" fillId="0" borderId="11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174" fontId="79" fillId="0" borderId="11" xfId="0" applyNumberFormat="1" applyFont="1" applyFill="1" applyBorder="1" applyAlignment="1">
      <alignment horizontal="right"/>
    </xf>
    <xf numFmtId="0" fontId="89" fillId="0" borderId="10" xfId="0" applyFont="1" applyFill="1" applyBorder="1" applyAlignment="1">
      <alignment wrapText="1"/>
    </xf>
    <xf numFmtId="0" fontId="80" fillId="0" borderId="0" xfId="0" applyFont="1" applyFill="1" applyBorder="1" applyAlignment="1">
      <alignment wrapText="1"/>
    </xf>
    <xf numFmtId="173" fontId="75" fillId="0" borderId="17" xfId="0" applyNumberFormat="1" applyFont="1" applyFill="1" applyBorder="1" applyAlignment="1">
      <alignment/>
    </xf>
    <xf numFmtId="173" fontId="75" fillId="0" borderId="11" xfId="0" applyNumberFormat="1" applyFont="1" applyFill="1" applyBorder="1" applyAlignment="1">
      <alignment/>
    </xf>
    <xf numFmtId="173" fontId="75" fillId="0" borderId="11" xfId="0" applyNumberFormat="1" applyFont="1" applyFill="1" applyBorder="1" applyAlignment="1">
      <alignment horizontal="right"/>
    </xf>
    <xf numFmtId="173" fontId="79" fillId="0" borderId="11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/>
    </xf>
    <xf numFmtId="173" fontId="78" fillId="0" borderId="10" xfId="0" applyNumberFormat="1" applyFont="1" applyFill="1" applyBorder="1" applyAlignment="1">
      <alignment horizontal="right"/>
    </xf>
    <xf numFmtId="173" fontId="78" fillId="0" borderId="11" xfId="0" applyNumberFormat="1" applyFont="1" applyFill="1" applyBorder="1" applyAlignment="1">
      <alignment horizontal="right"/>
    </xf>
    <xf numFmtId="173" fontId="75" fillId="0" borderId="10" xfId="0" applyNumberFormat="1" applyFont="1" applyFill="1" applyBorder="1" applyAlignment="1">
      <alignment horizontal="right"/>
    </xf>
    <xf numFmtId="173" fontId="90" fillId="0" borderId="11" xfId="0" applyNumberFormat="1" applyFont="1" applyFill="1" applyBorder="1" applyAlignment="1">
      <alignment horizontal="right" vertical="center"/>
    </xf>
    <xf numFmtId="173" fontId="78" fillId="0" borderId="17" xfId="0" applyNumberFormat="1" applyFont="1" applyFill="1" applyBorder="1" applyAlignment="1">
      <alignment horizontal="right"/>
    </xf>
    <xf numFmtId="0" fontId="82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173" fontId="79" fillId="0" borderId="17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 horizontal="right"/>
    </xf>
    <xf numFmtId="0" fontId="76" fillId="0" borderId="16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76" fillId="0" borderId="0" xfId="0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49" fontId="75" fillId="0" borderId="19" xfId="0" applyNumberFormat="1" applyFont="1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0" fontId="82" fillId="0" borderId="22" xfId="0" applyFont="1" applyFill="1" applyBorder="1" applyAlignment="1">
      <alignment wrapText="1"/>
    </xf>
    <xf numFmtId="174" fontId="78" fillId="0" borderId="14" xfId="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0" fontId="76" fillId="0" borderId="15" xfId="0" applyFont="1" applyFill="1" applyBorder="1" applyAlignment="1">
      <alignment/>
    </xf>
    <xf numFmtId="174" fontId="75" fillId="0" borderId="10" xfId="0" applyNumberFormat="1" applyFont="1" applyFill="1" applyBorder="1" applyAlignment="1">
      <alignment/>
    </xf>
    <xf numFmtId="0" fontId="76" fillId="0" borderId="15" xfId="0" applyFont="1" applyFill="1" applyBorder="1" applyAlignment="1">
      <alignment/>
    </xf>
    <xf numFmtId="0" fontId="91" fillId="0" borderId="15" xfId="0" applyFont="1" applyFill="1" applyBorder="1" applyAlignment="1">
      <alignment/>
    </xf>
    <xf numFmtId="174" fontId="88" fillId="0" borderId="11" xfId="0" applyNumberFormat="1" applyFont="1" applyFill="1" applyBorder="1" applyAlignment="1">
      <alignment/>
    </xf>
    <xf numFmtId="0" fontId="82" fillId="0" borderId="15" xfId="0" applyFont="1" applyFill="1" applyBorder="1" applyAlignment="1">
      <alignment wrapText="1"/>
    </xf>
    <xf numFmtId="0" fontId="82" fillId="0" borderId="15" xfId="0" applyFont="1" applyFill="1" applyBorder="1" applyAlignment="1">
      <alignment/>
    </xf>
    <xf numFmtId="0" fontId="76" fillId="0" borderId="11" xfId="0" applyFont="1" applyFill="1" applyBorder="1" applyAlignment="1">
      <alignment wrapText="1"/>
    </xf>
    <xf numFmtId="0" fontId="92" fillId="0" borderId="15" xfId="0" applyFont="1" applyFill="1" applyBorder="1" applyAlignment="1">
      <alignment/>
    </xf>
    <xf numFmtId="0" fontId="75" fillId="0" borderId="12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173" fontId="75" fillId="0" borderId="23" xfId="0" applyNumberFormat="1" applyFont="1" applyFill="1" applyBorder="1" applyAlignment="1">
      <alignment horizontal="right"/>
    </xf>
    <xf numFmtId="2" fontId="78" fillId="0" borderId="10" xfId="0" applyNumberFormat="1" applyFont="1" applyFill="1" applyBorder="1" applyAlignment="1">
      <alignment horizontal="right"/>
    </xf>
    <xf numFmtId="0" fontId="93" fillId="0" borderId="12" xfId="0" applyFont="1" applyFill="1" applyBorder="1" applyAlignment="1">
      <alignment wrapText="1"/>
    </xf>
    <xf numFmtId="0" fontId="94" fillId="0" borderId="10" xfId="0" applyFont="1" applyFill="1" applyBorder="1" applyAlignment="1">
      <alignment/>
    </xf>
    <xf numFmtId="173" fontId="95" fillId="0" borderId="25" xfId="0" applyNumberFormat="1" applyFont="1" applyFill="1" applyBorder="1" applyAlignment="1">
      <alignment/>
    </xf>
    <xf numFmtId="2" fontId="75" fillId="0" borderId="11" xfId="0" applyNumberFormat="1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5" fillId="0" borderId="24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right"/>
    </xf>
    <xf numFmtId="0" fontId="79" fillId="0" borderId="10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81" fillId="0" borderId="23" xfId="0" applyFont="1" applyFill="1" applyBorder="1" applyAlignment="1">
      <alignment/>
    </xf>
    <xf numFmtId="0" fontId="75" fillId="0" borderId="23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82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wrapText="1"/>
    </xf>
    <xf numFmtId="0" fontId="81" fillId="0" borderId="0" xfId="0" applyFont="1" applyFill="1" applyAlignment="1">
      <alignment/>
    </xf>
    <xf numFmtId="0" fontId="81" fillId="0" borderId="19" xfId="0" applyFont="1" applyFill="1" applyBorder="1" applyAlignment="1">
      <alignment wrapText="1"/>
    </xf>
    <xf numFmtId="0" fontId="81" fillId="0" borderId="13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1" fillId="0" borderId="13" xfId="0" applyFont="1" applyFill="1" applyBorder="1" applyAlignment="1">
      <alignment/>
    </xf>
    <xf numFmtId="174" fontId="81" fillId="0" borderId="17" xfId="0" applyNumberFormat="1" applyFont="1" applyFill="1" applyBorder="1" applyAlignment="1">
      <alignment horizontal="right"/>
    </xf>
    <xf numFmtId="2" fontId="96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74" fontId="97" fillId="0" borderId="11" xfId="0" applyNumberFormat="1" applyFont="1" applyFill="1" applyBorder="1" applyAlignment="1">
      <alignment/>
    </xf>
    <xf numFmtId="174" fontId="97" fillId="0" borderId="11" xfId="0" applyNumberFormat="1" applyFont="1" applyFill="1" applyBorder="1" applyAlignment="1">
      <alignment horizontal="right"/>
    </xf>
    <xf numFmtId="173" fontId="75" fillId="0" borderId="17" xfId="0" applyNumberFormat="1" applyFont="1" applyFill="1" applyBorder="1" applyAlignment="1">
      <alignment horizontal="right"/>
    </xf>
    <xf numFmtId="0" fontId="82" fillId="0" borderId="0" xfId="0" applyFont="1" applyFill="1" applyAlignment="1">
      <alignment horizontal="center"/>
    </xf>
    <xf numFmtId="2" fontId="88" fillId="0" borderId="11" xfId="0" applyNumberFormat="1" applyFont="1" applyFill="1" applyBorder="1" applyAlignment="1">
      <alignment/>
    </xf>
    <xf numFmtId="0" fontId="75" fillId="0" borderId="24" xfId="0" applyFont="1" applyFill="1" applyBorder="1" applyAlignment="1">
      <alignment wrapText="1"/>
    </xf>
    <xf numFmtId="174" fontId="75" fillId="0" borderId="12" xfId="0" applyNumberFormat="1" applyFont="1" applyFill="1" applyBorder="1" applyAlignment="1">
      <alignment/>
    </xf>
    <xf numFmtId="173" fontId="88" fillId="0" borderId="11" xfId="0" applyNumberFormat="1" applyFont="1" applyFill="1" applyBorder="1" applyAlignment="1">
      <alignment/>
    </xf>
    <xf numFmtId="173" fontId="78" fillId="0" borderId="13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/>
    </xf>
    <xf numFmtId="173" fontId="80" fillId="0" borderId="17" xfId="0" applyNumberFormat="1" applyFont="1" applyFill="1" applyBorder="1" applyAlignment="1">
      <alignment/>
    </xf>
    <xf numFmtId="173" fontId="80" fillId="0" borderId="11" xfId="0" applyNumberFormat="1" applyFont="1" applyFill="1" applyBorder="1" applyAlignment="1">
      <alignment/>
    </xf>
    <xf numFmtId="173" fontId="78" fillId="0" borderId="13" xfId="0" applyNumberFormat="1" applyFont="1" applyFill="1" applyBorder="1" applyAlignment="1">
      <alignment horizontal="right"/>
    </xf>
    <xf numFmtId="173" fontId="78" fillId="0" borderId="17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 wrapText="1"/>
    </xf>
    <xf numFmtId="173" fontId="78" fillId="0" borderId="15" xfId="0" applyNumberFormat="1" applyFont="1" applyFill="1" applyBorder="1" applyAlignment="1">
      <alignment horizontal="right"/>
    </xf>
    <xf numFmtId="173" fontId="78" fillId="0" borderId="18" xfId="0" applyNumberFormat="1" applyFont="1" applyFill="1" applyBorder="1" applyAlignment="1">
      <alignment horizontal="right"/>
    </xf>
    <xf numFmtId="0" fontId="81" fillId="0" borderId="0" xfId="0" applyFont="1" applyFill="1" applyAlignment="1">
      <alignment horizontal="left"/>
    </xf>
    <xf numFmtId="0" fontId="75" fillId="0" borderId="13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174" fontId="82" fillId="0" borderId="11" xfId="0" applyNumberFormat="1" applyFont="1" applyFill="1" applyBorder="1" applyAlignment="1">
      <alignment/>
    </xf>
    <xf numFmtId="0" fontId="75" fillId="0" borderId="14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right"/>
    </xf>
    <xf numFmtId="173" fontId="82" fillId="0" borderId="11" xfId="0" applyNumberFormat="1" applyFont="1" applyFill="1" applyBorder="1" applyAlignment="1">
      <alignment/>
    </xf>
    <xf numFmtId="0" fontId="76" fillId="0" borderId="12" xfId="0" applyFont="1" applyFill="1" applyBorder="1" applyAlignment="1">
      <alignment/>
    </xf>
    <xf numFmtId="173" fontId="76" fillId="0" borderId="11" xfId="0" applyNumberFormat="1" applyFont="1" applyFill="1" applyBorder="1" applyAlignment="1">
      <alignment/>
    </xf>
    <xf numFmtId="174" fontId="76" fillId="0" borderId="11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174" fontId="76" fillId="0" borderId="13" xfId="0" applyNumberFormat="1" applyFont="1" applyFill="1" applyBorder="1" applyAlignment="1">
      <alignment/>
    </xf>
    <xf numFmtId="0" fontId="82" fillId="0" borderId="13" xfId="0" applyFont="1" applyFill="1" applyBorder="1" applyAlignment="1">
      <alignment wrapText="1"/>
    </xf>
    <xf numFmtId="174" fontId="82" fillId="0" borderId="13" xfId="0" applyNumberFormat="1" applyFont="1" applyFill="1" applyBorder="1" applyAlignment="1">
      <alignment/>
    </xf>
    <xf numFmtId="0" fontId="76" fillId="0" borderId="10" xfId="0" applyFont="1" applyFill="1" applyBorder="1" applyAlignment="1">
      <alignment wrapText="1"/>
    </xf>
    <xf numFmtId="173" fontId="76" fillId="0" borderId="17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82" fillId="0" borderId="11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/>
    </xf>
    <xf numFmtId="174" fontId="76" fillId="0" borderId="0" xfId="0" applyNumberFormat="1" applyFont="1" applyFill="1" applyBorder="1" applyAlignment="1">
      <alignment/>
    </xf>
    <xf numFmtId="2" fontId="82" fillId="0" borderId="11" xfId="0" applyNumberFormat="1" applyFont="1" applyFill="1" applyBorder="1" applyAlignment="1">
      <alignment/>
    </xf>
    <xf numFmtId="0" fontId="76" fillId="0" borderId="24" xfId="0" applyFont="1" applyFill="1" applyBorder="1" applyAlignment="1">
      <alignment/>
    </xf>
    <xf numFmtId="0" fontId="78" fillId="0" borderId="17" xfId="0" applyFont="1" applyFill="1" applyBorder="1" applyAlignment="1">
      <alignment horizontal="center"/>
    </xf>
    <xf numFmtId="0" fontId="82" fillId="0" borderId="14" xfId="0" applyFont="1" applyFill="1" applyBorder="1" applyAlignment="1">
      <alignment wrapText="1"/>
    </xf>
    <xf numFmtId="174" fontId="76" fillId="0" borderId="17" xfId="0" applyNumberFormat="1" applyFont="1" applyFill="1" applyBorder="1" applyAlignment="1">
      <alignment/>
    </xf>
    <xf numFmtId="2" fontId="76" fillId="0" borderId="17" xfId="0" applyNumberFormat="1" applyFont="1" applyFill="1" applyBorder="1" applyAlignment="1">
      <alignment/>
    </xf>
    <xf numFmtId="173" fontId="82" fillId="0" borderId="17" xfId="0" applyNumberFormat="1" applyFont="1" applyFill="1" applyBorder="1" applyAlignment="1">
      <alignment/>
    </xf>
    <xf numFmtId="174" fontId="82" fillId="0" borderId="17" xfId="0" applyNumberFormat="1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2" fillId="0" borderId="10" xfId="0" applyFont="1" applyFill="1" applyBorder="1" applyAlignment="1">
      <alignment horizontal="center"/>
    </xf>
    <xf numFmtId="174" fontId="76" fillId="0" borderId="11" xfId="0" applyNumberFormat="1" applyFont="1" applyFill="1" applyBorder="1" applyAlignment="1">
      <alignment horizontal="right"/>
    </xf>
    <xf numFmtId="14" fontId="75" fillId="0" borderId="11" xfId="0" applyNumberFormat="1" applyFont="1" applyFill="1" applyBorder="1" applyAlignment="1">
      <alignment horizontal="right"/>
    </xf>
    <xf numFmtId="173" fontId="76" fillId="0" borderId="11" xfId="0" applyNumberFormat="1" applyFont="1" applyFill="1" applyBorder="1" applyAlignment="1">
      <alignment horizontal="right"/>
    </xf>
    <xf numFmtId="0" fontId="82" fillId="0" borderId="17" xfId="0" applyFont="1" applyFill="1" applyBorder="1" applyAlignment="1">
      <alignment/>
    </xf>
    <xf numFmtId="0" fontId="82" fillId="0" borderId="18" xfId="0" applyFont="1" applyFill="1" applyBorder="1" applyAlignment="1">
      <alignment wrapText="1"/>
    </xf>
    <xf numFmtId="0" fontId="82" fillId="0" borderId="17" xfId="0" applyFont="1" applyFill="1" applyBorder="1" applyAlignment="1">
      <alignment/>
    </xf>
    <xf numFmtId="174" fontId="76" fillId="0" borderId="21" xfId="0" applyNumberFormat="1" applyFont="1" applyFill="1" applyBorder="1" applyAlignment="1">
      <alignment/>
    </xf>
    <xf numFmtId="0" fontId="82" fillId="0" borderId="22" xfId="0" applyFont="1" applyFill="1" applyBorder="1" applyAlignment="1">
      <alignment/>
    </xf>
    <xf numFmtId="173" fontId="82" fillId="0" borderId="21" xfId="0" applyNumberFormat="1" applyFont="1" applyFill="1" applyBorder="1" applyAlignment="1">
      <alignment/>
    </xf>
    <xf numFmtId="174" fontId="82" fillId="0" borderId="21" xfId="0" applyNumberFormat="1" applyFont="1" applyFill="1" applyBorder="1" applyAlignment="1">
      <alignment/>
    </xf>
    <xf numFmtId="0" fontId="78" fillId="0" borderId="15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left" wrapText="1"/>
    </xf>
    <xf numFmtId="0" fontId="78" fillId="0" borderId="1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/>
    </xf>
    <xf numFmtId="0" fontId="78" fillId="0" borderId="12" xfId="0" applyFont="1" applyFill="1" applyBorder="1" applyAlignment="1">
      <alignment vertical="top"/>
    </xf>
    <xf numFmtId="0" fontId="78" fillId="0" borderId="10" xfId="0" applyFont="1" applyFill="1" applyBorder="1" applyAlignment="1">
      <alignment vertical="top"/>
    </xf>
    <xf numFmtId="0" fontId="75" fillId="0" borderId="16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/>
    </xf>
    <xf numFmtId="0" fontId="75" fillId="0" borderId="13" xfId="0" applyFont="1" applyFill="1" applyBorder="1" applyAlignment="1">
      <alignment horizontal="left"/>
    </xf>
    <xf numFmtId="174" fontId="78" fillId="0" borderId="12" xfId="0" applyNumberFormat="1" applyFont="1" applyFill="1" applyBorder="1" applyAlignment="1">
      <alignment horizontal="right"/>
    </xf>
    <xf numFmtId="0" fontId="76" fillId="0" borderId="15" xfId="0" applyFont="1" applyFill="1" applyBorder="1" applyAlignment="1">
      <alignment wrapText="1"/>
    </xf>
    <xf numFmtId="173" fontId="82" fillId="0" borderId="10" xfId="0" applyNumberFormat="1" applyFont="1" applyFill="1" applyBorder="1" applyAlignment="1">
      <alignment/>
    </xf>
    <xf numFmtId="174" fontId="82" fillId="0" borderId="10" xfId="0" applyNumberFormat="1" applyFont="1" applyFill="1" applyBorder="1" applyAlignment="1">
      <alignment/>
    </xf>
    <xf numFmtId="0" fontId="76" fillId="0" borderId="19" xfId="0" applyFont="1" applyFill="1" applyBorder="1" applyAlignment="1">
      <alignment/>
    </xf>
    <xf numFmtId="0" fontId="75" fillId="0" borderId="15" xfId="0" applyFont="1" applyFill="1" applyBorder="1" applyAlignment="1">
      <alignment horizontal="center"/>
    </xf>
    <xf numFmtId="0" fontId="82" fillId="0" borderId="10" xfId="0" applyFont="1" applyFill="1" applyBorder="1" applyAlignment="1">
      <alignment vertical="center" wrapText="1"/>
    </xf>
    <xf numFmtId="2" fontId="82" fillId="0" borderId="17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173" fontId="75" fillId="0" borderId="0" xfId="0" applyNumberFormat="1" applyFont="1" applyFill="1" applyAlignment="1">
      <alignment/>
    </xf>
    <xf numFmtId="174" fontId="79" fillId="0" borderId="17" xfId="0" applyNumberFormat="1" applyFont="1" applyFill="1" applyBorder="1" applyAlignment="1">
      <alignment horizontal="right" wrapText="1"/>
    </xf>
    <xf numFmtId="174" fontId="79" fillId="0" borderId="17" xfId="0" applyNumberFormat="1" applyFont="1" applyFill="1" applyBorder="1" applyAlignment="1">
      <alignment wrapText="1"/>
    </xf>
    <xf numFmtId="0" fontId="79" fillId="0" borderId="17" xfId="0" applyFont="1" applyFill="1" applyBorder="1" applyAlignment="1">
      <alignment horizontal="left" wrapText="1"/>
    </xf>
    <xf numFmtId="173" fontId="79" fillId="0" borderId="11" xfId="0" applyNumberFormat="1" applyFont="1" applyFill="1" applyBorder="1" applyAlignment="1">
      <alignment horizontal="right" vertical="top" wrapText="1"/>
    </xf>
    <xf numFmtId="173" fontId="83" fillId="0" borderId="11" xfId="0" applyNumberFormat="1" applyFont="1" applyFill="1" applyBorder="1" applyAlignment="1">
      <alignment horizontal="right" wrapText="1"/>
    </xf>
    <xf numFmtId="173" fontId="81" fillId="0" borderId="17" xfId="0" applyNumberFormat="1" applyFont="1" applyFill="1" applyBorder="1" applyAlignment="1">
      <alignment wrapText="1"/>
    </xf>
    <xf numFmtId="0" fontId="79" fillId="0" borderId="12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81" fillId="0" borderId="12" xfId="0" applyFont="1" applyFill="1" applyBorder="1" applyAlignment="1">
      <alignment horizontal="left" wrapText="1"/>
    </xf>
    <xf numFmtId="173" fontId="76" fillId="0" borderId="21" xfId="0" applyNumberFormat="1" applyFont="1" applyFill="1" applyBorder="1" applyAlignment="1">
      <alignment/>
    </xf>
    <xf numFmtId="0" fontId="82" fillId="33" borderId="11" xfId="0" applyFont="1" applyFill="1" applyBorder="1" applyAlignment="1">
      <alignment/>
    </xf>
    <xf numFmtId="0" fontId="82" fillId="33" borderId="24" xfId="0" applyFont="1" applyFill="1" applyBorder="1" applyAlignment="1">
      <alignment/>
    </xf>
    <xf numFmtId="0" fontId="82" fillId="33" borderId="15" xfId="0" applyFont="1" applyFill="1" applyBorder="1" applyAlignment="1">
      <alignment/>
    </xf>
    <xf numFmtId="0" fontId="98" fillId="33" borderId="17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75" fillId="0" borderId="11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174" fontId="75" fillId="0" borderId="12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173" fontId="81" fillId="0" borderId="17" xfId="0" applyNumberFormat="1" applyFont="1" applyFill="1" applyBorder="1" applyAlignment="1">
      <alignment/>
    </xf>
    <xf numFmtId="0" fontId="81" fillId="0" borderId="10" xfId="0" applyFont="1" applyBorder="1" applyAlignment="1">
      <alignment horizontal="left" vertical="center" wrapText="1"/>
    </xf>
    <xf numFmtId="2" fontId="97" fillId="0" borderId="17" xfId="0" applyNumberFormat="1" applyFont="1" applyFill="1" applyBorder="1" applyAlignment="1">
      <alignment/>
    </xf>
    <xf numFmtId="173" fontId="97" fillId="0" borderId="11" xfId="0" applyNumberFormat="1" applyFont="1" applyFill="1" applyBorder="1" applyAlignment="1">
      <alignment/>
    </xf>
    <xf numFmtId="0" fontId="82" fillId="33" borderId="22" xfId="0" applyFont="1" applyFill="1" applyBorder="1" applyAlignment="1">
      <alignment/>
    </xf>
    <xf numFmtId="173" fontId="99" fillId="0" borderId="11" xfId="0" applyNumberFormat="1" applyFont="1" applyFill="1" applyBorder="1" applyAlignment="1">
      <alignment/>
    </xf>
    <xf numFmtId="173" fontId="100" fillId="0" borderId="11" xfId="0" applyNumberFormat="1" applyFont="1" applyFill="1" applyBorder="1" applyAlignment="1">
      <alignment horizontal="right"/>
    </xf>
    <xf numFmtId="174" fontId="100" fillId="0" borderId="11" xfId="0" applyNumberFormat="1" applyFont="1" applyFill="1" applyBorder="1" applyAlignment="1">
      <alignment horizontal="right"/>
    </xf>
    <xf numFmtId="0" fontId="81" fillId="0" borderId="12" xfId="0" applyFont="1" applyBorder="1" applyAlignment="1">
      <alignment horizontal="left" vertical="center" wrapText="1"/>
    </xf>
    <xf numFmtId="0" fontId="81" fillId="0" borderId="10" xfId="0" applyFont="1" applyFill="1" applyBorder="1" applyAlignment="1">
      <alignment wrapText="1"/>
    </xf>
    <xf numFmtId="174" fontId="79" fillId="0" borderId="17" xfId="0" applyNumberFormat="1" applyFont="1" applyFill="1" applyBorder="1" applyAlignment="1">
      <alignment/>
    </xf>
    <xf numFmtId="0" fontId="79" fillId="0" borderId="15" xfId="0" applyFont="1" applyFill="1" applyBorder="1" applyAlignment="1">
      <alignment horizontal="right"/>
    </xf>
    <xf numFmtId="0" fontId="79" fillId="0" borderId="10" xfId="0" applyFont="1" applyBorder="1" applyAlignment="1">
      <alignment horizontal="left" vertical="center" wrapText="1"/>
    </xf>
    <xf numFmtId="0" fontId="79" fillId="0" borderId="0" xfId="0" applyFont="1" applyFill="1" applyAlignment="1">
      <alignment horizontal="right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174" fontId="18" fillId="0" borderId="11" xfId="0" applyNumberFormat="1" applyFont="1" applyBorder="1" applyAlignment="1">
      <alignment horizontal="center" vertical="center" wrapText="1"/>
    </xf>
    <xf numFmtId="174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174" fontId="19" fillId="0" borderId="11" xfId="0" applyNumberFormat="1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top" wrapText="1"/>
    </xf>
    <xf numFmtId="174" fontId="13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174" fontId="1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top" wrapText="1"/>
    </xf>
    <xf numFmtId="174" fontId="0" fillId="0" borderId="11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74" fontId="21" fillId="0" borderId="11" xfId="0" applyNumberFormat="1" applyFont="1" applyFill="1" applyBorder="1" applyAlignment="1">
      <alignment horizontal="center"/>
    </xf>
    <xf numFmtId="16" fontId="19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17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101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01" fillId="0" borderId="0" xfId="0" applyFont="1" applyFill="1" applyAlignment="1">
      <alignment horizontal="center"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left"/>
    </xf>
    <xf numFmtId="0" fontId="101" fillId="0" borderId="0" xfId="0" applyFont="1" applyFill="1" applyBorder="1" applyAlignment="1">
      <alignment/>
    </xf>
    <xf numFmtId="0" fontId="101" fillId="0" borderId="10" xfId="0" applyFont="1" applyFill="1" applyBorder="1" applyAlignment="1">
      <alignment horizontal="center" wrapText="1"/>
    </xf>
    <xf numFmtId="0" fontId="101" fillId="0" borderId="10" xfId="0" applyFont="1" applyFill="1" applyBorder="1" applyAlignment="1">
      <alignment wrapText="1"/>
    </xf>
    <xf numFmtId="0" fontId="101" fillId="0" borderId="11" xfId="0" applyFont="1" applyFill="1" applyBorder="1" applyAlignment="1">
      <alignment vertical="center" wrapText="1"/>
    </xf>
    <xf numFmtId="0" fontId="101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101" fillId="0" borderId="12" xfId="0" applyFont="1" applyFill="1" applyBorder="1" applyAlignment="1">
      <alignment vertical="center" wrapText="1"/>
    </xf>
    <xf numFmtId="174" fontId="101" fillId="0" borderId="11" xfId="0" applyNumberFormat="1" applyFont="1" applyFill="1" applyBorder="1" applyAlignment="1">
      <alignment/>
    </xf>
    <xf numFmtId="173" fontId="101" fillId="0" borderId="11" xfId="0" applyNumberFormat="1" applyFont="1" applyFill="1" applyBorder="1" applyAlignment="1">
      <alignment/>
    </xf>
    <xf numFmtId="16" fontId="101" fillId="0" borderId="11" xfId="0" applyNumberFormat="1" applyFont="1" applyFill="1" applyBorder="1" applyAlignment="1">
      <alignment/>
    </xf>
    <xf numFmtId="174" fontId="101" fillId="0" borderId="11" xfId="0" applyNumberFormat="1" applyFont="1" applyFill="1" applyBorder="1" applyAlignment="1">
      <alignment horizontal="right"/>
    </xf>
    <xf numFmtId="174" fontId="86" fillId="0" borderId="11" xfId="0" applyNumberFormat="1" applyFont="1" applyFill="1" applyBorder="1" applyAlignment="1">
      <alignment wrapText="1"/>
    </xf>
    <xf numFmtId="174" fontId="86" fillId="0" borderId="11" xfId="0" applyNumberFormat="1" applyFont="1" applyFill="1" applyBorder="1" applyAlignment="1">
      <alignment/>
    </xf>
    <xf numFmtId="2" fontId="101" fillId="0" borderId="11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2" fontId="97" fillId="0" borderId="11" xfId="0" applyNumberFormat="1" applyFont="1" applyFill="1" applyBorder="1" applyAlignment="1">
      <alignment horizontal="right"/>
    </xf>
    <xf numFmtId="0" fontId="82" fillId="33" borderId="11" xfId="0" applyFont="1" applyFill="1" applyBorder="1" applyAlignment="1">
      <alignment wrapText="1"/>
    </xf>
    <xf numFmtId="0" fontId="82" fillId="33" borderId="15" xfId="0" applyFont="1" applyFill="1" applyBorder="1" applyAlignment="1">
      <alignment/>
    </xf>
    <xf numFmtId="0" fontId="81" fillId="0" borderId="0" xfId="0" applyFont="1" applyFill="1" applyBorder="1" applyAlignment="1">
      <alignment horizontal="center" wrapText="1"/>
    </xf>
    <xf numFmtId="0" fontId="81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7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wrapText="1"/>
    </xf>
    <xf numFmtId="0" fontId="78" fillId="0" borderId="0" xfId="0" applyFont="1" applyFill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wrapText="1"/>
    </xf>
    <xf numFmtId="0" fontId="75" fillId="0" borderId="24" xfId="0" applyFont="1" applyFill="1" applyBorder="1" applyAlignment="1">
      <alignment horizontal="center" wrapText="1"/>
    </xf>
    <xf numFmtId="0" fontId="75" fillId="0" borderId="14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101" fillId="0" borderId="0" xfId="0" applyFont="1" applyFill="1" applyAlignment="1">
      <alignment horizontal="left"/>
    </xf>
    <xf numFmtId="0" fontId="101" fillId="0" borderId="11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center" wrapText="1"/>
    </xf>
    <xf numFmtId="0" fontId="101" fillId="0" borderId="10" xfId="0" applyFont="1" applyFill="1" applyBorder="1" applyAlignment="1">
      <alignment horizontal="center" wrapText="1"/>
    </xf>
    <xf numFmtId="0" fontId="101" fillId="0" borderId="19" xfId="0" applyFont="1" applyFill="1" applyBorder="1" applyAlignment="1">
      <alignment horizontal="center" wrapText="1"/>
    </xf>
    <xf numFmtId="0" fontId="101" fillId="0" borderId="14" xfId="0" applyFont="1" applyFill="1" applyBorder="1" applyAlignment="1">
      <alignment horizontal="center" wrapText="1"/>
    </xf>
    <xf numFmtId="0" fontId="101" fillId="0" borderId="23" xfId="0" applyFont="1" applyFill="1" applyBorder="1" applyAlignment="1">
      <alignment horizont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0" fontId="78" fillId="0" borderId="13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173" fontId="78" fillId="0" borderId="15" xfId="0" applyNumberFormat="1" applyFont="1" applyFill="1" applyBorder="1" applyAlignment="1">
      <alignment horizontal="center"/>
    </xf>
    <xf numFmtId="173" fontId="78" fillId="0" borderId="18" xfId="0" applyNumberFormat="1" applyFont="1" applyFill="1" applyBorder="1" applyAlignment="1">
      <alignment horizontal="center"/>
    </xf>
    <xf numFmtId="173" fontId="78" fillId="0" borderId="17" xfId="0" applyNumberFormat="1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left"/>
    </xf>
    <xf numFmtId="0" fontId="85" fillId="0" borderId="0" xfId="0" applyFont="1" applyFill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wrapText="1"/>
    </xf>
    <xf numFmtId="0" fontId="78" fillId="0" borderId="16" xfId="0" applyFont="1" applyFill="1" applyBorder="1" applyAlignment="1">
      <alignment horizontal="center" wrapText="1"/>
    </xf>
    <xf numFmtId="0" fontId="78" fillId="0" borderId="23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7"/>
  <sheetViews>
    <sheetView zoomScalePageLayoutView="0" workbookViewId="0" topLeftCell="A73">
      <selection activeCell="C12" sqref="C12"/>
    </sheetView>
  </sheetViews>
  <sheetFormatPr defaultColWidth="9.140625" defaultRowHeight="12.75"/>
  <cols>
    <col min="1" max="1" width="0.2890625" style="39" customWidth="1"/>
    <col min="2" max="2" width="6.28125" style="38" customWidth="1"/>
    <col min="3" max="3" width="64.140625" style="39" customWidth="1"/>
    <col min="4" max="4" width="11.00390625" style="38" customWidth="1"/>
    <col min="5" max="16384" width="9.140625" style="39" customWidth="1"/>
  </cols>
  <sheetData>
    <row r="1" spans="3:4" ht="15.75" customHeight="1">
      <c r="C1" s="405" t="s">
        <v>418</v>
      </c>
      <c r="D1" s="405"/>
    </row>
    <row r="2" spans="3:4" ht="12" customHeight="1">
      <c r="C2" s="406" t="s">
        <v>648</v>
      </c>
      <c r="D2" s="406"/>
    </row>
    <row r="3" spans="3:4" ht="15.75" customHeight="1">
      <c r="C3" s="405" t="s">
        <v>512</v>
      </c>
      <c r="D3" s="405"/>
    </row>
    <row r="4" spans="3:4" ht="19.5" customHeight="1">
      <c r="C4" s="222"/>
      <c r="D4" s="247"/>
    </row>
    <row r="5" spans="3:4" ht="34.5" customHeight="1">
      <c r="C5" s="407" t="s">
        <v>545</v>
      </c>
      <c r="D5" s="407"/>
    </row>
    <row r="6" ht="16.5" customHeight="1">
      <c r="C6" s="40"/>
    </row>
    <row r="7" spans="2:4" ht="45" customHeight="1">
      <c r="B7" s="41" t="s">
        <v>364</v>
      </c>
      <c r="C7" s="42" t="s">
        <v>649</v>
      </c>
      <c r="D7" s="41" t="s">
        <v>513</v>
      </c>
    </row>
    <row r="8" spans="2:4" ht="32.25" customHeight="1">
      <c r="B8" s="43" t="s">
        <v>13</v>
      </c>
      <c r="C8" s="48" t="s">
        <v>543</v>
      </c>
      <c r="D8" s="24">
        <f>D9+D10</f>
        <v>4007</v>
      </c>
    </row>
    <row r="9" spans="2:4" ht="18" customHeight="1">
      <c r="B9" s="43" t="s">
        <v>514</v>
      </c>
      <c r="C9" s="223" t="s">
        <v>515</v>
      </c>
      <c r="D9" s="24">
        <v>3791</v>
      </c>
    </row>
    <row r="10" spans="2:4" ht="15.75" customHeight="1">
      <c r="B10" s="43" t="s">
        <v>15</v>
      </c>
      <c r="C10" s="223" t="s">
        <v>544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20</v>
      </c>
      <c r="C12" s="50" t="s">
        <v>255</v>
      </c>
      <c r="D12" s="47">
        <v>100</v>
      </c>
    </row>
    <row r="13" spans="2:4" ht="15.75" customHeight="1">
      <c r="B13" s="43" t="s">
        <v>22</v>
      </c>
      <c r="C13" s="50" t="s">
        <v>256</v>
      </c>
      <c r="D13" s="47">
        <v>56</v>
      </c>
    </row>
    <row r="14" spans="2:4" ht="18.75" customHeight="1">
      <c r="B14" s="43" t="s">
        <v>25</v>
      </c>
      <c r="C14" s="51" t="s">
        <v>257</v>
      </c>
      <c r="D14" s="49">
        <f>D15+D16+D17+D18</f>
        <v>230</v>
      </c>
    </row>
    <row r="15" spans="2:4" ht="15" customHeight="1">
      <c r="B15" s="43" t="s">
        <v>27</v>
      </c>
      <c r="C15" s="52" t="s">
        <v>258</v>
      </c>
      <c r="D15" s="47">
        <v>25</v>
      </c>
    </row>
    <row r="16" spans="2:4" ht="15" customHeight="1">
      <c r="B16" s="43" t="s">
        <v>29</v>
      </c>
      <c r="C16" s="52" t="s">
        <v>432</v>
      </c>
      <c r="D16" s="47">
        <v>6</v>
      </c>
    </row>
    <row r="17" spans="2:4" ht="16.5" customHeight="1">
      <c r="B17" s="43" t="s">
        <v>31</v>
      </c>
      <c r="C17" s="46" t="s">
        <v>264</v>
      </c>
      <c r="D17" s="47">
        <v>12</v>
      </c>
    </row>
    <row r="18" spans="2:4" ht="16.5" customHeight="1">
      <c r="B18" s="43" t="s">
        <v>33</v>
      </c>
      <c r="C18" s="53" t="s">
        <v>259</v>
      </c>
      <c r="D18" s="47">
        <f>D19+D21+D20</f>
        <v>187</v>
      </c>
    </row>
    <row r="19" spans="2:4" ht="15" customHeight="1">
      <c r="B19" s="43" t="s">
        <v>34</v>
      </c>
      <c r="C19" s="54" t="s">
        <v>260</v>
      </c>
      <c r="D19" s="47">
        <v>11</v>
      </c>
    </row>
    <row r="20" spans="2:4" ht="15" customHeight="1">
      <c r="B20" s="43" t="s">
        <v>36</v>
      </c>
      <c r="C20" s="54" t="s">
        <v>393</v>
      </c>
      <c r="D20" s="141"/>
    </row>
    <row r="21" spans="2:4" ht="15" customHeight="1">
      <c r="B21" s="43" t="s">
        <v>38</v>
      </c>
      <c r="C21" s="56" t="s">
        <v>261</v>
      </c>
      <c r="D21" s="47">
        <v>176</v>
      </c>
    </row>
    <row r="22" spans="2:4" ht="17.25" customHeight="1">
      <c r="B22" s="148" t="s">
        <v>40</v>
      </c>
      <c r="C22" s="150" t="s">
        <v>262</v>
      </c>
      <c r="D22" s="313">
        <f>D23</f>
        <v>26</v>
      </c>
    </row>
    <row r="23" spans="2:4" ht="32.25" customHeight="1">
      <c r="B23" s="55" t="s">
        <v>42</v>
      </c>
      <c r="C23" s="46" t="s">
        <v>263</v>
      </c>
      <c r="D23" s="47">
        <v>26</v>
      </c>
    </row>
    <row r="24" spans="2:4" ht="18" customHeight="1">
      <c r="B24" s="148" t="s">
        <v>44</v>
      </c>
      <c r="C24" s="149" t="s">
        <v>401</v>
      </c>
      <c r="D24" s="314">
        <f>D25+D26+D27</f>
        <v>134.8</v>
      </c>
    </row>
    <row r="25" spans="2:4" ht="15" customHeight="1">
      <c r="B25" s="43" t="s">
        <v>47</v>
      </c>
      <c r="C25" s="46" t="s">
        <v>151</v>
      </c>
      <c r="D25" s="47">
        <v>15.3</v>
      </c>
    </row>
    <row r="26" spans="2:4" ht="15.75" customHeight="1">
      <c r="B26" s="43" t="s">
        <v>50</v>
      </c>
      <c r="C26" s="46" t="s">
        <v>265</v>
      </c>
      <c r="D26" s="47">
        <v>59.5</v>
      </c>
    </row>
    <row r="27" spans="2:4" ht="15.75" customHeight="1">
      <c r="B27" s="43" t="s">
        <v>55</v>
      </c>
      <c r="C27" s="46" t="s">
        <v>266</v>
      </c>
      <c r="D27" s="47">
        <v>60</v>
      </c>
    </row>
    <row r="28" spans="2:4" ht="17.25" customHeight="1">
      <c r="B28" s="148" t="s">
        <v>59</v>
      </c>
      <c r="C28" s="44" t="s">
        <v>516</v>
      </c>
      <c r="D28" s="141">
        <v>129.1</v>
      </c>
    </row>
    <row r="29" spans="2:4" ht="15.75" customHeight="1">
      <c r="B29" s="148" t="s">
        <v>63</v>
      </c>
      <c r="C29" s="150" t="s">
        <v>268</v>
      </c>
      <c r="D29" s="24">
        <v>10</v>
      </c>
    </row>
    <row r="30" spans="2:4" ht="15.75">
      <c r="B30" s="148" t="s">
        <v>65</v>
      </c>
      <c r="C30" s="315" t="s">
        <v>433</v>
      </c>
      <c r="D30" s="49">
        <f>D8+D11+D14+D22+D24+D29+D28</f>
        <v>4692.900000000001</v>
      </c>
    </row>
    <row r="31" spans="2:4" ht="15" customHeight="1">
      <c r="B31" s="43" t="s">
        <v>67</v>
      </c>
      <c r="C31" s="153" t="s">
        <v>576</v>
      </c>
      <c r="D31" s="316">
        <f>D32+D56+D70</f>
        <v>3502.131</v>
      </c>
    </row>
    <row r="32" spans="2:4" ht="16.5" customHeight="1">
      <c r="B32" s="148" t="s">
        <v>267</v>
      </c>
      <c r="C32" s="57" t="s">
        <v>443</v>
      </c>
      <c r="D32" s="317">
        <f>D33+D34</f>
        <v>2388.212</v>
      </c>
    </row>
    <row r="33" spans="2:4" ht="14.25" customHeight="1">
      <c r="B33" s="43" t="s">
        <v>397</v>
      </c>
      <c r="C33" s="58" t="s">
        <v>272</v>
      </c>
      <c r="D33" s="141">
        <v>1632.5</v>
      </c>
    </row>
    <row r="34" spans="2:4" ht="15.75" customHeight="1">
      <c r="B34" s="43" t="s">
        <v>398</v>
      </c>
      <c r="C34" s="58" t="s">
        <v>274</v>
      </c>
      <c r="D34" s="170">
        <f>D35+D36+D37+D38+D39+D40+D41+D42+D43+D44+D45+D46+D47+D48+D49+D50+D51+D52+D53+D54+D55</f>
        <v>755.7120000000001</v>
      </c>
    </row>
    <row r="35" spans="2:4" ht="14.25" customHeight="1">
      <c r="B35" s="43" t="s">
        <v>399</v>
      </c>
      <c r="C35" s="58" t="s">
        <v>276</v>
      </c>
      <c r="D35" s="141">
        <v>164.2</v>
      </c>
    </row>
    <row r="36" spans="2:4" ht="17.25" customHeight="1">
      <c r="B36" s="43" t="s">
        <v>400</v>
      </c>
      <c r="C36" s="58" t="s">
        <v>278</v>
      </c>
      <c r="D36" s="141">
        <v>38.9</v>
      </c>
    </row>
    <row r="37" spans="2:4" ht="18" customHeight="1">
      <c r="B37" s="43" t="s">
        <v>316</v>
      </c>
      <c r="C37" s="58" t="s">
        <v>279</v>
      </c>
      <c r="D37" s="141">
        <v>43.1</v>
      </c>
    </row>
    <row r="38" spans="2:4" ht="14.25" customHeight="1">
      <c r="B38" s="43" t="s">
        <v>269</v>
      </c>
      <c r="C38" s="58" t="s">
        <v>281</v>
      </c>
      <c r="D38" s="47">
        <v>133</v>
      </c>
    </row>
    <row r="39" spans="2:4" ht="14.25" customHeight="1">
      <c r="B39" s="43" t="s">
        <v>270</v>
      </c>
      <c r="C39" s="58" t="s">
        <v>283</v>
      </c>
      <c r="D39" s="141">
        <v>166.8</v>
      </c>
    </row>
    <row r="40" spans="2:4" ht="14.25" customHeight="1">
      <c r="B40" s="43" t="s">
        <v>271</v>
      </c>
      <c r="C40" s="54" t="s">
        <v>559</v>
      </c>
      <c r="D40" s="141">
        <v>14.5</v>
      </c>
    </row>
    <row r="41" spans="2:4" ht="31.5" customHeight="1">
      <c r="B41" s="43" t="s">
        <v>273</v>
      </c>
      <c r="C41" s="108" t="s">
        <v>402</v>
      </c>
      <c r="D41" s="141">
        <v>0.2</v>
      </c>
    </row>
    <row r="42" spans="2:4" ht="20.25" customHeight="1">
      <c r="B42" s="43" t="s">
        <v>275</v>
      </c>
      <c r="C42" s="54" t="s">
        <v>285</v>
      </c>
      <c r="D42" s="141">
        <v>0.1</v>
      </c>
    </row>
    <row r="43" spans="2:4" ht="16.5" customHeight="1">
      <c r="B43" s="43" t="s">
        <v>277</v>
      </c>
      <c r="C43" s="54" t="s">
        <v>287</v>
      </c>
      <c r="D43" s="141">
        <v>17.2</v>
      </c>
    </row>
    <row r="44" spans="2:4" ht="16.5" customHeight="1">
      <c r="B44" s="43" t="s">
        <v>280</v>
      </c>
      <c r="C44" s="54" t="s">
        <v>289</v>
      </c>
      <c r="D44" s="157">
        <v>15.3</v>
      </c>
    </row>
    <row r="45" spans="2:4" ht="20.25" customHeight="1">
      <c r="B45" s="43" t="s">
        <v>282</v>
      </c>
      <c r="C45" s="54" t="s">
        <v>291</v>
      </c>
      <c r="D45" s="157">
        <v>103.9</v>
      </c>
    </row>
    <row r="46" spans="2:4" ht="33.75" customHeight="1">
      <c r="B46" s="43" t="s">
        <v>284</v>
      </c>
      <c r="C46" s="54" t="s">
        <v>293</v>
      </c>
      <c r="D46" s="141">
        <v>0.364</v>
      </c>
    </row>
    <row r="47" spans="2:4" ht="19.5" customHeight="1">
      <c r="B47" s="43" t="s">
        <v>286</v>
      </c>
      <c r="C47" s="54" t="s">
        <v>295</v>
      </c>
      <c r="D47" s="141">
        <v>7.7</v>
      </c>
    </row>
    <row r="48" spans="2:4" ht="19.5" customHeight="1">
      <c r="B48" s="43" t="s">
        <v>288</v>
      </c>
      <c r="C48" s="54" t="s">
        <v>297</v>
      </c>
      <c r="D48" s="141">
        <v>6.9</v>
      </c>
    </row>
    <row r="49" spans="2:4" ht="19.5" customHeight="1">
      <c r="B49" s="43" t="s">
        <v>290</v>
      </c>
      <c r="C49" s="54" t="s">
        <v>299</v>
      </c>
      <c r="D49" s="141">
        <v>6.2</v>
      </c>
    </row>
    <row r="50" spans="2:4" ht="19.5" customHeight="1">
      <c r="B50" s="43" t="s">
        <v>317</v>
      </c>
      <c r="C50" s="54" t="s">
        <v>301</v>
      </c>
      <c r="D50" s="47">
        <v>1.7</v>
      </c>
    </row>
    <row r="51" spans="2:4" ht="19.5" customHeight="1">
      <c r="B51" s="43" t="s">
        <v>292</v>
      </c>
      <c r="C51" s="54" t="s">
        <v>303</v>
      </c>
      <c r="D51" s="141">
        <v>3.6</v>
      </c>
    </row>
    <row r="52" spans="2:4" ht="19.5" customHeight="1">
      <c r="B52" s="55" t="s">
        <v>294</v>
      </c>
      <c r="C52" s="54" t="s">
        <v>360</v>
      </c>
      <c r="D52" s="141">
        <v>0.5</v>
      </c>
    </row>
    <row r="53" spans="2:4" ht="18" customHeight="1">
      <c r="B53" s="43" t="s">
        <v>296</v>
      </c>
      <c r="C53" s="54" t="s">
        <v>395</v>
      </c>
      <c r="D53" s="224">
        <v>19.4</v>
      </c>
    </row>
    <row r="54" spans="2:4" ht="19.5" customHeight="1">
      <c r="B54" s="43" t="s">
        <v>298</v>
      </c>
      <c r="C54" s="54" t="s">
        <v>396</v>
      </c>
      <c r="D54" s="225">
        <v>11.8</v>
      </c>
    </row>
    <row r="55" spans="2:4" ht="15.75" customHeight="1">
      <c r="B55" s="145" t="s">
        <v>377</v>
      </c>
      <c r="C55" s="54" t="s">
        <v>434</v>
      </c>
      <c r="D55" s="226">
        <v>0.348</v>
      </c>
    </row>
    <row r="56" spans="2:4" s="59" customFormat="1" ht="20.25" customHeight="1">
      <c r="B56" s="60" t="s">
        <v>548</v>
      </c>
      <c r="C56" s="319" t="s">
        <v>447</v>
      </c>
      <c r="D56" s="174">
        <f>D57+D58+D59+D60+D61+D62+D63+D64+D65+D66+D67+D68+D69</f>
        <v>779.7189999999999</v>
      </c>
    </row>
    <row r="57" spans="2:4" s="59" customFormat="1" ht="18.75" customHeight="1">
      <c r="B57" s="60" t="s">
        <v>517</v>
      </c>
      <c r="C57" s="53" t="s">
        <v>435</v>
      </c>
      <c r="D57" s="318">
        <v>28.014</v>
      </c>
    </row>
    <row r="58" spans="2:4" s="59" customFormat="1" ht="28.5" customHeight="1">
      <c r="B58" s="60" t="s">
        <v>518</v>
      </c>
      <c r="C58" s="321" t="s">
        <v>440</v>
      </c>
      <c r="D58" s="61">
        <v>12</v>
      </c>
    </row>
    <row r="59" spans="2:4" s="59" customFormat="1" ht="18" customHeight="1">
      <c r="B59" s="60" t="s">
        <v>519</v>
      </c>
      <c r="C59" s="54" t="s">
        <v>550</v>
      </c>
      <c r="D59" s="61">
        <v>36.1</v>
      </c>
    </row>
    <row r="60" spans="2:4" s="59" customFormat="1" ht="33" customHeight="1">
      <c r="B60" s="60" t="s">
        <v>520</v>
      </c>
      <c r="C60" s="54" t="s">
        <v>511</v>
      </c>
      <c r="D60" s="227">
        <v>151.6</v>
      </c>
    </row>
    <row r="61" spans="2:4" s="3" customFormat="1" ht="35.25" customHeight="1">
      <c r="B61" s="60" t="s">
        <v>521</v>
      </c>
      <c r="C61" s="54" t="s">
        <v>445</v>
      </c>
      <c r="D61" s="61">
        <v>25.2</v>
      </c>
    </row>
    <row r="62" spans="2:4" s="59" customFormat="1" ht="18.75" customHeight="1">
      <c r="B62" s="60" t="s">
        <v>522</v>
      </c>
      <c r="C62" s="54" t="s">
        <v>561</v>
      </c>
      <c r="D62" s="334">
        <v>2.541</v>
      </c>
    </row>
    <row r="63" spans="2:4" s="59" customFormat="1" ht="18.75" customHeight="1">
      <c r="B63" s="60" t="s">
        <v>523</v>
      </c>
      <c r="C63" s="54" t="s">
        <v>546</v>
      </c>
      <c r="D63" s="61">
        <v>17.4</v>
      </c>
    </row>
    <row r="64" spans="2:4" s="59" customFormat="1" ht="33.75" customHeight="1">
      <c r="B64" s="60" t="s">
        <v>524</v>
      </c>
      <c r="C64" s="54" t="s">
        <v>461</v>
      </c>
      <c r="D64" s="61">
        <v>74.5</v>
      </c>
    </row>
    <row r="65" spans="2:4" s="59" customFormat="1" ht="33" customHeight="1">
      <c r="B65" s="60" t="s">
        <v>525</v>
      </c>
      <c r="C65" s="54" t="s">
        <v>527</v>
      </c>
      <c r="D65" s="61">
        <v>97.9</v>
      </c>
    </row>
    <row r="66" spans="2:4" s="59" customFormat="1" ht="32.25" customHeight="1">
      <c r="B66" s="60" t="s">
        <v>526</v>
      </c>
      <c r="C66" s="342" t="s">
        <v>562</v>
      </c>
      <c r="D66" s="334">
        <v>101.295</v>
      </c>
    </row>
    <row r="67" spans="2:4" s="59" customFormat="1" ht="32.25" customHeight="1">
      <c r="B67" s="60" t="s">
        <v>528</v>
      </c>
      <c r="C67" s="54" t="s">
        <v>462</v>
      </c>
      <c r="D67" s="61">
        <v>25</v>
      </c>
    </row>
    <row r="68" spans="2:4" s="59" customFormat="1" ht="32.25" customHeight="1">
      <c r="B68" s="60" t="s">
        <v>563</v>
      </c>
      <c r="C68" s="342" t="s">
        <v>560</v>
      </c>
      <c r="D68" s="334">
        <v>113.967</v>
      </c>
    </row>
    <row r="69" spans="2:4" s="59" customFormat="1" ht="32.25" customHeight="1">
      <c r="B69" s="60" t="s">
        <v>564</v>
      </c>
      <c r="C69" s="335" t="s">
        <v>565</v>
      </c>
      <c r="D69" s="334">
        <v>94.202</v>
      </c>
    </row>
    <row r="70" spans="2:4" s="59" customFormat="1" ht="20.25" customHeight="1">
      <c r="B70" s="345" t="s">
        <v>300</v>
      </c>
      <c r="C70" s="346" t="s">
        <v>574</v>
      </c>
      <c r="D70" s="344">
        <f>D71</f>
        <v>334.2</v>
      </c>
    </row>
    <row r="71" spans="2:4" s="59" customFormat="1" ht="30.75" customHeight="1">
      <c r="B71" s="60" t="s">
        <v>573</v>
      </c>
      <c r="C71" s="343" t="s">
        <v>575</v>
      </c>
      <c r="D71" s="61">
        <v>334.2</v>
      </c>
    </row>
    <row r="72" spans="2:4" s="59" customFormat="1" ht="21.75" customHeight="1">
      <c r="B72" s="43" t="s">
        <v>302</v>
      </c>
      <c r="C72" s="320" t="s">
        <v>444</v>
      </c>
      <c r="D72" s="165">
        <f>D30+D31</f>
        <v>8195.031</v>
      </c>
    </row>
    <row r="73" spans="2:4" s="59" customFormat="1" ht="18" customHeight="1">
      <c r="B73" s="43" t="s">
        <v>566</v>
      </c>
      <c r="C73" s="150" t="s">
        <v>549</v>
      </c>
      <c r="D73" s="165">
        <f>D74+D75+D76+D77+D78+D79</f>
        <v>253.869</v>
      </c>
    </row>
    <row r="74" spans="2:4" s="59" customFormat="1" ht="15.75" customHeight="1">
      <c r="B74" s="43" t="s">
        <v>577</v>
      </c>
      <c r="C74" s="54" t="s">
        <v>436</v>
      </c>
      <c r="D74" s="141">
        <v>17.38</v>
      </c>
    </row>
    <row r="75" spans="2:4" s="59" customFormat="1" ht="18" customHeight="1">
      <c r="B75" s="43" t="s">
        <v>578</v>
      </c>
      <c r="C75" s="54" t="s">
        <v>437</v>
      </c>
      <c r="D75" s="141">
        <v>183.348</v>
      </c>
    </row>
    <row r="76" spans="2:4" s="59" customFormat="1" ht="16.5" customHeight="1">
      <c r="B76" s="43" t="s">
        <v>579</v>
      </c>
      <c r="C76" s="54" t="s">
        <v>446</v>
      </c>
      <c r="D76" s="141">
        <v>21.147</v>
      </c>
    </row>
    <row r="77" spans="2:4" s="59" customFormat="1" ht="16.5" customHeight="1">
      <c r="B77" s="43" t="s">
        <v>580</v>
      </c>
      <c r="C77" s="54" t="s">
        <v>438</v>
      </c>
      <c r="D77" s="141">
        <v>3.15</v>
      </c>
    </row>
    <row r="78" spans="2:4" s="59" customFormat="1" ht="17.25" customHeight="1">
      <c r="B78" s="43" t="s">
        <v>581</v>
      </c>
      <c r="C78" s="54" t="s">
        <v>439</v>
      </c>
      <c r="D78" s="141">
        <v>27.447</v>
      </c>
    </row>
    <row r="79" spans="2:4" s="59" customFormat="1" ht="30" customHeight="1">
      <c r="B79" s="43" t="s">
        <v>582</v>
      </c>
      <c r="C79" s="54" t="s">
        <v>551</v>
      </c>
      <c r="D79" s="141">
        <v>1.397</v>
      </c>
    </row>
    <row r="80" spans="2:4" s="59" customFormat="1" ht="15.75" customHeight="1">
      <c r="B80" s="43" t="s">
        <v>567</v>
      </c>
      <c r="C80" s="158" t="s">
        <v>0</v>
      </c>
      <c r="D80" s="165">
        <f>D72+D73</f>
        <v>8448.900000000001</v>
      </c>
    </row>
    <row r="81" spans="2:4" s="59" customFormat="1" ht="15.75" customHeight="1">
      <c r="B81" s="148" t="s">
        <v>569</v>
      </c>
      <c r="C81" s="158" t="s">
        <v>568</v>
      </c>
      <c r="D81" s="24">
        <v>260</v>
      </c>
    </row>
    <row r="82" spans="2:4" ht="15.75">
      <c r="B82" s="347" t="s">
        <v>583</v>
      </c>
      <c r="C82" s="150" t="s">
        <v>570</v>
      </c>
      <c r="D82" s="339">
        <f>D80+D81</f>
        <v>8708.900000000001</v>
      </c>
    </row>
    <row r="83" spans="2:4" ht="15.75">
      <c r="B83" s="39"/>
      <c r="C83" s="142"/>
      <c r="D83" s="228"/>
    </row>
    <row r="84" spans="3:4" ht="15.75">
      <c r="C84" s="144"/>
      <c r="D84" s="228"/>
    </row>
    <row r="85" spans="3:4" ht="15.75">
      <c r="C85" s="143"/>
      <c r="D85" s="228"/>
    </row>
    <row r="86" spans="3:4" ht="15.75">
      <c r="C86" s="143"/>
      <c r="D86" s="228"/>
    </row>
    <row r="87" spans="3:4" ht="15.75">
      <c r="C87" s="143"/>
      <c r="D87" s="228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42.14062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9" t="s">
        <v>228</v>
      </c>
    </row>
    <row r="2" spans="6:8" ht="12.75">
      <c r="F2" s="409" t="s">
        <v>603</v>
      </c>
      <c r="G2" s="409"/>
      <c r="H2" s="409"/>
    </row>
    <row r="3" ht="14.25" customHeight="1">
      <c r="F3" s="180" t="s">
        <v>411</v>
      </c>
    </row>
    <row r="4" spans="6:8" ht="12.75">
      <c r="F4" s="409" t="s">
        <v>494</v>
      </c>
      <c r="G4" s="409"/>
      <c r="H4" s="409"/>
    </row>
    <row r="5" ht="10.5" customHeight="1"/>
    <row r="6" spans="1:8" ht="12.75">
      <c r="A6" s="469" t="s">
        <v>529</v>
      </c>
      <c r="B6" s="469"/>
      <c r="C6" s="469"/>
      <c r="D6" s="469"/>
      <c r="E6" s="469"/>
      <c r="F6" s="469"/>
      <c r="G6" s="469"/>
      <c r="H6" s="469"/>
    </row>
    <row r="7" spans="2:8" ht="12.75">
      <c r="B7" s="220"/>
      <c r="C7" s="469" t="s">
        <v>495</v>
      </c>
      <c r="D7" s="469"/>
      <c r="E7" s="469"/>
      <c r="F7" s="469"/>
      <c r="G7" s="469"/>
      <c r="H7" s="469"/>
    </row>
    <row r="8" spans="2:8" ht="13.5" customHeight="1">
      <c r="B8" s="181"/>
      <c r="C8" s="182"/>
      <c r="D8" s="182"/>
      <c r="E8" s="182"/>
      <c r="F8" s="182"/>
      <c r="G8" s="470" t="s">
        <v>412</v>
      </c>
      <c r="H8" s="470"/>
    </row>
    <row r="9" spans="2:8" ht="12.75" customHeight="1">
      <c r="B9" s="425" t="s">
        <v>364</v>
      </c>
      <c r="C9" s="471" t="s">
        <v>496</v>
      </c>
      <c r="D9" s="425" t="s">
        <v>497</v>
      </c>
      <c r="E9" s="474" t="s">
        <v>0</v>
      </c>
      <c r="F9" s="424" t="s">
        <v>9</v>
      </c>
      <c r="G9" s="424"/>
      <c r="H9" s="424"/>
    </row>
    <row r="10" spans="2:8" ht="12.75" customHeight="1">
      <c r="B10" s="465"/>
      <c r="C10" s="472"/>
      <c r="D10" s="465"/>
      <c r="E10" s="475"/>
      <c r="F10" s="424" t="s">
        <v>10</v>
      </c>
      <c r="G10" s="421"/>
      <c r="H10" s="425" t="s">
        <v>11</v>
      </c>
    </row>
    <row r="11" spans="2:8" ht="12.75" customHeight="1">
      <c r="B11" s="465"/>
      <c r="C11" s="472"/>
      <c r="D11" s="465"/>
      <c r="E11" s="475"/>
      <c r="F11" s="477" t="s">
        <v>12</v>
      </c>
      <c r="G11" s="66" t="s">
        <v>463</v>
      </c>
      <c r="H11" s="465"/>
    </row>
    <row r="12" spans="2:8" ht="12.75" customHeight="1">
      <c r="B12" s="426"/>
      <c r="C12" s="473"/>
      <c r="D12" s="426"/>
      <c r="E12" s="476"/>
      <c r="F12" s="478"/>
      <c r="G12" s="183" t="s">
        <v>464</v>
      </c>
      <c r="H12" s="426"/>
    </row>
    <row r="13" spans="2:9" ht="28.5" customHeight="1">
      <c r="B13" s="11" t="s">
        <v>13</v>
      </c>
      <c r="C13" s="184" t="s">
        <v>105</v>
      </c>
      <c r="D13" s="88" t="s">
        <v>138</v>
      </c>
      <c r="E13" s="20"/>
      <c r="F13" s="20"/>
      <c r="G13" s="185"/>
      <c r="H13" s="20"/>
      <c r="I13" s="186"/>
    </row>
    <row r="14" spans="2:8" ht="12.75">
      <c r="B14" s="12" t="s">
        <v>14</v>
      </c>
      <c r="C14" s="187" t="s">
        <v>1</v>
      </c>
      <c r="D14" s="5"/>
      <c r="E14" s="9">
        <f aca="true" t="shared" si="0" ref="E14:E19">F14+H14</f>
        <v>8.8</v>
      </c>
      <c r="F14" s="9">
        <v>8.8</v>
      </c>
      <c r="G14" s="9"/>
      <c r="H14" s="188"/>
    </row>
    <row r="15" spans="2:10" ht="12.75">
      <c r="B15" s="12" t="s">
        <v>15</v>
      </c>
      <c r="C15" s="189" t="s">
        <v>51</v>
      </c>
      <c r="D15" s="88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189" t="s">
        <v>56</v>
      </c>
      <c r="D16" s="88"/>
      <c r="E16" s="9">
        <f t="shared" si="0"/>
        <v>0.9</v>
      </c>
      <c r="F16" s="9">
        <v>0.9</v>
      </c>
      <c r="G16" s="20"/>
      <c r="H16" s="20"/>
      <c r="J16" s="2"/>
    </row>
    <row r="17" spans="2:10" ht="12.75">
      <c r="B17" s="12" t="s">
        <v>17</v>
      </c>
      <c r="C17" s="187" t="s">
        <v>60</v>
      </c>
      <c r="D17" s="88"/>
      <c r="E17" s="9">
        <f t="shared" si="0"/>
        <v>5.8</v>
      </c>
      <c r="F17" s="9">
        <v>5.8</v>
      </c>
      <c r="G17" s="20"/>
      <c r="H17" s="20"/>
      <c r="J17" s="2"/>
    </row>
    <row r="18" spans="2:10" ht="12.75">
      <c r="B18" s="12" t="s">
        <v>71</v>
      </c>
      <c r="C18" s="187" t="s">
        <v>7</v>
      </c>
      <c r="D18" s="88"/>
      <c r="E18" s="9">
        <f t="shared" si="0"/>
        <v>0.3</v>
      </c>
      <c r="F18" s="9">
        <v>0.3</v>
      </c>
      <c r="G18" s="20"/>
      <c r="H18" s="20"/>
      <c r="J18" s="2"/>
    </row>
    <row r="19" spans="2:10" ht="12.75">
      <c r="B19" s="12" t="s">
        <v>132</v>
      </c>
      <c r="C19" s="187" t="s">
        <v>8</v>
      </c>
      <c r="D19" s="88"/>
      <c r="E19" s="9">
        <f t="shared" si="0"/>
        <v>0.6</v>
      </c>
      <c r="F19" s="9">
        <v>0.6</v>
      </c>
      <c r="G19" s="20"/>
      <c r="H19" s="9"/>
      <c r="J19" s="2"/>
    </row>
    <row r="20" spans="2:10" ht="13.5">
      <c r="B20" s="12" t="s">
        <v>143</v>
      </c>
      <c r="C20" s="190" t="s">
        <v>553</v>
      </c>
      <c r="D20" s="6"/>
      <c r="E20" s="191">
        <f>F20+H20</f>
        <v>7.699999999999999</v>
      </c>
      <c r="F20" s="191">
        <f>F15+F16+F17+F18+F19</f>
        <v>7.699999999999999</v>
      </c>
      <c r="G20" s="191">
        <f>G15+G16+G17+G18+G19</f>
        <v>0</v>
      </c>
      <c r="H20" s="191">
        <f>H15+H16+H17+H18+H19</f>
        <v>0</v>
      </c>
      <c r="J20" s="2"/>
    </row>
    <row r="21" spans="2:10" ht="26.25" customHeight="1">
      <c r="B21" s="11"/>
      <c r="C21" s="192" t="s">
        <v>554</v>
      </c>
      <c r="D21" s="6"/>
      <c r="E21" s="20">
        <f>E14+E20</f>
        <v>16.5</v>
      </c>
      <c r="F21" s="20">
        <f>F14+F20</f>
        <v>16.5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3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89" t="s">
        <v>448</v>
      </c>
      <c r="D23" s="88"/>
      <c r="E23" s="9">
        <f>F23+H23</f>
        <v>46</v>
      </c>
      <c r="F23" s="9">
        <v>45.3</v>
      </c>
      <c r="G23" s="9"/>
      <c r="H23" s="9">
        <v>0.7</v>
      </c>
      <c r="J23" s="2"/>
    </row>
    <row r="24" spans="2:10" ht="15.75" customHeight="1">
      <c r="B24" s="12" t="s">
        <v>499</v>
      </c>
      <c r="C24" s="189" t="s">
        <v>250</v>
      </c>
      <c r="D24" s="6"/>
      <c r="E24" s="9">
        <f>F24+H24</f>
        <v>12</v>
      </c>
      <c r="F24" s="9">
        <v>9.5</v>
      </c>
      <c r="G24" s="20"/>
      <c r="H24" s="9">
        <v>2.5</v>
      </c>
      <c r="J24" s="2"/>
    </row>
    <row r="25" spans="2:10" ht="12.75">
      <c r="B25" s="12" t="s">
        <v>500</v>
      </c>
      <c r="C25" s="189" t="s">
        <v>501</v>
      </c>
      <c r="D25" s="88"/>
      <c r="E25" s="9">
        <f>F25+H25</f>
        <v>40</v>
      </c>
      <c r="F25" s="9">
        <v>40</v>
      </c>
      <c r="G25" s="9"/>
      <c r="H25" s="9"/>
      <c r="J25" s="2"/>
    </row>
    <row r="26" spans="2:10" ht="13.5" customHeight="1">
      <c r="B26" s="12" t="s">
        <v>502</v>
      </c>
      <c r="C26" s="189" t="s">
        <v>552</v>
      </c>
      <c r="D26" s="6"/>
      <c r="E26" s="9">
        <f>F26+H26</f>
        <v>7</v>
      </c>
      <c r="F26" s="9">
        <v>7</v>
      </c>
      <c r="G26" s="20"/>
      <c r="H26" s="9"/>
      <c r="J26" s="2"/>
    </row>
    <row r="27" spans="2:8" ht="12.75">
      <c r="B27" s="12" t="s">
        <v>503</v>
      </c>
      <c r="C27" s="189" t="s">
        <v>5</v>
      </c>
      <c r="D27" s="88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195" t="s">
        <v>504</v>
      </c>
      <c r="D28" s="6"/>
      <c r="E28" s="20">
        <f>E25+E26+E27</f>
        <v>50</v>
      </c>
      <c r="F28" s="20">
        <f>F25+F26+F27</f>
        <v>50</v>
      </c>
      <c r="G28" s="20">
        <f>G25+G26+G27</f>
        <v>0</v>
      </c>
      <c r="H28" s="20">
        <f>H25+H26+H27</f>
        <v>0</v>
      </c>
    </row>
    <row r="29" spans="2:8" ht="25.5">
      <c r="B29" s="12" t="s">
        <v>505</v>
      </c>
      <c r="C29" s="194" t="s">
        <v>357</v>
      </c>
      <c r="D29" s="88"/>
      <c r="E29" s="9">
        <f>F29+H29</f>
        <v>0.5</v>
      </c>
      <c r="F29" s="9">
        <v>0.5</v>
      </c>
      <c r="G29" s="9"/>
      <c r="H29" s="9"/>
    </row>
    <row r="30" spans="2:8" ht="12.75">
      <c r="B30" s="12" t="s">
        <v>506</v>
      </c>
      <c r="C30" s="189" t="s">
        <v>6</v>
      </c>
      <c r="D30" s="6"/>
      <c r="E30" s="9">
        <f>F30+H30</f>
        <v>4.8</v>
      </c>
      <c r="F30" s="9">
        <v>3</v>
      </c>
      <c r="G30" s="20"/>
      <c r="H30" s="20">
        <v>1.8</v>
      </c>
    </row>
    <row r="31" spans="2:8" ht="12.75">
      <c r="B31" s="196" t="s">
        <v>507</v>
      </c>
      <c r="C31" s="189" t="s">
        <v>45</v>
      </c>
      <c r="D31" s="88"/>
      <c r="E31" s="9">
        <f>F31+H31</f>
        <v>3</v>
      </c>
      <c r="F31" s="9">
        <v>3</v>
      </c>
      <c r="G31" s="9"/>
      <c r="H31" s="9"/>
    </row>
    <row r="32" spans="2:8" ht="12.75">
      <c r="B32" s="12"/>
      <c r="C32" s="197" t="s">
        <v>555</v>
      </c>
      <c r="D32" s="7"/>
      <c r="E32" s="20">
        <f>E29+E30+E31+E28+E24+E23</f>
        <v>116.3</v>
      </c>
      <c r="F32" s="20">
        <f>F29+F30+F31+F28+F24+F23</f>
        <v>111.3</v>
      </c>
      <c r="G32" s="20">
        <f>G29+G30+G31+G28+G24+G23</f>
        <v>0</v>
      </c>
      <c r="H32" s="20">
        <f>H29+H30+H31+H28+H24+H23</f>
        <v>5</v>
      </c>
    </row>
    <row r="33" spans="2:8" ht="25.5">
      <c r="B33" s="11" t="s">
        <v>20</v>
      </c>
      <c r="C33" s="192" t="s">
        <v>556</v>
      </c>
      <c r="D33" s="88" t="s">
        <v>136</v>
      </c>
      <c r="E33" s="9">
        <f>E34</f>
        <v>2</v>
      </c>
      <c r="F33" s="9">
        <f>F34</f>
        <v>2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7" t="s">
        <v>110</v>
      </c>
      <c r="D34" s="88"/>
      <c r="E34" s="21">
        <f>F34+H34</f>
        <v>2</v>
      </c>
      <c r="F34" s="9">
        <v>2</v>
      </c>
      <c r="G34" s="9"/>
      <c r="H34" s="9"/>
    </row>
    <row r="35" spans="2:8" ht="11.25" customHeight="1">
      <c r="B35" s="11"/>
      <c r="C35" s="198" t="s">
        <v>129</v>
      </c>
      <c r="D35" s="7"/>
      <c r="E35" s="20">
        <f>E21+E32+E34</f>
        <v>134.8</v>
      </c>
      <c r="F35" s="20">
        <f>F21+F32+F34</f>
        <v>129.8</v>
      </c>
      <c r="G35" s="20">
        <f>G21+G32+G34</f>
        <v>0</v>
      </c>
      <c r="H35" s="20">
        <f>H21+H32+H34</f>
        <v>5</v>
      </c>
    </row>
    <row r="36" spans="2:10" s="34" customFormat="1" ht="12.75">
      <c r="B36" s="199"/>
      <c r="C36" s="81"/>
      <c r="D36" s="81"/>
      <c r="E36" s="78"/>
      <c r="F36" s="78"/>
      <c r="G36" s="78"/>
      <c r="H36" s="78"/>
      <c r="J36" s="105"/>
    </row>
  </sheetData>
  <sheetProtection/>
  <mergeCells count="13"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2" customWidth="1"/>
    <col min="2" max="2" width="5.421875" style="2" customWidth="1"/>
    <col min="3" max="3" width="36.421875" style="2" customWidth="1"/>
    <col min="4" max="4" width="7.8515625" style="2" customWidth="1"/>
    <col min="5" max="5" width="6.8515625" style="2" customWidth="1"/>
    <col min="6" max="6" width="7.281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179" t="s">
        <v>228</v>
      </c>
    </row>
    <row r="2" spans="6:8" ht="12.75">
      <c r="F2" s="409" t="s">
        <v>603</v>
      </c>
      <c r="G2" s="409"/>
      <c r="H2" s="409"/>
    </row>
    <row r="3" ht="14.25" customHeight="1">
      <c r="F3" s="180" t="s">
        <v>411</v>
      </c>
    </row>
    <row r="4" spans="6:8" ht="12.75">
      <c r="F4" s="409" t="s">
        <v>547</v>
      </c>
      <c r="G4" s="409"/>
      <c r="H4" s="409"/>
    </row>
    <row r="5" ht="10.5" customHeight="1"/>
    <row r="6" spans="1:8" ht="12.75">
      <c r="A6" s="469" t="s">
        <v>530</v>
      </c>
      <c r="B6" s="469"/>
      <c r="C6" s="469"/>
      <c r="D6" s="469"/>
      <c r="E6" s="469"/>
      <c r="F6" s="469"/>
      <c r="G6" s="469"/>
      <c r="H6" s="469"/>
    </row>
    <row r="7" spans="2:8" ht="12.75">
      <c r="B7" s="233"/>
      <c r="C7" s="469" t="s">
        <v>495</v>
      </c>
      <c r="D7" s="469"/>
      <c r="E7" s="469"/>
      <c r="F7" s="469"/>
      <c r="G7" s="469"/>
      <c r="H7" s="469"/>
    </row>
    <row r="8" spans="2:8" ht="13.5" customHeight="1">
      <c r="B8" s="181"/>
      <c r="C8" s="182"/>
      <c r="D8" s="182"/>
      <c r="E8" s="182"/>
      <c r="F8" s="182"/>
      <c r="G8" s="470" t="s">
        <v>412</v>
      </c>
      <c r="H8" s="470"/>
    </row>
    <row r="9" spans="2:8" ht="12.75" customHeight="1">
      <c r="B9" s="425" t="s">
        <v>364</v>
      </c>
      <c r="C9" s="471" t="s">
        <v>496</v>
      </c>
      <c r="D9" s="425" t="s">
        <v>497</v>
      </c>
      <c r="E9" s="474" t="s">
        <v>0</v>
      </c>
      <c r="F9" s="424" t="s">
        <v>9</v>
      </c>
      <c r="G9" s="424"/>
      <c r="H9" s="424"/>
    </row>
    <row r="10" spans="2:8" ht="12.75" customHeight="1">
      <c r="B10" s="465"/>
      <c r="C10" s="472"/>
      <c r="D10" s="465"/>
      <c r="E10" s="475"/>
      <c r="F10" s="424" t="s">
        <v>10</v>
      </c>
      <c r="G10" s="421"/>
      <c r="H10" s="425" t="s">
        <v>11</v>
      </c>
    </row>
    <row r="11" spans="2:8" ht="12.75" customHeight="1">
      <c r="B11" s="465"/>
      <c r="C11" s="472"/>
      <c r="D11" s="465"/>
      <c r="E11" s="475"/>
      <c r="F11" s="477" t="s">
        <v>12</v>
      </c>
      <c r="G11" s="66" t="s">
        <v>463</v>
      </c>
      <c r="H11" s="465"/>
    </row>
    <row r="12" spans="2:8" ht="12.75" customHeight="1">
      <c r="B12" s="426"/>
      <c r="C12" s="473"/>
      <c r="D12" s="426"/>
      <c r="E12" s="476"/>
      <c r="F12" s="478"/>
      <c r="G12" s="183" t="s">
        <v>464</v>
      </c>
      <c r="H12" s="426"/>
    </row>
    <row r="13" spans="2:9" ht="37.5" customHeight="1">
      <c r="B13" s="11" t="s">
        <v>13</v>
      </c>
      <c r="C13" s="184" t="s">
        <v>105</v>
      </c>
      <c r="D13" s="88" t="s">
        <v>138</v>
      </c>
      <c r="E13" s="20"/>
      <c r="F13" s="20"/>
      <c r="G13" s="185"/>
      <c r="H13" s="20"/>
      <c r="I13" s="186"/>
    </row>
    <row r="14" spans="2:8" ht="12.75">
      <c r="B14" s="12" t="s">
        <v>14</v>
      </c>
      <c r="C14" s="187" t="s">
        <v>1</v>
      </c>
      <c r="D14" s="5"/>
      <c r="E14" s="163">
        <f aca="true" t="shared" si="0" ref="E14:E19">F14+H14</f>
        <v>2.651</v>
      </c>
      <c r="F14" s="163">
        <v>2.651</v>
      </c>
      <c r="G14" s="9"/>
      <c r="H14" s="188"/>
    </row>
    <row r="15" spans="2:10" ht="12.75">
      <c r="B15" s="12" t="s">
        <v>15</v>
      </c>
      <c r="C15" s="189" t="s">
        <v>51</v>
      </c>
      <c r="D15" s="88"/>
      <c r="E15" s="9">
        <f t="shared" si="0"/>
        <v>0</v>
      </c>
      <c r="F15" s="9"/>
      <c r="G15" s="20"/>
      <c r="H15" s="20"/>
      <c r="J15" s="2"/>
    </row>
    <row r="16" spans="2:10" ht="12.75">
      <c r="B16" s="12" t="s">
        <v>16</v>
      </c>
      <c r="C16" s="189" t="s">
        <v>56</v>
      </c>
      <c r="D16" s="88"/>
      <c r="E16" s="9">
        <f t="shared" si="0"/>
        <v>0</v>
      </c>
      <c r="F16" s="9"/>
      <c r="G16" s="20"/>
      <c r="H16" s="20"/>
      <c r="J16" s="2"/>
    </row>
    <row r="17" spans="2:10" ht="12.75">
      <c r="B17" s="12" t="s">
        <v>17</v>
      </c>
      <c r="C17" s="187" t="s">
        <v>60</v>
      </c>
      <c r="D17" s="88"/>
      <c r="E17" s="9">
        <f t="shared" si="0"/>
        <v>0</v>
      </c>
      <c r="F17" s="9"/>
      <c r="G17" s="20"/>
      <c r="H17" s="20"/>
      <c r="J17" s="2"/>
    </row>
    <row r="18" spans="2:10" ht="12.75">
      <c r="B18" s="12" t="s">
        <v>71</v>
      </c>
      <c r="C18" s="187" t="s">
        <v>7</v>
      </c>
      <c r="D18" s="88"/>
      <c r="E18" s="206">
        <f t="shared" si="0"/>
        <v>0.08</v>
      </c>
      <c r="F18" s="206">
        <v>0.08</v>
      </c>
      <c r="G18" s="20"/>
      <c r="H18" s="20"/>
      <c r="J18" s="2"/>
    </row>
    <row r="19" spans="2:10" ht="12.75">
      <c r="B19" s="12" t="s">
        <v>132</v>
      </c>
      <c r="C19" s="187" t="s">
        <v>8</v>
      </c>
      <c r="D19" s="88"/>
      <c r="E19" s="163">
        <f t="shared" si="0"/>
        <v>0.027</v>
      </c>
      <c r="F19" s="163">
        <v>0.027</v>
      </c>
      <c r="G19" s="20"/>
      <c r="H19" s="9"/>
      <c r="J19" s="2"/>
    </row>
    <row r="20" spans="2:10" ht="13.5">
      <c r="B20" s="12" t="s">
        <v>143</v>
      </c>
      <c r="C20" s="190" t="s">
        <v>557</v>
      </c>
      <c r="D20" s="6"/>
      <c r="E20" s="234">
        <f>F20+H20</f>
        <v>0.107</v>
      </c>
      <c r="F20" s="237">
        <f>F15+F16+F17+F18+F19</f>
        <v>0.107</v>
      </c>
      <c r="G20" s="191">
        <f>G15+G16+G17+G18+G19</f>
        <v>0</v>
      </c>
      <c r="H20" s="191">
        <f>H15+H16+H17+H18+H19</f>
        <v>0</v>
      </c>
      <c r="J20" s="2"/>
    </row>
    <row r="21" spans="2:10" ht="38.25" customHeight="1">
      <c r="B21" s="11"/>
      <c r="C21" s="192" t="s">
        <v>558</v>
      </c>
      <c r="D21" s="6"/>
      <c r="E21" s="166">
        <f>E14+E20</f>
        <v>2.758</v>
      </c>
      <c r="F21" s="166">
        <f>F14+F20</f>
        <v>2.758</v>
      </c>
      <c r="G21" s="20">
        <f>G14+G20</f>
        <v>0</v>
      </c>
      <c r="H21" s="20">
        <f>H14+H20</f>
        <v>0</v>
      </c>
      <c r="J21" s="2"/>
    </row>
    <row r="22" spans="2:10" ht="12.75">
      <c r="B22" s="11" t="s">
        <v>18</v>
      </c>
      <c r="C22" s="193" t="s">
        <v>102</v>
      </c>
      <c r="D22" s="88" t="s">
        <v>134</v>
      </c>
      <c r="E22" s="20"/>
      <c r="F22" s="20"/>
      <c r="G22" s="20"/>
      <c r="H22" s="20"/>
      <c r="J22" s="2"/>
    </row>
    <row r="23" spans="2:10" ht="12.75">
      <c r="B23" s="12" t="s">
        <v>19</v>
      </c>
      <c r="C23" s="189" t="s">
        <v>498</v>
      </c>
      <c r="D23" s="88"/>
      <c r="E23" s="163">
        <f>F23+H23</f>
        <v>0.143</v>
      </c>
      <c r="F23" s="163">
        <v>0.143</v>
      </c>
      <c r="G23" s="9"/>
      <c r="H23" s="9"/>
      <c r="J23" s="2"/>
    </row>
    <row r="24" spans="2:10" ht="15.75" customHeight="1">
      <c r="B24" s="12" t="s">
        <v>499</v>
      </c>
      <c r="C24" s="189" t="s">
        <v>250</v>
      </c>
      <c r="D24" s="6"/>
      <c r="E24" s="163">
        <f>F24+H24</f>
        <v>0.788</v>
      </c>
      <c r="F24" s="163">
        <v>0.788</v>
      </c>
      <c r="G24" s="20"/>
      <c r="H24" s="9"/>
      <c r="J24" s="2"/>
    </row>
    <row r="25" spans="2:10" ht="12.75">
      <c r="B25" s="12" t="s">
        <v>500</v>
      </c>
      <c r="C25" s="189" t="s">
        <v>501</v>
      </c>
      <c r="D25" s="88"/>
      <c r="E25" s="9">
        <f>F25+H25</f>
        <v>0</v>
      </c>
      <c r="F25" s="9"/>
      <c r="G25" s="9"/>
      <c r="H25" s="9"/>
      <c r="J25" s="2"/>
    </row>
    <row r="26" spans="2:10" ht="13.5" customHeight="1">
      <c r="B26" s="12" t="s">
        <v>502</v>
      </c>
      <c r="C26" s="189" t="s">
        <v>552</v>
      </c>
      <c r="D26" s="6"/>
      <c r="E26" s="9">
        <f>F26+H26</f>
        <v>0</v>
      </c>
      <c r="F26" s="9"/>
      <c r="G26" s="20"/>
      <c r="H26" s="9"/>
      <c r="J26" s="2"/>
    </row>
    <row r="27" spans="2:8" ht="12.75">
      <c r="B27" s="12" t="s">
        <v>503</v>
      </c>
      <c r="C27" s="189" t="s">
        <v>5</v>
      </c>
      <c r="D27" s="88"/>
      <c r="E27" s="163">
        <f>F27+H27</f>
        <v>0.039</v>
      </c>
      <c r="F27" s="163">
        <v>0.039</v>
      </c>
      <c r="G27" s="9"/>
      <c r="H27" s="9"/>
    </row>
    <row r="28" spans="2:8" ht="14.25" customHeight="1">
      <c r="B28" s="11"/>
      <c r="C28" s="195" t="s">
        <v>504</v>
      </c>
      <c r="D28" s="6"/>
      <c r="E28" s="20">
        <f>E25+E26+E27</f>
        <v>0.039</v>
      </c>
      <c r="F28" s="20">
        <f>F25+F26+F27</f>
        <v>0.039</v>
      </c>
      <c r="G28" s="20">
        <f>G25+G26+G27</f>
        <v>0</v>
      </c>
      <c r="H28" s="20">
        <f>H25+H26+H27</f>
        <v>0</v>
      </c>
    </row>
    <row r="29" spans="2:8" ht="12.75">
      <c r="B29" s="12" t="s">
        <v>505</v>
      </c>
      <c r="C29" s="189" t="s">
        <v>6</v>
      </c>
      <c r="D29" s="88"/>
      <c r="E29" s="9">
        <f>F29+H29</f>
        <v>0</v>
      </c>
      <c r="F29" s="9"/>
      <c r="G29" s="9"/>
      <c r="H29" s="9"/>
    </row>
    <row r="30" spans="2:8" ht="12.75">
      <c r="B30" s="12" t="s">
        <v>506</v>
      </c>
      <c r="C30" s="189" t="s">
        <v>45</v>
      </c>
      <c r="D30" s="6"/>
      <c r="E30" s="9">
        <f>F30+H30</f>
        <v>0</v>
      </c>
      <c r="F30" s="9"/>
      <c r="G30" s="20"/>
      <c r="H30" s="20"/>
    </row>
    <row r="31" spans="2:8" ht="25.5">
      <c r="B31" s="196" t="s">
        <v>507</v>
      </c>
      <c r="C31" s="194" t="s">
        <v>357</v>
      </c>
      <c r="D31" s="88"/>
      <c r="E31" s="9">
        <f>F31+H31</f>
        <v>0</v>
      </c>
      <c r="F31" s="9"/>
      <c r="G31" s="9"/>
      <c r="H31" s="9"/>
    </row>
    <row r="32" spans="2:8" ht="12.75">
      <c r="B32" s="12"/>
      <c r="C32" s="197" t="s">
        <v>555</v>
      </c>
      <c r="D32" s="7"/>
      <c r="E32" s="166">
        <f>E29+E30+E31+E28+E24+E23</f>
        <v>0.9700000000000001</v>
      </c>
      <c r="F32" s="166">
        <f>F29+F30+F31+F28+F24+F23</f>
        <v>0.9700000000000001</v>
      </c>
      <c r="G32" s="166">
        <f>G29+G30+G31+G28+G24+G23</f>
        <v>0</v>
      </c>
      <c r="H32" s="166">
        <f>H29+H30+H31+H28+H24+H23</f>
        <v>0</v>
      </c>
    </row>
    <row r="33" spans="2:8" ht="25.5">
      <c r="B33" s="11" t="s">
        <v>20</v>
      </c>
      <c r="C33" s="192" t="s">
        <v>556</v>
      </c>
      <c r="D33" s="88" t="s">
        <v>136</v>
      </c>
      <c r="E33" s="163">
        <f>E34</f>
        <v>0.376</v>
      </c>
      <c r="F33" s="163">
        <f>F34</f>
        <v>0.376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177" t="s">
        <v>110</v>
      </c>
      <c r="D34" s="88"/>
      <c r="E34" s="162">
        <f>F34+H34</f>
        <v>0.376</v>
      </c>
      <c r="F34" s="163">
        <v>0.376</v>
      </c>
      <c r="G34" s="9"/>
      <c r="H34" s="9"/>
    </row>
    <row r="35" spans="2:8" ht="11.25" customHeight="1">
      <c r="B35" s="11"/>
      <c r="C35" s="193" t="s">
        <v>129</v>
      </c>
      <c r="D35" s="7"/>
      <c r="E35" s="166">
        <f>E21+E32+E34</f>
        <v>4.104</v>
      </c>
      <c r="F35" s="166">
        <f>F21+F32+F34</f>
        <v>4.104</v>
      </c>
      <c r="G35" s="166">
        <f>G21+G32+G34</f>
        <v>0</v>
      </c>
      <c r="H35" s="166">
        <f>H21+H32+H34</f>
        <v>0</v>
      </c>
    </row>
    <row r="36" spans="2:10" s="34" customFormat="1" ht="12.75">
      <c r="B36" s="199"/>
      <c r="C36" s="81"/>
      <c r="D36" s="81"/>
      <c r="E36" s="78"/>
      <c r="F36" s="78"/>
      <c r="G36" s="78"/>
      <c r="H36" s="78"/>
      <c r="J36" s="105"/>
    </row>
    <row r="38" spans="3:5" ht="12.75">
      <c r="C38" s="34"/>
      <c r="D38" s="34"/>
      <c r="E38" s="34"/>
    </row>
    <row r="39" spans="3:5" ht="12.75">
      <c r="C39" s="34"/>
      <c r="D39" s="34"/>
      <c r="E39" s="34"/>
    </row>
    <row r="40" spans="3:5" ht="12.75">
      <c r="C40" s="34"/>
      <c r="D40" s="34"/>
      <c r="E40" s="34"/>
    </row>
    <row r="41" spans="3:5" ht="12.75">
      <c r="C41" s="34"/>
      <c r="D41" s="34"/>
      <c r="E41" s="34"/>
    </row>
    <row r="42" spans="3:5" ht="12.75">
      <c r="C42" s="34"/>
      <c r="D42" s="34"/>
      <c r="E42" s="78"/>
    </row>
    <row r="43" spans="3:5" ht="12.75">
      <c r="C43" s="34"/>
      <c r="D43" s="34"/>
      <c r="E43" s="78"/>
    </row>
    <row r="44" spans="3:5" ht="12.75">
      <c r="C44" s="34"/>
      <c r="D44" s="34"/>
      <c r="E44" s="34"/>
    </row>
    <row r="45" spans="3:5" ht="12.75">
      <c r="C45" s="34"/>
      <c r="D45" s="34"/>
      <c r="E45" s="78"/>
    </row>
  </sheetData>
  <sheetProtection/>
  <mergeCells count="13">
    <mergeCell ref="F2:H2"/>
    <mergeCell ref="F4:H4"/>
    <mergeCell ref="A6:H6"/>
    <mergeCell ref="C7:H7"/>
    <mergeCell ref="G8:H8"/>
    <mergeCell ref="B9:B12"/>
    <mergeCell ref="C9:C12"/>
    <mergeCell ref="D9:D12"/>
    <mergeCell ref="E9:E12"/>
    <mergeCell ref="F9:H9"/>
    <mergeCell ref="F10:G10"/>
    <mergeCell ref="H10:H12"/>
    <mergeCell ref="F11:F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207" customWidth="1"/>
    <col min="6" max="7" width="10.140625" style="0" customWidth="1"/>
  </cols>
  <sheetData>
    <row r="1" spans="1:7" ht="15.75">
      <c r="A1" s="219"/>
      <c r="E1" s="408" t="s">
        <v>571</v>
      </c>
      <c r="F1" s="408"/>
      <c r="G1" s="408"/>
    </row>
    <row r="2" spans="5:7" ht="12.75">
      <c r="E2" s="409" t="s">
        <v>603</v>
      </c>
      <c r="F2" s="409"/>
      <c r="G2" s="409"/>
    </row>
    <row r="3" spans="2:7" ht="15.75">
      <c r="B3" s="219"/>
      <c r="C3" s="348"/>
      <c r="D3" s="348"/>
      <c r="E3" s="410" t="s">
        <v>403</v>
      </c>
      <c r="F3" s="410"/>
      <c r="G3" s="410"/>
    </row>
    <row r="4" spans="2:6" ht="15.75">
      <c r="B4" s="219"/>
      <c r="E4" s="411" t="s">
        <v>584</v>
      </c>
      <c r="F4" s="411"/>
    </row>
    <row r="5" ht="15.75">
      <c r="B5" s="219"/>
    </row>
    <row r="6" spans="1:7" ht="15.75">
      <c r="A6" s="349"/>
      <c r="C6" s="412" t="s">
        <v>585</v>
      </c>
      <c r="D6" s="412"/>
      <c r="E6" s="412"/>
      <c r="F6" s="412"/>
      <c r="G6" s="412"/>
    </row>
    <row r="7" spans="1:7" ht="15.75">
      <c r="A7" s="219"/>
      <c r="B7" s="412" t="s">
        <v>586</v>
      </c>
      <c r="C7" s="412"/>
      <c r="D7" s="412"/>
      <c r="E7" s="412"/>
      <c r="F7" s="412"/>
      <c r="G7" s="412"/>
    </row>
    <row r="8" spans="1:11" ht="15.75">
      <c r="A8" s="350"/>
      <c r="C8" s="413" t="s">
        <v>587</v>
      </c>
      <c r="D8" s="413"/>
      <c r="E8" s="413"/>
      <c r="F8" s="413"/>
      <c r="G8" s="413"/>
      <c r="H8" s="413"/>
      <c r="I8" s="413"/>
      <c r="J8" s="413"/>
      <c r="K8" s="413"/>
    </row>
    <row r="9" spans="2:7" ht="15.75">
      <c r="B9" s="351"/>
      <c r="F9" s="414" t="s">
        <v>510</v>
      </c>
      <c r="G9" s="414"/>
    </row>
    <row r="10" spans="2:7" ht="30.75" customHeight="1">
      <c r="B10" s="415" t="s">
        <v>588</v>
      </c>
      <c r="C10" s="416" t="s">
        <v>589</v>
      </c>
      <c r="D10" s="417" t="s">
        <v>0</v>
      </c>
      <c r="E10" s="420" t="s">
        <v>590</v>
      </c>
      <c r="F10" s="416" t="s">
        <v>591</v>
      </c>
      <c r="G10" s="416" t="s">
        <v>151</v>
      </c>
    </row>
    <row r="11" spans="2:7" ht="17.25" customHeight="1">
      <c r="B11" s="415"/>
      <c r="C11" s="416"/>
      <c r="D11" s="418"/>
      <c r="E11" s="420"/>
      <c r="F11" s="416"/>
      <c r="G11" s="416"/>
    </row>
    <row r="12" spans="2:7" ht="18.75" customHeight="1">
      <c r="B12" s="415"/>
      <c r="C12" s="416"/>
      <c r="D12" s="418"/>
      <c r="E12" s="420"/>
      <c r="F12" s="416"/>
      <c r="G12" s="416"/>
    </row>
    <row r="13" spans="2:7" ht="21" customHeight="1">
      <c r="B13" s="415"/>
      <c r="C13" s="416"/>
      <c r="D13" s="419"/>
      <c r="E13" s="420"/>
      <c r="F13" s="416"/>
      <c r="G13" s="416"/>
    </row>
    <row r="14" spans="2:7" ht="21" customHeight="1">
      <c r="B14" s="352" t="s">
        <v>13</v>
      </c>
      <c r="C14" s="353" t="s">
        <v>592</v>
      </c>
      <c r="D14" s="354">
        <f>E14+F14+G14</f>
        <v>50</v>
      </c>
      <c r="E14" s="355">
        <f>E15+E16+E17</f>
        <v>48</v>
      </c>
      <c r="F14" s="355">
        <f>F15+F16+F17</f>
        <v>2</v>
      </c>
      <c r="G14" s="355">
        <f>G15+G16+G17</f>
        <v>0</v>
      </c>
    </row>
    <row r="15" spans="2:7" ht="21" customHeight="1">
      <c r="B15" s="356" t="s">
        <v>14</v>
      </c>
      <c r="C15" s="357" t="s">
        <v>501</v>
      </c>
      <c r="D15" s="358">
        <f>E15+F15+G15</f>
        <v>40</v>
      </c>
      <c r="E15" s="358">
        <v>40</v>
      </c>
      <c r="F15" s="358"/>
      <c r="G15" s="358"/>
    </row>
    <row r="16" spans="2:7" ht="21" customHeight="1">
      <c r="B16" s="356" t="s">
        <v>15</v>
      </c>
      <c r="C16" s="357" t="s">
        <v>552</v>
      </c>
      <c r="D16" s="358">
        <f aca="true" t="shared" si="0" ref="D16:D31">E16+F16+G16</f>
        <v>7</v>
      </c>
      <c r="E16" s="359">
        <v>5</v>
      </c>
      <c r="F16" s="359">
        <v>2</v>
      </c>
      <c r="G16" s="359"/>
    </row>
    <row r="17" spans="2:7" ht="20.25" customHeight="1">
      <c r="B17" s="360" t="s">
        <v>16</v>
      </c>
      <c r="C17" s="357" t="s">
        <v>5</v>
      </c>
      <c r="D17" s="358">
        <f t="shared" si="0"/>
        <v>3</v>
      </c>
      <c r="E17" s="359">
        <v>3</v>
      </c>
      <c r="F17" s="361"/>
      <c r="G17" s="361"/>
    </row>
    <row r="18" spans="2:7" ht="29.25" customHeight="1">
      <c r="B18" s="360" t="s">
        <v>18</v>
      </c>
      <c r="C18" s="362" t="s">
        <v>250</v>
      </c>
      <c r="D18" s="355">
        <f t="shared" si="0"/>
        <v>12</v>
      </c>
      <c r="E18" s="363"/>
      <c r="F18" s="358">
        <v>12</v>
      </c>
      <c r="G18" s="361"/>
    </row>
    <row r="19" spans="2:7" ht="20.25" customHeight="1">
      <c r="B19" s="360" t="s">
        <v>20</v>
      </c>
      <c r="C19" s="364" t="s">
        <v>448</v>
      </c>
      <c r="D19" s="355">
        <f t="shared" si="0"/>
        <v>46</v>
      </c>
      <c r="E19" s="358"/>
      <c r="F19" s="358">
        <v>46</v>
      </c>
      <c r="G19" s="358"/>
    </row>
    <row r="20" spans="2:7" ht="20.25" customHeight="1">
      <c r="B20" s="360" t="s">
        <v>22</v>
      </c>
      <c r="C20" s="364" t="s">
        <v>1</v>
      </c>
      <c r="D20" s="355">
        <f t="shared" si="0"/>
        <v>8.8</v>
      </c>
      <c r="E20" s="358"/>
      <c r="F20" s="358"/>
      <c r="G20" s="358">
        <v>8.8</v>
      </c>
    </row>
    <row r="21" spans="2:7" ht="20.25" customHeight="1">
      <c r="B21" s="365" t="s">
        <v>25</v>
      </c>
      <c r="C21" s="366" t="s">
        <v>593</v>
      </c>
      <c r="D21" s="355">
        <f>D22+D23+D24+D25+D26</f>
        <v>7.699999999999999</v>
      </c>
      <c r="E21" s="355">
        <f>E22+E23+E24+E25+E26</f>
        <v>1.2</v>
      </c>
      <c r="F21" s="355">
        <f>F22+F23+F24+F25+F26</f>
        <v>0</v>
      </c>
      <c r="G21" s="355">
        <f>G22+G23+G24+G25+G26</f>
        <v>6.499999999999999</v>
      </c>
    </row>
    <row r="22" spans="2:7" ht="17.25" customHeight="1">
      <c r="B22" s="367" t="s">
        <v>26</v>
      </c>
      <c r="C22" s="229" t="s">
        <v>51</v>
      </c>
      <c r="D22" s="358">
        <f t="shared" si="0"/>
        <v>0.1</v>
      </c>
      <c r="E22" s="358"/>
      <c r="F22" s="358"/>
      <c r="G22" s="358">
        <v>0.1</v>
      </c>
    </row>
    <row r="23" spans="2:7" ht="18" customHeight="1">
      <c r="B23" s="367" t="s">
        <v>594</v>
      </c>
      <c r="C23" s="229" t="s">
        <v>56</v>
      </c>
      <c r="D23" s="358">
        <f t="shared" si="0"/>
        <v>0.9</v>
      </c>
      <c r="E23" s="358"/>
      <c r="F23" s="358"/>
      <c r="G23" s="358">
        <v>0.9</v>
      </c>
    </row>
    <row r="24" spans="2:7" ht="18" customHeight="1">
      <c r="B24" s="367" t="s">
        <v>595</v>
      </c>
      <c r="C24" s="357" t="s">
        <v>60</v>
      </c>
      <c r="D24" s="358">
        <f t="shared" si="0"/>
        <v>5.8</v>
      </c>
      <c r="E24" s="358">
        <v>1.2</v>
      </c>
      <c r="F24" s="358"/>
      <c r="G24" s="358">
        <v>4.6</v>
      </c>
    </row>
    <row r="25" spans="2:7" ht="17.25" customHeight="1">
      <c r="B25" s="352" t="s">
        <v>596</v>
      </c>
      <c r="C25" s="368" t="s">
        <v>7</v>
      </c>
      <c r="D25" s="358">
        <f t="shared" si="0"/>
        <v>0.3</v>
      </c>
      <c r="E25" s="358"/>
      <c r="F25" s="358"/>
      <c r="G25" s="358">
        <v>0.3</v>
      </c>
    </row>
    <row r="26" spans="2:7" ht="17.25" customHeight="1">
      <c r="B26" s="356" t="s">
        <v>597</v>
      </c>
      <c r="C26" s="229" t="s">
        <v>8</v>
      </c>
      <c r="D26" s="358">
        <f t="shared" si="0"/>
        <v>0.6</v>
      </c>
      <c r="E26" s="358"/>
      <c r="F26" s="358"/>
      <c r="G26" s="358">
        <v>0.6</v>
      </c>
    </row>
    <row r="27" spans="2:7" ht="17.25" customHeight="1">
      <c r="B27" s="356" t="s">
        <v>27</v>
      </c>
      <c r="C27" s="364" t="s">
        <v>598</v>
      </c>
      <c r="D27" s="354">
        <f>D28+D29+D30+D31</f>
        <v>10.3</v>
      </c>
      <c r="E27" s="355">
        <f>E28+E29+E30+E31</f>
        <v>10.3</v>
      </c>
      <c r="F27" s="355">
        <f>F28+F29+F30+F31</f>
        <v>0</v>
      </c>
      <c r="G27" s="355">
        <f>G28+G29+G30+G31</f>
        <v>0</v>
      </c>
    </row>
    <row r="28" spans="2:7" ht="33" customHeight="1">
      <c r="B28" s="360" t="s">
        <v>28</v>
      </c>
      <c r="C28" s="229" t="s">
        <v>357</v>
      </c>
      <c r="D28" s="358">
        <f t="shared" si="0"/>
        <v>0.5</v>
      </c>
      <c r="E28" s="359">
        <v>0.5</v>
      </c>
      <c r="F28" s="361"/>
      <c r="G28" s="361"/>
    </row>
    <row r="29" spans="2:7" ht="34.5" customHeight="1">
      <c r="B29" s="360" t="s">
        <v>599</v>
      </c>
      <c r="C29" s="357" t="s">
        <v>6</v>
      </c>
      <c r="D29" s="358">
        <f t="shared" si="0"/>
        <v>4.8</v>
      </c>
      <c r="E29" s="358">
        <v>4.8</v>
      </c>
      <c r="F29" s="369"/>
      <c r="G29" s="369"/>
    </row>
    <row r="30" spans="2:7" ht="18" customHeight="1">
      <c r="B30" s="360" t="s">
        <v>600</v>
      </c>
      <c r="C30" s="229" t="s">
        <v>145</v>
      </c>
      <c r="D30" s="358">
        <f t="shared" si="0"/>
        <v>3</v>
      </c>
      <c r="E30" s="370">
        <v>3</v>
      </c>
      <c r="F30" s="369"/>
      <c r="G30" s="369"/>
    </row>
    <row r="31" spans="2:7" ht="18" customHeight="1">
      <c r="B31" s="360" t="s">
        <v>601</v>
      </c>
      <c r="C31" s="368" t="s">
        <v>110</v>
      </c>
      <c r="D31" s="358">
        <f t="shared" si="0"/>
        <v>2</v>
      </c>
      <c r="E31" s="363">
        <v>2</v>
      </c>
      <c r="F31" s="369"/>
      <c r="G31" s="369"/>
    </row>
    <row r="32" spans="2:7" ht="18.75" customHeight="1">
      <c r="B32" s="360" t="s">
        <v>29</v>
      </c>
      <c r="C32" s="371" t="s">
        <v>602</v>
      </c>
      <c r="D32" s="372">
        <f>D14+D18+D19+D21+D27+D20</f>
        <v>134.8</v>
      </c>
      <c r="E32" s="372">
        <f>E14+E18+E19+E21+E27+E20</f>
        <v>59.5</v>
      </c>
      <c r="F32" s="372">
        <f>F14+F18+F19+F21+F27+F20</f>
        <v>60</v>
      </c>
      <c r="G32" s="372">
        <f>G14+G18+G19+G21+G27+G20</f>
        <v>15.3</v>
      </c>
    </row>
    <row r="33" spans="2:7" ht="20.25" customHeight="1">
      <c r="B33" s="373"/>
      <c r="C33" s="374"/>
      <c r="D33" s="374"/>
      <c r="E33" s="375"/>
      <c r="F33" s="376"/>
      <c r="G33" s="376"/>
    </row>
    <row r="34" spans="2:7" ht="20.25" customHeight="1">
      <c r="B34" s="373"/>
      <c r="C34" s="377"/>
      <c r="D34" s="377"/>
      <c r="E34" s="378"/>
      <c r="F34" s="376"/>
      <c r="G34" s="376"/>
    </row>
    <row r="35" spans="2:7" ht="20.25" customHeight="1">
      <c r="B35" s="373"/>
      <c r="C35" s="377"/>
      <c r="D35" s="377"/>
      <c r="E35" s="379"/>
      <c r="F35" s="376"/>
      <c r="G35" s="376"/>
    </row>
    <row r="36" spans="2:7" ht="19.5" customHeight="1">
      <c r="B36" s="380"/>
      <c r="C36" s="377"/>
      <c r="D36" s="377"/>
      <c r="E36" s="378"/>
      <c r="F36" s="376"/>
      <c r="G36" s="376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11">
      <selection activeCell="H235" sqref="H235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9" t="s">
        <v>442</v>
      </c>
    </row>
    <row r="2" spans="6:8" ht="12.75">
      <c r="F2" s="409" t="s">
        <v>603</v>
      </c>
      <c r="G2" s="409"/>
      <c r="H2" s="409"/>
    </row>
    <row r="3" ht="12.75">
      <c r="F3" s="2" t="s">
        <v>403</v>
      </c>
    </row>
    <row r="4" ht="12.75">
      <c r="F4" s="2" t="s">
        <v>223</v>
      </c>
    </row>
    <row r="5" spans="1:7" ht="12.75">
      <c r="A5" s="427" t="s">
        <v>540</v>
      </c>
      <c r="B5" s="427"/>
      <c r="C5" s="427"/>
      <c r="D5" s="427"/>
      <c r="E5" s="427"/>
      <c r="F5" s="427"/>
      <c r="G5" s="427"/>
    </row>
    <row r="6" spans="1:7" ht="12.75">
      <c r="A6" s="427" t="s">
        <v>167</v>
      </c>
      <c r="B6" s="427"/>
      <c r="C6" s="427"/>
      <c r="D6" s="427"/>
      <c r="E6" s="427"/>
      <c r="F6" s="427"/>
      <c r="G6" s="427"/>
    </row>
    <row r="7" ht="12.75">
      <c r="G7" s="2" t="s">
        <v>413</v>
      </c>
    </row>
    <row r="8" spans="1:7" ht="12.75" customHeight="1">
      <c r="A8" s="421" t="s">
        <v>168</v>
      </c>
      <c r="B8" s="433" t="s">
        <v>169</v>
      </c>
      <c r="C8" s="436" t="s">
        <v>253</v>
      </c>
      <c r="D8" s="421" t="s">
        <v>0</v>
      </c>
      <c r="E8" s="424" t="s">
        <v>9</v>
      </c>
      <c r="F8" s="424"/>
      <c r="G8" s="424"/>
    </row>
    <row r="9" spans="1:7" ht="12.75" customHeight="1">
      <c r="A9" s="422"/>
      <c r="B9" s="434"/>
      <c r="C9" s="436"/>
      <c r="D9" s="422"/>
      <c r="E9" s="424" t="s">
        <v>10</v>
      </c>
      <c r="F9" s="424"/>
      <c r="G9" s="424" t="s">
        <v>11</v>
      </c>
    </row>
    <row r="10" spans="1:7" ht="12.75" customHeight="1">
      <c r="A10" s="423"/>
      <c r="B10" s="434"/>
      <c r="C10" s="436"/>
      <c r="D10" s="422"/>
      <c r="E10" s="421" t="s">
        <v>12</v>
      </c>
      <c r="F10" s="425" t="s">
        <v>224</v>
      </c>
      <c r="G10" s="424"/>
    </row>
    <row r="11" spans="1:7" ht="13.5" customHeight="1">
      <c r="A11" s="251" t="s">
        <v>170</v>
      </c>
      <c r="B11" s="435"/>
      <c r="C11" s="436"/>
      <c r="D11" s="423"/>
      <c r="E11" s="423"/>
      <c r="F11" s="426"/>
      <c r="G11" s="424"/>
    </row>
    <row r="12" spans="1:7" ht="14.25" customHeight="1">
      <c r="A12" s="251">
        <v>1</v>
      </c>
      <c r="B12" s="256">
        <v>2</v>
      </c>
      <c r="C12" s="257">
        <v>3</v>
      </c>
      <c r="D12" s="250">
        <v>4</v>
      </c>
      <c r="E12" s="250">
        <v>5</v>
      </c>
      <c r="F12" s="5">
        <v>6</v>
      </c>
      <c r="G12" s="251">
        <v>7</v>
      </c>
    </row>
    <row r="13" spans="1:8" ht="16.5" customHeight="1">
      <c r="A13" s="258" t="s">
        <v>13</v>
      </c>
      <c r="B13" s="325" t="s">
        <v>1</v>
      </c>
      <c r="C13" s="109"/>
      <c r="D13" s="259">
        <f>D14+D20+D24+D26+D29+D31+D33+D35</f>
        <v>3034.7909999999997</v>
      </c>
      <c r="E13" s="259">
        <f>E14+E20+E24+E26+E29+E31+E33+E35+E18</f>
        <v>1601.039</v>
      </c>
      <c r="F13" s="259">
        <f>F14+F20+F24+F26+F29+F31+F33+F35+F18</f>
        <v>574.1919999999999</v>
      </c>
      <c r="G13" s="259">
        <f>G14+G20+G24+G26+G29+G31+G33+G35+G18</f>
        <v>1433.9520000000002</v>
      </c>
      <c r="H13" s="312"/>
    </row>
    <row r="14" spans="1:7" ht="12.75">
      <c r="A14" s="11" t="s">
        <v>14</v>
      </c>
      <c r="B14" s="178" t="s">
        <v>171</v>
      </c>
      <c r="C14" s="252" t="s">
        <v>134</v>
      </c>
      <c r="D14" s="259">
        <f aca="true" t="shared" si="0" ref="D14:D19">E14+G14</f>
        <v>206.01399999999998</v>
      </c>
      <c r="E14" s="259">
        <f>E15+E16+E17+E18</f>
        <v>204.414</v>
      </c>
      <c r="F14" s="255">
        <f>F15+F16+F17</f>
        <v>85.213</v>
      </c>
      <c r="G14" s="255">
        <f>G15+G16+G17</f>
        <v>1.6</v>
      </c>
    </row>
    <row r="15" spans="1:8" ht="12.75">
      <c r="A15" s="12" t="s">
        <v>172</v>
      </c>
      <c r="B15" s="260" t="s">
        <v>305</v>
      </c>
      <c r="C15" s="248"/>
      <c r="D15" s="259">
        <f t="shared" si="0"/>
        <v>182.814</v>
      </c>
      <c r="E15" s="261">
        <v>181.214</v>
      </c>
      <c r="F15" s="261">
        <v>77.113</v>
      </c>
      <c r="G15" s="262">
        <v>1.6</v>
      </c>
      <c r="H15" s="312"/>
    </row>
    <row r="16" spans="1:7" ht="27" customHeight="1">
      <c r="A16" s="12" t="s">
        <v>173</v>
      </c>
      <c r="B16" s="3" t="s">
        <v>362</v>
      </c>
      <c r="C16" s="249"/>
      <c r="D16" s="255">
        <f t="shared" si="0"/>
        <v>12.2</v>
      </c>
      <c r="E16" s="262">
        <v>12.2</v>
      </c>
      <c r="F16" s="262">
        <v>8.1</v>
      </c>
      <c r="G16" s="262"/>
    </row>
    <row r="17" spans="1:7" ht="12.75">
      <c r="A17" s="12" t="s">
        <v>175</v>
      </c>
      <c r="B17" s="263" t="s">
        <v>361</v>
      </c>
      <c r="C17" s="249"/>
      <c r="D17" s="255">
        <f t="shared" si="0"/>
        <v>10.8</v>
      </c>
      <c r="E17" s="264">
        <v>10.8</v>
      </c>
      <c r="F17" s="264"/>
      <c r="G17" s="264"/>
    </row>
    <row r="18" spans="1:7" ht="29.25" customHeight="1">
      <c r="A18" s="86" t="s">
        <v>15</v>
      </c>
      <c r="B18" s="265" t="s">
        <v>103</v>
      </c>
      <c r="C18" s="430" t="s">
        <v>136</v>
      </c>
      <c r="D18" s="255">
        <f t="shared" si="0"/>
        <v>0.2</v>
      </c>
      <c r="E18" s="266">
        <f>E19</f>
        <v>0.2</v>
      </c>
      <c r="F18" s="266">
        <f>F19</f>
        <v>0</v>
      </c>
      <c r="G18" s="266">
        <f>G19</f>
        <v>0</v>
      </c>
    </row>
    <row r="19" spans="1:7" ht="25.5">
      <c r="A19" s="17" t="s">
        <v>177</v>
      </c>
      <c r="B19" s="267" t="s">
        <v>362</v>
      </c>
      <c r="C19" s="432"/>
      <c r="D19" s="262">
        <f t="shared" si="0"/>
        <v>0.2</v>
      </c>
      <c r="E19" s="264">
        <v>0.2</v>
      </c>
      <c r="F19" s="264"/>
      <c r="G19" s="264"/>
    </row>
    <row r="20" spans="1:7" ht="26.25" customHeight="1">
      <c r="A20" s="11" t="s">
        <v>16</v>
      </c>
      <c r="B20" s="173" t="s">
        <v>176</v>
      </c>
      <c r="C20" s="253" t="s">
        <v>138</v>
      </c>
      <c r="D20" s="259">
        <f>D21+D22+D23</f>
        <v>953.951</v>
      </c>
      <c r="E20" s="259">
        <f>E21+E22+E23</f>
        <v>912.251</v>
      </c>
      <c r="F20" s="259">
        <f>F21+F22+F23</f>
        <v>476.379</v>
      </c>
      <c r="G20" s="255">
        <f>G21+G22+G23</f>
        <v>41.7</v>
      </c>
    </row>
    <row r="21" spans="1:7" ht="12.75">
      <c r="A21" s="12" t="s">
        <v>107</v>
      </c>
      <c r="B21" s="260" t="s">
        <v>305</v>
      </c>
      <c r="C21" s="248"/>
      <c r="D21" s="268">
        <f>E21+G21</f>
        <v>856.236</v>
      </c>
      <c r="E21" s="261">
        <v>814.536</v>
      </c>
      <c r="F21" s="262">
        <v>417.1</v>
      </c>
      <c r="G21" s="262">
        <v>41.7</v>
      </c>
    </row>
    <row r="22" spans="1:7" ht="27" customHeight="1">
      <c r="A22" s="12" t="s">
        <v>407</v>
      </c>
      <c r="B22" s="3" t="s">
        <v>362</v>
      </c>
      <c r="C22" s="249"/>
      <c r="D22" s="268">
        <f>E22+G22</f>
        <v>86.264</v>
      </c>
      <c r="E22" s="261">
        <v>86.264</v>
      </c>
      <c r="F22" s="261">
        <v>59.279</v>
      </c>
      <c r="G22" s="269"/>
    </row>
    <row r="23" spans="1:7" ht="12.75">
      <c r="A23" s="12" t="s">
        <v>408</v>
      </c>
      <c r="B23" s="270" t="s">
        <v>310</v>
      </c>
      <c r="C23" s="250"/>
      <c r="D23" s="268">
        <f>E23+G23</f>
        <v>11.451</v>
      </c>
      <c r="E23" s="261">
        <v>11.451</v>
      </c>
      <c r="F23" s="262"/>
      <c r="G23" s="269"/>
    </row>
    <row r="24" spans="1:7" ht="12.75">
      <c r="A24" s="11" t="s">
        <v>17</v>
      </c>
      <c r="B24" s="271" t="s">
        <v>178</v>
      </c>
      <c r="C24" s="272" t="s">
        <v>137</v>
      </c>
      <c r="D24" s="259">
        <f>D25</f>
        <v>225.84699999999998</v>
      </c>
      <c r="E24" s="259">
        <f>E25</f>
        <v>35.247</v>
      </c>
      <c r="F24" s="255">
        <f>F25</f>
        <v>6</v>
      </c>
      <c r="G24" s="255">
        <f>G25</f>
        <v>190.6</v>
      </c>
    </row>
    <row r="25" spans="1:10" ht="12.75">
      <c r="A25" s="12" t="s">
        <v>179</v>
      </c>
      <c r="B25" s="260" t="s">
        <v>305</v>
      </c>
      <c r="C25" s="251"/>
      <c r="D25" s="261">
        <f>E25+G25</f>
        <v>225.84699999999998</v>
      </c>
      <c r="E25" s="261">
        <v>35.247</v>
      </c>
      <c r="F25" s="262">
        <v>6</v>
      </c>
      <c r="G25" s="262">
        <v>190.6</v>
      </c>
      <c r="J25" s="273"/>
    </row>
    <row r="26" spans="1:7" ht="12.75">
      <c r="A26" s="11" t="s">
        <v>71</v>
      </c>
      <c r="B26" s="178" t="s">
        <v>109</v>
      </c>
      <c r="C26" s="252" t="s">
        <v>139</v>
      </c>
      <c r="D26" s="259">
        <f>D27+D28</f>
        <v>1389.252</v>
      </c>
      <c r="E26" s="255">
        <f>E27+E28</f>
        <v>205.1</v>
      </c>
      <c r="F26" s="255">
        <f>F27+F28</f>
        <v>0.8</v>
      </c>
      <c r="G26" s="259">
        <f>G27+G28</f>
        <v>1184.152</v>
      </c>
    </row>
    <row r="27" spans="1:7" ht="12.75">
      <c r="A27" s="12" t="s">
        <v>112</v>
      </c>
      <c r="B27" s="275" t="s">
        <v>305</v>
      </c>
      <c r="C27" s="252"/>
      <c r="D27" s="268">
        <f aca="true" t="shared" si="1" ref="D27:D36">E27+G27</f>
        <v>1389.252</v>
      </c>
      <c r="E27" s="262">
        <v>205.1</v>
      </c>
      <c r="F27" s="262">
        <v>0.8</v>
      </c>
      <c r="G27" s="261">
        <v>1184.152</v>
      </c>
    </row>
    <row r="28" spans="1:7" ht="27.75" customHeight="1">
      <c r="A28" s="12" t="s">
        <v>409</v>
      </c>
      <c r="B28" s="3" t="s">
        <v>381</v>
      </c>
      <c r="C28" s="272"/>
      <c r="D28" s="268">
        <f t="shared" si="1"/>
        <v>0</v>
      </c>
      <c r="E28" s="261"/>
      <c r="F28" s="261"/>
      <c r="G28" s="261"/>
    </row>
    <row r="29" spans="1:7" ht="25.5">
      <c r="A29" s="11" t="s">
        <v>132</v>
      </c>
      <c r="B29" s="172" t="s">
        <v>184</v>
      </c>
      <c r="C29" s="272" t="s">
        <v>140</v>
      </c>
      <c r="D29" s="255">
        <f t="shared" si="1"/>
        <v>3</v>
      </c>
      <c r="E29" s="255">
        <f>E30</f>
        <v>3</v>
      </c>
      <c r="F29" s="255">
        <f>F30</f>
        <v>0</v>
      </c>
      <c r="G29" s="255">
        <f>G30</f>
        <v>0</v>
      </c>
    </row>
    <row r="30" spans="1:7" ht="12.75">
      <c r="A30" s="12" t="s">
        <v>133</v>
      </c>
      <c r="B30" s="260" t="s">
        <v>305</v>
      </c>
      <c r="C30" s="109"/>
      <c r="D30" s="262">
        <f t="shared" si="1"/>
        <v>3</v>
      </c>
      <c r="E30" s="262">
        <v>3</v>
      </c>
      <c r="F30" s="262"/>
      <c r="G30" s="262"/>
    </row>
    <row r="31" spans="1:7" ht="12.75">
      <c r="A31" s="11" t="s">
        <v>143</v>
      </c>
      <c r="B31" s="193" t="s">
        <v>75</v>
      </c>
      <c r="C31" s="109" t="s">
        <v>135</v>
      </c>
      <c r="D31" s="259">
        <f t="shared" si="1"/>
        <v>63.077</v>
      </c>
      <c r="E31" s="259">
        <f>E32</f>
        <v>48.077</v>
      </c>
      <c r="F31" s="255">
        <f>F32</f>
        <v>5.8</v>
      </c>
      <c r="G31" s="255">
        <f>G32</f>
        <v>15</v>
      </c>
    </row>
    <row r="32" spans="1:7" ht="12.75">
      <c r="A32" s="11" t="s">
        <v>144</v>
      </c>
      <c r="B32" s="260" t="s">
        <v>305</v>
      </c>
      <c r="C32" s="109"/>
      <c r="D32" s="261">
        <f t="shared" si="1"/>
        <v>63.077</v>
      </c>
      <c r="E32" s="261">
        <v>48.077</v>
      </c>
      <c r="F32" s="262">
        <v>5.8</v>
      </c>
      <c r="G32" s="262">
        <v>15</v>
      </c>
    </row>
    <row r="33" spans="1:7" ht="25.5">
      <c r="A33" s="11" t="s">
        <v>150</v>
      </c>
      <c r="B33" s="172" t="s">
        <v>148</v>
      </c>
      <c r="C33" s="109" t="s">
        <v>34</v>
      </c>
      <c r="D33" s="274">
        <f t="shared" si="1"/>
        <v>192.15</v>
      </c>
      <c r="E33" s="274">
        <f>E34</f>
        <v>192.15</v>
      </c>
      <c r="F33" s="262"/>
      <c r="G33" s="262"/>
    </row>
    <row r="34" spans="1:7" ht="12.75">
      <c r="A34" s="11" t="s">
        <v>181</v>
      </c>
      <c r="B34" s="260" t="s">
        <v>305</v>
      </c>
      <c r="C34" s="5"/>
      <c r="D34" s="269">
        <f t="shared" si="1"/>
        <v>192.15</v>
      </c>
      <c r="E34" s="206">
        <v>192.15</v>
      </c>
      <c r="F34" s="9"/>
      <c r="G34" s="9"/>
    </row>
    <row r="35" spans="1:7" ht="12.75">
      <c r="A35" s="11" t="s">
        <v>182</v>
      </c>
      <c r="B35" s="198" t="s">
        <v>149</v>
      </c>
      <c r="C35" s="109" t="s">
        <v>36</v>
      </c>
      <c r="D35" s="255">
        <f t="shared" si="1"/>
        <v>1.5</v>
      </c>
      <c r="E35" s="255">
        <f>E36</f>
        <v>0.6</v>
      </c>
      <c r="F35" s="255">
        <f>F36+H35</f>
        <v>0</v>
      </c>
      <c r="G35" s="255">
        <f>G36+I35</f>
        <v>0.9</v>
      </c>
    </row>
    <row r="36" spans="1:7" ht="12.75">
      <c r="A36" s="11" t="s">
        <v>183</v>
      </c>
      <c r="B36" s="260" t="s">
        <v>305</v>
      </c>
      <c r="C36" s="5"/>
      <c r="D36" s="262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404" t="s">
        <v>221</v>
      </c>
      <c r="C37" s="109"/>
      <c r="D37" s="255">
        <f>D39</f>
        <v>27.5</v>
      </c>
      <c r="E37" s="255">
        <f>E39</f>
        <v>27.5</v>
      </c>
      <c r="F37" s="255">
        <f>F39</f>
        <v>19.9</v>
      </c>
      <c r="G37" s="255">
        <f>G39</f>
        <v>0</v>
      </c>
    </row>
    <row r="38" spans="1:7" ht="25.5">
      <c r="A38" s="11" t="s">
        <v>19</v>
      </c>
      <c r="B38" s="265" t="s">
        <v>176</v>
      </c>
      <c r="C38" s="109" t="s">
        <v>138</v>
      </c>
      <c r="D38" s="255">
        <f>D39</f>
        <v>27.5</v>
      </c>
      <c r="E38" s="255">
        <f>E39</f>
        <v>27.5</v>
      </c>
      <c r="F38" s="255">
        <f>F39</f>
        <v>19.9</v>
      </c>
      <c r="G38" s="255">
        <f>G39</f>
        <v>0</v>
      </c>
    </row>
    <row r="39" spans="1:7" ht="12.75">
      <c r="A39" s="12" t="s">
        <v>94</v>
      </c>
      <c r="B39" s="260" t="s">
        <v>305</v>
      </c>
      <c r="C39" s="251"/>
      <c r="D39" s="262">
        <f>E39+G39</f>
        <v>27.5</v>
      </c>
      <c r="E39" s="262">
        <v>27.5</v>
      </c>
      <c r="F39" s="262">
        <v>19.9</v>
      </c>
      <c r="G39" s="262"/>
    </row>
    <row r="40" spans="1:7" ht="19.5" customHeight="1">
      <c r="A40" s="11" t="s">
        <v>20</v>
      </c>
      <c r="B40" s="404" t="s">
        <v>80</v>
      </c>
      <c r="C40" s="276"/>
      <c r="D40" s="255">
        <f>E40+G40</f>
        <v>687.1</v>
      </c>
      <c r="E40" s="255">
        <f>E42+E43</f>
        <v>687.1</v>
      </c>
      <c r="F40" s="255">
        <f>F42+F43</f>
        <v>29.599999999999998</v>
      </c>
      <c r="G40" s="274">
        <f>G42+G43</f>
        <v>0</v>
      </c>
    </row>
    <row r="41" spans="1:7" ht="25.5">
      <c r="A41" s="11" t="s">
        <v>21</v>
      </c>
      <c r="B41" s="277" t="s">
        <v>103</v>
      </c>
      <c r="C41" s="252" t="s">
        <v>136</v>
      </c>
      <c r="D41" s="274">
        <f>E41+G40</f>
        <v>687.1</v>
      </c>
      <c r="E41" s="274">
        <f>E42+E43</f>
        <v>687.1</v>
      </c>
      <c r="F41" s="255">
        <f>F42+F43</f>
        <v>29.599999999999998</v>
      </c>
      <c r="G41" s="274">
        <f>G42+G43</f>
        <v>0</v>
      </c>
    </row>
    <row r="42" spans="1:7" ht="12.75">
      <c r="A42" s="12" t="s">
        <v>95</v>
      </c>
      <c r="B42" s="260" t="s">
        <v>305</v>
      </c>
      <c r="C42" s="248"/>
      <c r="D42" s="259">
        <f>E42+G41</f>
        <v>418.552</v>
      </c>
      <c r="E42" s="261">
        <v>418.552</v>
      </c>
      <c r="F42" s="262">
        <v>24.4</v>
      </c>
      <c r="G42" s="269"/>
    </row>
    <row r="43" spans="1:7" ht="12.75">
      <c r="A43" s="12" t="s">
        <v>96</v>
      </c>
      <c r="B43" s="180" t="s">
        <v>174</v>
      </c>
      <c r="C43" s="250"/>
      <c r="D43" s="259">
        <f>E43+G42</f>
        <v>268.548</v>
      </c>
      <c r="E43" s="261">
        <v>268.548</v>
      </c>
      <c r="F43" s="262">
        <v>5.2</v>
      </c>
      <c r="G43" s="269"/>
    </row>
    <row r="44" spans="1:7" ht="12.75">
      <c r="A44" s="11" t="s">
        <v>22</v>
      </c>
      <c r="B44" s="404" t="s">
        <v>23</v>
      </c>
      <c r="C44" s="272"/>
      <c r="D44" s="255">
        <f>D45</f>
        <v>138.1</v>
      </c>
      <c r="E44" s="255">
        <f>E45</f>
        <v>138.1</v>
      </c>
      <c r="F44" s="255">
        <f>F45</f>
        <v>38.6</v>
      </c>
      <c r="G44" s="255">
        <f>G45</f>
        <v>0</v>
      </c>
    </row>
    <row r="45" spans="1:7" ht="25.5">
      <c r="A45" s="11" t="s">
        <v>24</v>
      </c>
      <c r="B45" s="172" t="s">
        <v>184</v>
      </c>
      <c r="C45" s="109" t="s">
        <v>140</v>
      </c>
      <c r="D45" s="255">
        <f>D46+D47</f>
        <v>138.1</v>
      </c>
      <c r="E45" s="255">
        <f>E46+E47</f>
        <v>138.1</v>
      </c>
      <c r="F45" s="255">
        <f>F46+F47</f>
        <v>38.6</v>
      </c>
      <c r="G45" s="255">
        <f>G46+G47</f>
        <v>0</v>
      </c>
    </row>
    <row r="46" spans="1:7" ht="12.75">
      <c r="A46" s="12" t="s">
        <v>97</v>
      </c>
      <c r="B46" s="180" t="s">
        <v>174</v>
      </c>
      <c r="C46" s="250"/>
      <c r="D46" s="278">
        <f>E46+G46</f>
        <v>138.1</v>
      </c>
      <c r="E46" s="262">
        <v>138.1</v>
      </c>
      <c r="F46" s="262">
        <v>38.6</v>
      </c>
      <c r="G46" s="262"/>
    </row>
    <row r="47" spans="1:7" ht="25.5">
      <c r="A47" s="12" t="s">
        <v>380</v>
      </c>
      <c r="B47" s="3" t="s">
        <v>381</v>
      </c>
      <c r="C47" s="250"/>
      <c r="D47" s="279">
        <f>E47+G47</f>
        <v>0</v>
      </c>
      <c r="E47" s="269"/>
      <c r="F47" s="262"/>
      <c r="G47" s="269"/>
    </row>
    <row r="48" spans="1:7" ht="12.75">
      <c r="A48" s="11" t="s">
        <v>25</v>
      </c>
      <c r="B48" s="325" t="s">
        <v>448</v>
      </c>
      <c r="C48" s="272"/>
      <c r="D48" s="255">
        <f>D50+D51+D52+D53</f>
        <v>540.2</v>
      </c>
      <c r="E48" s="255">
        <f>E50+E51+E52+E53</f>
        <v>536.1</v>
      </c>
      <c r="F48" s="255">
        <f>F50+F51+F52+F53</f>
        <v>344.4</v>
      </c>
      <c r="G48" s="255">
        <f>G50+G51+G52</f>
        <v>4.1</v>
      </c>
    </row>
    <row r="49" spans="1:7" ht="12.75">
      <c r="A49" s="12" t="s">
        <v>26</v>
      </c>
      <c r="B49" s="178" t="s">
        <v>171</v>
      </c>
      <c r="C49" s="252" t="s">
        <v>134</v>
      </c>
      <c r="D49" s="255">
        <f>E49+G49</f>
        <v>540.2</v>
      </c>
      <c r="E49" s="255">
        <f>E50+E51+E52</f>
        <v>536.1</v>
      </c>
      <c r="F49" s="255">
        <f>F50+F51+F52+F53</f>
        <v>344.4</v>
      </c>
      <c r="G49" s="255">
        <f>G50+G51+G52</f>
        <v>4.1</v>
      </c>
    </row>
    <row r="50" spans="1:7" ht="12.75">
      <c r="A50" s="196" t="s">
        <v>98</v>
      </c>
      <c r="B50" s="260" t="s">
        <v>305</v>
      </c>
      <c r="C50" s="248"/>
      <c r="D50" s="268">
        <f>E50+G50</f>
        <v>310.657</v>
      </c>
      <c r="E50" s="261">
        <v>307.257</v>
      </c>
      <c r="F50" s="262">
        <v>209.2</v>
      </c>
      <c r="G50" s="262">
        <v>3.4</v>
      </c>
    </row>
    <row r="51" spans="1:7" ht="12.75">
      <c r="A51" s="12" t="s">
        <v>185</v>
      </c>
      <c r="B51" s="263" t="s">
        <v>361</v>
      </c>
      <c r="C51" s="249"/>
      <c r="D51" s="278">
        <f>E51+G51</f>
        <v>183.4</v>
      </c>
      <c r="E51" s="262">
        <v>183.4</v>
      </c>
      <c r="F51" s="262">
        <v>135.2</v>
      </c>
      <c r="G51" s="269"/>
    </row>
    <row r="52" spans="1:7" ht="12.75">
      <c r="A52" s="12" t="s">
        <v>186</v>
      </c>
      <c r="B52" s="270" t="s">
        <v>390</v>
      </c>
      <c r="C52" s="250"/>
      <c r="D52" s="268">
        <f>E52+G52</f>
        <v>46.143</v>
      </c>
      <c r="E52" s="261">
        <v>45.443</v>
      </c>
      <c r="F52" s="262"/>
      <c r="G52" s="262">
        <v>0.7</v>
      </c>
    </row>
    <row r="53" spans="1:7" ht="12.75">
      <c r="A53" s="12" t="s">
        <v>410</v>
      </c>
      <c r="B53" s="180" t="s">
        <v>174</v>
      </c>
      <c r="C53" s="252" t="s">
        <v>136</v>
      </c>
      <c r="D53" s="278">
        <f>E53+G53</f>
        <v>0</v>
      </c>
      <c r="E53" s="261"/>
      <c r="F53" s="261"/>
      <c r="G53" s="261"/>
    </row>
    <row r="54" spans="1:7" ht="12.75">
      <c r="A54" s="11" t="s">
        <v>27</v>
      </c>
      <c r="B54" s="403" t="s">
        <v>250</v>
      </c>
      <c r="C54" s="109"/>
      <c r="D54" s="255">
        <f>D56+D57+D58</f>
        <v>259.6</v>
      </c>
      <c r="E54" s="255">
        <f>E56+E57+E58</f>
        <v>257.1</v>
      </c>
      <c r="F54" s="255">
        <f>F56+F57+F58</f>
        <v>180</v>
      </c>
      <c r="G54" s="255">
        <f>G56+G57+G58</f>
        <v>2.5</v>
      </c>
    </row>
    <row r="55" spans="1:7" ht="12.75">
      <c r="A55" s="12" t="s">
        <v>28</v>
      </c>
      <c r="B55" s="178" t="s">
        <v>171</v>
      </c>
      <c r="C55" s="252" t="s">
        <v>134</v>
      </c>
      <c r="D55" s="255">
        <f>E55+G55</f>
        <v>259.6</v>
      </c>
      <c r="E55" s="255">
        <f>E56+E57+E58</f>
        <v>257.1</v>
      </c>
      <c r="F55" s="255">
        <f>F56+F57+F58</f>
        <v>180</v>
      </c>
      <c r="G55" s="255">
        <f>G56+G57+G58</f>
        <v>2.5</v>
      </c>
    </row>
    <row r="56" spans="1:7" ht="12.75">
      <c r="A56" s="12" t="s">
        <v>99</v>
      </c>
      <c r="B56" s="260" t="s">
        <v>305</v>
      </c>
      <c r="C56" s="248"/>
      <c r="D56" s="268">
        <f>E56+G56</f>
        <v>229.312</v>
      </c>
      <c r="E56" s="261">
        <v>229.312</v>
      </c>
      <c r="F56" s="262">
        <v>166.6</v>
      </c>
      <c r="G56" s="262"/>
    </row>
    <row r="57" spans="1:7" ht="12.75">
      <c r="A57" s="12" t="s">
        <v>187</v>
      </c>
      <c r="B57" s="263" t="s">
        <v>361</v>
      </c>
      <c r="C57" s="250"/>
      <c r="D57" s="268">
        <f>E57+G57</f>
        <v>17.5</v>
      </c>
      <c r="E57" s="261">
        <v>17.5</v>
      </c>
      <c r="F57" s="262">
        <v>13.4</v>
      </c>
      <c r="G57" s="262"/>
    </row>
    <row r="58" spans="1:7" ht="12.75">
      <c r="A58" s="12" t="s">
        <v>318</v>
      </c>
      <c r="B58" s="270" t="s">
        <v>390</v>
      </c>
      <c r="C58" s="250"/>
      <c r="D58" s="268">
        <f>E58+G58</f>
        <v>12.788</v>
      </c>
      <c r="E58" s="261">
        <v>10.288</v>
      </c>
      <c r="F58" s="262"/>
      <c r="G58" s="262">
        <v>2.5</v>
      </c>
    </row>
    <row r="59" spans="1:7" ht="12.75">
      <c r="A59" s="11" t="s">
        <v>29</v>
      </c>
      <c r="B59" s="325" t="s">
        <v>501</v>
      </c>
      <c r="C59" s="272"/>
      <c r="D59" s="255">
        <f>D61+D62+D63</f>
        <v>1223.5</v>
      </c>
      <c r="E59" s="255">
        <f>E61+E62+E63</f>
        <v>1210.9</v>
      </c>
      <c r="F59" s="255">
        <f>F61+F62+F63</f>
        <v>812.9000000000001</v>
      </c>
      <c r="G59" s="255">
        <f>G61+G62+G63</f>
        <v>12.6</v>
      </c>
    </row>
    <row r="60" spans="1:7" ht="12.75">
      <c r="A60" s="11" t="s">
        <v>30</v>
      </c>
      <c r="B60" s="178" t="s">
        <v>171</v>
      </c>
      <c r="C60" s="252" t="s">
        <v>134</v>
      </c>
      <c r="D60" s="255">
        <f>E60+G60</f>
        <v>1223.5</v>
      </c>
      <c r="E60" s="255">
        <f>E61+E62+E63</f>
        <v>1210.9</v>
      </c>
      <c r="F60" s="255">
        <f>F61+F62+F63</f>
        <v>812.9000000000001</v>
      </c>
      <c r="G60" s="255">
        <f>G61+G62+G63</f>
        <v>12.6</v>
      </c>
    </row>
    <row r="61" spans="1:7" ht="12.75">
      <c r="A61" s="12" t="s">
        <v>100</v>
      </c>
      <c r="B61" s="260" t="s">
        <v>305</v>
      </c>
      <c r="C61" s="248"/>
      <c r="D61" s="255">
        <f>E61+G61</f>
        <v>361.40000000000003</v>
      </c>
      <c r="E61" s="262">
        <v>348.8</v>
      </c>
      <c r="F61" s="262">
        <v>200.3</v>
      </c>
      <c r="G61" s="262">
        <v>12.6</v>
      </c>
    </row>
    <row r="62" spans="1:7" ht="12.75">
      <c r="A62" s="12" t="s">
        <v>188</v>
      </c>
      <c r="B62" s="263" t="s">
        <v>361</v>
      </c>
      <c r="C62" s="249"/>
      <c r="D62" s="255">
        <f>E62+G62</f>
        <v>822.1</v>
      </c>
      <c r="E62" s="262">
        <v>822.1</v>
      </c>
      <c r="F62" s="262">
        <v>612.6</v>
      </c>
      <c r="G62" s="262"/>
    </row>
    <row r="63" spans="1:7" ht="12.75">
      <c r="A63" s="196" t="s">
        <v>189</v>
      </c>
      <c r="B63" s="270" t="s">
        <v>390</v>
      </c>
      <c r="C63" s="250"/>
      <c r="D63" s="255">
        <f>E63+G63</f>
        <v>40</v>
      </c>
      <c r="E63" s="262">
        <v>40</v>
      </c>
      <c r="F63" s="262"/>
      <c r="G63" s="262"/>
    </row>
    <row r="64" spans="1:7" ht="12.75">
      <c r="A64" s="11" t="s">
        <v>31</v>
      </c>
      <c r="B64" s="325" t="s">
        <v>552</v>
      </c>
      <c r="C64" s="272"/>
      <c r="D64" s="255">
        <f>D65</f>
        <v>726.4</v>
      </c>
      <c r="E64" s="274">
        <f>E65</f>
        <v>713.19</v>
      </c>
      <c r="F64" s="274">
        <f>F65</f>
        <v>480.1</v>
      </c>
      <c r="G64" s="274">
        <f>G65</f>
        <v>13.21</v>
      </c>
    </row>
    <row r="65" spans="1:7" ht="12.75">
      <c r="A65" s="11" t="s">
        <v>32</v>
      </c>
      <c r="B65" s="178" t="s">
        <v>171</v>
      </c>
      <c r="C65" s="252" t="s">
        <v>134</v>
      </c>
      <c r="D65" s="255">
        <f>D66+D67+D68</f>
        <v>726.4</v>
      </c>
      <c r="E65" s="274">
        <f>E66+E67+E68</f>
        <v>713.19</v>
      </c>
      <c r="F65" s="274">
        <f>F66+F67+F68</f>
        <v>480.1</v>
      </c>
      <c r="G65" s="274">
        <f>G66+G67+G68</f>
        <v>13.21</v>
      </c>
    </row>
    <row r="66" spans="1:7" ht="12.75">
      <c r="A66" s="12" t="s">
        <v>101</v>
      </c>
      <c r="B66" s="260" t="s">
        <v>305</v>
      </c>
      <c r="C66" s="248"/>
      <c r="D66" s="278">
        <f>E66+G66</f>
        <v>301.09999999999997</v>
      </c>
      <c r="E66" s="269">
        <v>287.89</v>
      </c>
      <c r="F66" s="269">
        <v>166.1</v>
      </c>
      <c r="G66" s="269">
        <v>13.21</v>
      </c>
    </row>
    <row r="67" spans="1:7" ht="12.75">
      <c r="A67" s="12" t="s">
        <v>190</v>
      </c>
      <c r="B67" s="263" t="s">
        <v>361</v>
      </c>
      <c r="C67" s="249"/>
      <c r="D67" s="279">
        <f>E67+G67</f>
        <v>418.3</v>
      </c>
      <c r="E67" s="269">
        <v>418.3</v>
      </c>
      <c r="F67" s="261">
        <v>314</v>
      </c>
      <c r="G67" s="262"/>
    </row>
    <row r="68" spans="1:7" ht="12.75">
      <c r="A68" s="12" t="s">
        <v>233</v>
      </c>
      <c r="B68" s="270" t="s">
        <v>390</v>
      </c>
      <c r="C68" s="249"/>
      <c r="D68" s="278">
        <f>E68+G68</f>
        <v>7</v>
      </c>
      <c r="E68" s="262">
        <v>7</v>
      </c>
      <c r="F68" s="262"/>
      <c r="G68" s="262"/>
    </row>
    <row r="69" spans="1:7" ht="12.75">
      <c r="A69" s="11" t="s">
        <v>33</v>
      </c>
      <c r="B69" s="325" t="s">
        <v>5</v>
      </c>
      <c r="C69" s="251"/>
      <c r="D69" s="259">
        <f>D70</f>
        <v>289.101</v>
      </c>
      <c r="E69" s="259">
        <f>E70</f>
        <v>289.101</v>
      </c>
      <c r="F69" s="255">
        <f>F70</f>
        <v>198.29999999999998</v>
      </c>
      <c r="G69" s="255">
        <f>G70</f>
        <v>0</v>
      </c>
    </row>
    <row r="70" spans="1:7" ht="12.75">
      <c r="A70" s="11" t="s">
        <v>191</v>
      </c>
      <c r="B70" s="193" t="s">
        <v>171</v>
      </c>
      <c r="C70" s="109" t="s">
        <v>134</v>
      </c>
      <c r="D70" s="280">
        <f>D71+D72+D73</f>
        <v>289.101</v>
      </c>
      <c r="E70" s="280">
        <f>E71+E72+E73</f>
        <v>289.101</v>
      </c>
      <c r="F70" s="281">
        <f>F71+F72+F73</f>
        <v>198.29999999999998</v>
      </c>
      <c r="G70" s="281">
        <f>G71+G72+G73</f>
        <v>0</v>
      </c>
    </row>
    <row r="71" spans="1:7" ht="12.75">
      <c r="A71" s="12" t="s">
        <v>192</v>
      </c>
      <c r="B71" s="260" t="s">
        <v>305</v>
      </c>
      <c r="C71" s="13"/>
      <c r="D71" s="268">
        <f>E71+G71</f>
        <v>105.662</v>
      </c>
      <c r="E71" s="261">
        <v>105.662</v>
      </c>
      <c r="F71" s="262">
        <v>62.6</v>
      </c>
      <c r="G71" s="262"/>
    </row>
    <row r="72" spans="1:7" ht="12.75">
      <c r="A72" s="12" t="s">
        <v>193</v>
      </c>
      <c r="B72" s="263" t="s">
        <v>361</v>
      </c>
      <c r="C72" s="13"/>
      <c r="D72" s="278">
        <f>E72+G72</f>
        <v>180.4</v>
      </c>
      <c r="E72" s="262">
        <v>180.4</v>
      </c>
      <c r="F72" s="262">
        <v>135.7</v>
      </c>
      <c r="G72" s="262"/>
    </row>
    <row r="73" spans="1:7" ht="12.75">
      <c r="A73" s="196" t="s">
        <v>194</v>
      </c>
      <c r="B73" s="270" t="s">
        <v>390</v>
      </c>
      <c r="C73" s="13"/>
      <c r="D73" s="268">
        <f>E73+G73</f>
        <v>3.039</v>
      </c>
      <c r="E73" s="261">
        <v>3.039</v>
      </c>
      <c r="F73" s="262"/>
      <c r="G73" s="262"/>
    </row>
    <row r="74" spans="1:7" ht="12.75">
      <c r="A74" s="11" t="s">
        <v>34</v>
      </c>
      <c r="B74" s="193" t="s">
        <v>542</v>
      </c>
      <c r="C74" s="109"/>
      <c r="D74" s="281">
        <f>E74+G74</f>
        <v>2239.001</v>
      </c>
      <c r="E74" s="255">
        <f>E75</f>
        <v>2213.1910000000003</v>
      </c>
      <c r="F74" s="255">
        <f>F75</f>
        <v>1491.3</v>
      </c>
      <c r="G74" s="255">
        <f>G75</f>
        <v>25.810000000000002</v>
      </c>
    </row>
    <row r="75" spans="1:7" ht="12.75">
      <c r="A75" s="11" t="s">
        <v>35</v>
      </c>
      <c r="B75" s="178" t="s">
        <v>171</v>
      </c>
      <c r="C75" s="252" t="s">
        <v>134</v>
      </c>
      <c r="D75" s="281">
        <f>D76+D77+D78</f>
        <v>2239.0010000000007</v>
      </c>
      <c r="E75" s="255">
        <f>E76+E77+E78</f>
        <v>2213.1910000000003</v>
      </c>
      <c r="F75" s="255">
        <f>F76+F77+F78</f>
        <v>1491.3</v>
      </c>
      <c r="G75" s="255">
        <f>G76+G77+G78</f>
        <v>25.810000000000002</v>
      </c>
    </row>
    <row r="76" spans="1:7" ht="12.75">
      <c r="A76" s="12" t="s">
        <v>465</v>
      </c>
      <c r="B76" s="260" t="s">
        <v>305</v>
      </c>
      <c r="C76" s="248"/>
      <c r="D76" s="268">
        <f aca="true" t="shared" si="2" ref="D76:D84">E76+G76</f>
        <v>768.162</v>
      </c>
      <c r="E76" s="268">
        <f aca="true" t="shared" si="3" ref="E76:G78">E61+E66+E71</f>
        <v>742.3520000000001</v>
      </c>
      <c r="F76" s="278">
        <f t="shared" si="3"/>
        <v>429</v>
      </c>
      <c r="G76" s="278">
        <f t="shared" si="3"/>
        <v>25.810000000000002</v>
      </c>
    </row>
    <row r="77" spans="1:7" ht="12.75">
      <c r="A77" s="12" t="s">
        <v>466</v>
      </c>
      <c r="B77" s="263" t="s">
        <v>361</v>
      </c>
      <c r="C77" s="249"/>
      <c r="D77" s="278">
        <f t="shared" si="2"/>
        <v>1420.8000000000002</v>
      </c>
      <c r="E77" s="278">
        <f t="shared" si="3"/>
        <v>1420.8000000000002</v>
      </c>
      <c r="F77" s="278">
        <f t="shared" si="3"/>
        <v>1062.3</v>
      </c>
      <c r="G77" s="278">
        <f t="shared" si="3"/>
        <v>0</v>
      </c>
    </row>
    <row r="78" spans="1:7" ht="12.75">
      <c r="A78" s="12" t="s">
        <v>467</v>
      </c>
      <c r="B78" s="270" t="s">
        <v>310</v>
      </c>
      <c r="C78" s="250"/>
      <c r="D78" s="278">
        <f t="shared" si="2"/>
        <v>50.039</v>
      </c>
      <c r="E78" s="278">
        <f t="shared" si="3"/>
        <v>50.039</v>
      </c>
      <c r="F78" s="278">
        <f t="shared" si="3"/>
        <v>0</v>
      </c>
      <c r="G78" s="278">
        <f t="shared" si="3"/>
        <v>0</v>
      </c>
    </row>
    <row r="79" spans="1:7" ht="12.75">
      <c r="A79" s="11" t="s">
        <v>36</v>
      </c>
      <c r="B79" s="325" t="s">
        <v>6</v>
      </c>
      <c r="C79" s="272"/>
      <c r="D79" s="255">
        <f t="shared" si="2"/>
        <v>129.4</v>
      </c>
      <c r="E79" s="255">
        <f>E80+E83</f>
        <v>125.1</v>
      </c>
      <c r="F79" s="255">
        <f>F80+F83</f>
        <v>66.7</v>
      </c>
      <c r="G79" s="255">
        <f>G80+G83</f>
        <v>4.3</v>
      </c>
    </row>
    <row r="80" spans="1:7" ht="12.75">
      <c r="A80" s="11" t="s">
        <v>37</v>
      </c>
      <c r="B80" s="282" t="s">
        <v>171</v>
      </c>
      <c r="C80" s="430" t="s">
        <v>134</v>
      </c>
      <c r="D80" s="255">
        <f t="shared" si="2"/>
        <v>129.4</v>
      </c>
      <c r="E80" s="255">
        <f>E81+E82</f>
        <v>125.1</v>
      </c>
      <c r="F80" s="255">
        <f>F81+F82</f>
        <v>66.7</v>
      </c>
      <c r="G80" s="255">
        <f>G81+G82</f>
        <v>4.3</v>
      </c>
    </row>
    <row r="81" spans="1:7" ht="12.75">
      <c r="A81" s="12" t="s">
        <v>104</v>
      </c>
      <c r="B81" s="260" t="s">
        <v>305</v>
      </c>
      <c r="C81" s="431"/>
      <c r="D81" s="262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270" t="s">
        <v>390</v>
      </c>
      <c r="C82" s="432"/>
      <c r="D82" s="262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493</v>
      </c>
      <c r="B83" s="282" t="s">
        <v>490</v>
      </c>
      <c r="C83" s="430" t="s">
        <v>180</v>
      </c>
      <c r="D83" s="255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508</v>
      </c>
      <c r="B84" s="3" t="s">
        <v>362</v>
      </c>
      <c r="C84" s="432"/>
      <c r="D84" s="262">
        <f t="shared" si="2"/>
        <v>0</v>
      </c>
      <c r="E84" s="262"/>
      <c r="F84" s="9"/>
      <c r="G84" s="9"/>
    </row>
    <row r="85" spans="1:7" ht="12.75">
      <c r="A85" s="11" t="s">
        <v>38</v>
      </c>
      <c r="B85" s="325" t="s">
        <v>45</v>
      </c>
      <c r="C85" s="109"/>
      <c r="D85" s="255">
        <f>D87+D88</f>
        <v>206.6</v>
      </c>
      <c r="E85" s="255">
        <f>E87+E88</f>
        <v>206.6</v>
      </c>
      <c r="F85" s="255">
        <f>F87+F88</f>
        <v>115.5</v>
      </c>
      <c r="G85" s="255">
        <f>G87+G88</f>
        <v>0</v>
      </c>
    </row>
    <row r="86" spans="1:7" ht="12.75">
      <c r="A86" s="11" t="s">
        <v>39</v>
      </c>
      <c r="B86" s="178" t="s">
        <v>171</v>
      </c>
      <c r="C86" s="252" t="s">
        <v>134</v>
      </c>
      <c r="D86" s="255">
        <f>D87+D88</f>
        <v>206.6</v>
      </c>
      <c r="E86" s="255">
        <f>E87+E88</f>
        <v>206.6</v>
      </c>
      <c r="F86" s="255">
        <f>F87+F88</f>
        <v>115.5</v>
      </c>
      <c r="G86" s="255">
        <f>G87+G88</f>
        <v>0</v>
      </c>
    </row>
    <row r="87" spans="1:7" ht="12.75">
      <c r="A87" s="12" t="s">
        <v>114</v>
      </c>
      <c r="B87" s="260" t="s">
        <v>305</v>
      </c>
      <c r="C87" s="251"/>
      <c r="D87" s="262">
        <f>E87+G87</f>
        <v>203.6</v>
      </c>
      <c r="E87" s="262">
        <v>203.6</v>
      </c>
      <c r="F87" s="262">
        <v>115.5</v>
      </c>
      <c r="G87" s="262"/>
    </row>
    <row r="88" spans="1:7" ht="12.75">
      <c r="A88" s="12" t="s">
        <v>196</v>
      </c>
      <c r="B88" s="270" t="s">
        <v>390</v>
      </c>
      <c r="C88" s="251"/>
      <c r="D88" s="262">
        <f>E88+G88</f>
        <v>3</v>
      </c>
      <c r="E88" s="262">
        <v>3</v>
      </c>
      <c r="F88" s="262"/>
      <c r="G88" s="269"/>
    </row>
    <row r="89" spans="1:7" ht="25.5">
      <c r="A89" s="11" t="s">
        <v>40</v>
      </c>
      <c r="B89" s="403" t="s">
        <v>357</v>
      </c>
      <c r="C89" s="283"/>
      <c r="D89" s="255">
        <f>D91+D92</f>
        <v>122.89999999999999</v>
      </c>
      <c r="E89" s="255">
        <f>E91+E92</f>
        <v>122.3</v>
      </c>
      <c r="F89" s="255">
        <f>F91+F92</f>
        <v>80.6</v>
      </c>
      <c r="G89" s="255">
        <f>G91+G92</f>
        <v>0.6</v>
      </c>
    </row>
    <row r="90" spans="1:7" ht="12.75">
      <c r="A90" s="11" t="s">
        <v>41</v>
      </c>
      <c r="B90" s="178" t="s">
        <v>171</v>
      </c>
      <c r="C90" s="252" t="s">
        <v>134</v>
      </c>
      <c r="D90" s="255">
        <f>D91+D92</f>
        <v>122.89999999999999</v>
      </c>
      <c r="E90" s="255">
        <f>E91+E92</f>
        <v>122.3</v>
      </c>
      <c r="F90" s="255">
        <f>F91+F92</f>
        <v>80.6</v>
      </c>
      <c r="G90" s="255">
        <f>G91+G92</f>
        <v>0.6</v>
      </c>
    </row>
    <row r="91" spans="1:7" ht="12.75">
      <c r="A91" s="12" t="s">
        <v>115</v>
      </c>
      <c r="B91" s="260" t="s">
        <v>305</v>
      </c>
      <c r="C91" s="248"/>
      <c r="D91" s="278">
        <f>E91+G91</f>
        <v>122.39999999999999</v>
      </c>
      <c r="E91" s="262">
        <v>121.8</v>
      </c>
      <c r="F91" s="262">
        <v>80.6</v>
      </c>
      <c r="G91" s="262">
        <v>0.6</v>
      </c>
    </row>
    <row r="92" spans="1:7" ht="12.75">
      <c r="A92" s="12" t="s">
        <v>197</v>
      </c>
      <c r="B92" s="270" t="s">
        <v>390</v>
      </c>
      <c r="C92" s="250"/>
      <c r="D92" s="278">
        <f>E92+G92</f>
        <v>0.5</v>
      </c>
      <c r="E92" s="262">
        <v>0.5</v>
      </c>
      <c r="F92" s="262"/>
      <c r="G92" s="262"/>
    </row>
    <row r="93" spans="1:7" ht="12.75">
      <c r="A93" s="11" t="s">
        <v>42</v>
      </c>
      <c r="B93" s="325" t="s">
        <v>51</v>
      </c>
      <c r="C93" s="272"/>
      <c r="D93" s="255">
        <f>D94+D96+D99+D102+D104</f>
        <v>53.2</v>
      </c>
      <c r="E93" s="255">
        <f>E94+E96+E99+E102+E104</f>
        <v>52.5</v>
      </c>
      <c r="F93" s="255">
        <f>F94+F96+F99+F102+F104</f>
        <v>31.7</v>
      </c>
      <c r="G93" s="255">
        <f>G94+G96+G99+G102+G104</f>
        <v>0.7</v>
      </c>
    </row>
    <row r="94" spans="1:7" ht="12.75">
      <c r="A94" s="11" t="s">
        <v>43</v>
      </c>
      <c r="B94" s="198" t="s">
        <v>102</v>
      </c>
      <c r="C94" s="109" t="s">
        <v>134</v>
      </c>
      <c r="D94" s="255">
        <f>D95</f>
        <v>1.2</v>
      </c>
      <c r="E94" s="255">
        <f>E95</f>
        <v>1.2</v>
      </c>
      <c r="F94" s="255">
        <f>F95</f>
        <v>0</v>
      </c>
      <c r="G94" s="255">
        <f>G95</f>
        <v>0</v>
      </c>
    </row>
    <row r="95" spans="1:7" ht="12.75">
      <c r="A95" s="5" t="s">
        <v>116</v>
      </c>
      <c r="B95" s="260" t="s">
        <v>305</v>
      </c>
      <c r="C95" s="251"/>
      <c r="D95" s="262">
        <f>E95+G95</f>
        <v>1.2</v>
      </c>
      <c r="E95" s="262">
        <v>1.2</v>
      </c>
      <c r="F95" s="262"/>
      <c r="G95" s="262"/>
    </row>
    <row r="96" spans="1:7" ht="25.5">
      <c r="A96" s="11" t="s">
        <v>229</v>
      </c>
      <c r="B96" s="192" t="s">
        <v>105</v>
      </c>
      <c r="C96" s="253" t="s">
        <v>138</v>
      </c>
      <c r="D96" s="255">
        <f>D97+D98</f>
        <v>46.800000000000004</v>
      </c>
      <c r="E96" s="255">
        <f>E97+E98</f>
        <v>46.1</v>
      </c>
      <c r="F96" s="255">
        <f>F97+F98</f>
        <v>28.4</v>
      </c>
      <c r="G96" s="255">
        <f>G97+G98</f>
        <v>0.7</v>
      </c>
    </row>
    <row r="97" spans="1:7" ht="12.75">
      <c r="A97" s="12" t="s">
        <v>468</v>
      </c>
      <c r="B97" s="275" t="s">
        <v>305</v>
      </c>
      <c r="C97" s="248"/>
      <c r="D97" s="278">
        <f aca="true" t="shared" si="4" ref="D97:D105">E97+G97</f>
        <v>46.7</v>
      </c>
      <c r="E97" s="262">
        <v>46</v>
      </c>
      <c r="F97" s="262">
        <v>28.4</v>
      </c>
      <c r="G97" s="262">
        <v>0.7</v>
      </c>
    </row>
    <row r="98" spans="1:7" ht="12.75">
      <c r="A98" s="12" t="s">
        <v>469</v>
      </c>
      <c r="B98" s="270" t="s">
        <v>390</v>
      </c>
      <c r="C98" s="13"/>
      <c r="D98" s="278">
        <f>E98+G98</f>
        <v>0.1</v>
      </c>
      <c r="E98" s="262">
        <v>0.1</v>
      </c>
      <c r="F98" s="255"/>
      <c r="G98" s="255"/>
    </row>
    <row r="99" spans="1:7" ht="25.5">
      <c r="A99" s="11" t="s">
        <v>356</v>
      </c>
      <c r="B99" s="172" t="s">
        <v>184</v>
      </c>
      <c r="C99" s="109" t="s">
        <v>140</v>
      </c>
      <c r="D99" s="281">
        <f t="shared" si="4"/>
        <v>4.3</v>
      </c>
      <c r="E99" s="255">
        <f>E100+E101</f>
        <v>4.3</v>
      </c>
      <c r="F99" s="255">
        <f>F100+F101</f>
        <v>3.3</v>
      </c>
      <c r="G99" s="255">
        <f>G100+G101</f>
        <v>0</v>
      </c>
    </row>
    <row r="100" spans="1:7" ht="25.5">
      <c r="A100" s="12" t="s">
        <v>470</v>
      </c>
      <c r="B100" s="3" t="s">
        <v>362</v>
      </c>
      <c r="C100" s="253"/>
      <c r="D100" s="278">
        <f t="shared" si="4"/>
        <v>4.3</v>
      </c>
      <c r="E100" s="262">
        <v>4.3</v>
      </c>
      <c r="F100" s="284">
        <v>3.3</v>
      </c>
      <c r="G100" s="284"/>
    </row>
    <row r="101" spans="1:7" ht="16.5" customHeight="1">
      <c r="A101" s="12" t="s">
        <v>471</v>
      </c>
      <c r="B101" s="260" t="s">
        <v>305</v>
      </c>
      <c r="C101" s="253"/>
      <c r="D101" s="278">
        <f t="shared" si="4"/>
        <v>0</v>
      </c>
      <c r="E101" s="262"/>
      <c r="F101" s="284"/>
      <c r="G101" s="284"/>
    </row>
    <row r="102" spans="1:7" ht="12.75">
      <c r="A102" s="11" t="s">
        <v>441</v>
      </c>
      <c r="B102" s="172" t="s">
        <v>490</v>
      </c>
      <c r="C102" s="109" t="s">
        <v>180</v>
      </c>
      <c r="D102" s="281">
        <f t="shared" si="4"/>
        <v>0</v>
      </c>
      <c r="E102" s="255">
        <f>E103</f>
        <v>0</v>
      </c>
      <c r="F102" s="255">
        <f>F103</f>
        <v>0</v>
      </c>
      <c r="G102" s="255">
        <f>G103</f>
        <v>0</v>
      </c>
    </row>
    <row r="103" spans="1:7" ht="25.5">
      <c r="A103" s="12" t="s">
        <v>472</v>
      </c>
      <c r="B103" s="3" t="s">
        <v>362</v>
      </c>
      <c r="C103" s="253"/>
      <c r="D103" s="278">
        <f t="shared" si="4"/>
        <v>0</v>
      </c>
      <c r="E103" s="262"/>
      <c r="F103" s="284"/>
      <c r="G103" s="284"/>
    </row>
    <row r="104" spans="1:7" ht="12.75">
      <c r="A104" s="11" t="s">
        <v>457</v>
      </c>
      <c r="B104" s="178" t="s">
        <v>75</v>
      </c>
      <c r="C104" s="252" t="s">
        <v>135</v>
      </c>
      <c r="D104" s="255">
        <f t="shared" si="4"/>
        <v>0.9</v>
      </c>
      <c r="E104" s="255">
        <f>E105</f>
        <v>0.9</v>
      </c>
      <c r="F104" s="255">
        <f>F105</f>
        <v>0</v>
      </c>
      <c r="G104" s="255">
        <f>G105</f>
        <v>0</v>
      </c>
    </row>
    <row r="105" spans="1:7" ht="15" customHeight="1">
      <c r="A105" s="285" t="s">
        <v>473</v>
      </c>
      <c r="B105" s="260" t="s">
        <v>305</v>
      </c>
      <c r="C105" s="14"/>
      <c r="D105" s="278">
        <f t="shared" si="4"/>
        <v>0.9</v>
      </c>
      <c r="E105" s="262">
        <v>0.9</v>
      </c>
      <c r="F105" s="284"/>
      <c r="G105" s="284"/>
    </row>
    <row r="106" spans="1:7" ht="12.75">
      <c r="A106" s="15" t="s">
        <v>44</v>
      </c>
      <c r="B106" s="324" t="s">
        <v>56</v>
      </c>
      <c r="C106" s="1"/>
      <c r="D106" s="281">
        <f>E106+G106</f>
        <v>71.9</v>
      </c>
      <c r="E106" s="281">
        <f>E107+E109+E112+E115+E117</f>
        <v>70.4</v>
      </c>
      <c r="F106" s="281">
        <f>F107+F109+F112+F115+F117</f>
        <v>44.699999999999996</v>
      </c>
      <c r="G106" s="281">
        <f>G107+G109+G112+G115+G117</f>
        <v>1.5</v>
      </c>
    </row>
    <row r="107" spans="1:7" ht="12.75">
      <c r="A107" s="11" t="s">
        <v>46</v>
      </c>
      <c r="B107" s="198" t="s">
        <v>102</v>
      </c>
      <c r="C107" s="272" t="s">
        <v>134</v>
      </c>
      <c r="D107" s="255">
        <f>D108</f>
        <v>1.9</v>
      </c>
      <c r="E107" s="255">
        <f>E108</f>
        <v>1.9</v>
      </c>
      <c r="F107" s="255">
        <f>F108</f>
        <v>0</v>
      </c>
      <c r="G107" s="255">
        <f>G108</f>
        <v>0</v>
      </c>
    </row>
    <row r="108" spans="1:7" ht="12.75">
      <c r="A108" s="12" t="s">
        <v>117</v>
      </c>
      <c r="B108" s="260" t="s">
        <v>305</v>
      </c>
      <c r="C108" s="251"/>
      <c r="D108" s="262">
        <f>E108+G108</f>
        <v>1.9</v>
      </c>
      <c r="E108" s="262">
        <v>1.9</v>
      </c>
      <c r="F108" s="262"/>
      <c r="G108" s="262"/>
    </row>
    <row r="109" spans="1:7" ht="25.5">
      <c r="A109" s="11" t="s">
        <v>230</v>
      </c>
      <c r="B109" s="192" t="s">
        <v>105</v>
      </c>
      <c r="C109" s="253" t="s">
        <v>138</v>
      </c>
      <c r="D109" s="255">
        <f>D110+D111</f>
        <v>64.5</v>
      </c>
      <c r="E109" s="255">
        <f>E110+E111</f>
        <v>63</v>
      </c>
      <c r="F109" s="255">
        <f>F110+F111</f>
        <v>41.3</v>
      </c>
      <c r="G109" s="255">
        <f>G110+G111</f>
        <v>1.5</v>
      </c>
    </row>
    <row r="110" spans="1:7" ht="12.75">
      <c r="A110" s="12" t="s">
        <v>231</v>
      </c>
      <c r="B110" s="260" t="s">
        <v>305</v>
      </c>
      <c r="C110" s="248"/>
      <c r="D110" s="278">
        <f aca="true" t="shared" si="5" ref="D110:D118">E110+G110</f>
        <v>63.6</v>
      </c>
      <c r="E110" s="262">
        <v>62.1</v>
      </c>
      <c r="F110" s="262">
        <v>41.3</v>
      </c>
      <c r="G110" s="262">
        <v>1.5</v>
      </c>
    </row>
    <row r="111" spans="1:7" ht="12.75">
      <c r="A111" s="12" t="s">
        <v>387</v>
      </c>
      <c r="B111" s="270" t="s">
        <v>390</v>
      </c>
      <c r="C111" s="1"/>
      <c r="D111" s="278">
        <f t="shared" si="5"/>
        <v>0.9</v>
      </c>
      <c r="E111" s="262">
        <v>0.9</v>
      </c>
      <c r="F111" s="255"/>
      <c r="G111" s="255"/>
    </row>
    <row r="112" spans="1:7" ht="25.5">
      <c r="A112" s="11" t="s">
        <v>308</v>
      </c>
      <c r="B112" s="172" t="s">
        <v>184</v>
      </c>
      <c r="C112" s="109" t="s">
        <v>140</v>
      </c>
      <c r="D112" s="281">
        <f t="shared" si="5"/>
        <v>4.4</v>
      </c>
      <c r="E112" s="255">
        <f>E113+E114</f>
        <v>4.4</v>
      </c>
      <c r="F112" s="255">
        <f>F113+F114</f>
        <v>3.4</v>
      </c>
      <c r="G112" s="255">
        <f>G113+G114</f>
        <v>0</v>
      </c>
    </row>
    <row r="113" spans="1:7" ht="25.5">
      <c r="A113" s="12" t="s">
        <v>309</v>
      </c>
      <c r="B113" s="3" t="s">
        <v>362</v>
      </c>
      <c r="C113" s="253"/>
      <c r="D113" s="278">
        <f t="shared" si="5"/>
        <v>4.4</v>
      </c>
      <c r="E113" s="262">
        <v>4.4</v>
      </c>
      <c r="F113" s="284">
        <v>3.4</v>
      </c>
      <c r="G113" s="284"/>
    </row>
    <row r="114" spans="1:7" ht="12.75">
      <c r="A114" s="12" t="s">
        <v>459</v>
      </c>
      <c r="B114" s="260" t="s">
        <v>305</v>
      </c>
      <c r="C114" s="253"/>
      <c r="D114" s="278">
        <f t="shared" si="5"/>
        <v>0</v>
      </c>
      <c r="E114" s="262"/>
      <c r="F114" s="284"/>
      <c r="G114" s="284"/>
    </row>
    <row r="115" spans="1:7" ht="12.75">
      <c r="A115" s="11" t="s">
        <v>320</v>
      </c>
      <c r="B115" s="172" t="s">
        <v>490</v>
      </c>
      <c r="C115" s="109" t="s">
        <v>180</v>
      </c>
      <c r="D115" s="281">
        <f>E115+G115</f>
        <v>0</v>
      </c>
      <c r="E115" s="255">
        <f>E116</f>
        <v>0</v>
      </c>
      <c r="F115" s="255">
        <f>F116</f>
        <v>0</v>
      </c>
      <c r="G115" s="255">
        <f>G116</f>
        <v>0</v>
      </c>
    </row>
    <row r="116" spans="1:7" ht="25.5">
      <c r="A116" s="12" t="s">
        <v>321</v>
      </c>
      <c r="B116" s="3" t="s">
        <v>362</v>
      </c>
      <c r="C116" s="253"/>
      <c r="D116" s="278">
        <f t="shared" si="5"/>
        <v>0</v>
      </c>
      <c r="E116" s="262"/>
      <c r="F116" s="284"/>
      <c r="G116" s="284"/>
    </row>
    <row r="117" spans="1:7" ht="12.75">
      <c r="A117" s="16" t="s">
        <v>322</v>
      </c>
      <c r="B117" s="178" t="s">
        <v>75</v>
      </c>
      <c r="C117" s="252" t="s">
        <v>135</v>
      </c>
      <c r="D117" s="281">
        <f t="shared" si="5"/>
        <v>1.1</v>
      </c>
      <c r="E117" s="255">
        <f>E118</f>
        <v>1.1</v>
      </c>
      <c r="F117" s="255">
        <f>F118</f>
        <v>0</v>
      </c>
      <c r="G117" s="255">
        <f>G118</f>
        <v>0</v>
      </c>
    </row>
    <row r="118" spans="1:7" ht="12.75">
      <c r="A118" s="17" t="s">
        <v>323</v>
      </c>
      <c r="B118" s="260" t="s">
        <v>305</v>
      </c>
      <c r="C118" s="6"/>
      <c r="D118" s="262">
        <f t="shared" si="5"/>
        <v>1.1</v>
      </c>
      <c r="E118" s="262">
        <v>1.1</v>
      </c>
      <c r="F118" s="284"/>
      <c r="G118" s="284"/>
    </row>
    <row r="119" spans="1:7" ht="12.75">
      <c r="A119" s="15" t="s">
        <v>47</v>
      </c>
      <c r="B119" s="323" t="s">
        <v>60</v>
      </c>
      <c r="C119" s="5"/>
      <c r="D119" s="255">
        <f>D120+D124+D126+D128</f>
        <v>182.5</v>
      </c>
      <c r="E119" s="255">
        <f>E120+E124+E126+E128</f>
        <v>169.8</v>
      </c>
      <c r="F119" s="255">
        <f>F120+F124+F126+F128</f>
        <v>86.8</v>
      </c>
      <c r="G119" s="255">
        <f>G120+G124+G126+G128</f>
        <v>12.700000000000001</v>
      </c>
    </row>
    <row r="120" spans="1:7" ht="25.5">
      <c r="A120" s="11" t="s">
        <v>48</v>
      </c>
      <c r="B120" s="265" t="s">
        <v>105</v>
      </c>
      <c r="C120" s="253" t="s">
        <v>138</v>
      </c>
      <c r="D120" s="255">
        <f>D121+D123+D122</f>
        <v>170.9</v>
      </c>
      <c r="E120" s="255">
        <f>E121+E123+E122</f>
        <v>159.5</v>
      </c>
      <c r="F120" s="255">
        <f>F121+F123+F122</f>
        <v>86.7</v>
      </c>
      <c r="G120" s="255">
        <f>G121+G123+G122</f>
        <v>11.4</v>
      </c>
    </row>
    <row r="121" spans="1:7" ht="12.75">
      <c r="A121" s="12" t="s">
        <v>119</v>
      </c>
      <c r="B121" s="260" t="s">
        <v>305</v>
      </c>
      <c r="C121" s="248"/>
      <c r="D121" s="278">
        <f aca="true" t="shared" si="6" ref="D121:D127">E121+G121</f>
        <v>165.1</v>
      </c>
      <c r="E121" s="262">
        <v>153.7</v>
      </c>
      <c r="F121" s="262">
        <v>86.7</v>
      </c>
      <c r="G121" s="262">
        <v>11.4</v>
      </c>
    </row>
    <row r="122" spans="1:7" ht="12.75">
      <c r="A122" s="12" t="s">
        <v>474</v>
      </c>
      <c r="B122" s="177" t="s">
        <v>174</v>
      </c>
      <c r="C122" s="249"/>
      <c r="D122" s="278">
        <f t="shared" si="6"/>
        <v>0</v>
      </c>
      <c r="E122" s="262"/>
      <c r="F122" s="262"/>
      <c r="G122" s="262"/>
    </row>
    <row r="123" spans="1:7" ht="12.75">
      <c r="A123" s="12" t="s">
        <v>475</v>
      </c>
      <c r="B123" s="270" t="s">
        <v>390</v>
      </c>
      <c r="C123" s="250"/>
      <c r="D123" s="278">
        <f t="shared" si="6"/>
        <v>5.8</v>
      </c>
      <c r="E123" s="262">
        <v>5.8</v>
      </c>
      <c r="F123" s="269"/>
      <c r="G123" s="269"/>
    </row>
    <row r="124" spans="1:7" ht="15" customHeight="1">
      <c r="A124" s="11" t="s">
        <v>49</v>
      </c>
      <c r="B124" s="172" t="s">
        <v>490</v>
      </c>
      <c r="C124" s="272" t="s">
        <v>180</v>
      </c>
      <c r="D124" s="281">
        <f t="shared" si="6"/>
        <v>5.4</v>
      </c>
      <c r="E124" s="255">
        <f>E125</f>
        <v>5.4</v>
      </c>
      <c r="F124" s="255">
        <f>F125</f>
        <v>0.1</v>
      </c>
      <c r="G124" s="255">
        <f>G125</f>
        <v>0</v>
      </c>
    </row>
    <row r="125" spans="1:7" ht="25.5">
      <c r="A125" s="12" t="s">
        <v>120</v>
      </c>
      <c r="B125" s="3" t="s">
        <v>362</v>
      </c>
      <c r="C125" s="253"/>
      <c r="D125" s="278">
        <f t="shared" si="6"/>
        <v>5.4</v>
      </c>
      <c r="E125" s="262">
        <v>5.4</v>
      </c>
      <c r="F125" s="262">
        <v>0.1</v>
      </c>
      <c r="G125" s="284"/>
    </row>
    <row r="126" spans="1:7" ht="12.75">
      <c r="A126" s="11" t="s">
        <v>234</v>
      </c>
      <c r="B126" s="178" t="s">
        <v>75</v>
      </c>
      <c r="C126" s="109" t="s">
        <v>135</v>
      </c>
      <c r="D126" s="281">
        <f t="shared" si="6"/>
        <v>4</v>
      </c>
      <c r="E126" s="255">
        <f>E127</f>
        <v>4</v>
      </c>
      <c r="F126" s="255">
        <f>F127</f>
        <v>0</v>
      </c>
      <c r="G126" s="255">
        <f>G127</f>
        <v>0</v>
      </c>
    </row>
    <row r="127" spans="1:7" ht="12.75">
      <c r="A127" s="12" t="s">
        <v>460</v>
      </c>
      <c r="B127" s="260" t="s">
        <v>305</v>
      </c>
      <c r="C127" s="6"/>
      <c r="D127" s="262">
        <f t="shared" si="6"/>
        <v>4</v>
      </c>
      <c r="E127" s="262">
        <v>4</v>
      </c>
      <c r="F127" s="284"/>
      <c r="G127" s="284"/>
    </row>
    <row r="128" spans="1:7" ht="12.75">
      <c r="A128" s="11" t="s">
        <v>235</v>
      </c>
      <c r="B128" s="198" t="s">
        <v>149</v>
      </c>
      <c r="C128" s="109" t="s">
        <v>36</v>
      </c>
      <c r="D128" s="255">
        <f>D129</f>
        <v>2.2</v>
      </c>
      <c r="E128" s="255">
        <f>E129</f>
        <v>0.9</v>
      </c>
      <c r="F128" s="255">
        <f>F129</f>
        <v>0</v>
      </c>
      <c r="G128" s="255">
        <f>G129</f>
        <v>1.3</v>
      </c>
    </row>
    <row r="129" spans="1:7" ht="12.75">
      <c r="A129" s="12" t="s">
        <v>236</v>
      </c>
      <c r="B129" s="260" t="s">
        <v>305</v>
      </c>
      <c r="C129" s="5"/>
      <c r="D129" s="262">
        <f>E129+G129</f>
        <v>2.2</v>
      </c>
      <c r="E129" s="262">
        <v>0.9</v>
      </c>
      <c r="F129" s="284"/>
      <c r="G129" s="284">
        <v>1.3</v>
      </c>
    </row>
    <row r="130" spans="1:7" ht="12.75">
      <c r="A130" s="16" t="s">
        <v>50</v>
      </c>
      <c r="B130" s="323" t="s">
        <v>141</v>
      </c>
      <c r="D130" s="274">
        <f>D133+D136+D138+D140+D131</f>
        <v>111.19999999999999</v>
      </c>
      <c r="E130" s="274">
        <f>E133+E136+E138+E140+E131</f>
        <v>111.19999999999999</v>
      </c>
      <c r="F130" s="255">
        <f>F133+F136+F138+F140+F131</f>
        <v>55.5</v>
      </c>
      <c r="G130" s="255">
        <f>G133+G136+G138+G140+G131</f>
        <v>0</v>
      </c>
    </row>
    <row r="131" spans="1:7" ht="12.75">
      <c r="A131" s="86" t="s">
        <v>52</v>
      </c>
      <c r="B131" s="198" t="s">
        <v>102</v>
      </c>
      <c r="C131" s="272" t="s">
        <v>134</v>
      </c>
      <c r="D131" s="255">
        <f>D132</f>
        <v>1</v>
      </c>
      <c r="E131" s="255">
        <f>E132</f>
        <v>1</v>
      </c>
      <c r="F131" s="255">
        <f>F132</f>
        <v>0</v>
      </c>
      <c r="G131" s="255">
        <f>G132</f>
        <v>0</v>
      </c>
    </row>
    <row r="132" spans="1:7" ht="12.75">
      <c r="A132" s="15" t="s">
        <v>121</v>
      </c>
      <c r="B132" s="260" t="s">
        <v>305</v>
      </c>
      <c r="C132" s="251"/>
      <c r="D132" s="262">
        <f>E132+G132</f>
        <v>1</v>
      </c>
      <c r="E132" s="262">
        <v>1</v>
      </c>
      <c r="F132" s="262"/>
      <c r="G132" s="262"/>
    </row>
    <row r="133" spans="1:7" ht="25.5">
      <c r="A133" s="11" t="s">
        <v>53</v>
      </c>
      <c r="B133" s="265" t="s">
        <v>105</v>
      </c>
      <c r="C133" s="253" t="s">
        <v>138</v>
      </c>
      <c r="D133" s="274">
        <f>D134+D135</f>
        <v>87.89999999999999</v>
      </c>
      <c r="E133" s="274">
        <f>E134+E135</f>
        <v>87.89999999999999</v>
      </c>
      <c r="F133" s="255">
        <f>F134+F135</f>
        <v>47.5</v>
      </c>
      <c r="G133" s="255">
        <f>G134+G135</f>
        <v>0</v>
      </c>
    </row>
    <row r="134" spans="1:7" ht="12.75">
      <c r="A134" s="210" t="s">
        <v>122</v>
      </c>
      <c r="B134" s="260" t="s">
        <v>305</v>
      </c>
      <c r="C134" s="248"/>
      <c r="D134" s="279">
        <f>E134+G134</f>
        <v>87.52</v>
      </c>
      <c r="E134" s="269">
        <v>87.52</v>
      </c>
      <c r="F134" s="262">
        <v>47.5</v>
      </c>
      <c r="G134" s="262"/>
    </row>
    <row r="135" spans="1:7" ht="12.75">
      <c r="A135" s="12" t="s">
        <v>476</v>
      </c>
      <c r="B135" s="270" t="s">
        <v>390</v>
      </c>
      <c r="C135" s="250"/>
      <c r="D135" s="279">
        <f aca="true" t="shared" si="7" ref="D135:D142">E135+G135</f>
        <v>0.38</v>
      </c>
      <c r="E135" s="269">
        <v>0.38</v>
      </c>
      <c r="F135" s="262"/>
      <c r="G135" s="262"/>
    </row>
    <row r="136" spans="1:7" ht="12.75">
      <c r="A136" s="11" t="s">
        <v>54</v>
      </c>
      <c r="B136" s="172" t="s">
        <v>490</v>
      </c>
      <c r="C136" s="272" t="s">
        <v>180</v>
      </c>
      <c r="D136" s="281">
        <f t="shared" si="7"/>
        <v>9.1</v>
      </c>
      <c r="E136" s="255">
        <f>E137</f>
        <v>9.1</v>
      </c>
      <c r="F136" s="255">
        <f>F137</f>
        <v>0.2</v>
      </c>
      <c r="G136" s="255">
        <f>G137</f>
        <v>0</v>
      </c>
    </row>
    <row r="137" spans="1:7" ht="12.75">
      <c r="A137" s="12" t="s">
        <v>123</v>
      </c>
      <c r="B137" s="275" t="s">
        <v>174</v>
      </c>
      <c r="C137" s="253"/>
      <c r="D137" s="278">
        <f t="shared" si="7"/>
        <v>9.1</v>
      </c>
      <c r="E137" s="262">
        <v>9.1</v>
      </c>
      <c r="F137" s="284">
        <v>0.2</v>
      </c>
      <c r="G137" s="284"/>
    </row>
    <row r="138" spans="1:7" ht="12.75">
      <c r="A138" s="16" t="s">
        <v>198</v>
      </c>
      <c r="B138" s="178" t="s">
        <v>75</v>
      </c>
      <c r="C138" s="109" t="s">
        <v>135</v>
      </c>
      <c r="D138" s="281">
        <f t="shared" si="7"/>
        <v>3</v>
      </c>
      <c r="E138" s="255">
        <f>E139</f>
        <v>3</v>
      </c>
      <c r="F138" s="255">
        <f>F139</f>
        <v>0</v>
      </c>
      <c r="G138" s="255">
        <f>G139</f>
        <v>0</v>
      </c>
    </row>
    <row r="139" spans="1:7" ht="12.75">
      <c r="A139" s="12" t="s">
        <v>428</v>
      </c>
      <c r="B139" s="260" t="s">
        <v>305</v>
      </c>
      <c r="C139" s="6"/>
      <c r="D139" s="262">
        <f t="shared" si="7"/>
        <v>3</v>
      </c>
      <c r="E139" s="262">
        <v>3</v>
      </c>
      <c r="F139" s="284"/>
      <c r="G139" s="284"/>
    </row>
    <row r="140" spans="1:7" ht="25.5">
      <c r="A140" s="11" t="s">
        <v>477</v>
      </c>
      <c r="B140" s="172" t="s">
        <v>184</v>
      </c>
      <c r="C140" s="109" t="s">
        <v>140</v>
      </c>
      <c r="D140" s="281">
        <f t="shared" si="7"/>
        <v>10.2</v>
      </c>
      <c r="E140" s="255">
        <f>E141+E142</f>
        <v>10.2</v>
      </c>
      <c r="F140" s="255">
        <f>F141+F142</f>
        <v>7.8</v>
      </c>
      <c r="G140" s="255">
        <f>G141+G142</f>
        <v>0</v>
      </c>
    </row>
    <row r="141" spans="1:7" ht="25.5">
      <c r="A141" s="12" t="s">
        <v>478</v>
      </c>
      <c r="B141" s="3" t="s">
        <v>362</v>
      </c>
      <c r="C141" s="428"/>
      <c r="D141" s="262">
        <f t="shared" si="7"/>
        <v>10.2</v>
      </c>
      <c r="E141" s="262">
        <v>10.2</v>
      </c>
      <c r="F141" s="284">
        <v>7.8</v>
      </c>
      <c r="G141" s="284"/>
    </row>
    <row r="142" spans="1:7" ht="12.75">
      <c r="A142" s="12" t="s">
        <v>479</v>
      </c>
      <c r="B142" s="260" t="s">
        <v>305</v>
      </c>
      <c r="C142" s="429"/>
      <c r="D142" s="262">
        <f t="shared" si="7"/>
        <v>0</v>
      </c>
      <c r="E142" s="261"/>
      <c r="F142" s="286"/>
      <c r="G142" s="284"/>
    </row>
    <row r="143" spans="1:7" ht="12.75">
      <c r="A143" s="11" t="s">
        <v>55</v>
      </c>
      <c r="B143" s="325" t="s">
        <v>206</v>
      </c>
      <c r="C143" s="109"/>
      <c r="D143" s="274">
        <f>D144+D146+D149+D151+D153</f>
        <v>125.5</v>
      </c>
      <c r="E143" s="274">
        <f>E144+E146+E149+E151+E153</f>
        <v>118.8</v>
      </c>
      <c r="F143" s="274">
        <f>F144+F146+F149+F151+F153</f>
        <v>67.8</v>
      </c>
      <c r="G143" s="274">
        <f>G144+G146+G149+G151+G153</f>
        <v>6.7</v>
      </c>
    </row>
    <row r="144" spans="1:7" ht="12.75">
      <c r="A144" s="12" t="s">
        <v>57</v>
      </c>
      <c r="B144" s="198" t="s">
        <v>102</v>
      </c>
      <c r="C144" s="109" t="s">
        <v>134</v>
      </c>
      <c r="D144" s="255">
        <f>D145</f>
        <v>5.1</v>
      </c>
      <c r="E144" s="255">
        <f>E145</f>
        <v>5.1</v>
      </c>
      <c r="F144" s="255">
        <f>F145</f>
        <v>0</v>
      </c>
      <c r="G144" s="255">
        <f>G145</f>
        <v>0</v>
      </c>
    </row>
    <row r="145" spans="1:7" ht="12.75">
      <c r="A145" s="5" t="s">
        <v>124</v>
      </c>
      <c r="B145" s="260" t="s">
        <v>305</v>
      </c>
      <c r="C145" s="251"/>
      <c r="D145" s="262">
        <f>E145+G145</f>
        <v>5.1</v>
      </c>
      <c r="E145" s="262">
        <v>5.1</v>
      </c>
      <c r="F145" s="262"/>
      <c r="G145" s="262"/>
    </row>
    <row r="146" spans="1:7" ht="25.5">
      <c r="A146" s="11" t="s">
        <v>58</v>
      </c>
      <c r="B146" s="192" t="s">
        <v>105</v>
      </c>
      <c r="C146" s="253" t="s">
        <v>138</v>
      </c>
      <c r="D146" s="274">
        <f>D147+D148</f>
        <v>111.5</v>
      </c>
      <c r="E146" s="274">
        <f>E147+E148</f>
        <v>104.8</v>
      </c>
      <c r="F146" s="255">
        <f>F147+F148</f>
        <v>62.3</v>
      </c>
      <c r="G146" s="255">
        <f>G147+G148</f>
        <v>6.7</v>
      </c>
    </row>
    <row r="147" spans="1:7" ht="12.75">
      <c r="A147" s="12" t="s">
        <v>125</v>
      </c>
      <c r="B147" s="260" t="s">
        <v>305</v>
      </c>
      <c r="C147" s="248"/>
      <c r="D147" s="268">
        <f>E147+G147</f>
        <v>110.873</v>
      </c>
      <c r="E147" s="261">
        <v>104.173</v>
      </c>
      <c r="F147" s="262">
        <v>62.3</v>
      </c>
      <c r="G147" s="262">
        <v>6.7</v>
      </c>
    </row>
    <row r="148" spans="1:7" ht="12.75">
      <c r="A148" s="196" t="s">
        <v>382</v>
      </c>
      <c r="B148" s="270" t="s">
        <v>390</v>
      </c>
      <c r="C148" s="1"/>
      <c r="D148" s="268">
        <f aca="true" t="shared" si="8" ref="D148:D154">E148+G148</f>
        <v>0.627</v>
      </c>
      <c r="E148" s="261">
        <v>0.627</v>
      </c>
      <c r="F148" s="255"/>
      <c r="G148" s="255"/>
    </row>
    <row r="149" spans="1:7" ht="25.5">
      <c r="A149" s="11" t="s">
        <v>199</v>
      </c>
      <c r="B149" s="172" t="s">
        <v>184</v>
      </c>
      <c r="C149" s="109" t="s">
        <v>140</v>
      </c>
      <c r="D149" s="281">
        <f t="shared" si="8"/>
        <v>7.2</v>
      </c>
      <c r="E149" s="255">
        <f>E150</f>
        <v>7.2</v>
      </c>
      <c r="F149" s="255">
        <f>F150</f>
        <v>5.5</v>
      </c>
      <c r="G149" s="255">
        <f>G150</f>
        <v>0</v>
      </c>
    </row>
    <row r="150" spans="1:7" ht="25.5">
      <c r="A150" s="12" t="s">
        <v>480</v>
      </c>
      <c r="B150" s="3" t="s">
        <v>362</v>
      </c>
      <c r="C150" s="253"/>
      <c r="D150" s="278">
        <f t="shared" si="8"/>
        <v>7.2</v>
      </c>
      <c r="E150" s="262">
        <v>7.2</v>
      </c>
      <c r="F150" s="284">
        <v>5.5</v>
      </c>
      <c r="G150" s="284"/>
    </row>
    <row r="151" spans="1:7" ht="12.75">
      <c r="A151" s="11" t="s">
        <v>200</v>
      </c>
      <c r="B151" s="172" t="s">
        <v>490</v>
      </c>
      <c r="C151" s="109" t="s">
        <v>180</v>
      </c>
      <c r="D151" s="281">
        <f t="shared" si="8"/>
        <v>0</v>
      </c>
      <c r="E151" s="255">
        <f>E152</f>
        <v>0</v>
      </c>
      <c r="F151" s="255">
        <f>F152</f>
        <v>0</v>
      </c>
      <c r="G151" s="255">
        <f>G152</f>
        <v>0</v>
      </c>
    </row>
    <row r="152" spans="1:7" ht="25.5">
      <c r="A152" s="12" t="s">
        <v>201</v>
      </c>
      <c r="B152" s="3" t="s">
        <v>362</v>
      </c>
      <c r="C152" s="253"/>
      <c r="D152" s="278">
        <f t="shared" si="8"/>
        <v>0</v>
      </c>
      <c r="E152" s="262"/>
      <c r="F152" s="284"/>
      <c r="G152" s="284"/>
    </row>
    <row r="153" spans="1:7" ht="12.75">
      <c r="A153" s="12" t="s">
        <v>388</v>
      </c>
      <c r="B153" s="178" t="s">
        <v>75</v>
      </c>
      <c r="C153" s="109" t="s">
        <v>135</v>
      </c>
      <c r="D153" s="255">
        <f t="shared" si="8"/>
        <v>1.7</v>
      </c>
      <c r="E153" s="255">
        <f>E154</f>
        <v>1.7</v>
      </c>
      <c r="F153" s="255">
        <f>F154</f>
        <v>0</v>
      </c>
      <c r="G153" s="255">
        <f>G154</f>
        <v>0</v>
      </c>
    </row>
    <row r="154" spans="1:7" ht="12.75">
      <c r="A154" s="12" t="s">
        <v>389</v>
      </c>
      <c r="B154" s="260" t="s">
        <v>305</v>
      </c>
      <c r="C154" s="6"/>
      <c r="D154" s="262">
        <f t="shared" si="8"/>
        <v>1.7</v>
      </c>
      <c r="E154" s="262">
        <v>1.7</v>
      </c>
      <c r="F154" s="284"/>
      <c r="G154" s="284"/>
    </row>
    <row r="155" spans="1:7" ht="13.5">
      <c r="A155" s="109" t="s">
        <v>59</v>
      </c>
      <c r="B155" s="326" t="s">
        <v>207</v>
      </c>
      <c r="C155" s="5"/>
      <c r="D155" s="274">
        <f>D156+D158+D161+D164+D166+D168</f>
        <v>544.3000000000001</v>
      </c>
      <c r="E155" s="274">
        <f>E156+E158+E161+E164+E166+E168</f>
        <v>522.7</v>
      </c>
      <c r="F155" s="274">
        <f>F156+F158+F161+F164+F166+F168</f>
        <v>286.5</v>
      </c>
      <c r="G155" s="274">
        <f>G156+G158+G161+G164+G166+G168</f>
        <v>21.6</v>
      </c>
    </row>
    <row r="156" spans="1:7" ht="12.75">
      <c r="A156" s="109" t="s">
        <v>61</v>
      </c>
      <c r="B156" s="287" t="s">
        <v>102</v>
      </c>
      <c r="C156" s="109" t="s">
        <v>134</v>
      </c>
      <c r="D156" s="259">
        <f>D157</f>
        <v>9.2</v>
      </c>
      <c r="E156" s="259">
        <f>E157</f>
        <v>9.2</v>
      </c>
      <c r="F156" s="255">
        <f>F157</f>
        <v>0</v>
      </c>
      <c r="G156" s="255">
        <f>G157</f>
        <v>0</v>
      </c>
    </row>
    <row r="157" spans="1:7" ht="12.75">
      <c r="A157" s="251" t="s">
        <v>126</v>
      </c>
      <c r="B157" s="260" t="s">
        <v>305</v>
      </c>
      <c r="C157" s="251"/>
      <c r="D157" s="261">
        <f>E157+G157</f>
        <v>9.2</v>
      </c>
      <c r="E157" s="261">
        <f>E145+E108+E95+E132</f>
        <v>9.2</v>
      </c>
      <c r="F157" s="262">
        <f>F145+F108+F95</f>
        <v>0</v>
      </c>
      <c r="G157" s="262">
        <f>G145+G108+G95</f>
        <v>0</v>
      </c>
    </row>
    <row r="158" spans="1:7" ht="25.5">
      <c r="A158" s="109" t="s">
        <v>62</v>
      </c>
      <c r="B158" s="288" t="s">
        <v>105</v>
      </c>
      <c r="C158" s="253" t="s">
        <v>138</v>
      </c>
      <c r="D158" s="259">
        <f>D159+D160</f>
        <v>481.6</v>
      </c>
      <c r="E158" s="259">
        <f>E159+E160</f>
        <v>461.3</v>
      </c>
      <c r="F158" s="255">
        <f>F159+F160</f>
        <v>266.2</v>
      </c>
      <c r="G158" s="255">
        <f>G159+G160</f>
        <v>20.3</v>
      </c>
    </row>
    <row r="159" spans="1:7" ht="12.75">
      <c r="A159" s="251" t="s">
        <v>482</v>
      </c>
      <c r="B159" s="260" t="s">
        <v>305</v>
      </c>
      <c r="C159" s="248"/>
      <c r="D159" s="268">
        <f>E159+G159</f>
        <v>473.793</v>
      </c>
      <c r="E159" s="261">
        <f>E147+E134+E121+E110+E97</f>
        <v>453.493</v>
      </c>
      <c r="F159" s="262">
        <f>F147+F134+F121+F110+F97</f>
        <v>266.2</v>
      </c>
      <c r="G159" s="262">
        <f>G147+G134+G121+G110+G97</f>
        <v>20.3</v>
      </c>
    </row>
    <row r="160" spans="1:7" ht="12.75">
      <c r="A160" s="251" t="s">
        <v>481</v>
      </c>
      <c r="B160" s="270" t="s">
        <v>310</v>
      </c>
      <c r="C160" s="1"/>
      <c r="D160" s="268">
        <f aca="true" t="shared" si="9" ref="D160:D166">E160+G160</f>
        <v>7.807</v>
      </c>
      <c r="E160" s="261">
        <f>E148+E135+E123+E98+E111</f>
        <v>7.807</v>
      </c>
      <c r="F160" s="262">
        <f>F148+F135+F123+F98+F111</f>
        <v>0</v>
      </c>
      <c r="G160" s="262">
        <f>G148+G135+G123+G98+G111</f>
        <v>0</v>
      </c>
    </row>
    <row r="161" spans="1:7" ht="25.5">
      <c r="A161" s="109" t="s">
        <v>202</v>
      </c>
      <c r="B161" s="172" t="s">
        <v>184</v>
      </c>
      <c r="C161" s="109" t="s">
        <v>140</v>
      </c>
      <c r="D161" s="280">
        <f>E161+G161</f>
        <v>26.099999999999998</v>
      </c>
      <c r="E161" s="259">
        <f>E162+E163</f>
        <v>26.099999999999998</v>
      </c>
      <c r="F161" s="255">
        <f>F162+F163</f>
        <v>20</v>
      </c>
      <c r="G161" s="255">
        <f>G162+G163</f>
        <v>0</v>
      </c>
    </row>
    <row r="162" spans="1:7" ht="12.75">
      <c r="A162" s="251" t="s">
        <v>324</v>
      </c>
      <c r="B162" s="176" t="s">
        <v>174</v>
      </c>
      <c r="C162" s="253"/>
      <c r="D162" s="268">
        <f t="shared" si="9"/>
        <v>26.099999999999998</v>
      </c>
      <c r="E162" s="261">
        <f>E150+E141+E113+E100</f>
        <v>26.099999999999998</v>
      </c>
      <c r="F162" s="262">
        <f>F150+F141+F113+F100</f>
        <v>20</v>
      </c>
      <c r="G162" s="262">
        <f>G150+G141+G113+G100</f>
        <v>0</v>
      </c>
    </row>
    <row r="163" spans="1:7" ht="12.75">
      <c r="A163" s="251" t="s">
        <v>203</v>
      </c>
      <c r="B163" s="260" t="s">
        <v>305</v>
      </c>
      <c r="C163" s="253"/>
      <c r="D163" s="278">
        <f t="shared" si="9"/>
        <v>0</v>
      </c>
      <c r="E163" s="262">
        <f>E142+E114+E101</f>
        <v>0</v>
      </c>
      <c r="F163" s="262">
        <f>F142+F114+F101</f>
        <v>0</v>
      </c>
      <c r="G163" s="262">
        <f>G142+G114+G101</f>
        <v>0</v>
      </c>
    </row>
    <row r="164" spans="1:7" ht="12.75">
      <c r="A164" s="109" t="s">
        <v>204</v>
      </c>
      <c r="B164" s="172" t="s">
        <v>490</v>
      </c>
      <c r="C164" s="109" t="s">
        <v>180</v>
      </c>
      <c r="D164" s="280">
        <f t="shared" si="9"/>
        <v>14.5</v>
      </c>
      <c r="E164" s="259">
        <f>E165</f>
        <v>14.5</v>
      </c>
      <c r="F164" s="255">
        <f>F165</f>
        <v>0.30000000000000004</v>
      </c>
      <c r="G164" s="255">
        <f>G165</f>
        <v>0</v>
      </c>
    </row>
    <row r="165" spans="1:7" ht="25.5">
      <c r="A165" s="251" t="s">
        <v>205</v>
      </c>
      <c r="B165" s="3" t="s">
        <v>362</v>
      </c>
      <c r="C165" s="253"/>
      <c r="D165" s="268">
        <f t="shared" si="9"/>
        <v>14.5</v>
      </c>
      <c r="E165" s="261">
        <f>E152+E137+E125+E116+E103</f>
        <v>14.5</v>
      </c>
      <c r="F165" s="262">
        <f>F152+F137+F125+F116+F103</f>
        <v>0.30000000000000004</v>
      </c>
      <c r="G165" s="262">
        <f>G152+G137+G125+G116+G103</f>
        <v>0</v>
      </c>
    </row>
    <row r="166" spans="1:7" ht="12.75">
      <c r="A166" s="109" t="s">
        <v>325</v>
      </c>
      <c r="B166" s="289" t="s">
        <v>75</v>
      </c>
      <c r="C166" s="252" t="s">
        <v>135</v>
      </c>
      <c r="D166" s="259">
        <f t="shared" si="9"/>
        <v>10.7</v>
      </c>
      <c r="E166" s="259">
        <f>E167</f>
        <v>10.7</v>
      </c>
      <c r="F166" s="255">
        <f>F167</f>
        <v>0</v>
      </c>
      <c r="G166" s="255">
        <f>G167</f>
        <v>0</v>
      </c>
    </row>
    <row r="167" spans="1:7" ht="12.75">
      <c r="A167" s="251" t="s">
        <v>326</v>
      </c>
      <c r="B167" s="260" t="s">
        <v>305</v>
      </c>
      <c r="C167" s="14"/>
      <c r="D167" s="268">
        <f>E167+G167</f>
        <v>10.7</v>
      </c>
      <c r="E167" s="261">
        <f>E105+E118+E127+E139+E154</f>
        <v>10.7</v>
      </c>
      <c r="F167" s="262">
        <f>F105+F118+F127+F139</f>
        <v>0</v>
      </c>
      <c r="G167" s="262">
        <f>G105+G118+G127+G139</f>
        <v>0</v>
      </c>
    </row>
    <row r="168" spans="1:7" ht="12.75">
      <c r="A168" s="253" t="s">
        <v>327</v>
      </c>
      <c r="B168" s="198" t="s">
        <v>149</v>
      </c>
      <c r="C168" s="109" t="s">
        <v>36</v>
      </c>
      <c r="D168" s="259">
        <f>D169</f>
        <v>2.2</v>
      </c>
      <c r="E168" s="259">
        <f>E169</f>
        <v>0.9</v>
      </c>
      <c r="F168" s="255">
        <f>F169</f>
        <v>0</v>
      </c>
      <c r="G168" s="255">
        <f>G169</f>
        <v>1.3</v>
      </c>
    </row>
    <row r="169" spans="1:7" ht="12.75">
      <c r="A169" s="249" t="s">
        <v>328</v>
      </c>
      <c r="B169" s="260" t="s">
        <v>305</v>
      </c>
      <c r="C169" s="5"/>
      <c r="D169" s="261">
        <f>E169+G169</f>
        <v>2.2</v>
      </c>
      <c r="E169" s="322">
        <f>E129</f>
        <v>0.9</v>
      </c>
      <c r="F169" s="290">
        <f>F129</f>
        <v>0</v>
      </c>
      <c r="G169" s="290">
        <f>G129</f>
        <v>1.3</v>
      </c>
    </row>
    <row r="170" spans="1:7" ht="12.75">
      <c r="A170" s="253" t="s">
        <v>63</v>
      </c>
      <c r="B170" s="338" t="s">
        <v>110</v>
      </c>
      <c r="C170" s="1"/>
      <c r="D170" s="292">
        <f>D171+D175</f>
        <v>264.276</v>
      </c>
      <c r="E170" s="292">
        <f>E171+E175</f>
        <v>264.276</v>
      </c>
      <c r="F170" s="293">
        <f>F171+F175</f>
        <v>179.5</v>
      </c>
      <c r="G170" s="293">
        <f>G171+G175</f>
        <v>0</v>
      </c>
    </row>
    <row r="171" spans="1:7" ht="25.5">
      <c r="A171" s="294" t="s">
        <v>64</v>
      </c>
      <c r="B171" s="295" t="s">
        <v>103</v>
      </c>
      <c r="C171" s="296" t="s">
        <v>136</v>
      </c>
      <c r="D171" s="259">
        <f>D172+D173+D174</f>
        <v>264.276</v>
      </c>
      <c r="E171" s="259">
        <f>E172+E173+E174</f>
        <v>264.276</v>
      </c>
      <c r="F171" s="255">
        <f>F172+F173+F174</f>
        <v>179.5</v>
      </c>
      <c r="G171" s="255">
        <f>G172+G173+G174</f>
        <v>0</v>
      </c>
    </row>
    <row r="172" spans="1:7" ht="12.75">
      <c r="A172" s="297" t="s">
        <v>127</v>
      </c>
      <c r="B172" s="260" t="s">
        <v>305</v>
      </c>
      <c r="C172" s="298"/>
      <c r="D172" s="278">
        <f>E172+G172</f>
        <v>156</v>
      </c>
      <c r="E172" s="262">
        <v>156</v>
      </c>
      <c r="F172" s="262">
        <v>100.4</v>
      </c>
      <c r="G172" s="262"/>
    </row>
    <row r="173" spans="1:7" ht="12.75">
      <c r="A173" s="297" t="s">
        <v>484</v>
      </c>
      <c r="B173" s="260" t="s">
        <v>390</v>
      </c>
      <c r="C173" s="298"/>
      <c r="D173" s="268">
        <f>E173+G173</f>
        <v>2.376</v>
      </c>
      <c r="E173" s="261">
        <v>2.376</v>
      </c>
      <c r="F173" s="262"/>
      <c r="G173" s="262"/>
    </row>
    <row r="174" spans="1:7" ht="25.5">
      <c r="A174" s="297" t="s">
        <v>483</v>
      </c>
      <c r="B174" s="267" t="s">
        <v>362</v>
      </c>
      <c r="C174" s="299"/>
      <c r="D174" s="278">
        <f>E174+G174</f>
        <v>105.9</v>
      </c>
      <c r="E174" s="262">
        <v>105.9</v>
      </c>
      <c r="F174" s="262">
        <v>79.1</v>
      </c>
      <c r="G174" s="262"/>
    </row>
    <row r="175" spans="1:7" ht="12.75">
      <c r="A175" s="11" t="s">
        <v>485</v>
      </c>
      <c r="B175" s="172" t="s">
        <v>490</v>
      </c>
      <c r="C175" s="109" t="s">
        <v>180</v>
      </c>
      <c r="D175" s="281">
        <f>E175+G175</f>
        <v>0</v>
      </c>
      <c r="E175" s="255">
        <f>E176</f>
        <v>0</v>
      </c>
      <c r="F175" s="255">
        <f>F176</f>
        <v>0</v>
      </c>
      <c r="G175" s="255">
        <f>G176</f>
        <v>0</v>
      </c>
    </row>
    <row r="176" spans="1:7" ht="25.5">
      <c r="A176" s="12" t="s">
        <v>486</v>
      </c>
      <c r="B176" s="3" t="s">
        <v>362</v>
      </c>
      <c r="C176" s="109"/>
      <c r="D176" s="278">
        <f>E176+G176</f>
        <v>0</v>
      </c>
      <c r="E176" s="262"/>
      <c r="F176" s="262"/>
      <c r="G176" s="262"/>
    </row>
    <row r="177" spans="1:7" ht="12.75">
      <c r="A177" s="11" t="s">
        <v>65</v>
      </c>
      <c r="B177" s="178" t="s">
        <v>304</v>
      </c>
      <c r="C177" s="13"/>
      <c r="D177" s="20">
        <f aca="true" t="shared" si="10" ref="D177:G178">D178</f>
        <v>386.5</v>
      </c>
      <c r="E177" s="20">
        <f t="shared" si="10"/>
        <v>17.6</v>
      </c>
      <c r="F177" s="20">
        <f t="shared" si="10"/>
        <v>0</v>
      </c>
      <c r="G177" s="20">
        <f t="shared" si="10"/>
        <v>368.9</v>
      </c>
    </row>
    <row r="178" spans="1:7" ht="12.75">
      <c r="A178" s="11" t="s">
        <v>66</v>
      </c>
      <c r="B178" s="198" t="s">
        <v>149</v>
      </c>
      <c r="C178" s="296" t="s">
        <v>36</v>
      </c>
      <c r="D178" s="20">
        <f t="shared" si="10"/>
        <v>386.5</v>
      </c>
      <c r="E178" s="20">
        <f t="shared" si="10"/>
        <v>17.6</v>
      </c>
      <c r="F178" s="20">
        <f t="shared" si="10"/>
        <v>0</v>
      </c>
      <c r="G178" s="20">
        <f t="shared" si="10"/>
        <v>368.9</v>
      </c>
    </row>
    <row r="179" spans="1:7" ht="12.75">
      <c r="A179" s="11" t="s">
        <v>128</v>
      </c>
      <c r="B179" s="260" t="s">
        <v>305</v>
      </c>
      <c r="C179" s="300"/>
      <c r="D179" s="21">
        <f>E179+G179</f>
        <v>386.5</v>
      </c>
      <c r="E179" s="9">
        <v>17.6</v>
      </c>
      <c r="F179" s="164"/>
      <c r="G179" s="8">
        <v>368.9</v>
      </c>
    </row>
    <row r="180" spans="1:7" ht="12.75">
      <c r="A180" s="11" t="s">
        <v>67</v>
      </c>
      <c r="B180" s="301" t="s">
        <v>313</v>
      </c>
      <c r="C180" s="296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98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7" t="s">
        <v>305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291" t="s">
        <v>426</v>
      </c>
      <c r="C183" s="302"/>
      <c r="D183" s="98">
        <f t="shared" si="12"/>
        <v>103.9</v>
      </c>
      <c r="E183" s="303">
        <f>E184</f>
        <v>103.9</v>
      </c>
      <c r="F183" s="303">
        <f>F184</f>
        <v>70.8</v>
      </c>
      <c r="G183" s="303">
        <f>G184</f>
        <v>0</v>
      </c>
    </row>
    <row r="184" spans="1:7" ht="27" customHeight="1">
      <c r="A184" s="11" t="s">
        <v>209</v>
      </c>
      <c r="B184" s="192" t="s">
        <v>105</v>
      </c>
      <c r="C184" s="430" t="s">
        <v>138</v>
      </c>
      <c r="D184" s="100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487</v>
      </c>
      <c r="B185" s="304" t="s">
        <v>362</v>
      </c>
      <c r="C185" s="431"/>
      <c r="D185" s="100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488</v>
      </c>
      <c r="B186" s="177" t="s">
        <v>305</v>
      </c>
      <c r="C186" s="432"/>
      <c r="D186" s="100">
        <f t="shared" si="12"/>
        <v>0</v>
      </c>
      <c r="E186" s="8"/>
      <c r="F186" s="8"/>
      <c r="G186" s="164"/>
    </row>
    <row r="187" spans="1:7" ht="33" customHeight="1" thickBot="1">
      <c r="A187" s="109" t="s">
        <v>329</v>
      </c>
      <c r="B187" s="202" t="s">
        <v>210</v>
      </c>
      <c r="C187" s="203"/>
      <c r="D187" s="204">
        <f t="shared" si="12"/>
        <v>8708.868</v>
      </c>
      <c r="E187" s="204">
        <f>E188+E193+E197+E201+E203+E206+E210+E212+E214+E216</f>
        <v>6847.106000000001</v>
      </c>
      <c r="F187" s="204">
        <f>F188+F193+F197+F201+F203+F206+F210+F212+F214+F216</f>
        <v>3493.4920000000006</v>
      </c>
      <c r="G187" s="204">
        <f>G188+G193+G197+G201+G203+G206+G210+G212+G214+G216</f>
        <v>1861.762</v>
      </c>
    </row>
    <row r="188" spans="1:7" ht="12.75">
      <c r="A188" s="109" t="s">
        <v>314</v>
      </c>
      <c r="B188" s="198" t="s">
        <v>102</v>
      </c>
      <c r="C188" s="109" t="s">
        <v>134</v>
      </c>
      <c r="D188" s="305">
        <f>D189+D190+D191+D192</f>
        <v>3737.4150000000004</v>
      </c>
      <c r="E188" s="305">
        <f>E189+E190+E191+E192</f>
        <v>3698.5050000000006</v>
      </c>
      <c r="F188" s="306">
        <f>F189+F190+F191+F192</f>
        <v>2379.6130000000003</v>
      </c>
      <c r="G188" s="306">
        <f>G189+G190+G191+G192</f>
        <v>38.910000000000004</v>
      </c>
    </row>
    <row r="189" spans="1:7" ht="12.75">
      <c r="A189" s="251" t="s">
        <v>315</v>
      </c>
      <c r="B189" s="176" t="s">
        <v>305</v>
      </c>
      <c r="C189" s="251"/>
      <c r="D189" s="261">
        <f>D15+D50+D56+D76+D87+D91+D157+D81+D182</f>
        <v>1975.4450000000002</v>
      </c>
      <c r="E189" s="261">
        <f>E15+E50+E56+E76+E87+E91+E157+E81+E182</f>
        <v>1941.535</v>
      </c>
      <c r="F189" s="262">
        <f>F15+F50+F56+F76+F87+F91+F157+F81+F182</f>
        <v>1160.613</v>
      </c>
      <c r="G189" s="262">
        <f>G15+G50+G56+G76+G87+G91+G157+G81+G182</f>
        <v>33.910000000000004</v>
      </c>
    </row>
    <row r="190" spans="1:7" ht="25.5">
      <c r="A190" s="251" t="s">
        <v>330</v>
      </c>
      <c r="B190" s="3" t="s">
        <v>362</v>
      </c>
      <c r="C190" s="251"/>
      <c r="D190" s="278">
        <f>E190+G190</f>
        <v>12.2</v>
      </c>
      <c r="E190" s="262">
        <f>E16</f>
        <v>12.2</v>
      </c>
      <c r="F190" s="262">
        <f>F16</f>
        <v>8.1</v>
      </c>
      <c r="G190" s="262">
        <f>G16</f>
        <v>0</v>
      </c>
    </row>
    <row r="191" spans="1:7" ht="12.75">
      <c r="A191" s="251" t="s">
        <v>331</v>
      </c>
      <c r="B191" s="180" t="s">
        <v>363</v>
      </c>
      <c r="C191" s="251"/>
      <c r="D191" s="278">
        <f>E191+G191</f>
        <v>1632.5000000000002</v>
      </c>
      <c r="E191" s="262">
        <f>E77+E57+E51+E17</f>
        <v>1632.5000000000002</v>
      </c>
      <c r="F191" s="262">
        <f>F77+F57+F51+F17</f>
        <v>1210.9</v>
      </c>
      <c r="G191" s="262">
        <f>G77+G57+G51+G17</f>
        <v>0</v>
      </c>
    </row>
    <row r="192" spans="1:7" ht="12.75">
      <c r="A192" s="251" t="s">
        <v>332</v>
      </c>
      <c r="B192" s="307" t="s">
        <v>310</v>
      </c>
      <c r="C192" s="251"/>
      <c r="D192" s="268">
        <f>E192+G192</f>
        <v>117.27</v>
      </c>
      <c r="E192" s="261">
        <f>E92+E88+E82+E78+E58+E52</f>
        <v>112.27</v>
      </c>
      <c r="F192" s="262">
        <f>F92+F88+F82+F78+F58+F52</f>
        <v>0</v>
      </c>
      <c r="G192" s="262">
        <f>G92+G88+G82+G78+G58+G52</f>
        <v>5</v>
      </c>
    </row>
    <row r="193" spans="1:7" ht="25.5">
      <c r="A193" s="109" t="s">
        <v>333</v>
      </c>
      <c r="B193" s="172" t="s">
        <v>103</v>
      </c>
      <c r="C193" s="253" t="s">
        <v>136</v>
      </c>
      <c r="D193" s="259">
        <f>D194+D195+D196</f>
        <v>951.576</v>
      </c>
      <c r="E193" s="259">
        <f>E194+E195+E196</f>
        <v>951.576</v>
      </c>
      <c r="F193" s="255">
        <f>F194+F195+F196</f>
        <v>209.10000000000002</v>
      </c>
      <c r="G193" s="255">
        <f>G194+G195+G196</f>
        <v>0</v>
      </c>
    </row>
    <row r="194" spans="1:7" ht="12.75">
      <c r="A194" s="251" t="s">
        <v>334</v>
      </c>
      <c r="B194" s="176" t="s">
        <v>305</v>
      </c>
      <c r="C194" s="251"/>
      <c r="D194" s="268">
        <f>E194+G194</f>
        <v>574.552</v>
      </c>
      <c r="E194" s="261">
        <f>E172+E42</f>
        <v>574.552</v>
      </c>
      <c r="F194" s="262">
        <f>F172+F42</f>
        <v>124.80000000000001</v>
      </c>
      <c r="G194" s="262">
        <f>G172+G42</f>
        <v>0</v>
      </c>
    </row>
    <row r="195" spans="1:7" ht="25.5">
      <c r="A195" s="251" t="s">
        <v>335</v>
      </c>
      <c r="B195" s="3" t="s">
        <v>362</v>
      </c>
      <c r="C195" s="251"/>
      <c r="D195" s="268">
        <f>E195+G195</f>
        <v>374.64799999999997</v>
      </c>
      <c r="E195" s="261">
        <f>E43+E174+E53+E19</f>
        <v>374.64799999999997</v>
      </c>
      <c r="F195" s="262">
        <f>F43+F174+F53+F19</f>
        <v>84.3</v>
      </c>
      <c r="G195" s="262">
        <f>G43+G174+G53+G19</f>
        <v>0</v>
      </c>
    </row>
    <row r="196" spans="1:7" ht="12.75">
      <c r="A196" s="308" t="s">
        <v>336</v>
      </c>
      <c r="B196" s="270" t="s">
        <v>310</v>
      </c>
      <c r="C196" s="251"/>
      <c r="D196" s="268">
        <f>E196+G196</f>
        <v>2.376</v>
      </c>
      <c r="E196" s="261">
        <f>E173</f>
        <v>2.376</v>
      </c>
      <c r="F196" s="262">
        <f>F173</f>
        <v>0</v>
      </c>
      <c r="G196" s="262">
        <f>G173</f>
        <v>0</v>
      </c>
    </row>
    <row r="197" spans="1:7" ht="25.5">
      <c r="A197" s="109" t="s">
        <v>337</v>
      </c>
      <c r="B197" s="172" t="s">
        <v>105</v>
      </c>
      <c r="C197" s="109" t="s">
        <v>138</v>
      </c>
      <c r="D197" s="259">
        <f>D198+D200+D199</f>
        <v>1566.951</v>
      </c>
      <c r="E197" s="259">
        <f>E198+E200+E199</f>
        <v>1504.951</v>
      </c>
      <c r="F197" s="259">
        <f>F198+F200+F199</f>
        <v>833.279</v>
      </c>
      <c r="G197" s="255">
        <f>G198+G200+G199</f>
        <v>62</v>
      </c>
    </row>
    <row r="198" spans="1:7" ht="12.75">
      <c r="A198" s="254" t="s">
        <v>338</v>
      </c>
      <c r="B198" s="260" t="s">
        <v>305</v>
      </c>
      <c r="C198" s="248"/>
      <c r="D198" s="268">
        <f>E198+G198</f>
        <v>1357.529</v>
      </c>
      <c r="E198" s="268">
        <f>E21+E159+E39+E186</f>
        <v>1295.529</v>
      </c>
      <c r="F198" s="268">
        <f>F21+F159+F39+F186</f>
        <v>703.1999999999999</v>
      </c>
      <c r="G198" s="278">
        <f>G21+G159+G39</f>
        <v>62</v>
      </c>
    </row>
    <row r="199" spans="1:7" ht="25.5">
      <c r="A199" s="251" t="s">
        <v>339</v>
      </c>
      <c r="B199" s="194" t="s">
        <v>362</v>
      </c>
      <c r="C199" s="251"/>
      <c r="D199" s="268">
        <f>D22+D185</f>
        <v>190.164</v>
      </c>
      <c r="E199" s="268">
        <f>E22+E185</f>
        <v>190.164</v>
      </c>
      <c r="F199" s="268">
        <f>F22+F185</f>
        <v>130.079</v>
      </c>
      <c r="G199" s="278">
        <f>G22+G185</f>
        <v>0</v>
      </c>
    </row>
    <row r="200" spans="1:7" ht="12.75">
      <c r="A200" s="251" t="s">
        <v>340</v>
      </c>
      <c r="B200" s="177" t="s">
        <v>310</v>
      </c>
      <c r="C200" s="5"/>
      <c r="D200" s="268">
        <f aca="true" t="shared" si="13" ref="D200:D213">E200+G200</f>
        <v>19.258000000000003</v>
      </c>
      <c r="E200" s="268">
        <f>E23+E160</f>
        <v>19.258000000000003</v>
      </c>
      <c r="F200" s="278">
        <f>F23+F160</f>
        <v>0</v>
      </c>
      <c r="G200" s="278">
        <f>G23+G160</f>
        <v>0</v>
      </c>
    </row>
    <row r="201" spans="1:7" ht="17.25" customHeight="1">
      <c r="A201" s="109" t="s">
        <v>341</v>
      </c>
      <c r="B201" s="309" t="s">
        <v>211</v>
      </c>
      <c r="C201" s="109" t="s">
        <v>137</v>
      </c>
      <c r="D201" s="280">
        <f t="shared" si="13"/>
        <v>225.84699999999998</v>
      </c>
      <c r="E201" s="259">
        <f>E202</f>
        <v>35.247</v>
      </c>
      <c r="F201" s="255">
        <f>F202</f>
        <v>6</v>
      </c>
      <c r="G201" s="259">
        <f>G202</f>
        <v>190.6</v>
      </c>
    </row>
    <row r="202" spans="1:7" ht="12.75">
      <c r="A202" s="251" t="s">
        <v>342</v>
      </c>
      <c r="B202" s="260" t="s">
        <v>305</v>
      </c>
      <c r="C202" s="1"/>
      <c r="D202" s="268">
        <f t="shared" si="13"/>
        <v>225.84699999999998</v>
      </c>
      <c r="E202" s="278">
        <f>E25</f>
        <v>35.247</v>
      </c>
      <c r="F202" s="278">
        <f>F25</f>
        <v>6</v>
      </c>
      <c r="G202" s="268">
        <f>G25</f>
        <v>190.6</v>
      </c>
    </row>
    <row r="203" spans="1:7" ht="12.75">
      <c r="A203" s="109" t="s">
        <v>343</v>
      </c>
      <c r="B203" s="178" t="s">
        <v>109</v>
      </c>
      <c r="C203" s="252" t="s">
        <v>139</v>
      </c>
      <c r="D203" s="280">
        <f>E203+G203</f>
        <v>1389.252</v>
      </c>
      <c r="E203" s="259">
        <f>E204+E205</f>
        <v>205.1</v>
      </c>
      <c r="F203" s="255">
        <f>F204+F205</f>
        <v>0.8</v>
      </c>
      <c r="G203" s="259">
        <f>G204+G205</f>
        <v>1184.152</v>
      </c>
    </row>
    <row r="204" spans="1:7" ht="12.75">
      <c r="A204" s="109" t="s">
        <v>344</v>
      </c>
      <c r="B204" s="180" t="s">
        <v>305</v>
      </c>
      <c r="C204" s="5"/>
      <c r="D204" s="268">
        <f t="shared" si="13"/>
        <v>1389.252</v>
      </c>
      <c r="E204" s="268">
        <f aca="true" t="shared" si="14" ref="E204:G205">E27</f>
        <v>205.1</v>
      </c>
      <c r="F204" s="278">
        <f t="shared" si="14"/>
        <v>0.8</v>
      </c>
      <c r="G204" s="268">
        <f t="shared" si="14"/>
        <v>1184.152</v>
      </c>
    </row>
    <row r="205" spans="1:7" ht="25.5">
      <c r="A205" s="109" t="s">
        <v>384</v>
      </c>
      <c r="B205" s="194" t="s">
        <v>381</v>
      </c>
      <c r="C205" s="5"/>
      <c r="D205" s="268">
        <f t="shared" si="13"/>
        <v>0</v>
      </c>
      <c r="E205" s="268">
        <f t="shared" si="14"/>
        <v>0</v>
      </c>
      <c r="F205" s="268">
        <f t="shared" si="14"/>
        <v>0</v>
      </c>
      <c r="G205" s="268">
        <f>G28</f>
        <v>0</v>
      </c>
    </row>
    <row r="206" spans="1:7" ht="25.5">
      <c r="A206" s="109" t="s">
        <v>345</v>
      </c>
      <c r="B206" s="172" t="s">
        <v>184</v>
      </c>
      <c r="C206" s="272" t="s">
        <v>140</v>
      </c>
      <c r="D206" s="281">
        <f>E206+G206</f>
        <v>167.2</v>
      </c>
      <c r="E206" s="255">
        <f>E207+E208+E209</f>
        <v>167.2</v>
      </c>
      <c r="F206" s="255">
        <f>F207+F208+F209</f>
        <v>58.6</v>
      </c>
      <c r="G206" s="255">
        <f>G207+G208+G209</f>
        <v>0</v>
      </c>
    </row>
    <row r="207" spans="1:7" ht="16.5" customHeight="1">
      <c r="A207" s="251" t="s">
        <v>346</v>
      </c>
      <c r="B207" s="177" t="s">
        <v>305</v>
      </c>
      <c r="C207" s="109"/>
      <c r="D207" s="278">
        <f t="shared" si="13"/>
        <v>3</v>
      </c>
      <c r="E207" s="278">
        <f>E30+E163</f>
        <v>3</v>
      </c>
      <c r="F207" s="268">
        <f>F30+F163</f>
        <v>0</v>
      </c>
      <c r="G207" s="278">
        <f>G30+G163</f>
        <v>0</v>
      </c>
    </row>
    <row r="208" spans="1:7" ht="25.5">
      <c r="A208" s="251" t="s">
        <v>347</v>
      </c>
      <c r="B208" s="194" t="s">
        <v>362</v>
      </c>
      <c r="C208" s="109"/>
      <c r="D208" s="278">
        <f t="shared" si="13"/>
        <v>164.2</v>
      </c>
      <c r="E208" s="278">
        <f>E46+E162</f>
        <v>164.2</v>
      </c>
      <c r="F208" s="278">
        <f>F46+F162</f>
        <v>58.6</v>
      </c>
      <c r="G208" s="278">
        <f>G46+G162</f>
        <v>0</v>
      </c>
    </row>
    <row r="209" spans="1:7" ht="25.5">
      <c r="A209" s="251" t="s">
        <v>385</v>
      </c>
      <c r="B209" s="3" t="s">
        <v>381</v>
      </c>
      <c r="C209" s="109"/>
      <c r="D209" s="278">
        <f t="shared" si="13"/>
        <v>0</v>
      </c>
      <c r="E209" s="278">
        <f>E47</f>
        <v>0</v>
      </c>
      <c r="F209" s="278">
        <f>F47</f>
        <v>0</v>
      </c>
      <c r="G209" s="278">
        <f>G47</f>
        <v>0</v>
      </c>
    </row>
    <row r="210" spans="1:7" ht="12.75">
      <c r="A210" s="109" t="s">
        <v>348</v>
      </c>
      <c r="B210" s="172" t="s">
        <v>489</v>
      </c>
      <c r="C210" s="109" t="s">
        <v>180</v>
      </c>
      <c r="D210" s="281">
        <f t="shared" si="13"/>
        <v>14.5</v>
      </c>
      <c r="E210" s="255">
        <f>E211</f>
        <v>14.5</v>
      </c>
      <c r="F210" s="255">
        <f>F211</f>
        <v>0.30000000000000004</v>
      </c>
      <c r="G210" s="255">
        <f>G211</f>
        <v>0</v>
      </c>
    </row>
    <row r="211" spans="1:7" ht="25.5">
      <c r="A211" s="251" t="s">
        <v>349</v>
      </c>
      <c r="B211" s="3" t="s">
        <v>362</v>
      </c>
      <c r="C211" s="253"/>
      <c r="D211" s="278">
        <f t="shared" si="13"/>
        <v>14.5</v>
      </c>
      <c r="E211" s="278">
        <f>E165+E84+E176</f>
        <v>14.5</v>
      </c>
      <c r="F211" s="278">
        <f>F165+F84+F176</f>
        <v>0.30000000000000004</v>
      </c>
      <c r="G211" s="278">
        <f>G165+G84+G176</f>
        <v>0</v>
      </c>
    </row>
    <row r="212" spans="1:7" ht="12.75">
      <c r="A212" s="109" t="s">
        <v>350</v>
      </c>
      <c r="B212" s="289" t="s">
        <v>75</v>
      </c>
      <c r="C212" s="109" t="s">
        <v>135</v>
      </c>
      <c r="D212" s="259">
        <f t="shared" si="13"/>
        <v>73.777</v>
      </c>
      <c r="E212" s="259">
        <f>E213</f>
        <v>58.777</v>
      </c>
      <c r="F212" s="255">
        <f>F213</f>
        <v>5.8</v>
      </c>
      <c r="G212" s="255">
        <f>G213</f>
        <v>15</v>
      </c>
    </row>
    <row r="213" spans="1:7" ht="12.75">
      <c r="A213" s="251" t="s">
        <v>351</v>
      </c>
      <c r="B213" s="260" t="s">
        <v>305</v>
      </c>
      <c r="C213" s="6"/>
      <c r="D213" s="261">
        <f t="shared" si="13"/>
        <v>73.777</v>
      </c>
      <c r="E213" s="261">
        <f>E32+E167</f>
        <v>58.777</v>
      </c>
      <c r="F213" s="262">
        <f>F32+F167</f>
        <v>5.8</v>
      </c>
      <c r="G213" s="262">
        <f>G32+G167</f>
        <v>15</v>
      </c>
    </row>
    <row r="214" spans="1:7" ht="25.5" customHeight="1">
      <c r="A214" s="109" t="s">
        <v>352</v>
      </c>
      <c r="B214" s="172" t="s">
        <v>148</v>
      </c>
      <c r="C214" s="109" t="s">
        <v>34</v>
      </c>
      <c r="D214" s="310">
        <f>E214+G214</f>
        <v>192.15</v>
      </c>
      <c r="E214" s="274">
        <f>E215</f>
        <v>192.15</v>
      </c>
      <c r="F214" s="255">
        <f>F215</f>
        <v>0</v>
      </c>
      <c r="G214" s="255">
        <f>G215</f>
        <v>0</v>
      </c>
    </row>
    <row r="215" spans="1:7" ht="12.75">
      <c r="A215" s="251" t="s">
        <v>353</v>
      </c>
      <c r="B215" s="260" t="s">
        <v>305</v>
      </c>
      <c r="C215" s="6"/>
      <c r="D215" s="279">
        <f>E215+G215</f>
        <v>192.15</v>
      </c>
      <c r="E215" s="279">
        <f>E34</f>
        <v>192.15</v>
      </c>
      <c r="F215" s="278">
        <f>F34</f>
        <v>0</v>
      </c>
      <c r="G215" s="278">
        <f>G34</f>
        <v>0</v>
      </c>
    </row>
    <row r="216" spans="1:7" ht="12.75">
      <c r="A216" s="109" t="s">
        <v>354</v>
      </c>
      <c r="B216" s="198" t="s">
        <v>149</v>
      </c>
      <c r="C216" s="109" t="s">
        <v>36</v>
      </c>
      <c r="D216" s="281">
        <f>E216+G216</f>
        <v>390.2</v>
      </c>
      <c r="E216" s="255">
        <f>E217</f>
        <v>19.1</v>
      </c>
      <c r="F216" s="255">
        <f>F217</f>
        <v>0</v>
      </c>
      <c r="G216" s="255">
        <f>G217</f>
        <v>371.09999999999997</v>
      </c>
    </row>
    <row r="217" spans="1:7" ht="12.75">
      <c r="A217" s="251" t="s">
        <v>355</v>
      </c>
      <c r="B217" s="260" t="s">
        <v>305</v>
      </c>
      <c r="C217" s="6"/>
      <c r="D217" s="278">
        <f>E217+G217</f>
        <v>390.2</v>
      </c>
      <c r="E217" s="278">
        <f>E36+E178+E168</f>
        <v>19.1</v>
      </c>
      <c r="F217" s="278">
        <f>F36+F178+F168</f>
        <v>0</v>
      </c>
      <c r="G217" s="278">
        <f>G36+G178+G168</f>
        <v>371.09999999999997</v>
      </c>
    </row>
    <row r="218" spans="1:7" ht="12.75">
      <c r="A218" s="251"/>
      <c r="B218" s="177" t="s">
        <v>212</v>
      </c>
      <c r="C218" s="6"/>
      <c r="D218" s="262"/>
      <c r="E218" s="262"/>
      <c r="F218" s="262"/>
      <c r="G218" s="262"/>
    </row>
    <row r="219" spans="1:8" ht="12.75">
      <c r="A219" s="251"/>
      <c r="B219" s="311" t="s">
        <v>306</v>
      </c>
      <c r="C219" s="5"/>
      <c r="D219" s="163">
        <f>D189+D194+D198+D202+D204+D207+D213+D215+D217</f>
        <v>6181.7519999999995</v>
      </c>
      <c r="E219" s="163">
        <f>E189+E194+E198+E202+E204+E207+E213+E215+E217</f>
        <v>4324.99</v>
      </c>
      <c r="F219" s="163">
        <f>F189+F194+F198+F202+F204+F207+F213+F215+F217</f>
        <v>2001.2129999999997</v>
      </c>
      <c r="G219" s="163">
        <f>G189+G194+G198+G202+G204+G207+G213+G215+G217</f>
        <v>1856.762</v>
      </c>
      <c r="H219" s="312"/>
    </row>
    <row r="220" spans="1:7" ht="13.5" customHeight="1">
      <c r="A220" s="251"/>
      <c r="B220" s="311" t="s">
        <v>213</v>
      </c>
      <c r="C220" s="5"/>
      <c r="D220" s="163">
        <f>D208+D199+D195+D190+D211</f>
        <v>755.712</v>
      </c>
      <c r="E220" s="163">
        <f>E208+E199+E195+E190+E211</f>
        <v>755.712</v>
      </c>
      <c r="F220" s="163">
        <f>F208+F199+F195+F190+F211</f>
        <v>281.379</v>
      </c>
      <c r="G220" s="163">
        <f>G208+G199+G195+G190+G211</f>
        <v>0</v>
      </c>
    </row>
    <row r="221" spans="1:7" ht="12.75" customHeight="1">
      <c r="A221" s="251"/>
      <c r="B221" s="311" t="s">
        <v>146</v>
      </c>
      <c r="C221" s="5"/>
      <c r="D221" s="9">
        <f>D191</f>
        <v>1632.5000000000002</v>
      </c>
      <c r="E221" s="9">
        <f>E191</f>
        <v>1632.5000000000002</v>
      </c>
      <c r="F221" s="9">
        <f>F191</f>
        <v>1210.9</v>
      </c>
      <c r="G221" s="9">
        <f>G191</f>
        <v>0</v>
      </c>
    </row>
    <row r="222" spans="1:7" ht="12" customHeight="1">
      <c r="A222" s="251"/>
      <c r="B222" s="311" t="s">
        <v>383</v>
      </c>
      <c r="C222" s="5"/>
      <c r="D222" s="163">
        <f>E222+G222</f>
        <v>0</v>
      </c>
      <c r="E222" s="163">
        <f>E205+E209</f>
        <v>0</v>
      </c>
      <c r="F222" s="163">
        <f>F205+F209</f>
        <v>0</v>
      </c>
      <c r="G222" s="163">
        <f>G205+G209</f>
        <v>0</v>
      </c>
    </row>
    <row r="223" spans="1:7" ht="14.25" customHeight="1">
      <c r="A223" s="251"/>
      <c r="B223" s="311" t="s">
        <v>319</v>
      </c>
      <c r="C223" s="5"/>
      <c r="D223" s="163">
        <f>D200+D196+D192</f>
        <v>138.904</v>
      </c>
      <c r="E223" s="163">
        <f>E200+E196+E192</f>
        <v>133.904</v>
      </c>
      <c r="F223" s="9">
        <f>F200+F196+F192</f>
        <v>0</v>
      </c>
      <c r="G223" s="9">
        <f>G200+G196+G192</f>
        <v>5</v>
      </c>
    </row>
    <row r="224" spans="1:7" ht="12.75">
      <c r="A224" s="251"/>
      <c r="B224" s="198" t="s">
        <v>214</v>
      </c>
      <c r="C224" s="7"/>
      <c r="D224" s="166">
        <f>SUM(D219:D223)</f>
        <v>8708.868</v>
      </c>
      <c r="E224" s="166">
        <f>SUM(E219:E223)</f>
        <v>6847.106</v>
      </c>
      <c r="F224" s="166">
        <f>SUM(F219:F223)</f>
        <v>3493.4919999999997</v>
      </c>
      <c r="G224" s="166">
        <f>SUM(G219:G223)</f>
        <v>1861.762</v>
      </c>
    </row>
    <row r="225" spans="1:7" ht="15.75" customHeight="1">
      <c r="A225" s="251"/>
      <c r="B225" s="20" t="s">
        <v>420</v>
      </c>
      <c r="C225" s="20"/>
      <c r="D225" s="166">
        <f>E225+G225</f>
        <v>8337.768</v>
      </c>
      <c r="E225" s="166">
        <f>E187</f>
        <v>6847.106000000001</v>
      </c>
      <c r="F225" s="166">
        <f>F187-F216</f>
        <v>3493.4920000000006</v>
      </c>
      <c r="G225" s="166">
        <f>G187-G216</f>
        <v>1490.662</v>
      </c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3">
      <selection activeCell="T27" sqref="T27"/>
    </sheetView>
  </sheetViews>
  <sheetFormatPr defaultColWidth="8.7109375" defaultRowHeight="12.75"/>
  <cols>
    <col min="1" max="1" width="4.140625" style="381" customWidth="1"/>
    <col min="2" max="2" width="16.7109375" style="381" customWidth="1"/>
    <col min="3" max="3" width="8.7109375" style="381" customWidth="1"/>
    <col min="4" max="4" width="8.7109375" style="382" customWidth="1"/>
    <col min="5" max="5" width="7.7109375" style="381" customWidth="1"/>
    <col min="6" max="6" width="8.7109375" style="381" customWidth="1"/>
    <col min="7" max="7" width="8.140625" style="381" customWidth="1"/>
    <col min="8" max="8" width="8.7109375" style="381" customWidth="1"/>
    <col min="9" max="9" width="7.140625" style="381" customWidth="1"/>
    <col min="10" max="10" width="7.7109375" style="381" customWidth="1"/>
    <col min="11" max="11" width="7.421875" style="381" customWidth="1"/>
    <col min="12" max="12" width="7.140625" style="381" customWidth="1"/>
    <col min="13" max="13" width="6.00390625" style="381" customWidth="1"/>
    <col min="14" max="14" width="8.8515625" style="381" customWidth="1"/>
    <col min="15" max="15" width="7.57421875" style="381" customWidth="1"/>
    <col min="16" max="16" width="7.421875" style="381" customWidth="1"/>
    <col min="17" max="17" width="8.00390625" style="381" customWidth="1"/>
    <col min="18" max="18" width="8.421875" style="381" customWidth="1"/>
    <col min="19" max="19" width="6.8515625" style="381" customWidth="1"/>
    <col min="20" max="20" width="8.7109375" style="381" customWidth="1"/>
    <col min="21" max="21" width="7.28125" style="381" customWidth="1"/>
    <col min="22" max="22" width="6.7109375" style="381" customWidth="1"/>
    <col min="23" max="23" width="8.28125" style="381" customWidth="1"/>
    <col min="24" max="25" width="8.421875" style="381" customWidth="1"/>
    <col min="26" max="26" width="8.8515625" style="381" customWidth="1"/>
    <col min="27" max="16384" width="8.7109375" style="381" customWidth="1"/>
  </cols>
  <sheetData>
    <row r="1" spans="22:25" ht="14.25" customHeight="1">
      <c r="V1" s="383" t="s">
        <v>228</v>
      </c>
      <c r="W1" s="384"/>
      <c r="X1" s="384"/>
      <c r="Y1" s="384"/>
    </row>
    <row r="2" spans="17:25" ht="12.75" customHeight="1">
      <c r="Q2" s="383"/>
      <c r="R2" s="383"/>
      <c r="V2" s="437" t="s">
        <v>647</v>
      </c>
      <c r="W2" s="437"/>
      <c r="X2" s="437"/>
      <c r="Y2" s="385"/>
    </row>
    <row r="3" spans="11:25" ht="13.5" customHeight="1">
      <c r="K3" s="382"/>
      <c r="L3" s="382"/>
      <c r="M3" s="382"/>
      <c r="N3" s="382"/>
      <c r="O3" s="382"/>
      <c r="P3" s="382"/>
      <c r="Q3" s="383"/>
      <c r="R3" s="383"/>
      <c r="V3" s="386" t="s">
        <v>403</v>
      </c>
      <c r="W3" s="384"/>
      <c r="X3" s="384"/>
      <c r="Y3" s="384"/>
    </row>
    <row r="4" spans="11:25" ht="11.25" customHeight="1">
      <c r="K4" s="382"/>
      <c r="L4" s="382"/>
      <c r="M4" s="382"/>
      <c r="N4" s="382"/>
      <c r="O4" s="382"/>
      <c r="P4" s="382"/>
      <c r="Q4" s="383"/>
      <c r="R4" s="383"/>
      <c r="V4" s="383" t="s">
        <v>604</v>
      </c>
      <c r="W4" s="383"/>
      <c r="X4" s="383"/>
      <c r="Y4" s="383"/>
    </row>
    <row r="5" spans="3:21" ht="12">
      <c r="C5" s="382" t="s">
        <v>605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3"/>
      <c r="T5" s="383"/>
      <c r="U5" s="383"/>
    </row>
    <row r="6" spans="4:10" ht="12">
      <c r="D6" s="382" t="s">
        <v>606</v>
      </c>
      <c r="E6" s="382"/>
      <c r="F6" s="382"/>
      <c r="G6" s="382"/>
      <c r="H6" s="382"/>
      <c r="I6" s="382"/>
      <c r="J6" s="382"/>
    </row>
    <row r="7" spans="5:10" ht="9" customHeight="1">
      <c r="E7" s="382"/>
      <c r="F7" s="382"/>
      <c r="G7" s="382"/>
      <c r="H7" s="382"/>
      <c r="I7" s="382"/>
      <c r="J7" s="382"/>
    </row>
    <row r="8" spans="1:26" ht="18" customHeight="1">
      <c r="A8" s="438"/>
      <c r="B8" s="439" t="s">
        <v>607</v>
      </c>
      <c r="C8" s="442" t="s">
        <v>608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3" t="s">
        <v>412</v>
      </c>
    </row>
    <row r="9" spans="1:27" ht="27.75" customHeight="1">
      <c r="A9" s="438"/>
      <c r="B9" s="440"/>
      <c r="C9" s="445" t="s">
        <v>105</v>
      </c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6" t="s">
        <v>609</v>
      </c>
      <c r="P9" s="447"/>
      <c r="Q9" s="387" t="s">
        <v>610</v>
      </c>
      <c r="R9" s="387" t="s">
        <v>611</v>
      </c>
      <c r="S9" s="388" t="s">
        <v>612</v>
      </c>
      <c r="T9" s="444" t="s">
        <v>613</v>
      </c>
      <c r="U9" s="444"/>
      <c r="V9" s="444"/>
      <c r="W9" s="444"/>
      <c r="X9" s="444"/>
      <c r="Y9" s="444"/>
      <c r="Z9" s="444"/>
      <c r="AA9" s="386"/>
    </row>
    <row r="10" spans="1:26" ht="12.75" customHeight="1">
      <c r="A10" s="438"/>
      <c r="B10" s="440"/>
      <c r="C10" s="448" t="s">
        <v>614</v>
      </c>
      <c r="D10" s="450" t="s">
        <v>615</v>
      </c>
      <c r="E10" s="450" t="s">
        <v>616</v>
      </c>
      <c r="F10" s="450" t="s">
        <v>617</v>
      </c>
      <c r="G10" s="450" t="s">
        <v>618</v>
      </c>
      <c r="H10" s="450" t="s">
        <v>619</v>
      </c>
      <c r="I10" s="450" t="s">
        <v>620</v>
      </c>
      <c r="J10" s="450" t="s">
        <v>621</v>
      </c>
      <c r="K10" s="450" t="s">
        <v>622</v>
      </c>
      <c r="L10" s="450" t="s">
        <v>623</v>
      </c>
      <c r="M10" s="450" t="s">
        <v>624</v>
      </c>
      <c r="N10" s="450" t="s">
        <v>625</v>
      </c>
      <c r="O10" s="450" t="s">
        <v>626</v>
      </c>
      <c r="P10" s="450" t="s">
        <v>627</v>
      </c>
      <c r="Q10" s="450" t="s">
        <v>509</v>
      </c>
      <c r="R10" s="450" t="s">
        <v>628</v>
      </c>
      <c r="S10" s="450" t="s">
        <v>629</v>
      </c>
      <c r="T10" s="450" t="s">
        <v>630</v>
      </c>
      <c r="U10" s="450" t="s">
        <v>631</v>
      </c>
      <c r="V10" s="450" t="s">
        <v>632</v>
      </c>
      <c r="W10" s="450" t="s">
        <v>633</v>
      </c>
      <c r="X10" s="450" t="s">
        <v>634</v>
      </c>
      <c r="Y10" s="450" t="s">
        <v>635</v>
      </c>
      <c r="Z10" s="440" t="s">
        <v>0</v>
      </c>
    </row>
    <row r="11" spans="1:26" ht="87" customHeight="1">
      <c r="A11" s="438"/>
      <c r="B11" s="441"/>
      <c r="C11" s="449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41"/>
    </row>
    <row r="12" spans="1:26" ht="14.25" customHeight="1">
      <c r="A12" s="389"/>
      <c r="B12" s="382" t="s">
        <v>636</v>
      </c>
      <c r="C12" s="390"/>
      <c r="D12" s="391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1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</row>
    <row r="13" spans="1:26" ht="12">
      <c r="A13" s="392"/>
      <c r="B13" s="393" t="s">
        <v>0</v>
      </c>
      <c r="C13" s="393">
        <f>C14</f>
        <v>0.1</v>
      </c>
      <c r="D13" s="393">
        <f aca="true" t="shared" si="0" ref="D13:Z13">D14</f>
        <v>17.2</v>
      </c>
      <c r="E13" s="393">
        <f t="shared" si="0"/>
        <v>15.3</v>
      </c>
      <c r="F13" s="394">
        <f t="shared" si="0"/>
        <v>0.364</v>
      </c>
      <c r="G13" s="393">
        <f t="shared" si="0"/>
        <v>0</v>
      </c>
      <c r="H13" s="393">
        <f t="shared" si="0"/>
        <v>7.7</v>
      </c>
      <c r="I13" s="393">
        <f t="shared" si="0"/>
        <v>6.9</v>
      </c>
      <c r="J13" s="393">
        <f t="shared" si="0"/>
        <v>6.2</v>
      </c>
      <c r="K13" s="393">
        <f t="shared" si="0"/>
        <v>1.7</v>
      </c>
      <c r="L13" s="393">
        <f t="shared" si="0"/>
        <v>3.6</v>
      </c>
      <c r="M13" s="393">
        <f t="shared" si="0"/>
        <v>26.7</v>
      </c>
      <c r="N13" s="393">
        <f t="shared" si="0"/>
        <v>0.5</v>
      </c>
      <c r="O13" s="393">
        <f t="shared" si="0"/>
        <v>0</v>
      </c>
      <c r="P13" s="393">
        <f t="shared" si="0"/>
        <v>0</v>
      </c>
      <c r="Q13" s="393">
        <f t="shared" si="0"/>
        <v>12.2</v>
      </c>
      <c r="R13" s="393">
        <f t="shared" si="0"/>
        <v>0.2</v>
      </c>
      <c r="S13" s="393">
        <f t="shared" si="0"/>
        <v>0</v>
      </c>
      <c r="T13" s="393">
        <f t="shared" si="0"/>
        <v>0</v>
      </c>
      <c r="U13" s="393">
        <f t="shared" si="0"/>
        <v>0</v>
      </c>
      <c r="V13" s="393">
        <f t="shared" si="0"/>
        <v>0</v>
      </c>
      <c r="W13" s="393">
        <f t="shared" si="0"/>
        <v>0</v>
      </c>
      <c r="X13" s="393">
        <f t="shared" si="0"/>
        <v>0</v>
      </c>
      <c r="Y13" s="393">
        <f t="shared" si="0"/>
        <v>0</v>
      </c>
      <c r="Z13" s="394">
        <f t="shared" si="0"/>
        <v>98.66400000000002</v>
      </c>
    </row>
    <row r="14" spans="1:26" ht="12">
      <c r="A14" s="395" t="s">
        <v>18</v>
      </c>
      <c r="B14" s="393" t="s">
        <v>637</v>
      </c>
      <c r="C14" s="393">
        <v>0.1</v>
      </c>
      <c r="D14" s="393">
        <v>17.2</v>
      </c>
      <c r="E14" s="393">
        <v>15.3</v>
      </c>
      <c r="F14" s="394">
        <v>0.364</v>
      </c>
      <c r="G14" s="393"/>
      <c r="H14" s="393">
        <v>7.7</v>
      </c>
      <c r="I14" s="393">
        <v>6.9</v>
      </c>
      <c r="J14" s="393">
        <v>6.2</v>
      </c>
      <c r="K14" s="393">
        <v>1.7</v>
      </c>
      <c r="L14" s="393">
        <v>3.6</v>
      </c>
      <c r="M14" s="393">
        <v>26.7</v>
      </c>
      <c r="N14" s="393">
        <v>0.5</v>
      </c>
      <c r="O14" s="393"/>
      <c r="P14" s="393"/>
      <c r="Q14" s="393">
        <v>12.2</v>
      </c>
      <c r="R14" s="393">
        <v>0.2</v>
      </c>
      <c r="S14" s="393"/>
      <c r="T14" s="393"/>
      <c r="U14" s="393"/>
      <c r="V14" s="393"/>
      <c r="W14" s="393"/>
      <c r="X14" s="393"/>
      <c r="Y14" s="393"/>
      <c r="Z14" s="394">
        <f>C14+D14+E14+F14+G14+H14+I14+J14+K14+L14+M14+N14+O14+P14+Q14+S14+T14+U14+V14+R14</f>
        <v>98.66400000000002</v>
      </c>
    </row>
    <row r="15" spans="1:26" ht="12">
      <c r="A15" s="390" t="s">
        <v>19</v>
      </c>
      <c r="B15" s="396" t="s">
        <v>638</v>
      </c>
      <c r="C15" s="393">
        <v>0.1</v>
      </c>
      <c r="D15" s="393">
        <v>13.2</v>
      </c>
      <c r="E15" s="393">
        <v>10.9</v>
      </c>
      <c r="F15" s="394">
        <v>0.279</v>
      </c>
      <c r="G15" s="393"/>
      <c r="H15" s="393">
        <v>5.9</v>
      </c>
      <c r="I15" s="393">
        <v>4.4</v>
      </c>
      <c r="J15" s="393">
        <v>4.2</v>
      </c>
      <c r="K15" s="393">
        <v>1.3</v>
      </c>
      <c r="L15" s="393"/>
      <c r="M15" s="393">
        <v>18.6</v>
      </c>
      <c r="N15" s="393">
        <v>0.4</v>
      </c>
      <c r="O15" s="393"/>
      <c r="P15" s="393"/>
      <c r="Q15" s="393">
        <v>8.1</v>
      </c>
      <c r="R15" s="393"/>
      <c r="S15" s="393"/>
      <c r="T15" s="393"/>
      <c r="U15" s="393"/>
      <c r="V15" s="393"/>
      <c r="W15" s="393"/>
      <c r="X15" s="393"/>
      <c r="Y15" s="393"/>
      <c r="Z15" s="394">
        <f>C15+D15+E15+F15+G15+H15+I15+J15+K15+L15+M15+N15+O15+P15+Q15+S15+T15+U15+V15+R15</f>
        <v>67.37899999999999</v>
      </c>
    </row>
    <row r="16" spans="1:26" ht="36" customHeight="1">
      <c r="A16" s="390"/>
      <c r="B16" s="397" t="s">
        <v>639</v>
      </c>
      <c r="C16" s="393"/>
      <c r="D16" s="398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1:26" ht="12">
      <c r="A17" s="390"/>
      <c r="B17" s="393" t="s">
        <v>0</v>
      </c>
      <c r="C17" s="393">
        <f>C18</f>
        <v>0</v>
      </c>
      <c r="D17" s="393">
        <f aca="true" t="shared" si="1" ref="D17:Z17">D18</f>
        <v>0</v>
      </c>
      <c r="E17" s="393">
        <f t="shared" si="1"/>
        <v>0</v>
      </c>
      <c r="F17" s="393">
        <f t="shared" si="1"/>
        <v>0</v>
      </c>
      <c r="G17" s="393">
        <f t="shared" si="1"/>
        <v>0</v>
      </c>
      <c r="H17" s="393">
        <f t="shared" si="1"/>
        <v>0</v>
      </c>
      <c r="I17" s="393">
        <f t="shared" si="1"/>
        <v>0</v>
      </c>
      <c r="J17" s="393">
        <f t="shared" si="1"/>
        <v>0</v>
      </c>
      <c r="K17" s="393">
        <f t="shared" si="1"/>
        <v>0</v>
      </c>
      <c r="L17" s="393">
        <f t="shared" si="1"/>
        <v>0</v>
      </c>
      <c r="M17" s="393">
        <f t="shared" si="1"/>
        <v>0</v>
      </c>
      <c r="N17" s="393">
        <f t="shared" si="1"/>
        <v>0</v>
      </c>
      <c r="O17" s="393">
        <f t="shared" si="1"/>
        <v>0</v>
      </c>
      <c r="P17" s="393">
        <f t="shared" si="1"/>
        <v>0</v>
      </c>
      <c r="Q17" s="393">
        <f t="shared" si="1"/>
        <v>0</v>
      </c>
      <c r="R17" s="393">
        <f t="shared" si="1"/>
        <v>0</v>
      </c>
      <c r="S17" s="393">
        <f t="shared" si="1"/>
        <v>0</v>
      </c>
      <c r="T17" s="393">
        <f t="shared" si="1"/>
        <v>43.1</v>
      </c>
      <c r="U17" s="393">
        <f t="shared" si="1"/>
        <v>133</v>
      </c>
      <c r="V17" s="393">
        <f t="shared" si="1"/>
        <v>60.9</v>
      </c>
      <c r="W17" s="393">
        <f t="shared" si="1"/>
        <v>19.4</v>
      </c>
      <c r="X17" s="393">
        <f t="shared" si="1"/>
        <v>11.8</v>
      </c>
      <c r="Y17" s="394">
        <f t="shared" si="1"/>
        <v>0.348</v>
      </c>
      <c r="Z17" s="394">
        <f t="shared" si="1"/>
        <v>268.548</v>
      </c>
    </row>
    <row r="18" spans="1:26" ht="12">
      <c r="A18" s="395" t="s">
        <v>18</v>
      </c>
      <c r="B18" s="393" t="s">
        <v>637</v>
      </c>
      <c r="C18" s="393"/>
      <c r="D18" s="398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>
        <v>43.1</v>
      </c>
      <c r="U18" s="393">
        <v>133</v>
      </c>
      <c r="V18" s="393">
        <v>60.9</v>
      </c>
      <c r="W18" s="393">
        <v>19.4</v>
      </c>
      <c r="X18" s="393">
        <v>11.8</v>
      </c>
      <c r="Y18" s="394">
        <v>0.348</v>
      </c>
      <c r="Z18" s="394">
        <f>C18+D18+E18+F18+G18+H18+I18+J18+K18+L18+M18+N18+O18+P18+Q18+S18+T18+U18+V18+R18+W18+X18+Y18</f>
        <v>268.548</v>
      </c>
    </row>
    <row r="19" spans="1:26" ht="12">
      <c r="A19" s="390" t="s">
        <v>19</v>
      </c>
      <c r="B19" s="396" t="s">
        <v>638</v>
      </c>
      <c r="C19" s="393"/>
      <c r="D19" s="398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>
        <v>0.7</v>
      </c>
      <c r="U19" s="393">
        <v>3.2</v>
      </c>
      <c r="V19" s="393">
        <v>1.1</v>
      </c>
      <c r="W19" s="393"/>
      <c r="X19" s="393"/>
      <c r="Y19" s="393">
        <v>0.2</v>
      </c>
      <c r="Z19" s="393">
        <f>C19+D19+E19+F19+G19+H19+I19+J19+K19+L19+M19+N19+O19+P19+Q19+S19+T19+U19+V19+R19+W19+X19+Y19</f>
        <v>5.2</v>
      </c>
    </row>
    <row r="20" spans="1:26" ht="12">
      <c r="A20" s="390"/>
      <c r="B20" s="398" t="s">
        <v>23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1:26" ht="12">
      <c r="A21" s="390"/>
      <c r="B21" s="393" t="s">
        <v>0</v>
      </c>
      <c r="C21" s="393">
        <f>C22</f>
        <v>0</v>
      </c>
      <c r="D21" s="393">
        <f aca="true" t="shared" si="2" ref="D21:Z21">D22</f>
        <v>0</v>
      </c>
      <c r="E21" s="393">
        <f t="shared" si="2"/>
        <v>0</v>
      </c>
      <c r="F21" s="393">
        <f t="shared" si="2"/>
        <v>0</v>
      </c>
      <c r="G21" s="393">
        <f t="shared" si="2"/>
        <v>0</v>
      </c>
      <c r="H21" s="393">
        <f t="shared" si="2"/>
        <v>0</v>
      </c>
      <c r="I21" s="393">
        <f t="shared" si="2"/>
        <v>0</v>
      </c>
      <c r="J21" s="393">
        <f t="shared" si="2"/>
        <v>0</v>
      </c>
      <c r="K21" s="393">
        <f t="shared" si="2"/>
        <v>0</v>
      </c>
      <c r="L21" s="393">
        <f t="shared" si="2"/>
        <v>0</v>
      </c>
      <c r="M21" s="393">
        <f t="shared" si="2"/>
        <v>0</v>
      </c>
      <c r="N21" s="393">
        <f t="shared" si="2"/>
        <v>0</v>
      </c>
      <c r="O21" s="393">
        <f t="shared" si="2"/>
        <v>60.1</v>
      </c>
      <c r="P21" s="393">
        <f t="shared" si="2"/>
        <v>78</v>
      </c>
      <c r="Q21" s="393">
        <f t="shared" si="2"/>
        <v>0</v>
      </c>
      <c r="R21" s="393">
        <f t="shared" si="2"/>
        <v>0</v>
      </c>
      <c r="S21" s="393">
        <f t="shared" si="2"/>
        <v>0</v>
      </c>
      <c r="T21" s="393">
        <f t="shared" si="2"/>
        <v>0</v>
      </c>
      <c r="U21" s="393">
        <f t="shared" si="2"/>
        <v>0</v>
      </c>
      <c r="V21" s="393">
        <f t="shared" si="2"/>
        <v>0</v>
      </c>
      <c r="W21" s="393">
        <f t="shared" si="2"/>
        <v>0</v>
      </c>
      <c r="X21" s="393">
        <f t="shared" si="2"/>
        <v>0</v>
      </c>
      <c r="Y21" s="393">
        <f t="shared" si="2"/>
        <v>0</v>
      </c>
      <c r="Z21" s="393">
        <f t="shared" si="2"/>
        <v>138.1</v>
      </c>
    </row>
    <row r="22" spans="1:26" ht="12">
      <c r="A22" s="395" t="s">
        <v>18</v>
      </c>
      <c r="B22" s="393" t="s">
        <v>637</v>
      </c>
      <c r="C22" s="393"/>
      <c r="D22" s="398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>
        <v>60.1</v>
      </c>
      <c r="P22" s="393">
        <v>78</v>
      </c>
      <c r="Q22" s="393"/>
      <c r="R22" s="393"/>
      <c r="S22" s="393"/>
      <c r="T22" s="393"/>
      <c r="U22" s="393"/>
      <c r="V22" s="393"/>
      <c r="W22" s="393"/>
      <c r="X22" s="393"/>
      <c r="Y22" s="393"/>
      <c r="Z22" s="393">
        <f>C22+D22+E22+F22+G22+H22+I22+J22+K22+L22+M22+N22+O22+P22+Q22+S22+T22+U22+V22+R22</f>
        <v>138.1</v>
      </c>
    </row>
    <row r="23" spans="1:26" ht="12">
      <c r="A23" s="390" t="s">
        <v>19</v>
      </c>
      <c r="B23" s="396" t="s">
        <v>638</v>
      </c>
      <c r="C23" s="393"/>
      <c r="D23" s="398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>
        <v>38.6</v>
      </c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>
        <f>C23+D23+E23+F23+G23+H23+I23+J23+K23+L23+M23+N23+O23+P23+Q23+S23+T23+U23+V23+R23</f>
        <v>38.6</v>
      </c>
    </row>
    <row r="24" spans="1:26" ht="14.25" customHeight="1">
      <c r="A24" s="390"/>
      <c r="B24" s="397" t="s">
        <v>51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8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1:26" ht="12">
      <c r="A25" s="390"/>
      <c r="B25" s="393" t="s">
        <v>0</v>
      </c>
      <c r="C25" s="393">
        <f>C26</f>
        <v>0</v>
      </c>
      <c r="D25" s="393">
        <f aca="true" t="shared" si="3" ref="D25:Z25">D26</f>
        <v>0</v>
      </c>
      <c r="E25" s="393">
        <f t="shared" si="3"/>
        <v>0</v>
      </c>
      <c r="F25" s="393">
        <f t="shared" si="3"/>
        <v>0</v>
      </c>
      <c r="G25" s="393">
        <f t="shared" si="3"/>
        <v>0</v>
      </c>
      <c r="H25" s="393">
        <f t="shared" si="3"/>
        <v>0</v>
      </c>
      <c r="I25" s="393">
        <f t="shared" si="3"/>
        <v>0</v>
      </c>
      <c r="J25" s="393">
        <f t="shared" si="3"/>
        <v>0</v>
      </c>
      <c r="K25" s="393">
        <f t="shared" si="3"/>
        <v>0</v>
      </c>
      <c r="L25" s="393">
        <f t="shared" si="3"/>
        <v>0</v>
      </c>
      <c r="M25" s="393">
        <f t="shared" si="3"/>
        <v>0</v>
      </c>
      <c r="N25" s="393">
        <f t="shared" si="3"/>
        <v>0</v>
      </c>
      <c r="O25" s="393">
        <f t="shared" si="3"/>
        <v>4.3</v>
      </c>
      <c r="P25" s="393">
        <f t="shared" si="3"/>
        <v>0</v>
      </c>
      <c r="Q25" s="393">
        <f t="shared" si="3"/>
        <v>0</v>
      </c>
      <c r="R25" s="393">
        <f t="shared" si="3"/>
        <v>0</v>
      </c>
      <c r="S25" s="393">
        <f t="shared" si="3"/>
        <v>0</v>
      </c>
      <c r="T25" s="393">
        <f t="shared" si="3"/>
        <v>0</v>
      </c>
      <c r="U25" s="393">
        <f t="shared" si="3"/>
        <v>0</v>
      </c>
      <c r="V25" s="393">
        <f t="shared" si="3"/>
        <v>0</v>
      </c>
      <c r="W25" s="393">
        <f t="shared" si="3"/>
        <v>0</v>
      </c>
      <c r="X25" s="393">
        <f t="shared" si="3"/>
        <v>0</v>
      </c>
      <c r="Y25" s="393">
        <f t="shared" si="3"/>
        <v>0</v>
      </c>
      <c r="Z25" s="393">
        <f t="shared" si="3"/>
        <v>4.3</v>
      </c>
    </row>
    <row r="26" spans="1:26" ht="12">
      <c r="A26" s="395" t="s">
        <v>18</v>
      </c>
      <c r="B26" s="393" t="s">
        <v>10</v>
      </c>
      <c r="C26" s="393"/>
      <c r="D26" s="398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>
        <v>4.3</v>
      </c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>
        <f>C26+D26+E26+F26+G26+H26+I26+J26+K26+L26+M26+N26+O26+P26+Q26+S26+T26+U26+V26+R26</f>
        <v>4.3</v>
      </c>
    </row>
    <row r="27" spans="1:26" ht="12">
      <c r="A27" s="390" t="s">
        <v>19</v>
      </c>
      <c r="B27" s="396" t="s">
        <v>638</v>
      </c>
      <c r="C27" s="393"/>
      <c r="D27" s="398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>
        <v>3.3</v>
      </c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>
        <f>C27+D27+E27+F27+G27+H27+I27+J27+K27+L27+M27+N27+O27+P27+Q27+S27+T27+U27+V27+R27</f>
        <v>3.3</v>
      </c>
    </row>
    <row r="28" spans="1:26" ht="23.25" customHeight="1">
      <c r="A28" s="390"/>
      <c r="B28" s="397" t="s">
        <v>56</v>
      </c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1:26" ht="12">
      <c r="A29" s="390"/>
      <c r="B29" s="393" t="s">
        <v>0</v>
      </c>
      <c r="C29" s="393">
        <f>C30</f>
        <v>0</v>
      </c>
      <c r="D29" s="393">
        <f aca="true" t="shared" si="4" ref="D29:Z29">D30</f>
        <v>0</v>
      </c>
      <c r="E29" s="393">
        <f t="shared" si="4"/>
        <v>0</v>
      </c>
      <c r="F29" s="393">
        <f t="shared" si="4"/>
        <v>0</v>
      </c>
      <c r="G29" s="393">
        <f t="shared" si="4"/>
        <v>0</v>
      </c>
      <c r="H29" s="393">
        <f t="shared" si="4"/>
        <v>0</v>
      </c>
      <c r="I29" s="393">
        <f t="shared" si="4"/>
        <v>0</v>
      </c>
      <c r="J29" s="393">
        <f t="shared" si="4"/>
        <v>0</v>
      </c>
      <c r="K29" s="393">
        <f t="shared" si="4"/>
        <v>0</v>
      </c>
      <c r="L29" s="393">
        <f t="shared" si="4"/>
        <v>0</v>
      </c>
      <c r="M29" s="393">
        <f t="shared" si="4"/>
        <v>0</v>
      </c>
      <c r="N29" s="393">
        <f t="shared" si="4"/>
        <v>0</v>
      </c>
      <c r="O29" s="393">
        <f t="shared" si="4"/>
        <v>4.4</v>
      </c>
      <c r="P29" s="393">
        <f t="shared" si="4"/>
        <v>0</v>
      </c>
      <c r="Q29" s="393">
        <f t="shared" si="4"/>
        <v>0</v>
      </c>
      <c r="R29" s="393">
        <f t="shared" si="4"/>
        <v>0</v>
      </c>
      <c r="S29" s="393">
        <f t="shared" si="4"/>
        <v>0</v>
      </c>
      <c r="T29" s="393">
        <f t="shared" si="4"/>
        <v>0</v>
      </c>
      <c r="U29" s="393">
        <f t="shared" si="4"/>
        <v>0</v>
      </c>
      <c r="V29" s="393">
        <f t="shared" si="4"/>
        <v>0</v>
      </c>
      <c r="W29" s="393">
        <f t="shared" si="4"/>
        <v>0</v>
      </c>
      <c r="X29" s="393">
        <f t="shared" si="4"/>
        <v>0</v>
      </c>
      <c r="Y29" s="393">
        <f t="shared" si="4"/>
        <v>0</v>
      </c>
      <c r="Z29" s="393">
        <f t="shared" si="4"/>
        <v>4.4</v>
      </c>
    </row>
    <row r="30" spans="1:26" ht="12">
      <c r="A30" s="395" t="s">
        <v>18</v>
      </c>
      <c r="B30" s="393" t="s">
        <v>10</v>
      </c>
      <c r="C30" s="393"/>
      <c r="D30" s="398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>
        <v>4.4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>
        <f>C30+D30+E30+F30+G30+H30+I30+J30+K30+L30+M30+N30+O30+P30+Q30+S30+T30+U30+V30+R30</f>
        <v>4.4</v>
      </c>
    </row>
    <row r="31" spans="1:26" ht="12">
      <c r="A31" s="390" t="s">
        <v>19</v>
      </c>
      <c r="B31" s="396" t="s">
        <v>638</v>
      </c>
      <c r="C31" s="393"/>
      <c r="D31" s="398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>
        <v>3.4</v>
      </c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>
        <f>C31+D31+E31+F31+G31+H31+I31+J31+K31+L31+M31+N31+O31+P31+Q31+S31+T31+U31+V31+R31</f>
        <v>3.4</v>
      </c>
    </row>
    <row r="32" spans="1:26" ht="27" customHeight="1">
      <c r="A32" s="390"/>
      <c r="B32" s="397" t="s">
        <v>60</v>
      </c>
      <c r="C32" s="393"/>
      <c r="D32" s="398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8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26" ht="12">
      <c r="A33" s="390"/>
      <c r="B33" s="393" t="s">
        <v>0</v>
      </c>
      <c r="C33" s="393">
        <f>C34</f>
        <v>0</v>
      </c>
      <c r="D33" s="393">
        <f aca="true" t="shared" si="5" ref="D33:Z33">D34</f>
        <v>0</v>
      </c>
      <c r="E33" s="393">
        <f t="shared" si="5"/>
        <v>0</v>
      </c>
      <c r="F33" s="393">
        <f t="shared" si="5"/>
        <v>0</v>
      </c>
      <c r="G33" s="393">
        <f t="shared" si="5"/>
        <v>0</v>
      </c>
      <c r="H33" s="393">
        <f t="shared" si="5"/>
        <v>0</v>
      </c>
      <c r="I33" s="393">
        <f t="shared" si="5"/>
        <v>0</v>
      </c>
      <c r="J33" s="393">
        <f t="shared" si="5"/>
        <v>0</v>
      </c>
      <c r="K33" s="393">
        <f t="shared" si="5"/>
        <v>0</v>
      </c>
      <c r="L33" s="393">
        <f t="shared" si="5"/>
        <v>0</v>
      </c>
      <c r="M33" s="393">
        <f t="shared" si="5"/>
        <v>0</v>
      </c>
      <c r="N33" s="393">
        <f t="shared" si="5"/>
        <v>0</v>
      </c>
      <c r="O33" s="393">
        <f t="shared" si="5"/>
        <v>0</v>
      </c>
      <c r="P33" s="393">
        <f t="shared" si="5"/>
        <v>0</v>
      </c>
      <c r="Q33" s="393">
        <f t="shared" si="5"/>
        <v>0</v>
      </c>
      <c r="R33" s="393">
        <f t="shared" si="5"/>
        <v>0</v>
      </c>
      <c r="S33" s="393">
        <f t="shared" si="5"/>
        <v>5.4</v>
      </c>
      <c r="T33" s="393">
        <f t="shared" si="5"/>
        <v>0</v>
      </c>
      <c r="U33" s="393">
        <f t="shared" si="5"/>
        <v>0</v>
      </c>
      <c r="V33" s="393">
        <f t="shared" si="5"/>
        <v>0</v>
      </c>
      <c r="W33" s="393">
        <f t="shared" si="5"/>
        <v>0</v>
      </c>
      <c r="X33" s="393">
        <f t="shared" si="5"/>
        <v>0</v>
      </c>
      <c r="Y33" s="393">
        <f t="shared" si="5"/>
        <v>0</v>
      </c>
      <c r="Z33" s="393">
        <f t="shared" si="5"/>
        <v>5.4</v>
      </c>
    </row>
    <row r="34" spans="1:26" ht="12">
      <c r="A34" s="395" t="s">
        <v>18</v>
      </c>
      <c r="B34" s="393" t="s">
        <v>10</v>
      </c>
      <c r="C34" s="393"/>
      <c r="D34" s="398"/>
      <c r="E34" s="393"/>
      <c r="F34" s="393"/>
      <c r="G34" s="393"/>
      <c r="H34" s="393"/>
      <c r="I34" s="393"/>
      <c r="J34" s="393"/>
      <c r="K34" s="393"/>
      <c r="L34" s="399"/>
      <c r="M34" s="393"/>
      <c r="N34" s="393"/>
      <c r="O34" s="393"/>
      <c r="P34" s="393"/>
      <c r="Q34" s="393"/>
      <c r="R34" s="393"/>
      <c r="S34" s="393">
        <v>5.4</v>
      </c>
      <c r="T34" s="393"/>
      <c r="U34" s="393"/>
      <c r="V34" s="393"/>
      <c r="W34" s="393"/>
      <c r="X34" s="393"/>
      <c r="Y34" s="393"/>
      <c r="Z34" s="393">
        <f>C34+D34+E34+F34+G34+H34+I34+J34+K34+L34+M34+N34+O34+P34+Q34+S34+T34+U34+V34+R34</f>
        <v>5.4</v>
      </c>
    </row>
    <row r="35" spans="1:26" ht="12">
      <c r="A35" s="390" t="s">
        <v>19</v>
      </c>
      <c r="B35" s="396" t="s">
        <v>638</v>
      </c>
      <c r="C35" s="393"/>
      <c r="D35" s="398"/>
      <c r="E35" s="393"/>
      <c r="F35" s="393"/>
      <c r="G35" s="393"/>
      <c r="H35" s="393"/>
      <c r="I35" s="393"/>
      <c r="J35" s="393"/>
      <c r="K35" s="393"/>
      <c r="L35" s="399"/>
      <c r="M35" s="393"/>
      <c r="N35" s="393"/>
      <c r="O35" s="393"/>
      <c r="P35" s="393"/>
      <c r="Q35" s="393"/>
      <c r="R35" s="393"/>
      <c r="S35" s="393">
        <v>0.1</v>
      </c>
      <c r="T35" s="393"/>
      <c r="U35" s="393"/>
      <c r="V35" s="393"/>
      <c r="W35" s="393"/>
      <c r="X35" s="393"/>
      <c r="Y35" s="393"/>
      <c r="Z35" s="393">
        <f>C35+D35+E35+F35+G35+H35+I35+J35+K35+L35+M35+N35+O35+P35+Q35+S35+T35+U35+V35+R35</f>
        <v>0.1</v>
      </c>
    </row>
    <row r="36" spans="1:26" ht="12">
      <c r="A36" s="390"/>
      <c r="B36" s="398" t="s">
        <v>7</v>
      </c>
      <c r="C36" s="393"/>
      <c r="D36" s="398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8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</row>
    <row r="37" spans="1:26" ht="12">
      <c r="A37" s="390"/>
      <c r="B37" s="393" t="s">
        <v>0</v>
      </c>
      <c r="C37" s="393">
        <f>C38</f>
        <v>0</v>
      </c>
      <c r="D37" s="393">
        <f aca="true" t="shared" si="6" ref="D37:Z37">D38</f>
        <v>0</v>
      </c>
      <c r="E37" s="393">
        <f t="shared" si="6"/>
        <v>0</v>
      </c>
      <c r="F37" s="393">
        <f t="shared" si="6"/>
        <v>0</v>
      </c>
      <c r="G37" s="393">
        <f t="shared" si="6"/>
        <v>0</v>
      </c>
      <c r="H37" s="393">
        <f t="shared" si="6"/>
        <v>0</v>
      </c>
      <c r="I37" s="393">
        <f t="shared" si="6"/>
        <v>0</v>
      </c>
      <c r="J37" s="393">
        <f t="shared" si="6"/>
        <v>0</v>
      </c>
      <c r="K37" s="393">
        <f t="shared" si="6"/>
        <v>0</v>
      </c>
      <c r="L37" s="393">
        <f t="shared" si="6"/>
        <v>0</v>
      </c>
      <c r="M37" s="393">
        <f t="shared" si="6"/>
        <v>0</v>
      </c>
      <c r="N37" s="393">
        <f t="shared" si="6"/>
        <v>0</v>
      </c>
      <c r="O37" s="393">
        <f t="shared" si="6"/>
        <v>10.2</v>
      </c>
      <c r="P37" s="393">
        <f t="shared" si="6"/>
        <v>0</v>
      </c>
      <c r="Q37" s="393">
        <f t="shared" si="6"/>
        <v>0</v>
      </c>
      <c r="R37" s="393">
        <f t="shared" si="6"/>
        <v>0</v>
      </c>
      <c r="S37" s="393">
        <f t="shared" si="6"/>
        <v>9.1</v>
      </c>
      <c r="T37" s="393">
        <f t="shared" si="6"/>
        <v>0</v>
      </c>
      <c r="U37" s="393">
        <f t="shared" si="6"/>
        <v>0</v>
      </c>
      <c r="V37" s="393">
        <f t="shared" si="6"/>
        <v>0</v>
      </c>
      <c r="W37" s="393">
        <f t="shared" si="6"/>
        <v>0</v>
      </c>
      <c r="X37" s="393">
        <f t="shared" si="6"/>
        <v>0</v>
      </c>
      <c r="Y37" s="393">
        <f t="shared" si="6"/>
        <v>0</v>
      </c>
      <c r="Z37" s="393">
        <f t="shared" si="6"/>
        <v>19.299999999999997</v>
      </c>
    </row>
    <row r="38" spans="1:26" ht="12">
      <c r="A38" s="395" t="s">
        <v>18</v>
      </c>
      <c r="B38" s="393" t="s">
        <v>10</v>
      </c>
      <c r="C38" s="393"/>
      <c r="D38" s="398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>
        <v>10.2</v>
      </c>
      <c r="P38" s="393"/>
      <c r="Q38" s="393"/>
      <c r="R38" s="393"/>
      <c r="S38" s="393">
        <v>9.1</v>
      </c>
      <c r="T38" s="393"/>
      <c r="U38" s="393"/>
      <c r="V38" s="393"/>
      <c r="W38" s="393"/>
      <c r="X38" s="393"/>
      <c r="Y38" s="393"/>
      <c r="Z38" s="393">
        <f>C38+D38+E38+F38+G38+H38+I38+J38+K38+L38+M38+N38+O38+P38+Q38+S38+T38+U38+V38+R38</f>
        <v>19.299999999999997</v>
      </c>
    </row>
    <row r="39" spans="1:26" ht="12">
      <c r="A39" s="390" t="s">
        <v>19</v>
      </c>
      <c r="B39" s="396" t="s">
        <v>638</v>
      </c>
      <c r="C39" s="393"/>
      <c r="D39" s="39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>
        <v>7.8</v>
      </c>
      <c r="P39" s="393"/>
      <c r="Q39" s="393"/>
      <c r="R39" s="393"/>
      <c r="S39" s="393">
        <v>0.2</v>
      </c>
      <c r="T39" s="393"/>
      <c r="U39" s="393"/>
      <c r="V39" s="393"/>
      <c r="W39" s="393"/>
      <c r="X39" s="393"/>
      <c r="Y39" s="393"/>
      <c r="Z39" s="393">
        <f>C39+D39+E39+F39+G39+H39+I39+J39+K39+L39+M39+N39+O39+P39+Q39+S39+T39+U39+V39+R39</f>
        <v>8</v>
      </c>
    </row>
    <row r="40" spans="1:26" ht="12">
      <c r="A40" s="390"/>
      <c r="B40" s="398" t="s">
        <v>8</v>
      </c>
      <c r="C40" s="393"/>
      <c r="D40" s="398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  <row r="41" spans="1:26" ht="12">
      <c r="A41" s="390"/>
      <c r="B41" s="393" t="s">
        <v>0</v>
      </c>
      <c r="C41" s="393">
        <f>C42</f>
        <v>0</v>
      </c>
      <c r="D41" s="393">
        <f aca="true" t="shared" si="7" ref="D41:Z41">D42</f>
        <v>0</v>
      </c>
      <c r="E41" s="393">
        <f t="shared" si="7"/>
        <v>0</v>
      </c>
      <c r="F41" s="393">
        <f t="shared" si="7"/>
        <v>0</v>
      </c>
      <c r="G41" s="393">
        <f t="shared" si="7"/>
        <v>0</v>
      </c>
      <c r="H41" s="393">
        <f t="shared" si="7"/>
        <v>0</v>
      </c>
      <c r="I41" s="393">
        <f t="shared" si="7"/>
        <v>0</v>
      </c>
      <c r="J41" s="393">
        <f t="shared" si="7"/>
        <v>0</v>
      </c>
      <c r="K41" s="393">
        <f t="shared" si="7"/>
        <v>0</v>
      </c>
      <c r="L41" s="393">
        <f t="shared" si="7"/>
        <v>0</v>
      </c>
      <c r="M41" s="393">
        <f t="shared" si="7"/>
        <v>0</v>
      </c>
      <c r="N41" s="393">
        <f t="shared" si="7"/>
        <v>0</v>
      </c>
      <c r="O41" s="393">
        <f t="shared" si="7"/>
        <v>7.2</v>
      </c>
      <c r="P41" s="393">
        <f t="shared" si="7"/>
        <v>0</v>
      </c>
      <c r="Q41" s="393">
        <f t="shared" si="7"/>
        <v>0</v>
      </c>
      <c r="R41" s="393">
        <f t="shared" si="7"/>
        <v>0</v>
      </c>
      <c r="S41" s="393">
        <f t="shared" si="7"/>
        <v>0</v>
      </c>
      <c r="T41" s="393">
        <f t="shared" si="7"/>
        <v>0</v>
      </c>
      <c r="U41" s="393">
        <f t="shared" si="7"/>
        <v>0</v>
      </c>
      <c r="V41" s="393">
        <f t="shared" si="7"/>
        <v>0</v>
      </c>
      <c r="W41" s="393">
        <f t="shared" si="7"/>
        <v>0</v>
      </c>
      <c r="X41" s="393">
        <f t="shared" si="7"/>
        <v>0</v>
      </c>
      <c r="Y41" s="393">
        <f t="shared" si="7"/>
        <v>0</v>
      </c>
      <c r="Z41" s="393">
        <f t="shared" si="7"/>
        <v>7.2</v>
      </c>
    </row>
    <row r="42" spans="1:26" ht="12">
      <c r="A42" s="395" t="s">
        <v>18</v>
      </c>
      <c r="B42" s="393" t="s">
        <v>10</v>
      </c>
      <c r="C42" s="393"/>
      <c r="D42" s="398"/>
      <c r="E42" s="393"/>
      <c r="F42" s="393"/>
      <c r="G42" s="394"/>
      <c r="H42" s="393"/>
      <c r="I42" s="393"/>
      <c r="J42" s="393"/>
      <c r="K42" s="393"/>
      <c r="L42" s="393"/>
      <c r="M42" s="393"/>
      <c r="N42" s="393"/>
      <c r="O42" s="393">
        <v>7.2</v>
      </c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>
        <f>C42+D42+E42+F42+G42+H42+I42+J42+K42+L42+M42+N42+O42+P42+Q42+S42+T42+U42+V42+R42</f>
        <v>7.2</v>
      </c>
    </row>
    <row r="43" spans="1:26" ht="12">
      <c r="A43" s="390" t="s">
        <v>19</v>
      </c>
      <c r="B43" s="396" t="s">
        <v>638</v>
      </c>
      <c r="C43" s="393"/>
      <c r="D43" s="398"/>
      <c r="E43" s="393"/>
      <c r="F43" s="393"/>
      <c r="G43" s="394"/>
      <c r="H43" s="393"/>
      <c r="I43" s="393"/>
      <c r="J43" s="393"/>
      <c r="K43" s="393"/>
      <c r="L43" s="393"/>
      <c r="M43" s="393"/>
      <c r="N43" s="393"/>
      <c r="O43" s="393">
        <v>5.5</v>
      </c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>
        <f>C43+D43+E43+F43+G43+H43+I43+J43+K43+L43+M43+N43+O43+P43+Q43+S43+T43+U43+V43+R43</f>
        <v>5.5</v>
      </c>
    </row>
    <row r="44" spans="1:26" ht="12">
      <c r="A44" s="390"/>
      <c r="B44" s="398" t="s">
        <v>640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8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</row>
    <row r="45" spans="1:26" ht="12">
      <c r="A45" s="390"/>
      <c r="B45" s="393" t="s">
        <v>0</v>
      </c>
      <c r="C45" s="393">
        <f>C46</f>
        <v>0</v>
      </c>
      <c r="D45" s="393">
        <f aca="true" t="shared" si="8" ref="D45:Z45">D46</f>
        <v>0</v>
      </c>
      <c r="E45" s="393">
        <f t="shared" si="8"/>
        <v>0</v>
      </c>
      <c r="F45" s="393">
        <f t="shared" si="8"/>
        <v>0</v>
      </c>
      <c r="G45" s="393">
        <f t="shared" si="8"/>
        <v>103.9</v>
      </c>
      <c r="H45" s="393">
        <f t="shared" si="8"/>
        <v>0</v>
      </c>
      <c r="I45" s="393">
        <f t="shared" si="8"/>
        <v>0</v>
      </c>
      <c r="J45" s="393">
        <f t="shared" si="8"/>
        <v>0</v>
      </c>
      <c r="K45" s="393">
        <f t="shared" si="8"/>
        <v>0</v>
      </c>
      <c r="L45" s="393">
        <f t="shared" si="8"/>
        <v>0</v>
      </c>
      <c r="M45" s="393">
        <f t="shared" si="8"/>
        <v>0</v>
      </c>
      <c r="N45" s="393">
        <f t="shared" si="8"/>
        <v>0</v>
      </c>
      <c r="O45" s="393">
        <f t="shared" si="8"/>
        <v>0</v>
      </c>
      <c r="P45" s="393">
        <f t="shared" si="8"/>
        <v>0</v>
      </c>
      <c r="Q45" s="393">
        <f t="shared" si="8"/>
        <v>0</v>
      </c>
      <c r="R45" s="393">
        <f t="shared" si="8"/>
        <v>0</v>
      </c>
      <c r="S45" s="393">
        <f t="shared" si="8"/>
        <v>0</v>
      </c>
      <c r="T45" s="393">
        <f t="shared" si="8"/>
        <v>0</v>
      </c>
      <c r="U45" s="393">
        <f t="shared" si="8"/>
        <v>0</v>
      </c>
      <c r="V45" s="393">
        <f t="shared" si="8"/>
        <v>0</v>
      </c>
      <c r="W45" s="393">
        <f t="shared" si="8"/>
        <v>0</v>
      </c>
      <c r="X45" s="393">
        <f t="shared" si="8"/>
        <v>0</v>
      </c>
      <c r="Y45" s="393">
        <f t="shared" si="8"/>
        <v>0</v>
      </c>
      <c r="Z45" s="393">
        <f t="shared" si="8"/>
        <v>103.9</v>
      </c>
    </row>
    <row r="46" spans="1:26" ht="12">
      <c r="A46" s="395" t="s">
        <v>18</v>
      </c>
      <c r="B46" s="393" t="s">
        <v>10</v>
      </c>
      <c r="C46" s="393"/>
      <c r="D46" s="393"/>
      <c r="E46" s="393"/>
      <c r="F46" s="393"/>
      <c r="G46" s="393">
        <v>103.9</v>
      </c>
      <c r="H46" s="393"/>
      <c r="I46" s="393"/>
      <c r="J46" s="393"/>
      <c r="K46" s="393"/>
      <c r="L46" s="393"/>
      <c r="M46" s="393"/>
      <c r="N46" s="393"/>
      <c r="O46" s="398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>
        <f>C46+D46+E46+F46+G46+H46+I46+J46+K46+L46+M46+N46+O46+P46+Q46+S46+T46+U46+V46+R46</f>
        <v>103.9</v>
      </c>
    </row>
    <row r="47" spans="1:26" ht="12">
      <c r="A47" s="390" t="s">
        <v>19</v>
      </c>
      <c r="B47" s="396" t="s">
        <v>638</v>
      </c>
      <c r="C47" s="393"/>
      <c r="D47" s="393"/>
      <c r="E47" s="393"/>
      <c r="F47" s="393"/>
      <c r="G47" s="393">
        <v>70.8</v>
      </c>
      <c r="H47" s="393"/>
      <c r="I47" s="393"/>
      <c r="J47" s="393"/>
      <c r="K47" s="393"/>
      <c r="L47" s="393"/>
      <c r="M47" s="393"/>
      <c r="N47" s="393"/>
      <c r="O47" s="398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>
        <f>C47+D47+E47+F47+G47+H47+I47+J47+K47+L47+M47+N47+O47+P47+Q47+S47+T47+U47+V47+R47</f>
        <v>70.8</v>
      </c>
    </row>
    <row r="48" spans="1:26" ht="19.5" customHeight="1">
      <c r="A48" s="390"/>
      <c r="B48" s="398" t="s">
        <v>110</v>
      </c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8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</row>
    <row r="49" spans="1:26" ht="12">
      <c r="A49" s="390"/>
      <c r="B49" s="393" t="s">
        <v>0</v>
      </c>
      <c r="C49" s="393">
        <f>C50</f>
        <v>0</v>
      </c>
      <c r="D49" s="393">
        <f aca="true" t="shared" si="9" ref="D49:Z49">D50</f>
        <v>0</v>
      </c>
      <c r="E49" s="393">
        <f t="shared" si="9"/>
        <v>0</v>
      </c>
      <c r="F49" s="393">
        <f t="shared" si="9"/>
        <v>0</v>
      </c>
      <c r="G49" s="393">
        <f t="shared" si="9"/>
        <v>0</v>
      </c>
      <c r="H49" s="393">
        <f t="shared" si="9"/>
        <v>0</v>
      </c>
      <c r="I49" s="393">
        <f t="shared" si="9"/>
        <v>0</v>
      </c>
      <c r="J49" s="393">
        <f t="shared" si="9"/>
        <v>0</v>
      </c>
      <c r="K49" s="393">
        <f t="shared" si="9"/>
        <v>0</v>
      </c>
      <c r="L49" s="393">
        <f t="shared" si="9"/>
        <v>0</v>
      </c>
      <c r="M49" s="393">
        <f t="shared" si="9"/>
        <v>0</v>
      </c>
      <c r="N49" s="393">
        <f t="shared" si="9"/>
        <v>0</v>
      </c>
      <c r="O49" s="393">
        <f t="shared" si="9"/>
        <v>0</v>
      </c>
      <c r="P49" s="393">
        <f t="shared" si="9"/>
        <v>0</v>
      </c>
      <c r="Q49" s="393">
        <f t="shared" si="9"/>
        <v>0</v>
      </c>
      <c r="R49" s="393">
        <f t="shared" si="9"/>
        <v>0</v>
      </c>
      <c r="S49" s="393">
        <f t="shared" si="9"/>
        <v>0</v>
      </c>
      <c r="T49" s="393">
        <f t="shared" si="9"/>
        <v>0</v>
      </c>
      <c r="U49" s="393">
        <f t="shared" si="9"/>
        <v>0</v>
      </c>
      <c r="V49" s="393">
        <f t="shared" si="9"/>
        <v>105.9</v>
      </c>
      <c r="W49" s="393">
        <f t="shared" si="9"/>
        <v>0</v>
      </c>
      <c r="X49" s="393">
        <f t="shared" si="9"/>
        <v>0</v>
      </c>
      <c r="Y49" s="393">
        <f t="shared" si="9"/>
        <v>0</v>
      </c>
      <c r="Z49" s="393">
        <f t="shared" si="9"/>
        <v>105.9</v>
      </c>
    </row>
    <row r="50" spans="1:26" ht="12">
      <c r="A50" s="395" t="s">
        <v>18</v>
      </c>
      <c r="B50" s="393" t="s">
        <v>10</v>
      </c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8"/>
      <c r="P50" s="393"/>
      <c r="Q50" s="393"/>
      <c r="R50" s="393"/>
      <c r="S50" s="393"/>
      <c r="T50" s="393"/>
      <c r="U50" s="393"/>
      <c r="V50" s="393">
        <v>105.9</v>
      </c>
      <c r="W50" s="393"/>
      <c r="X50" s="393"/>
      <c r="Y50" s="393"/>
      <c r="Z50" s="393">
        <f>C50+D50+E50+F50+G50+H50+I50+J50+K50+L50+M50+N50+O50+P50+Q50+S50+T50+U50+V50+R50</f>
        <v>105.9</v>
      </c>
    </row>
    <row r="51" spans="1:26" ht="12">
      <c r="A51" s="390" t="s">
        <v>19</v>
      </c>
      <c r="B51" s="396" t="s">
        <v>638</v>
      </c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8"/>
      <c r="P51" s="393"/>
      <c r="Q51" s="393"/>
      <c r="R51" s="393"/>
      <c r="S51" s="393"/>
      <c r="T51" s="393"/>
      <c r="U51" s="393"/>
      <c r="V51" s="393">
        <v>79.1</v>
      </c>
      <c r="W51" s="393"/>
      <c r="X51" s="393"/>
      <c r="Y51" s="393"/>
      <c r="Z51" s="393">
        <f>C51+D51+E51+F51+G51+H51+I51+J51+K51+L51+M51+N51+O51+P51+Q51+S51+T51+U51+V51+R51</f>
        <v>79.1</v>
      </c>
    </row>
    <row r="52" spans="1:26" ht="12">
      <c r="A52" s="395"/>
      <c r="B52" s="398" t="s">
        <v>0</v>
      </c>
      <c r="C52" s="393">
        <f>C53</f>
        <v>0.1</v>
      </c>
      <c r="D52" s="393">
        <f aca="true" t="shared" si="10" ref="D52:Z52">D53</f>
        <v>17.2</v>
      </c>
      <c r="E52" s="393">
        <f t="shared" si="10"/>
        <v>15.3</v>
      </c>
      <c r="F52" s="393">
        <f t="shared" si="10"/>
        <v>0.364</v>
      </c>
      <c r="G52" s="393">
        <f t="shared" si="10"/>
        <v>103.9</v>
      </c>
      <c r="H52" s="393">
        <f t="shared" si="10"/>
        <v>7.7</v>
      </c>
      <c r="I52" s="393">
        <f t="shared" si="10"/>
        <v>6.9</v>
      </c>
      <c r="J52" s="393">
        <f t="shared" si="10"/>
        <v>6.2</v>
      </c>
      <c r="K52" s="393">
        <f t="shared" si="10"/>
        <v>1.7</v>
      </c>
      <c r="L52" s="393">
        <f t="shared" si="10"/>
        <v>3.6</v>
      </c>
      <c r="M52" s="393">
        <f t="shared" si="10"/>
        <v>26.7</v>
      </c>
      <c r="N52" s="393">
        <f t="shared" si="10"/>
        <v>0.5</v>
      </c>
      <c r="O52" s="393">
        <f t="shared" si="10"/>
        <v>86.20000000000002</v>
      </c>
      <c r="P52" s="393">
        <f t="shared" si="10"/>
        <v>78</v>
      </c>
      <c r="Q52" s="393">
        <f t="shared" si="10"/>
        <v>12.2</v>
      </c>
      <c r="R52" s="393">
        <f t="shared" si="10"/>
        <v>0.2</v>
      </c>
      <c r="S52" s="393">
        <f t="shared" si="10"/>
        <v>14.5</v>
      </c>
      <c r="T52" s="393">
        <f t="shared" si="10"/>
        <v>43.1</v>
      </c>
      <c r="U52" s="393">
        <f t="shared" si="10"/>
        <v>133</v>
      </c>
      <c r="V52" s="393">
        <f t="shared" si="10"/>
        <v>166.8</v>
      </c>
      <c r="W52" s="393">
        <f t="shared" si="10"/>
        <v>19.4</v>
      </c>
      <c r="X52" s="393">
        <f t="shared" si="10"/>
        <v>11.8</v>
      </c>
      <c r="Y52" s="393">
        <f t="shared" si="10"/>
        <v>0.348</v>
      </c>
      <c r="Z52" s="394">
        <f t="shared" si="10"/>
        <v>755.712</v>
      </c>
    </row>
    <row r="53" spans="1:26" ht="12">
      <c r="A53" s="395" t="s">
        <v>18</v>
      </c>
      <c r="B53" s="398" t="s">
        <v>10</v>
      </c>
      <c r="C53" s="393">
        <f>C14+C18+C22+C26+C30+C34+C38+C42+C50+C46</f>
        <v>0.1</v>
      </c>
      <c r="D53" s="393">
        <f aca="true" t="shared" si="11" ref="D53:Z54">D14+D18+D22+D26+D30+D34+D38+D42+D50+D46</f>
        <v>17.2</v>
      </c>
      <c r="E53" s="393">
        <f t="shared" si="11"/>
        <v>15.3</v>
      </c>
      <c r="F53" s="393">
        <f t="shared" si="11"/>
        <v>0.364</v>
      </c>
      <c r="G53" s="393">
        <f t="shared" si="11"/>
        <v>103.9</v>
      </c>
      <c r="H53" s="393">
        <f t="shared" si="11"/>
        <v>7.7</v>
      </c>
      <c r="I53" s="393">
        <f t="shared" si="11"/>
        <v>6.9</v>
      </c>
      <c r="J53" s="393">
        <f t="shared" si="11"/>
        <v>6.2</v>
      </c>
      <c r="K53" s="393">
        <f t="shared" si="11"/>
        <v>1.7</v>
      </c>
      <c r="L53" s="393">
        <f t="shared" si="11"/>
        <v>3.6</v>
      </c>
      <c r="M53" s="393">
        <f t="shared" si="11"/>
        <v>26.7</v>
      </c>
      <c r="N53" s="393">
        <f t="shared" si="11"/>
        <v>0.5</v>
      </c>
      <c r="O53" s="393">
        <f t="shared" si="11"/>
        <v>86.20000000000002</v>
      </c>
      <c r="P53" s="393">
        <f t="shared" si="11"/>
        <v>78</v>
      </c>
      <c r="Q53" s="393">
        <f t="shared" si="11"/>
        <v>12.2</v>
      </c>
      <c r="R53" s="393">
        <f t="shared" si="11"/>
        <v>0.2</v>
      </c>
      <c r="S53" s="393">
        <f t="shared" si="11"/>
        <v>14.5</v>
      </c>
      <c r="T53" s="393">
        <f t="shared" si="11"/>
        <v>43.1</v>
      </c>
      <c r="U53" s="393">
        <f t="shared" si="11"/>
        <v>133</v>
      </c>
      <c r="V53" s="393">
        <f t="shared" si="11"/>
        <v>166.8</v>
      </c>
      <c r="W53" s="393">
        <f t="shared" si="11"/>
        <v>19.4</v>
      </c>
      <c r="X53" s="393">
        <f t="shared" si="11"/>
        <v>11.8</v>
      </c>
      <c r="Y53" s="393">
        <f t="shared" si="11"/>
        <v>0.348</v>
      </c>
      <c r="Z53" s="394">
        <f t="shared" si="11"/>
        <v>755.712</v>
      </c>
    </row>
    <row r="54" spans="1:26" ht="12">
      <c r="A54" s="390" t="s">
        <v>94</v>
      </c>
      <c r="B54" s="400" t="s">
        <v>641</v>
      </c>
      <c r="C54" s="393">
        <f>C15+C19+C23+C27+C31+C35+C39+C43+C51+C47</f>
        <v>0.1</v>
      </c>
      <c r="D54" s="393">
        <f t="shared" si="11"/>
        <v>13.2</v>
      </c>
      <c r="E54" s="393">
        <f t="shared" si="11"/>
        <v>10.9</v>
      </c>
      <c r="F54" s="393">
        <f t="shared" si="11"/>
        <v>0.279</v>
      </c>
      <c r="G54" s="393">
        <f t="shared" si="11"/>
        <v>70.8</v>
      </c>
      <c r="H54" s="393">
        <f t="shared" si="11"/>
        <v>5.9</v>
      </c>
      <c r="I54" s="393">
        <f t="shared" si="11"/>
        <v>4.4</v>
      </c>
      <c r="J54" s="393">
        <f t="shared" si="11"/>
        <v>4.2</v>
      </c>
      <c r="K54" s="393">
        <f t="shared" si="11"/>
        <v>1.3</v>
      </c>
      <c r="L54" s="393">
        <f t="shared" si="11"/>
        <v>0</v>
      </c>
      <c r="M54" s="393">
        <f t="shared" si="11"/>
        <v>18.6</v>
      </c>
      <c r="N54" s="393">
        <f t="shared" si="11"/>
        <v>0.4</v>
      </c>
      <c r="O54" s="393">
        <f t="shared" si="11"/>
        <v>58.599999999999994</v>
      </c>
      <c r="P54" s="393">
        <f t="shared" si="11"/>
        <v>0</v>
      </c>
      <c r="Q54" s="393">
        <f t="shared" si="11"/>
        <v>8.1</v>
      </c>
      <c r="R54" s="393">
        <f t="shared" si="11"/>
        <v>0</v>
      </c>
      <c r="S54" s="393">
        <f t="shared" si="11"/>
        <v>0.30000000000000004</v>
      </c>
      <c r="T54" s="393">
        <f t="shared" si="11"/>
        <v>0.7</v>
      </c>
      <c r="U54" s="393">
        <f t="shared" si="11"/>
        <v>3.2</v>
      </c>
      <c r="V54" s="393">
        <f t="shared" si="11"/>
        <v>80.19999999999999</v>
      </c>
      <c r="W54" s="393">
        <f t="shared" si="11"/>
        <v>0</v>
      </c>
      <c r="X54" s="393">
        <f t="shared" si="11"/>
        <v>0</v>
      </c>
      <c r="Y54" s="393">
        <f t="shared" si="11"/>
        <v>0.2</v>
      </c>
      <c r="Z54" s="394">
        <f t="shared" si="11"/>
        <v>281.37899999999996</v>
      </c>
    </row>
    <row r="55" ht="12">
      <c r="B55" s="381" t="s">
        <v>642</v>
      </c>
    </row>
    <row r="56" spans="2:7" ht="12">
      <c r="B56" s="401" t="s">
        <v>643</v>
      </c>
      <c r="C56" s="401"/>
      <c r="D56" s="401"/>
      <c r="E56" s="401"/>
      <c r="F56" s="401"/>
      <c r="G56" s="401"/>
    </row>
    <row r="57" spans="2:7" ht="12">
      <c r="B57" s="453" t="s">
        <v>644</v>
      </c>
      <c r="C57" s="453"/>
      <c r="D57" s="453"/>
      <c r="E57" s="453"/>
      <c r="F57" s="453"/>
      <c r="G57" s="453"/>
    </row>
    <row r="58" spans="2:7" ht="12">
      <c r="B58" s="452" t="s">
        <v>645</v>
      </c>
      <c r="C58" s="452"/>
      <c r="D58" s="452"/>
      <c r="E58" s="452"/>
      <c r="F58" s="452"/>
      <c r="G58" s="452"/>
    </row>
    <row r="59" spans="2:7" ht="12">
      <c r="B59" s="452" t="s">
        <v>646</v>
      </c>
      <c r="C59" s="452"/>
      <c r="D59" s="452"/>
      <c r="E59" s="452"/>
      <c r="F59" s="452"/>
      <c r="G59" s="452"/>
    </row>
    <row r="61" ht="12.75" customHeight="1"/>
    <row r="62" ht="12.75" customHeight="1"/>
  </sheetData>
  <sheetProtection/>
  <mergeCells count="35">
    <mergeCell ref="B59:G59"/>
    <mergeCell ref="W10:W11"/>
    <mergeCell ref="X10:X11"/>
    <mergeCell ref="Y10:Y11"/>
    <mergeCell ref="Z10:Z11"/>
    <mergeCell ref="B57:G57"/>
    <mergeCell ref="B58:G58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J10:J11"/>
    <mergeCell ref="V2:X2"/>
    <mergeCell ref="A8:A11"/>
    <mergeCell ref="B8:B11"/>
    <mergeCell ref="C8:Y8"/>
    <mergeCell ref="Z8:Z9"/>
    <mergeCell ref="C9:N9"/>
    <mergeCell ref="O9:P9"/>
    <mergeCell ref="T9:Y9"/>
    <mergeCell ref="C10:C11"/>
    <mergeCell ref="D10:D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24">
      <selection activeCell="E91" sqref="E91:G92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1"/>
      <c r="D1" s="111"/>
      <c r="E1" s="409" t="s">
        <v>571</v>
      </c>
      <c r="F1" s="409"/>
      <c r="G1" s="409"/>
    </row>
    <row r="2" spans="3:7" ht="12.75">
      <c r="C2" s="81"/>
      <c r="D2" s="81"/>
      <c r="E2" s="409" t="s">
        <v>603</v>
      </c>
      <c r="F2" s="409"/>
      <c r="G2" s="409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232</v>
      </c>
      <c r="F4" s="81"/>
    </row>
    <row r="5" ht="10.5" customHeight="1"/>
    <row r="6" spans="1:8" ht="14.25" customHeight="1">
      <c r="A6" s="427" t="s">
        <v>358</v>
      </c>
      <c r="B6" s="427"/>
      <c r="C6" s="427"/>
      <c r="D6" s="427"/>
      <c r="E6" s="427"/>
      <c r="F6" s="427"/>
      <c r="G6" s="427"/>
      <c r="H6" s="327"/>
    </row>
    <row r="7" ht="12.75">
      <c r="G7" s="2" t="s">
        <v>412</v>
      </c>
    </row>
    <row r="8" spans="1:7" ht="12.75" customHeight="1">
      <c r="A8" s="462" t="s">
        <v>251</v>
      </c>
      <c r="B8" s="66"/>
      <c r="C8" s="425" t="s">
        <v>253</v>
      </c>
      <c r="D8" s="421" t="s">
        <v>0</v>
      </c>
      <c r="E8" s="424" t="s">
        <v>9</v>
      </c>
      <c r="F8" s="424"/>
      <c r="G8" s="424"/>
    </row>
    <row r="9" spans="1:7" ht="12.75" customHeight="1">
      <c r="A9" s="462"/>
      <c r="B9" s="463" t="s">
        <v>113</v>
      </c>
      <c r="C9" s="465"/>
      <c r="D9" s="422"/>
      <c r="E9" s="424" t="s">
        <v>10</v>
      </c>
      <c r="F9" s="424"/>
      <c r="G9" s="466" t="s">
        <v>11</v>
      </c>
    </row>
    <row r="10" spans="1:7" ht="12.75" customHeight="1">
      <c r="A10" s="462"/>
      <c r="B10" s="463"/>
      <c r="C10" s="465"/>
      <c r="D10" s="422"/>
      <c r="E10" s="421" t="s">
        <v>12</v>
      </c>
      <c r="F10" s="425" t="s">
        <v>224</v>
      </c>
      <c r="G10" s="466"/>
    </row>
    <row r="11" spans="1:7" ht="29.25" customHeight="1">
      <c r="A11" s="462"/>
      <c r="B11" s="464"/>
      <c r="C11" s="426"/>
      <c r="D11" s="423"/>
      <c r="E11" s="423"/>
      <c r="F11" s="426"/>
      <c r="G11" s="466"/>
    </row>
    <row r="12" spans="1:7" ht="12.75">
      <c r="A12" s="11" t="s">
        <v>13</v>
      </c>
      <c r="B12" s="329" t="s">
        <v>1</v>
      </c>
      <c r="C12" s="329"/>
      <c r="D12" s="167">
        <f>SB!D13+'dot.'!D13+'skol. lėšos'!D13+Lik!D13</f>
        <v>2913.8759999999993</v>
      </c>
      <c r="E12" s="167">
        <f>SB!E13+'dot.'!E13+'skol. lėšos'!E13+Lik!E13</f>
        <v>1479.9239999999995</v>
      </c>
      <c r="F12" s="167">
        <f>SB!F13+'dot.'!F13+'skol. lėšos'!F13+Lik!F13</f>
        <v>506.81300000000005</v>
      </c>
      <c r="G12" s="167">
        <f>SB!G13+'dot.'!G13+'skol. lėšos'!G13+Lik!G13</f>
        <v>1433.9519999999998</v>
      </c>
    </row>
    <row r="13" spans="1:7" ht="12.75">
      <c r="A13" s="11" t="s">
        <v>14</v>
      </c>
      <c r="B13" s="7" t="s">
        <v>102</v>
      </c>
      <c r="C13" s="329" t="s">
        <v>134</v>
      </c>
      <c r="D13" s="167">
        <f>SB!D14+'dot.'!D14+'skol. lėšos'!D14+Lik!D14</f>
        <v>182.814</v>
      </c>
      <c r="E13" s="167">
        <f>SB!E14+'dot.'!E14+'skol. lėšos'!E14+Lik!E14</f>
        <v>181.214</v>
      </c>
      <c r="F13" s="167">
        <f>SB!F14+'dot.'!F14+'skol. lėšos'!F14+Lik!F14</f>
        <v>77.113</v>
      </c>
      <c r="G13" s="167">
        <f>SB!G14+'dot.'!G14+'skol. lėšos'!G14+Lik!G14+G22</f>
        <v>1.6</v>
      </c>
    </row>
    <row r="14" spans="1:7" ht="12.75">
      <c r="A14" s="12" t="s">
        <v>153</v>
      </c>
      <c r="B14" s="111" t="s">
        <v>239</v>
      </c>
      <c r="C14" s="428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1" t="s">
        <v>307</v>
      </c>
      <c r="C15" s="461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1" t="s">
        <v>240</v>
      </c>
      <c r="C16" s="461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1" t="s">
        <v>222</v>
      </c>
      <c r="C17" s="461"/>
      <c r="D17" s="23">
        <f>SB!D18+'dot.'!D18+'skol. lėšos'!D18+Lik!D18</f>
        <v>9.5</v>
      </c>
      <c r="E17" s="23">
        <f>SB!E18+'dot.'!E18+'skol. lėšos'!E18+Lik!E18</f>
        <v>7.9</v>
      </c>
      <c r="F17" s="23">
        <f>SB!F18+'dot.'!F18+'skol. lėšos'!F18+Lik!F18</f>
        <v>0</v>
      </c>
      <c r="G17" s="23">
        <f>SB!G18+'dot.'!G18+'skol. lėšos'!G18+Lik!G18</f>
        <v>1.6</v>
      </c>
    </row>
    <row r="18" spans="1:7" ht="12.75">
      <c r="A18" s="12" t="s">
        <v>157</v>
      </c>
      <c r="B18" s="81" t="s">
        <v>421</v>
      </c>
      <c r="C18" s="461"/>
      <c r="D18" s="169">
        <f>SB!D19+'dot.'!D19+'skol. lėšos'!D19+Lik!D19</f>
        <v>28.014</v>
      </c>
      <c r="E18" s="169">
        <f>SB!E19+'dot.'!E19+'skol. lėšos'!E19+Lik!E19</f>
        <v>28.014</v>
      </c>
      <c r="F18" s="169">
        <f>SB!F19+'dot.'!F19+'skol. lėšos'!F19+Lik!F19</f>
        <v>1.413</v>
      </c>
      <c r="G18" s="169">
        <f>SB!G19+'dot.'!G19+'skol. lėšos'!G19+Lik!G19</f>
        <v>0</v>
      </c>
    </row>
    <row r="19" spans="1:7" ht="12.75">
      <c r="A19" s="12" t="s">
        <v>156</v>
      </c>
      <c r="B19" s="81" t="s">
        <v>225</v>
      </c>
      <c r="C19" s="461"/>
      <c r="D19" s="23">
        <f>SB!D20+'dot.'!D20+'skol. lėšos'!D20+Lik!D20</f>
        <v>25.2</v>
      </c>
      <c r="E19" s="23">
        <f>SB!E20+'dot.'!E20+'skol. lėšos'!E20+Lik!E20</f>
        <v>25.2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1" t="s">
        <v>78</v>
      </c>
      <c r="C20" s="461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1" t="s">
        <v>79</v>
      </c>
      <c r="C21" s="461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431</v>
      </c>
      <c r="B22" s="81" t="s">
        <v>509</v>
      </c>
      <c r="C22" s="330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7" t="s">
        <v>15</v>
      </c>
      <c r="B23" s="114" t="s">
        <v>105</v>
      </c>
      <c r="C23" s="79" t="s">
        <v>138</v>
      </c>
      <c r="D23" s="167">
        <f>SB!D24+'dot.'!D24+'skol. lėšos'!D24+Lik!D24</f>
        <v>856.2359999999999</v>
      </c>
      <c r="E23" s="167">
        <f>SB!E24+'dot.'!E24+'skol. lėšos'!E24+Lik!E24</f>
        <v>814.5359999999998</v>
      </c>
      <c r="F23" s="22">
        <f>SB!F24+'dot.'!F24+'skol. lėšos'!F24+Lik!F24</f>
        <v>417.1</v>
      </c>
      <c r="G23" s="22">
        <f>SB!G24+'dot.'!G24+'skol. lėšos'!G24+Lik!G24</f>
        <v>41.7</v>
      </c>
    </row>
    <row r="24" spans="1:7" ht="12.75">
      <c r="A24" s="17" t="s">
        <v>252</v>
      </c>
      <c r="B24" s="115" t="s">
        <v>238</v>
      </c>
      <c r="C24" s="69"/>
      <c r="D24" s="169">
        <f>SB!D25+'dot.'!D25+'skol. lėšos'!D25+Lik!D25</f>
        <v>658.936</v>
      </c>
      <c r="E24" s="169">
        <f>SB!E25+'dot.'!E25+'skol. lėšos'!E25+Lik!E25</f>
        <v>617.236</v>
      </c>
      <c r="F24" s="23">
        <f>SB!F25+'dot.'!F25+'skol. lėšos'!F25+Lik!F25</f>
        <v>371</v>
      </c>
      <c r="G24" s="23">
        <f>SB!G25+'dot.'!G25+'skol. lėšos'!G25+Lik!G25</f>
        <v>41.7</v>
      </c>
    </row>
    <row r="25" spans="1:7" ht="12.75">
      <c r="A25" s="17" t="s">
        <v>430</v>
      </c>
      <c r="B25" s="83" t="s">
        <v>237</v>
      </c>
      <c r="C25" s="70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431</v>
      </c>
      <c r="B26" s="83" t="s">
        <v>69</v>
      </c>
      <c r="C26" s="71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3" t="s">
        <v>166</v>
      </c>
      <c r="C27" s="71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0"/>
      <c r="D28" s="23">
        <f>SB!D29+'dot.'!D29+'skol. lėšos'!D29+Lik!D29</f>
        <v>11</v>
      </c>
      <c r="E28" s="23">
        <f>SB!E29+'dot.'!E29+'skol. lėšos'!E29+Lik!E29</f>
        <v>11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0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3" t="s">
        <v>4</v>
      </c>
      <c r="C30" s="71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2" t="s">
        <v>372</v>
      </c>
      <c r="B31" s="116" t="s">
        <v>90</v>
      </c>
      <c r="C31" s="71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2" t="s">
        <v>431</v>
      </c>
      <c r="B32" s="154" t="s">
        <v>106</v>
      </c>
      <c r="C32" s="71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2" t="s">
        <v>379</v>
      </c>
      <c r="B33" s="117" t="s">
        <v>391</v>
      </c>
      <c r="C33" s="71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8" t="s">
        <v>211</v>
      </c>
      <c r="C34" s="73" t="s">
        <v>137</v>
      </c>
      <c r="D34" s="167">
        <f>SB!D35+'dot.'!D35+'skol. lėšos'!D35+Lik!D35</f>
        <v>225.847</v>
      </c>
      <c r="E34" s="167">
        <f>SB!E35+'dot.'!E35+'skol. lėšos'!E35+Lik!E35</f>
        <v>35.247</v>
      </c>
      <c r="F34" s="167">
        <f>SB!F35+'dot.'!F35+'skol. lėšos'!F35+Lik!F35</f>
        <v>6</v>
      </c>
      <c r="G34" s="167">
        <f>SB!G35+'dot.'!G35+'skol. lėšos'!G35+Lik!G35</f>
        <v>190.6</v>
      </c>
    </row>
    <row r="35" spans="1:7" ht="12.75">
      <c r="A35" s="12" t="s">
        <v>162</v>
      </c>
      <c r="B35" s="34" t="s">
        <v>3</v>
      </c>
      <c r="C35" s="73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4"/>
      <c r="D36" s="23">
        <f>SB!D37+'dot.'!D37+'skol. lėšos'!D37+Lik!D37</f>
        <v>189.5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186.9</v>
      </c>
    </row>
    <row r="37" spans="1:7" ht="12.75">
      <c r="A37" s="12" t="s">
        <v>164</v>
      </c>
      <c r="B37" s="81" t="s">
        <v>76</v>
      </c>
      <c r="C37" s="74"/>
      <c r="D37" s="169">
        <f>SB!D38+'dot.'!D38+'skol. lėšos'!D38+Lik!D38</f>
        <v>27.447</v>
      </c>
      <c r="E37" s="169">
        <f>SB!E38+'dot.'!E38+'skol. lėšos'!E38+Lik!E38</f>
        <v>27.447</v>
      </c>
      <c r="F37" s="23">
        <f>SB!F38+'dot.'!F38+'skol. lėšos'!F38+Lik!F38</f>
        <v>0</v>
      </c>
      <c r="G37" s="23">
        <f>SB!G38+'dot.'!G38+'skol. lėšos'!G38+Lik!G38</f>
        <v>0</v>
      </c>
    </row>
    <row r="38" spans="1:7" ht="12.75">
      <c r="A38" s="12" t="s">
        <v>152</v>
      </c>
      <c r="B38" s="81" t="s">
        <v>368</v>
      </c>
      <c r="C38" s="75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4" t="s">
        <v>139</v>
      </c>
      <c r="D39" s="167">
        <f>SB!D40+'dot.'!D40+'skol. lėšos'!D40+Lik!D40</f>
        <v>1281.1519999999998</v>
      </c>
      <c r="E39" s="201">
        <f>SB!E40+'dot.'!E40+'skol. lėšos'!E40+Lik!E40</f>
        <v>205.1</v>
      </c>
      <c r="F39" s="201">
        <f>SB!F40+'dot.'!F40+'skol. lėšos'!F40+Lik!F40</f>
        <v>0.8</v>
      </c>
      <c r="G39" s="167">
        <f>SB!G40+'dot.'!G40+'skol. lėšos'!G40+Lik!G40</f>
        <v>1184.1519999999998</v>
      </c>
    </row>
    <row r="40" spans="1:7" ht="12.75">
      <c r="A40" s="12" t="s">
        <v>152</v>
      </c>
      <c r="B40" s="81" t="s">
        <v>70</v>
      </c>
      <c r="C40" s="73"/>
      <c r="D40" s="76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1" t="s">
        <v>422</v>
      </c>
      <c r="C41" s="74"/>
      <c r="D41" s="76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/>
      <c r="B42" s="81" t="s">
        <v>532</v>
      </c>
      <c r="C42" s="74"/>
      <c r="D42" s="200">
        <f>SB!D43+'dot.'!D43+'skol. lėšos'!D43+Lik!D43</f>
        <v>611.183</v>
      </c>
      <c r="E42" s="76">
        <f>SB!E43+'dot.'!E43+'skol. lėšos'!E43+Lik!E43</f>
        <v>36.9</v>
      </c>
      <c r="F42" s="76">
        <f>SB!F43+'dot.'!F43+'skol. lėšos'!F43+Lik!F43</f>
        <v>0.8</v>
      </c>
      <c r="G42" s="200">
        <f>SB!G43+'dot.'!G43+'skol. lėšos'!G43+Lik!G43</f>
        <v>574.283</v>
      </c>
    </row>
    <row r="43" spans="1:7" ht="12.75">
      <c r="A43" s="12" t="s">
        <v>572</v>
      </c>
      <c r="B43" s="81" t="s">
        <v>425</v>
      </c>
      <c r="C43" s="74"/>
      <c r="D43" s="200">
        <f>SB!D44+'dot.'!D44+'skol. lėšos'!D44+Lik!D44</f>
        <v>61.647</v>
      </c>
      <c r="E43" s="23">
        <v>10</v>
      </c>
      <c r="F43" s="23">
        <f>SB!F44+'dot.'!F44+'skol. lėšos'!F44+Lik!F44</f>
        <v>0</v>
      </c>
      <c r="G43" s="169">
        <v>48.847</v>
      </c>
    </row>
    <row r="44" spans="1:7" ht="12.75">
      <c r="A44" s="12" t="s">
        <v>416</v>
      </c>
      <c r="B44" s="81" t="s">
        <v>417</v>
      </c>
      <c r="C44" s="75"/>
      <c r="D44" s="76">
        <f>SB!D45+'dot.'!D45+'skol. lėšos'!D45+Lik!D45</f>
        <v>744.269</v>
      </c>
      <c r="E44" s="23">
        <f>SB!E45+'dot.'!E45+'skol. lėšos'!E45+Lik!E45</f>
        <v>134.4</v>
      </c>
      <c r="F44" s="23">
        <f>SB!F45+'dot.'!F45+'skol. lėšos'!F45+Lik!F45</f>
        <v>0</v>
      </c>
      <c r="G44" s="23">
        <f>SB!G45+'dot.'!G45+'skol. lėšos'!G45+Lik!G45</f>
        <v>609.869</v>
      </c>
    </row>
    <row r="45" spans="1:7" ht="25.5">
      <c r="A45" s="11" t="s">
        <v>71</v>
      </c>
      <c r="B45" s="96" t="s">
        <v>184</v>
      </c>
      <c r="C45" s="74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1" t="s">
        <v>70</v>
      </c>
      <c r="C46" s="73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19" t="s">
        <v>130</v>
      </c>
      <c r="C47" s="75" t="s">
        <v>135</v>
      </c>
      <c r="D47" s="167">
        <f>SB!D48+'dot.'!D48+'skol. lėšos'!D48+Lik!D48</f>
        <v>63.077</v>
      </c>
      <c r="E47" s="167">
        <f>SB!E48+'dot.'!E48+'skol. lėšos'!E48+Lik!E48</f>
        <v>48.077</v>
      </c>
      <c r="F47" s="22">
        <f>SB!F48+'dot.'!F48+'skol. lėšos'!F48+Lik!F48</f>
        <v>5.800000000000001</v>
      </c>
      <c r="G47" s="22">
        <f>SB!G48+'dot.'!G48+'skol. lėšos'!G48+Lik!G48</f>
        <v>15</v>
      </c>
    </row>
    <row r="48" spans="1:7" ht="12.75">
      <c r="A48" s="12" t="s">
        <v>374</v>
      </c>
      <c r="B48" s="2" t="s">
        <v>131</v>
      </c>
      <c r="C48" s="73"/>
      <c r="D48" s="169">
        <f>SB!D49+'dot.'!D49+'skol. lėšos'!D49+Lik!D49</f>
        <v>63.077</v>
      </c>
      <c r="E48" s="169">
        <f>SB!E49+'dot.'!E49+'skol. lėšos'!E49+Lik!E49</f>
        <v>48.077</v>
      </c>
      <c r="F48" s="23">
        <f>SB!F49+'dot.'!F49+'skol. lėšos'!F49+Lik!F49</f>
        <v>5.800000000000001</v>
      </c>
      <c r="G48" s="23">
        <f>SB!G49+'dot.'!G49+'skol. lėšos'!G49+Lik!G49</f>
        <v>15</v>
      </c>
    </row>
    <row r="49" spans="1:7" ht="25.5">
      <c r="A49" s="11" t="s">
        <v>143</v>
      </c>
      <c r="B49" s="96" t="s">
        <v>148</v>
      </c>
      <c r="C49" s="73" t="s">
        <v>34</v>
      </c>
      <c r="D49" s="201">
        <f>SB!D50+'dot.'!D50+'skol. lėšos'!D50+Lik!D50</f>
        <v>192.15</v>
      </c>
      <c r="E49" s="201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375</v>
      </c>
      <c r="B50" s="2" t="s">
        <v>111</v>
      </c>
      <c r="C50" s="73"/>
      <c r="D50" s="333">
        <f>SB!D51+'dot.'!D51+'skol. lėšos'!D51+Lik!D51</f>
        <v>179.15</v>
      </c>
      <c r="E50" s="333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375</v>
      </c>
      <c r="B51" s="120" t="s">
        <v>451</v>
      </c>
      <c r="C51" s="75"/>
      <c r="D51" s="333">
        <f>SB!D52+'dot.'!D52+'skol. lėšos'!D52+Lik!D52</f>
        <v>13</v>
      </c>
      <c r="E51" s="333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5" t="s">
        <v>36</v>
      </c>
      <c r="D52" s="201">
        <f>SB!D53+'dot.'!D53+'skol. lėšos'!D53+Lik!D53</f>
        <v>1.5</v>
      </c>
      <c r="E52" s="201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376</v>
      </c>
      <c r="B53" s="121" t="s">
        <v>72</v>
      </c>
      <c r="C53" s="19"/>
      <c r="D53" s="333">
        <f>SB!D54+'dot.'!D54+'skol. lėšos'!D54+Lik!D54</f>
        <v>0.6</v>
      </c>
      <c r="E53" s="333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1" t="s">
        <v>73</v>
      </c>
      <c r="C54" s="19"/>
      <c r="D54" s="333">
        <f>SB!D55+'dot.'!D55+'skol. lėšos'!D55+Lik!D55</f>
        <v>0.9</v>
      </c>
      <c r="E54" s="333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2" t="s">
        <v>221</v>
      </c>
      <c r="C55" s="7"/>
      <c r="D55" s="201">
        <f>SB!D56+'dot.'!D56+'skol. lėšos'!D56+Lik!D56</f>
        <v>27.5</v>
      </c>
      <c r="E55" s="201">
        <f>SB!E56+'dot.'!E56+'skol. lėšos'!E56+Lik!E56</f>
        <v>27.5</v>
      </c>
      <c r="F55" s="22">
        <f>SB!F56+'dot.'!F56+'skol. lėšos'!F56+Lik!F56</f>
        <v>19.9</v>
      </c>
      <c r="G55" s="22">
        <f>SB!G56+'dot.'!G56+'skol. lėšos'!G56+Lik!G56</f>
        <v>0</v>
      </c>
    </row>
    <row r="56" spans="1:7" ht="25.5">
      <c r="A56" s="11" t="s">
        <v>19</v>
      </c>
      <c r="B56" s="140" t="s">
        <v>105</v>
      </c>
      <c r="C56" s="73" t="s">
        <v>138</v>
      </c>
      <c r="D56" s="333">
        <f>SB!D57+'dot.'!D57+'skol. lėšos'!D57+Lik!D57</f>
        <v>27.5</v>
      </c>
      <c r="E56" s="333">
        <f>SB!E57+'dot.'!E57+'skol. lėšos'!E57+Lik!E57</f>
        <v>27.5</v>
      </c>
      <c r="F56" s="23">
        <f>SB!F57+'dot.'!F57+'skol. lėšos'!F57+Lik!F57</f>
        <v>19.9</v>
      </c>
      <c r="G56" s="23">
        <f>SB!G57+'dot.'!G57+'skol. lėšos'!G57+Lik!G57</f>
        <v>0</v>
      </c>
    </row>
    <row r="57" spans="1:12" ht="25.5">
      <c r="A57" s="11" t="s">
        <v>20</v>
      </c>
      <c r="B57" s="96" t="s">
        <v>80</v>
      </c>
      <c r="C57" s="14"/>
      <c r="D57" s="167">
        <f>SB!D58+'dot.'!D58+'skol. lėšos'!D58+Lik!D58</f>
        <v>418.55199999999996</v>
      </c>
      <c r="E57" s="167">
        <f>SB!E58+'dot.'!E58+'skol. lėšos'!E58+Lik!E58</f>
        <v>418.55199999999996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7"/>
      <c r="I57" s="78"/>
      <c r="J57" s="78"/>
      <c r="K57" s="34"/>
      <c r="L57" s="34"/>
    </row>
    <row r="58" spans="1:12" ht="30" customHeight="1">
      <c r="A58" s="11" t="s">
        <v>21</v>
      </c>
      <c r="B58" s="114" t="s">
        <v>103</v>
      </c>
      <c r="C58" s="79" t="s">
        <v>136</v>
      </c>
      <c r="D58" s="167">
        <f>SB!D59+'dot.'!D59+'skol. lėšos'!D59+Lik!D59</f>
        <v>418.55199999999996</v>
      </c>
      <c r="E58" s="167">
        <f>SB!E59+'dot.'!E59+'skol. lėšos'!E59+Lik!E59</f>
        <v>418.55199999999996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7"/>
      <c r="I58" s="78"/>
      <c r="J58" s="78"/>
      <c r="K58" s="34"/>
      <c r="L58" s="34"/>
    </row>
    <row r="59" spans="1:12" ht="12.75">
      <c r="A59" s="17" t="s">
        <v>242</v>
      </c>
      <c r="B59" s="124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7"/>
      <c r="I59" s="78"/>
      <c r="J59" s="78"/>
      <c r="K59" s="34"/>
      <c r="L59" s="34"/>
    </row>
    <row r="60" spans="1:12" ht="25.5">
      <c r="A60" s="17" t="s">
        <v>218</v>
      </c>
      <c r="B60" s="235" t="s">
        <v>226</v>
      </c>
      <c r="C60" s="94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7"/>
      <c r="I60" s="78"/>
      <c r="J60" s="78"/>
      <c r="K60" s="34"/>
      <c r="L60" s="34"/>
    </row>
    <row r="61" spans="1:12" ht="12.75">
      <c r="A61" s="17" t="s">
        <v>219</v>
      </c>
      <c r="B61" s="106" t="s">
        <v>312</v>
      </c>
      <c r="C61" s="83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1"/>
      <c r="I61" s="78"/>
      <c r="J61" s="78"/>
      <c r="K61" s="78"/>
      <c r="L61" s="78"/>
    </row>
    <row r="62" spans="1:12" ht="12.75">
      <c r="A62" s="82"/>
      <c r="B62" s="126" t="s">
        <v>142</v>
      </c>
      <c r="C62" s="83"/>
      <c r="D62" s="169">
        <f>SB!D63+'dot.'!D63+'skol. lėšos'!D63+Lik!D63</f>
        <v>87.652</v>
      </c>
      <c r="E62" s="169">
        <f>SB!E63+'dot.'!E63+'skol. lėšos'!E63+Lik!E63</f>
        <v>87.652</v>
      </c>
      <c r="F62" s="23">
        <f>SB!F63+'dot.'!F63+'skol. lėšos'!F63+Lik!F63</f>
        <v>0</v>
      </c>
      <c r="G62" s="23">
        <f>SB!G63+'dot.'!G63+'skol. lėšos'!G63+Lik!G63</f>
        <v>0</v>
      </c>
      <c r="H62" s="81"/>
      <c r="I62" s="78"/>
      <c r="J62" s="78"/>
      <c r="K62" s="78"/>
      <c r="L62" s="78"/>
    </row>
    <row r="63" spans="1:12" ht="12.75">
      <c r="A63" s="17" t="s">
        <v>220</v>
      </c>
      <c r="B63" s="127" t="s">
        <v>450</v>
      </c>
      <c r="C63" s="84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1"/>
      <c r="I63" s="78"/>
      <c r="J63" s="78"/>
      <c r="K63" s="78"/>
      <c r="L63" s="78"/>
    </row>
    <row r="64" spans="1:12" ht="12.75">
      <c r="A64" s="17" t="s">
        <v>217</v>
      </c>
      <c r="B64" s="127" t="s">
        <v>86</v>
      </c>
      <c r="C64" s="83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1"/>
      <c r="I64" s="78"/>
      <c r="J64" s="78"/>
      <c r="K64" s="34"/>
      <c r="L64" s="34"/>
    </row>
    <row r="65" spans="1:12" ht="12.75">
      <c r="A65" s="12" t="s">
        <v>218</v>
      </c>
      <c r="B65" s="128" t="s">
        <v>83</v>
      </c>
      <c r="C65" s="83"/>
      <c r="D65" s="169">
        <f>SB!D66+'dot.'!D66+'skol. lėšos'!D66+Lik!D66</f>
        <v>41.652</v>
      </c>
      <c r="E65" s="169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1"/>
      <c r="I65" s="78"/>
      <c r="J65" s="78"/>
      <c r="K65" s="78"/>
      <c r="L65" s="78"/>
    </row>
    <row r="66" spans="1:7" ht="12.75">
      <c r="A66" s="12" t="s">
        <v>219</v>
      </c>
      <c r="B66" s="128" t="s">
        <v>84</v>
      </c>
      <c r="C66" s="83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8" t="s">
        <v>85</v>
      </c>
      <c r="C67" s="83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61" t="s">
        <v>458</v>
      </c>
      <c r="C68" s="83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6" t="s">
        <v>406</v>
      </c>
      <c r="C69" s="83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6" t="s">
        <v>404</v>
      </c>
      <c r="C70" s="83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6" t="s">
        <v>245</v>
      </c>
      <c r="C71" s="83"/>
      <c r="D71" s="23">
        <f>SB!D72+'dot.'!D72+'skol. lėšos'!D72+Lik!D72</f>
        <v>10</v>
      </c>
      <c r="E71" s="23">
        <f>SB!E72+'dot.'!E72+'skol. lėšos'!E72+Lik!E72</f>
        <v>10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6" t="s">
        <v>246</v>
      </c>
      <c r="C72" s="83"/>
      <c r="D72" s="23">
        <f>SB!D73+'dot.'!D73+'skol. lėšos'!D73+Lik!D73</f>
        <v>14.968</v>
      </c>
      <c r="E72" s="23">
        <f>SB!E73+'dot.'!E73+'skol. lėšos'!E73+Lik!E73</f>
        <v>14.968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6" t="s">
        <v>247</v>
      </c>
      <c r="C73" s="83"/>
      <c r="D73" s="23">
        <f>SB!D74+'dot.'!D74+'skol. lėšos'!D74+Lik!D74</f>
        <v>2.378</v>
      </c>
      <c r="E73" s="23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6" t="s">
        <v>405</v>
      </c>
      <c r="C74" s="83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6" t="s">
        <v>82</v>
      </c>
      <c r="C75" s="83"/>
      <c r="D75" s="23">
        <f>SB!D76+'dot.'!D76+'skol. lėšos'!D76+Lik!D76</f>
        <v>5</v>
      </c>
      <c r="E75" s="23">
        <f>SB!E76+'dot.'!E76+'skol. lėšos'!E76+Lik!E76</f>
        <v>5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6" t="s">
        <v>87</v>
      </c>
      <c r="C76" s="83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6" t="s">
        <v>241</v>
      </c>
      <c r="C77" s="83"/>
      <c r="D77" s="23">
        <f>SB!D78+'dot.'!D78+'skol. lėšos'!D78+Lik!D78</f>
        <v>176.154</v>
      </c>
      <c r="E77" s="23">
        <f>SB!E78+'dot.'!E78+'skol. lėšos'!E78+Lik!E78</f>
        <v>176.154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6" t="s">
        <v>249</v>
      </c>
      <c r="C78" s="83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6" t="s">
        <v>88</v>
      </c>
      <c r="C79" s="83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534</v>
      </c>
      <c r="B80" s="106" t="s">
        <v>533</v>
      </c>
      <c r="C80" s="85"/>
      <c r="D80" s="23">
        <f>SB!D81+'dot.'!D81+'skol. lėšos'!D81+Lik!D81</f>
        <v>7.3</v>
      </c>
      <c r="E80" s="23">
        <f>SB!E81+'dot.'!E81+'skol. lėšos'!E81+Lik!E81</f>
        <v>7.3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6" t="s">
        <v>22</v>
      </c>
      <c r="B81" s="6" t="s">
        <v>448</v>
      </c>
      <c r="C81" s="87"/>
      <c r="D81" s="167"/>
      <c r="E81" s="167"/>
      <c r="F81" s="167"/>
      <c r="G81" s="167"/>
    </row>
    <row r="82" spans="1:7" ht="12.75">
      <c r="A82" s="86" t="s">
        <v>24</v>
      </c>
      <c r="B82" s="7" t="s">
        <v>102</v>
      </c>
      <c r="C82" s="6" t="s">
        <v>134</v>
      </c>
      <c r="D82" s="167">
        <f>SB!D83+'dot.'!D83+'skol. lėšos'!D83+Lik!D83</f>
        <v>310.657</v>
      </c>
      <c r="E82" s="167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365</v>
      </c>
      <c r="B83" s="88" t="s">
        <v>227</v>
      </c>
      <c r="C83" s="88"/>
      <c r="D83" s="169">
        <f>SB!D84+'dot.'!D84+'skol. lėšos'!D84+Lik!D84</f>
        <v>310.657</v>
      </c>
      <c r="E83" s="169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6" t="s">
        <v>250</v>
      </c>
      <c r="C84" s="6"/>
      <c r="D84" s="167"/>
      <c r="E84" s="167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7">
        <f>SB!D86+'dot.'!D86+'skol. lėšos'!D86+Lik!D86</f>
        <v>229.312</v>
      </c>
      <c r="E85" s="167">
        <f>SB!E86+'dot.'!E86+'skol. lėšos'!E86+Lik!E86</f>
        <v>229.312</v>
      </c>
      <c r="F85" s="22">
        <f>SB!F86+'dot.'!F86+'skol. lėšos'!F86+Lik!F86</f>
        <v>166.6</v>
      </c>
      <c r="G85" s="22">
        <f>SB!G86+'dot.'!G86+'skol. lėšos'!G86+Lik!G86</f>
        <v>0</v>
      </c>
    </row>
    <row r="86" spans="1:7" ht="13.5" customHeight="1">
      <c r="A86" s="12" t="s">
        <v>366</v>
      </c>
      <c r="B86" s="88" t="s">
        <v>227</v>
      </c>
      <c r="C86" s="88"/>
      <c r="D86" s="169">
        <f>SB!D87+'dot.'!D87+'skol. lėšos'!D87+Lik!D87</f>
        <v>229.312</v>
      </c>
      <c r="E86" s="169">
        <f>SB!E87+'dot.'!E87+'skol. lėšos'!E87+Lik!E87</f>
        <v>229.312</v>
      </c>
      <c r="F86" s="22">
        <f>SB!F87+'dot.'!F87+'skol. lėšos'!F87+Lik!F87</f>
        <v>166.6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501</v>
      </c>
      <c r="C87" s="6"/>
      <c r="D87" s="167"/>
      <c r="E87" s="167"/>
      <c r="F87" s="22"/>
      <c r="G87" s="22"/>
    </row>
    <row r="88" spans="1:7" ht="14.25" customHeight="1">
      <c r="A88" s="12" t="s">
        <v>28</v>
      </c>
      <c r="B88" s="122" t="s">
        <v>102</v>
      </c>
      <c r="C88" s="6" t="s">
        <v>134</v>
      </c>
      <c r="D88" s="22">
        <f>SB!D89+'dot.'!D89+'skol. lėšos'!D89+Lik!D89</f>
        <v>361.40000000000003</v>
      </c>
      <c r="E88" s="22">
        <f>SB!E89+'dot.'!E89+'skol. lėšos'!E89+Lik!E89</f>
        <v>348.8</v>
      </c>
      <c r="F88" s="22">
        <f>SB!F89+'dot.'!F89+'skol. lėšos'!F89+Lik!F89</f>
        <v>200.3</v>
      </c>
      <c r="G88" s="22">
        <f>SB!G89+'dot.'!G89+'skol. lėšos'!G89+Lik!G89</f>
        <v>12.6</v>
      </c>
    </row>
    <row r="89" spans="1:7" ht="12.75">
      <c r="A89" s="12" t="s">
        <v>248</v>
      </c>
      <c r="B89" s="88" t="s">
        <v>227</v>
      </c>
      <c r="C89" s="6"/>
      <c r="D89" s="23">
        <f>SB!D90+'dot.'!D90+'skol. lėšos'!D90+Lik!D90</f>
        <v>361.40000000000003</v>
      </c>
      <c r="E89" s="23">
        <f>SB!E90+'dot.'!E90+'skol. lėšos'!E90+Lik!E90</f>
        <v>348.8</v>
      </c>
      <c r="F89" s="23">
        <f>SB!F90+'dot.'!F90+'skol. lėšos'!F90+Lik!F90</f>
        <v>200.3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552</v>
      </c>
      <c r="C90" s="6"/>
      <c r="D90" s="167"/>
      <c r="E90" s="167"/>
      <c r="F90" s="167"/>
      <c r="G90" s="167"/>
    </row>
    <row r="91" spans="1:7" ht="12.75">
      <c r="A91" s="11" t="s">
        <v>30</v>
      </c>
      <c r="B91" s="122" t="s">
        <v>102</v>
      </c>
      <c r="C91" s="6" t="s">
        <v>134</v>
      </c>
      <c r="D91" s="22">
        <f>SB!D92+'dot.'!D92+'skol. lėšos'!D92+Lik!D92</f>
        <v>301.09999999999997</v>
      </c>
      <c r="E91" s="201">
        <f>SB!E92+'dot.'!E92+'skol. lėšos'!E92+Lik!E92</f>
        <v>287.89</v>
      </c>
      <c r="F91" s="201">
        <f>SB!F92+'dot.'!F92+'skol. lėšos'!F92+Lik!F92</f>
        <v>166.1</v>
      </c>
      <c r="G91" s="201">
        <f>SB!G92+'dot.'!G92+'skol. lėšos'!G92+Lik!G92</f>
        <v>13.21</v>
      </c>
    </row>
    <row r="92" spans="1:7" ht="12.75">
      <c r="A92" s="12" t="s">
        <v>248</v>
      </c>
      <c r="B92" s="88" t="s">
        <v>227</v>
      </c>
      <c r="C92" s="6"/>
      <c r="D92" s="23">
        <f>SB!D93+'dot.'!D93+'skol. lėšos'!D93+Lik!D93</f>
        <v>301.09999999999997</v>
      </c>
      <c r="E92" s="333">
        <f>SB!E93+'dot.'!E93+'skol. lėšos'!E93+Lik!E93</f>
        <v>287.89</v>
      </c>
      <c r="F92" s="333">
        <f>SB!F93+'dot.'!F93+'skol. lėšos'!F93+Lik!F93</f>
        <v>166.1</v>
      </c>
      <c r="G92" s="333">
        <f>SB!G93+'dot.'!G93+'skol. lėšos'!G93+Lik!G93</f>
        <v>13.21</v>
      </c>
    </row>
    <row r="93" spans="1:7" ht="12.75">
      <c r="A93" s="11" t="s">
        <v>31</v>
      </c>
      <c r="B93" s="119" t="s">
        <v>5</v>
      </c>
      <c r="C93" s="6"/>
      <c r="D93" s="167"/>
      <c r="E93" s="167"/>
      <c r="F93" s="167"/>
      <c r="G93" s="167"/>
    </row>
    <row r="94" spans="1:7" ht="12.75">
      <c r="A94" s="11" t="s">
        <v>32</v>
      </c>
      <c r="B94" s="7" t="s">
        <v>102</v>
      </c>
      <c r="C94" s="6" t="s">
        <v>134</v>
      </c>
      <c r="D94" s="167">
        <f>SB!D95+'dot.'!D95+'skol. lėšos'!D95+Lik!D95</f>
        <v>105.662</v>
      </c>
      <c r="E94" s="167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367</v>
      </c>
      <c r="B95" s="83" t="s">
        <v>311</v>
      </c>
      <c r="C95" s="6"/>
      <c r="D95" s="169">
        <f>SB!D96+'dot.'!D96+'skol. lėšos'!D96+Lik!D96</f>
        <v>105.662</v>
      </c>
      <c r="E95" s="169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19" t="s">
        <v>453</v>
      </c>
      <c r="C96" s="6"/>
      <c r="D96" s="167"/>
      <c r="E96" s="167"/>
      <c r="F96" s="167"/>
      <c r="G96" s="167"/>
    </row>
    <row r="97" spans="1:7" ht="12.75">
      <c r="A97" s="11" t="s">
        <v>35</v>
      </c>
      <c r="B97" s="7" t="s">
        <v>102</v>
      </c>
      <c r="C97" s="6" t="s">
        <v>134</v>
      </c>
      <c r="D97" s="167">
        <f>SB!D98+'dot.'!D98+'skol. lėšos'!D98+Lik!D98</f>
        <v>768.162</v>
      </c>
      <c r="E97" s="167">
        <f>SB!E98+'dot.'!E98+'skol. lėšos'!E98+Lik!E98</f>
        <v>742.3520000000001</v>
      </c>
      <c r="F97" s="22">
        <f>SB!F98+'dot.'!F98+'skol. lėšos'!F98+Lik!F98</f>
        <v>429</v>
      </c>
      <c r="G97" s="22">
        <f>SB!G98+'dot.'!G98+'skol. lėšos'!G98+Lik!G98</f>
        <v>25.810000000000002</v>
      </c>
    </row>
    <row r="98" spans="1:7" ht="12.75">
      <c r="A98" s="12"/>
      <c r="B98" s="83" t="s">
        <v>311</v>
      </c>
      <c r="C98" s="6"/>
      <c r="D98" s="169">
        <f>SB!D99+'dot.'!D99+'skol. lėšos'!D99+Lik!D99</f>
        <v>768.162</v>
      </c>
      <c r="E98" s="169">
        <f>SB!E99+'dot.'!E99+'skol. lėšos'!E99+Lik!E99</f>
        <v>742.3520000000001</v>
      </c>
      <c r="F98" s="23">
        <f>SB!F99+'dot.'!F99+'skol. lėšos'!F99+Lik!F99</f>
        <v>429</v>
      </c>
      <c r="G98" s="23">
        <f>SB!G99+'dot.'!G99+'skol. lėšos'!G99+Lik!G99</f>
        <v>25.810000000000002</v>
      </c>
    </row>
    <row r="99" spans="1:7" ht="12.75">
      <c r="A99" s="11" t="s">
        <v>36</v>
      </c>
      <c r="B99" s="6" t="s">
        <v>6</v>
      </c>
      <c r="C99" s="89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89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369</v>
      </c>
      <c r="B101" s="88" t="s">
        <v>311</v>
      </c>
      <c r="C101" s="89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89"/>
      <c r="D102" s="458"/>
      <c r="E102" s="459"/>
      <c r="F102" s="459"/>
      <c r="G102" s="460"/>
    </row>
    <row r="103" spans="1:7" ht="12.75">
      <c r="A103" s="12" t="s">
        <v>39</v>
      </c>
      <c r="B103" s="329" t="s">
        <v>102</v>
      </c>
      <c r="C103" s="89" t="s">
        <v>134</v>
      </c>
      <c r="D103" s="22">
        <f>SB!D104+'dot.'!D104+'skol. lėšos'!D104+Lik!D104</f>
        <v>203.6</v>
      </c>
      <c r="E103" s="22">
        <f>SB!E104+'dot.'!E104+'skol. lėšos'!E104+Lik!E104</f>
        <v>203.6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370</v>
      </c>
      <c r="B104" s="83" t="s">
        <v>311</v>
      </c>
      <c r="C104" s="90"/>
      <c r="D104" s="332">
        <f>SB!D105+'dot.'!D105+'skol. lėšos'!D105+Lik!D105</f>
        <v>203.6</v>
      </c>
      <c r="E104" s="332">
        <f>SB!E105+'dot.'!E105+'skol. lėšos'!E105+Lik!E105</f>
        <v>203.6</v>
      </c>
      <c r="F104" s="332">
        <f>SB!F105+'dot.'!F105+'skol. lėšos'!F105+Lik!F105</f>
        <v>115.5</v>
      </c>
      <c r="G104" s="332">
        <f>SB!G105+'dot.'!G105+'skol. lėšos'!G105+Lik!G105</f>
        <v>0</v>
      </c>
    </row>
    <row r="105" spans="1:7" ht="25.5">
      <c r="A105" s="11" t="s">
        <v>40</v>
      </c>
      <c r="B105" s="96" t="s">
        <v>357</v>
      </c>
      <c r="C105" s="155"/>
      <c r="D105" s="245"/>
      <c r="E105" s="246"/>
      <c r="F105" s="246"/>
      <c r="G105" s="171"/>
    </row>
    <row r="106" spans="1:7" ht="12.75">
      <c r="A106" s="11" t="s">
        <v>41</v>
      </c>
      <c r="B106" s="7" t="s">
        <v>102</v>
      </c>
      <c r="C106" s="89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371</v>
      </c>
      <c r="B107" s="83" t="s">
        <v>311</v>
      </c>
      <c r="C107" s="90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371</v>
      </c>
      <c r="B110" s="115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386</v>
      </c>
      <c r="B111" s="25" t="s">
        <v>118</v>
      </c>
      <c r="C111" s="87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3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5" t="s">
        <v>89</v>
      </c>
      <c r="C113" s="83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372</v>
      </c>
      <c r="B114" s="85" t="s">
        <v>90</v>
      </c>
      <c r="C114" s="83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372</v>
      </c>
      <c r="B115" s="83" t="s">
        <v>429</v>
      </c>
      <c r="C115" s="83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356</v>
      </c>
      <c r="B116" s="172" t="s">
        <v>184</v>
      </c>
      <c r="C116" s="329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455</v>
      </c>
      <c r="B117" s="106" t="s">
        <v>456</v>
      </c>
      <c r="C117" s="83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457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374</v>
      </c>
      <c r="B119" s="81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371</v>
      </c>
      <c r="B122" s="115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370</v>
      </c>
      <c r="B123" s="25" t="s">
        <v>118</v>
      </c>
      <c r="C123" s="87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3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5" t="s">
        <v>89</v>
      </c>
      <c r="C125" s="83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372</v>
      </c>
      <c r="B126" s="85" t="s">
        <v>90</v>
      </c>
      <c r="C126" s="83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372</v>
      </c>
      <c r="B127" s="88" t="s">
        <v>429</v>
      </c>
      <c r="C127" s="176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308</v>
      </c>
      <c r="B128" s="172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455</v>
      </c>
      <c r="B129" s="88" t="s">
        <v>456</v>
      </c>
      <c r="C129" s="176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322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374</v>
      </c>
      <c r="B131" s="81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171.29999999999998</v>
      </c>
      <c r="E132" s="22">
        <f>SB!E133+'dot.'!E133+'skol. lėšos'!E133+Lik!E133</f>
        <v>158.6</v>
      </c>
      <c r="F132" s="22">
        <f>SB!F133+'dot.'!F133+'skol. lėšos'!F133+Lik!F133</f>
        <v>86.7</v>
      </c>
      <c r="G132" s="22">
        <f>SB!G133+'dot.'!G133+'skol. lėšos'!G133+Lik!G133</f>
        <v>12.700000000000001</v>
      </c>
    </row>
    <row r="133" spans="1:7" ht="38.25">
      <c r="A133" s="11" t="s">
        <v>48</v>
      </c>
      <c r="B133" s="114" t="s">
        <v>105</v>
      </c>
      <c r="C133" s="6" t="s">
        <v>138</v>
      </c>
      <c r="D133" s="22">
        <f>SB!D134+'dot.'!D134+'skol. lėšos'!D134+Lik!D134</f>
        <v>165.1</v>
      </c>
      <c r="E133" s="22">
        <f>SB!E134+'dot.'!E134+'skol. lėšos'!E134+Lik!E134</f>
        <v>153.7</v>
      </c>
      <c r="F133" s="22">
        <f>SB!F134+'dot.'!F134+'skol. lėšos'!F134+Lik!F134</f>
        <v>86.7</v>
      </c>
      <c r="G133" s="22">
        <f>SB!G134+'dot.'!G134+'skol. lėšos'!G134+Lik!G134</f>
        <v>11.4</v>
      </c>
    </row>
    <row r="134" spans="1:7" ht="12.75">
      <c r="A134" s="12" t="s">
        <v>252</v>
      </c>
      <c r="B134" s="115" t="s">
        <v>89</v>
      </c>
      <c r="C134" s="71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372</v>
      </c>
      <c r="B135" s="83" t="s">
        <v>90</v>
      </c>
      <c r="C135" s="71"/>
      <c r="D135" s="23">
        <f>SB!D136+'dot.'!D136+'skol. lėšos'!D136+Lik!D136</f>
        <v>89.60000000000001</v>
      </c>
      <c r="E135" s="23">
        <f>SB!E136+'dot.'!E136+'skol. lėšos'!E136+Lik!E136</f>
        <v>78.2</v>
      </c>
      <c r="F135" s="23">
        <f>SB!F136+'dot.'!F136+'skol. lėšos'!F136+Lik!F136</f>
        <v>48.1</v>
      </c>
      <c r="G135" s="23">
        <f>SB!G136+'dot.'!G136+'skol. lėšos'!G136+Lik!G136</f>
        <v>11.4</v>
      </c>
    </row>
    <row r="136" spans="1:7" ht="12.75">
      <c r="A136" s="12" t="s">
        <v>372</v>
      </c>
      <c r="B136" s="83" t="s">
        <v>429</v>
      </c>
      <c r="C136" s="176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6" t="s">
        <v>373</v>
      </c>
      <c r="B137" s="83" t="s">
        <v>92</v>
      </c>
      <c r="C137" s="71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6" t="s">
        <v>49</v>
      </c>
      <c r="B138" s="172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455</v>
      </c>
      <c r="B139" s="88" t="s">
        <v>456</v>
      </c>
      <c r="C139" s="71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427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492</v>
      </c>
      <c r="C141" s="87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7" t="s">
        <v>75</v>
      </c>
      <c r="C142" s="87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374</v>
      </c>
      <c r="B143" s="81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91.52</v>
      </c>
      <c r="E144" s="22">
        <f>SB!E145+'dot.'!E145+'skol. lėšos'!E145+Lik!E145</f>
        <v>91.52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371</v>
      </c>
      <c r="B146" s="115" t="s">
        <v>91</v>
      </c>
      <c r="C146" s="92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370</v>
      </c>
      <c r="B147" s="25" t="s">
        <v>118</v>
      </c>
      <c r="C147" s="93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4" t="s">
        <v>105</v>
      </c>
      <c r="C148" s="6" t="s">
        <v>138</v>
      </c>
      <c r="D148" s="22">
        <f>SB!D149+'dot.'!D149+'skol. lėšos'!D149+Lik!D149</f>
        <v>87.52</v>
      </c>
      <c r="E148" s="22">
        <f>SB!E149+'dot.'!E149+'skol. lėšos'!E149+Lik!E149</f>
        <v>87.52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5" t="s">
        <v>89</v>
      </c>
      <c r="C149" s="71"/>
      <c r="D149" s="23">
        <f>SB!D150+'dot.'!D150+'skol. lėšos'!D150+Lik!D150</f>
        <v>57.3</v>
      </c>
      <c r="E149" s="23">
        <f>SB!E150+'dot.'!E150+'skol. lėšos'!E150+Lik!E150</f>
        <v>57.3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372</v>
      </c>
      <c r="B150" s="83" t="s">
        <v>90</v>
      </c>
      <c r="C150" s="71"/>
      <c r="D150" s="23">
        <f>SB!D151+'dot.'!D151+'skol. lėšos'!D151+Lik!D151</f>
        <v>30.22</v>
      </c>
      <c r="E150" s="23">
        <f>SB!E151+'dot.'!E151+'skol. lėšos'!E151+Lik!E151</f>
        <v>30.22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372</v>
      </c>
      <c r="B151" s="83" t="s">
        <v>429</v>
      </c>
      <c r="C151" s="176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72" t="s">
        <v>184</v>
      </c>
      <c r="C152" s="177"/>
      <c r="D152" s="98">
        <f>SB!D153+'dot.'!D153+'skol. lėšos'!D153+Lik!D153</f>
        <v>0</v>
      </c>
      <c r="E152" s="98">
        <f>SB!E153+'dot.'!E153+'skol. lėšos'!E153+Lik!E153</f>
        <v>0</v>
      </c>
      <c r="F152" s="98">
        <f>SB!F153+'dot.'!F153+'skol. lėšos'!F153+Lik!F153</f>
        <v>0</v>
      </c>
      <c r="G152" s="98">
        <f>SB!G153+'dot.'!G153+'skol. lėšos'!G153+Lik!G153</f>
        <v>0</v>
      </c>
    </row>
    <row r="153" spans="1:7" ht="12.75">
      <c r="A153" s="18" t="s">
        <v>455</v>
      </c>
      <c r="B153" s="88" t="s">
        <v>456</v>
      </c>
      <c r="C153" s="176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374</v>
      </c>
      <c r="B155" s="81" t="s">
        <v>108</v>
      </c>
      <c r="C155" s="94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7">
        <f>SB!D157+'dot.'!D155+'skol. lėšos'!D157+Lik!D157</f>
        <v>117.673</v>
      </c>
      <c r="E156" s="167">
        <f>SB!E157+'dot.'!E155+'skol. lėšos'!E157+Lik!E157</f>
        <v>110.973</v>
      </c>
      <c r="F156" s="167">
        <f>SB!F157+'dot.'!F155+'skol. lėšos'!F157+Lik!F157</f>
        <v>62.3</v>
      </c>
      <c r="G156" s="167">
        <f>SB!G157+'dot.'!G155+'skol. lėšos'!G157+Lik!G157</f>
        <v>6.7</v>
      </c>
    </row>
    <row r="157" spans="1:7" ht="12.75">
      <c r="A157" s="11" t="s">
        <v>57</v>
      </c>
      <c r="B157" s="7" t="s">
        <v>102</v>
      </c>
      <c r="C157" s="14" t="s">
        <v>134</v>
      </c>
      <c r="D157" s="167">
        <f>SB!D158+'dot.'!D158+'skol. lėšos'!D158+Lik!D158</f>
        <v>5.1</v>
      </c>
      <c r="E157" s="167">
        <f>SB!E158+'dot.'!E158+'skol. lėšos'!E158+Lik!E158</f>
        <v>5.1</v>
      </c>
      <c r="F157" s="167">
        <f>SB!F158+'dot.'!F158+'skol. lėšos'!F158+Lik!F158</f>
        <v>0</v>
      </c>
      <c r="G157" s="167">
        <f>SB!G158+'dot.'!G158+'skol. lėšos'!G158+Lik!G158</f>
        <v>0</v>
      </c>
    </row>
    <row r="158" spans="1:7" ht="12.75">
      <c r="A158" s="12" t="s">
        <v>371</v>
      </c>
      <c r="B158" s="124" t="s">
        <v>91</v>
      </c>
      <c r="C158" s="14"/>
      <c r="D158" s="200">
        <f>SB!D159+'dot.'!D159+'skol. lėšos'!D159+Lik!D159</f>
        <v>0.1</v>
      </c>
      <c r="E158" s="169">
        <f>SB!E159+'dot.'!E159+'skol. lėšos'!E159+Lik!E159</f>
        <v>0.1</v>
      </c>
      <c r="F158" s="169">
        <f>SB!F159+'dot.'!F159+'skol. lėšos'!F159+Lik!F159</f>
        <v>0</v>
      </c>
      <c r="G158" s="169">
        <f>SB!G159+'dot.'!G159+'skol. lėšos'!G159+Lik!G159</f>
        <v>0</v>
      </c>
    </row>
    <row r="159" spans="1:7" ht="15" customHeight="1">
      <c r="A159" s="12" t="s">
        <v>370</v>
      </c>
      <c r="B159" s="209" t="s">
        <v>145</v>
      </c>
      <c r="C159" s="94"/>
      <c r="D159" s="200">
        <f>SB!D160+'dot.'!D160+'skol. lėšos'!D160+Lik!D160</f>
        <v>5</v>
      </c>
      <c r="E159" s="169">
        <f>SB!E160+'dot.'!E160+'skol. lėšos'!E160+Lik!E160</f>
        <v>5</v>
      </c>
      <c r="F159" s="169">
        <f>SB!F160+'dot.'!F160+'skol. lėšos'!F160+Lik!F160</f>
        <v>0</v>
      </c>
      <c r="G159" s="169">
        <f>SB!G160+'dot.'!G160+'skol. lėšos'!G160+Lik!G160</f>
        <v>0</v>
      </c>
    </row>
    <row r="160" spans="1:7" ht="38.25">
      <c r="A160" s="11" t="s">
        <v>58</v>
      </c>
      <c r="B160" s="114" t="s">
        <v>105</v>
      </c>
      <c r="C160" s="87" t="s">
        <v>138</v>
      </c>
      <c r="D160" s="167">
        <f>SB!D161+'dot.'!D161+'skol. lėšos'!D161+Lik!D162</f>
        <v>110.873</v>
      </c>
      <c r="E160" s="167">
        <f>SB!E161+'dot.'!E161+'skol. lėšos'!E161+Lik!E162</f>
        <v>104.173</v>
      </c>
      <c r="F160" s="22">
        <f>SB!F161+'dot.'!F161+'skol. lėšos'!F161+Lik!F162</f>
        <v>62.3</v>
      </c>
      <c r="G160" s="22">
        <f>SB!G161+'dot.'!G161+'skol. lėšos'!G161+Lik!G162</f>
        <v>6.7</v>
      </c>
    </row>
    <row r="161" spans="1:7" ht="12.75">
      <c r="A161" s="12" t="s">
        <v>252</v>
      </c>
      <c r="B161" s="124" t="s">
        <v>89</v>
      </c>
      <c r="C161" s="88"/>
      <c r="D161" s="23">
        <f>SB!D162+'dot.'!D162+'skol. lėšos'!D162+Lik!D163</f>
        <v>68.9</v>
      </c>
      <c r="E161" s="23">
        <f>SB!E162+'dot.'!E162+'skol. lėšos'!E162+Lik!E163</f>
        <v>68.2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372</v>
      </c>
      <c r="B162" s="106" t="s">
        <v>90</v>
      </c>
      <c r="C162" s="88"/>
      <c r="D162" s="169">
        <f>SB!D163+'dot.'!D163+'skol. lėšos'!D163+Lik!D164</f>
        <v>28.973</v>
      </c>
      <c r="E162" s="169">
        <f>SB!E163+'dot.'!E163+'skol. lėšos'!E163+Lik!E164</f>
        <v>22.973</v>
      </c>
      <c r="F162" s="23">
        <f>SB!F163+'dot.'!F163+'skol. lėšos'!F163+Lik!F164</f>
        <v>10.6</v>
      </c>
      <c r="G162" s="23">
        <f>SB!G163+'dot.'!G163+'skol. lėšos'!G163+Lik!G164</f>
        <v>6</v>
      </c>
    </row>
    <row r="163" spans="1:7" ht="12.75">
      <c r="A163" s="12" t="s">
        <v>372</v>
      </c>
      <c r="B163" s="106" t="s">
        <v>429</v>
      </c>
      <c r="C163" s="177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6" t="s">
        <v>166</v>
      </c>
      <c r="C164" s="177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72" t="s">
        <v>184</v>
      </c>
      <c r="C165" s="178" t="s">
        <v>140</v>
      </c>
      <c r="D165" s="98">
        <f>SB!D166+'dot.'!D166+'skol. lėšos'!D166+Lik!D167</f>
        <v>0</v>
      </c>
      <c r="E165" s="98">
        <f>SB!E166+'dot.'!E166+'skol. lėšos'!E166+Lik!E167</f>
        <v>0</v>
      </c>
      <c r="F165" s="98">
        <f>SB!F166+'dot.'!F166+'skol. lėšos'!F166+Lik!F167</f>
        <v>0</v>
      </c>
      <c r="G165" s="98">
        <f>SB!G166+'dot.'!G166+'skol. lėšos'!G166+Lik!G167</f>
        <v>0</v>
      </c>
    </row>
    <row r="166" spans="1:7" ht="12.75">
      <c r="A166" s="18" t="s">
        <v>455</v>
      </c>
      <c r="B166" s="88" t="s">
        <v>456</v>
      </c>
      <c r="C166" s="176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374</v>
      </c>
      <c r="B168" s="81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6" t="s">
        <v>59</v>
      </c>
      <c r="B169" s="6" t="s">
        <v>449</v>
      </c>
      <c r="C169" s="88"/>
      <c r="D169" s="167">
        <f>SB!D170+'dot.'!D170+'skol. lėšos'!D170+Lik!D171</f>
        <v>495.8929999999999</v>
      </c>
      <c r="E169" s="167">
        <f>SB!E170+'dot.'!E170+'skol. lėšos'!E170+Lik!E171</f>
        <v>474.29299999999995</v>
      </c>
      <c r="F169" s="22">
        <f>SB!F170+'dot.'!F170+'skol. lėšos'!F170+Lik!F171</f>
        <v>266.19999999999993</v>
      </c>
      <c r="G169" s="22">
        <f>SB!G170+'dot.'!G170+'skol. lėšos'!G170+Lik!G171</f>
        <v>21.600000000000005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7">
        <f>SB!D171+'dot.'!D171+'skol. lėšos'!D171+Lik!D172</f>
        <v>9.2</v>
      </c>
      <c r="E170" s="167">
        <f>SB!E171+'dot.'!E171+'skol. lėšos'!E171+Lik!E172</f>
        <v>9.2</v>
      </c>
      <c r="F170" s="22">
        <f>SB!F171+'dot.'!F171+'skol. lėšos'!F171+Lik!F172</f>
        <v>0</v>
      </c>
      <c r="G170" s="22">
        <f>SB!G171+'dot.'!G171+'skol. lėšos'!G171+Lik!G172</f>
        <v>0</v>
      </c>
    </row>
    <row r="171" spans="1:7" ht="12.75">
      <c r="A171" s="12" t="s">
        <v>371</v>
      </c>
      <c r="B171" s="83" t="s">
        <v>91</v>
      </c>
      <c r="C171" s="83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370</v>
      </c>
      <c r="B172" s="83" t="s">
        <v>118</v>
      </c>
      <c r="C172" s="81"/>
      <c r="D172" s="23">
        <f>SB!D173+'dot.'!D173+'skol. lėšos'!D173+Lik!D174</f>
        <v>7.7</v>
      </c>
      <c r="E172" s="23">
        <f>SB!E173+'dot.'!E173+'skol. lėšos'!E173+Lik!E174</f>
        <v>7.7</v>
      </c>
      <c r="F172" s="23">
        <f>SB!F173+'dot.'!F173+'skol. lėšos'!F173+Lik!F174</f>
        <v>0</v>
      </c>
      <c r="G172" s="23">
        <f>SB!G173+'dot.'!G173+'skol. lėšos'!G173+Lik!G174</f>
        <v>0</v>
      </c>
    </row>
    <row r="173" spans="1:7" ht="38.25" customHeight="1">
      <c r="A173" s="16" t="s">
        <v>62</v>
      </c>
      <c r="B173" s="114" t="s">
        <v>105</v>
      </c>
      <c r="C173" s="14" t="s">
        <v>138</v>
      </c>
      <c r="D173" s="167">
        <f>SB!D174+'dot.'!D174+'skol. lėšos'!D174+Lik!D175</f>
        <v>473.79299999999995</v>
      </c>
      <c r="E173" s="167">
        <f>SB!E174+'dot.'!E174+'skol. lėšos'!E174+Lik!E175</f>
        <v>453.493</v>
      </c>
      <c r="F173" s="167">
        <f>SB!F174+'dot.'!F174+'skol. lėšos'!F174+Lik!F175</f>
        <v>266.19999999999993</v>
      </c>
      <c r="G173" s="167">
        <f>SB!G174+'dot.'!G174+'skol. lėšos'!G174+Lik!G175</f>
        <v>20.300000000000004</v>
      </c>
    </row>
    <row r="174" spans="1:7" ht="14.25" customHeight="1">
      <c r="A174" s="17" t="s">
        <v>252</v>
      </c>
      <c r="B174" s="115" t="s">
        <v>89</v>
      </c>
      <c r="C174" s="214"/>
      <c r="D174" s="23">
        <f>SB!D175+'dot.'!D175+'skol. lėšos'!D175+Lik!D176</f>
        <v>252.9</v>
      </c>
      <c r="E174" s="23">
        <f>SB!E175+'dot.'!E175+'skol. lėšos'!E175+Lik!E176</f>
        <v>250.8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372</v>
      </c>
      <c r="B175" s="83" t="s">
        <v>90</v>
      </c>
      <c r="C175" s="215"/>
      <c r="D175" s="169">
        <f>SB!D176+'dot.'!D176+'skol. lėšos'!D176+Lik!D177</f>
        <v>186.69299999999998</v>
      </c>
      <c r="E175" s="169">
        <f>SB!E176+'dot.'!E176+'skol. lėšos'!E176+Lik!E177</f>
        <v>168.493</v>
      </c>
      <c r="F175" s="23">
        <f>SB!F176+'dot.'!F176+'skol. lėšos'!F176+Lik!F177</f>
        <v>90.6</v>
      </c>
      <c r="G175" s="23">
        <f>SB!G176+'dot.'!G176+'skol. lėšos'!G176+Lik!G177</f>
        <v>18.200000000000003</v>
      </c>
      <c r="L175" s="2" t="s">
        <v>93</v>
      </c>
    </row>
    <row r="176" spans="1:7" ht="12.75">
      <c r="A176" s="17" t="s">
        <v>372</v>
      </c>
      <c r="B176" s="83" t="s">
        <v>429</v>
      </c>
      <c r="C176" s="215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373</v>
      </c>
      <c r="B177" s="83" t="s">
        <v>92</v>
      </c>
      <c r="C177" s="80"/>
      <c r="D177" s="332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210" t="s">
        <v>157</v>
      </c>
      <c r="B178" s="85" t="s">
        <v>166</v>
      </c>
      <c r="C178" s="218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73" t="s">
        <v>184</v>
      </c>
      <c r="C179" s="6"/>
      <c r="D179" s="98">
        <f>SB!D180+'dot.'!D180+'skol. lėšos'!D180+Lik!D181</f>
        <v>0</v>
      </c>
      <c r="E179" s="98">
        <f>SB!E180+'dot.'!E180+'skol. lėšos'!E180+Lik!E181</f>
        <v>0</v>
      </c>
      <c r="F179" s="98">
        <f>SB!F180+'dot.'!F180+'skol. lėšos'!F180+Lik!F181</f>
        <v>0</v>
      </c>
      <c r="G179" s="98">
        <f>SB!G180+'dot.'!G180+'skol. lėšos'!G180+Lik!G181</f>
        <v>0</v>
      </c>
    </row>
    <row r="180" spans="1:7" ht="12.75">
      <c r="A180" s="12"/>
      <c r="B180" s="88" t="s">
        <v>456</v>
      </c>
      <c r="C180" s="94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4" t="s">
        <v>75</v>
      </c>
      <c r="C181" s="75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374</v>
      </c>
      <c r="B182" s="88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537</v>
      </c>
      <c r="B183" s="7" t="s">
        <v>149</v>
      </c>
      <c r="C183" s="75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376</v>
      </c>
      <c r="B184" s="83" t="s">
        <v>414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3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7" t="s">
        <v>304</v>
      </c>
      <c r="C187" s="7"/>
      <c r="D187" s="22">
        <f>SB!D188+'dot.'!D188+'skol. lėšos'!D188+Lik!D189</f>
        <v>386.5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368.9</v>
      </c>
    </row>
    <row r="188" spans="1:7" ht="12.75">
      <c r="A188" s="12" t="s">
        <v>66</v>
      </c>
      <c r="B188" s="7" t="s">
        <v>149</v>
      </c>
      <c r="C188" s="455" t="s">
        <v>36</v>
      </c>
      <c r="D188" s="22">
        <f>SB!D189+'dot.'!D189+'skol. lėšos'!D189+Lik!D190</f>
        <v>386.5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368.9</v>
      </c>
    </row>
    <row r="189" spans="1:7" ht="12.75">
      <c r="A189" s="12" t="s">
        <v>128</v>
      </c>
      <c r="B189" s="121" t="s">
        <v>72</v>
      </c>
      <c r="C189" s="456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538</v>
      </c>
      <c r="B190" s="121" t="s">
        <v>73</v>
      </c>
      <c r="C190" s="457"/>
      <c r="D190" s="23">
        <f>SB!D191+'dot.'!D191+'skol. lėšos'!D191+Lik!D192</f>
        <v>368.9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368.9</v>
      </c>
    </row>
    <row r="191" spans="1:7" ht="16.5" customHeight="1">
      <c r="A191" s="11" t="s">
        <v>67</v>
      </c>
      <c r="B191" s="329" t="s">
        <v>313</v>
      </c>
      <c r="C191" s="454" t="s">
        <v>134</v>
      </c>
      <c r="D191" s="22">
        <f>SB!D192+'dot.'!D192+'skol. lėšos'!D192+Lik!D193</f>
        <v>24.7</v>
      </c>
      <c r="E191" s="22">
        <f>SB!E192+'dot.'!E192+'skol. lėšos'!E192+Lik!E193</f>
        <v>24.7</v>
      </c>
      <c r="F191" s="22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454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4" t="s">
        <v>426</v>
      </c>
      <c r="C193" s="328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6" t="s">
        <v>105</v>
      </c>
      <c r="C194" s="95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397</v>
      </c>
      <c r="B195" s="94" t="s">
        <v>129</v>
      </c>
      <c r="C195" s="7"/>
      <c r="D195" s="167">
        <f>SB!D196+'dot.'!D196+'skol. lėšos'!D196+Lik!D197</f>
        <v>6181.751999999999</v>
      </c>
      <c r="E195" s="167">
        <f>SB!E196+'dot.'!E196+'skol. lėšos'!E196+Lik!E197</f>
        <v>4324.989999999999</v>
      </c>
      <c r="F195" s="167">
        <f>SB!F196+'dot.'!F196+'skol. lėšos'!F196+Lik!F197</f>
        <v>2001.2130000000002</v>
      </c>
      <c r="G195" s="167">
        <f>SB!G196+'dot.'!G196+'skol. lėšos'!G196+Lik!G197</f>
        <v>1856.762</v>
      </c>
    </row>
    <row r="196" spans="1:7" ht="12.75">
      <c r="A196" s="11" t="s">
        <v>314</v>
      </c>
      <c r="B196" s="6" t="s">
        <v>102</v>
      </c>
      <c r="C196" s="7" t="s">
        <v>134</v>
      </c>
      <c r="D196" s="167">
        <f>SB!D197+'dot.'!D197+'skol. lėšos'!D197+Lik!D198</f>
        <v>1975.4450000000002</v>
      </c>
      <c r="E196" s="167">
        <f>SB!E197+'dot.'!E197+'skol. lėšos'!E197+Lik!E198</f>
        <v>1941.535</v>
      </c>
      <c r="F196" s="167">
        <f>SB!F197+'dot.'!F197+'skol. lėšos'!F197+Lik!F198</f>
        <v>1160.613</v>
      </c>
      <c r="G196" s="167">
        <f>SB!G197+'dot.'!G197+'skol. lėšos'!G197+Lik!G198</f>
        <v>33.910000000000004</v>
      </c>
    </row>
    <row r="197" spans="1:7" ht="25.5">
      <c r="A197" s="11" t="s">
        <v>333</v>
      </c>
      <c r="B197" s="96" t="s">
        <v>103</v>
      </c>
      <c r="C197" s="7" t="s">
        <v>136</v>
      </c>
      <c r="D197" s="167">
        <f>SB!D198+'dot.'!D198+'skol. lėšos'!D198+Lik!D199</f>
        <v>574.552</v>
      </c>
      <c r="E197" s="167">
        <f>SB!E198+'dot.'!E198+'skol. lėšos'!E198+Lik!E199</f>
        <v>574.552</v>
      </c>
      <c r="F197" s="167">
        <f>SB!F198+'dot.'!F198+'skol. lėšos'!F198+Lik!F199</f>
        <v>124.8</v>
      </c>
      <c r="G197" s="167">
        <f>SB!G198+'dot.'!G198+'skol. lėšos'!G198+Lik!G199</f>
        <v>0</v>
      </c>
    </row>
    <row r="198" spans="1:7" ht="38.25">
      <c r="A198" s="11" t="s">
        <v>337</v>
      </c>
      <c r="B198" s="221" t="s">
        <v>105</v>
      </c>
      <c r="C198" s="7" t="s">
        <v>138</v>
      </c>
      <c r="D198" s="167">
        <f>SB!D199+'dot.'!D199+'skol. lėšos'!D199+Lik!D200</f>
        <v>1357.5289999999998</v>
      </c>
      <c r="E198" s="167">
        <f>SB!E199+'dot.'!E199+'skol. lėšos'!E199+Lik!E200</f>
        <v>1295.5289999999998</v>
      </c>
      <c r="F198" s="167">
        <f>SB!F199+'dot.'!F199+'skol. lėšos'!F199+Lik!F200</f>
        <v>703.1999999999999</v>
      </c>
      <c r="G198" s="167">
        <f>SB!G199+'dot.'!G199+'skol. lėšos'!G199+Lik!G200</f>
        <v>62.00000000000001</v>
      </c>
    </row>
    <row r="199" spans="1:7" ht="25.5">
      <c r="A199" s="11" t="s">
        <v>341</v>
      </c>
      <c r="B199" s="96" t="s">
        <v>211</v>
      </c>
      <c r="C199" s="7" t="s">
        <v>137</v>
      </c>
      <c r="D199" s="167">
        <f>SB!D200+'dot.'!D200+'skol. lėšos'!D200+Lik!D201</f>
        <v>225.847</v>
      </c>
      <c r="E199" s="167">
        <f>SB!E200+'dot.'!E200+'skol. lėšos'!E200+Lik!E201</f>
        <v>35.247</v>
      </c>
      <c r="F199" s="167">
        <f>SB!F200+'dot.'!F200+'skol. lėšos'!F200+Lik!F201</f>
        <v>6</v>
      </c>
      <c r="G199" s="167">
        <f>SB!G200+'dot.'!G200+'skol. lėšos'!G200+Lik!G201</f>
        <v>190.6</v>
      </c>
    </row>
    <row r="200" spans="1:7" ht="12.75">
      <c r="A200" s="11" t="s">
        <v>343</v>
      </c>
      <c r="B200" s="123" t="s">
        <v>109</v>
      </c>
      <c r="C200" s="7" t="s">
        <v>139</v>
      </c>
      <c r="D200" s="167">
        <f>SB!D201+'dot.'!D201+'skol. lėšos'!D201+Lik!D202</f>
        <v>1389.2519999999997</v>
      </c>
      <c r="E200" s="167">
        <f>SB!E201+'dot.'!E201+'skol. lėšos'!E201+Lik!E202</f>
        <v>205.1</v>
      </c>
      <c r="F200" s="167">
        <f>SB!F201+'dot.'!F201+'skol. lėšos'!F201+Lik!F202</f>
        <v>0.8</v>
      </c>
      <c r="G200" s="167">
        <f>SB!G201+'dot.'!G201+'skol. lėšos'!G201+Lik!G202</f>
        <v>1184.1519999999998</v>
      </c>
    </row>
    <row r="201" spans="1:7" ht="25.5">
      <c r="A201" s="11" t="s">
        <v>345</v>
      </c>
      <c r="B201" s="147" t="s">
        <v>184</v>
      </c>
      <c r="C201" s="7" t="s">
        <v>140</v>
      </c>
      <c r="D201" s="167">
        <f>SB!D202+'dot.'!D202+'skol. lėšos'!D202+Lik!D203</f>
        <v>3</v>
      </c>
      <c r="E201" s="167">
        <f>SB!E202+'dot.'!E202+'skol. lėšos'!E202+Lik!E203</f>
        <v>3</v>
      </c>
      <c r="F201" s="167">
        <f>SB!F202+'dot.'!F202+'skol. lėšos'!F202+Lik!F203</f>
        <v>0</v>
      </c>
      <c r="G201" s="167">
        <f>SB!G202+'dot.'!G202+'skol. lėšos'!G202+Lik!G203</f>
        <v>0</v>
      </c>
    </row>
    <row r="202" spans="1:7" ht="18.75" customHeight="1">
      <c r="A202" s="67" t="s">
        <v>350</v>
      </c>
      <c r="B202" s="329" t="s">
        <v>75</v>
      </c>
      <c r="C202" s="7" t="s">
        <v>135</v>
      </c>
      <c r="D202" s="167">
        <f>SB!D203+'dot.'!D203+'skol. lėšos'!D203+Lik!D204</f>
        <v>73.777</v>
      </c>
      <c r="E202" s="167">
        <f>SB!E203+'dot.'!E203+'skol. lėšos'!E203+Lik!E204</f>
        <v>58.777</v>
      </c>
      <c r="F202" s="167">
        <f>SB!F203+'dot.'!F203+'skol. lėšos'!F203+Lik!F204</f>
        <v>5.800000000000001</v>
      </c>
      <c r="G202" s="167">
        <f>SB!G203+'dot.'!G203+'skol. lėšos'!G203+Lik!G204</f>
        <v>15</v>
      </c>
    </row>
    <row r="203" spans="1:7" ht="18.75" customHeight="1">
      <c r="A203" s="11" t="s">
        <v>352</v>
      </c>
      <c r="B203" s="329" t="s">
        <v>148</v>
      </c>
      <c r="C203" s="7" t="s">
        <v>34</v>
      </c>
      <c r="D203" s="201">
        <f>SB!D204+'dot.'!D204+'skol. lėšos'!D204+Lik!D205</f>
        <v>192.15</v>
      </c>
      <c r="E203" s="201">
        <f>SB!E204+'dot.'!E204+'skol. lėšos'!E204+Lik!E205</f>
        <v>192.15</v>
      </c>
      <c r="F203" s="201">
        <f>SB!F204+'dot.'!F204+'skol. lėšos'!F204+Lik!F205</f>
        <v>0</v>
      </c>
      <c r="G203" s="201">
        <f>SB!G204+'dot.'!G204+'skol. lėšos'!G204+Lik!G205</f>
        <v>0</v>
      </c>
    </row>
    <row r="204" spans="1:7" ht="12.75">
      <c r="A204" s="151" t="s">
        <v>354</v>
      </c>
      <c r="B204" s="329" t="s">
        <v>149</v>
      </c>
      <c r="C204" s="74" t="s">
        <v>36</v>
      </c>
      <c r="D204" s="22">
        <f>SB!D205+'dot.'!D205+'skol. lėšos'!D205+Lik!D206</f>
        <v>390.2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371.09999999999997</v>
      </c>
    </row>
    <row r="205" spans="1:7" ht="12.75">
      <c r="A205" s="11" t="s">
        <v>398</v>
      </c>
      <c r="B205" s="7" t="s">
        <v>454</v>
      </c>
      <c r="C205" s="7"/>
      <c r="D205" s="167">
        <f>SB!D206+'dot.'!D206+'skol. lėšos'!D206+Lik!D207</f>
        <v>5810.651999999998</v>
      </c>
      <c r="E205" s="167">
        <f>SB!E206+'dot.'!E206+'skol. lėšos'!E206+Lik!E207</f>
        <v>4324.989999999999</v>
      </c>
      <c r="F205" s="167">
        <f>SB!F206+'dot.'!F206+'skol. lėšos'!F206+Lik!F207</f>
        <v>2001.2130000000002</v>
      </c>
      <c r="G205" s="167">
        <f>SB!G206+'dot.'!G206+'skol. lėšos'!G206+Lik!G207</f>
        <v>1485.662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  <mergeCell ref="E10:E11"/>
    <mergeCell ref="C191:C192"/>
    <mergeCell ref="C188:C190"/>
    <mergeCell ref="D102:G102"/>
    <mergeCell ref="C14:C21"/>
    <mergeCell ref="E2:G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58">
      <selection activeCell="J93" sqref="J93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4"/>
      <c r="D1" s="64"/>
      <c r="E1" s="62" t="s">
        <v>228</v>
      </c>
      <c r="F1" s="63"/>
      <c r="G1" s="63"/>
    </row>
    <row r="2" spans="3:7" ht="15">
      <c r="C2" s="4"/>
      <c r="D2" s="4"/>
      <c r="E2" s="409" t="s">
        <v>603</v>
      </c>
      <c r="F2" s="409"/>
      <c r="G2" s="409"/>
    </row>
    <row r="3" spans="3:7" ht="15">
      <c r="C3" s="64"/>
      <c r="D3" s="64"/>
      <c r="E3" s="4" t="s">
        <v>411</v>
      </c>
      <c r="F3" s="63"/>
      <c r="G3" s="63"/>
    </row>
    <row r="4" spans="4:7" ht="15">
      <c r="D4" s="4"/>
      <c r="E4" s="4" t="s">
        <v>243</v>
      </c>
      <c r="F4" s="4"/>
      <c r="G4" s="63"/>
    </row>
    <row r="6" spans="1:8" ht="14.25">
      <c r="A6" s="467" t="s">
        <v>531</v>
      </c>
      <c r="B6" s="467"/>
      <c r="C6" s="467"/>
      <c r="D6" s="467"/>
      <c r="E6" s="467"/>
      <c r="F6" s="467"/>
      <c r="G6" s="467"/>
      <c r="H6" s="65"/>
    </row>
    <row r="7" spans="1:8" ht="14.25">
      <c r="A7" s="467" t="s">
        <v>359</v>
      </c>
      <c r="B7" s="467"/>
      <c r="C7" s="467"/>
      <c r="D7" s="467"/>
      <c r="E7" s="467"/>
      <c r="F7" s="467"/>
      <c r="G7" s="467"/>
      <c r="H7" s="331"/>
    </row>
    <row r="8" ht="12.75">
      <c r="G8" s="2" t="s">
        <v>412</v>
      </c>
    </row>
    <row r="9" spans="1:7" ht="12.75" customHeight="1">
      <c r="A9" s="462" t="s">
        <v>251</v>
      </c>
      <c r="B9" s="66"/>
      <c r="C9" s="425" t="s">
        <v>253</v>
      </c>
      <c r="D9" s="421" t="s">
        <v>0</v>
      </c>
      <c r="E9" s="424" t="s">
        <v>9</v>
      </c>
      <c r="F9" s="424"/>
      <c r="G9" s="424"/>
    </row>
    <row r="10" spans="1:7" ht="12.75" customHeight="1">
      <c r="A10" s="462"/>
      <c r="B10" s="463" t="s">
        <v>113</v>
      </c>
      <c r="C10" s="465"/>
      <c r="D10" s="422"/>
      <c r="E10" s="424" t="s">
        <v>10</v>
      </c>
      <c r="F10" s="424"/>
      <c r="G10" s="466" t="s">
        <v>11</v>
      </c>
    </row>
    <row r="11" spans="1:7" ht="12.75" customHeight="1">
      <c r="A11" s="462"/>
      <c r="B11" s="463"/>
      <c r="C11" s="465"/>
      <c r="D11" s="422"/>
      <c r="E11" s="421" t="s">
        <v>12</v>
      </c>
      <c r="F11" s="425" t="s">
        <v>224</v>
      </c>
      <c r="G11" s="466"/>
    </row>
    <row r="12" spans="1:7" ht="29.25" customHeight="1">
      <c r="A12" s="462"/>
      <c r="B12" s="464"/>
      <c r="C12" s="426"/>
      <c r="D12" s="423"/>
      <c r="E12" s="423"/>
      <c r="F12" s="426"/>
      <c r="G12" s="466"/>
    </row>
    <row r="13" spans="1:7" ht="12.75">
      <c r="A13" s="11" t="s">
        <v>13</v>
      </c>
      <c r="B13" s="329" t="s">
        <v>1</v>
      </c>
      <c r="C13" s="329"/>
      <c r="D13" s="20">
        <f>E13+G13</f>
        <v>1459.6359999999995</v>
      </c>
      <c r="E13" s="22">
        <f>E14+E24+E35+E40+E48+E46+E50+E53</f>
        <v>1189.2359999999996</v>
      </c>
      <c r="F13" s="22">
        <f>F14+F24+F35+F40+F48+F46+F50+F53</f>
        <v>465.1</v>
      </c>
      <c r="G13" s="22">
        <f>G14+G24+G35+G40+G48+G46+G50+G53</f>
        <v>270.4</v>
      </c>
    </row>
    <row r="14" spans="1:7" ht="12.75">
      <c r="A14" s="109" t="s">
        <v>14</v>
      </c>
      <c r="B14" s="7" t="s">
        <v>102</v>
      </c>
      <c r="C14" s="329" t="s">
        <v>134</v>
      </c>
      <c r="D14" s="22">
        <f>D15+D16+D17+D18+D19+D20+D21+D22+D23</f>
        <v>147.2</v>
      </c>
      <c r="E14" s="22">
        <f>E15+E16+E17+E18+E19+E20+E21+E22+E23</f>
        <v>145.6</v>
      </c>
      <c r="F14" s="22">
        <f>F15+F16+F17+F18+F19+F20+F21+F22+F23</f>
        <v>70</v>
      </c>
      <c r="G14" s="22">
        <f>G15+G16+G17+G18+G19+G20+G21+G22+G23</f>
        <v>1.6</v>
      </c>
    </row>
    <row r="15" spans="1:7" ht="12.75">
      <c r="A15" s="12" t="s">
        <v>153</v>
      </c>
      <c r="B15" s="111" t="s">
        <v>239</v>
      </c>
      <c r="C15" s="428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1" t="s">
        <v>307</v>
      </c>
      <c r="C16" s="461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1" t="s">
        <v>240</v>
      </c>
      <c r="C17" s="461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1" t="s">
        <v>222</v>
      </c>
      <c r="C18" s="461"/>
      <c r="D18" s="9">
        <f t="shared" si="0"/>
        <v>9.5</v>
      </c>
      <c r="E18" s="23">
        <v>7.9</v>
      </c>
      <c r="F18" s="23"/>
      <c r="G18" s="22">
        <v>1.6</v>
      </c>
    </row>
    <row r="19" spans="1:7" ht="12.75">
      <c r="A19" s="12" t="s">
        <v>157</v>
      </c>
      <c r="B19" s="81" t="s">
        <v>421</v>
      </c>
      <c r="C19" s="461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61"/>
      <c r="D20" s="9">
        <f t="shared" si="0"/>
        <v>25.2</v>
      </c>
      <c r="E20" s="23">
        <v>25.2</v>
      </c>
      <c r="F20" s="23"/>
      <c r="G20" s="22"/>
    </row>
    <row r="21" spans="1:7" ht="12.75">
      <c r="A21" s="12" t="s">
        <v>157</v>
      </c>
      <c r="B21" s="81" t="s">
        <v>78</v>
      </c>
      <c r="C21" s="461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1" t="s">
        <v>79</v>
      </c>
      <c r="C22" s="461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431</v>
      </c>
      <c r="B23" s="81" t="s">
        <v>509</v>
      </c>
      <c r="C23" s="330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7" t="s">
        <v>15</v>
      </c>
      <c r="B24" s="114" t="s">
        <v>105</v>
      </c>
      <c r="C24" s="68" t="s">
        <v>138</v>
      </c>
      <c r="D24" s="243">
        <f>E24+G24</f>
        <v>800.5359999999998</v>
      </c>
      <c r="E24" s="244">
        <f>E25+E27+E28+E29+E30+E31+E33+E26+E32+E34</f>
        <v>758.8359999999998</v>
      </c>
      <c r="F24" s="26">
        <f>F25+F27+F28+F29+F30+F31+F33+F26+F32+F34</f>
        <v>391.1</v>
      </c>
      <c r="G24" s="26">
        <f>G25+G27+G28+G29+G30+G31+G33+G26+G32+G34</f>
        <v>41.7</v>
      </c>
    </row>
    <row r="25" spans="1:7" ht="12.75">
      <c r="A25" s="17" t="s">
        <v>252</v>
      </c>
      <c r="B25" s="88" t="s">
        <v>238</v>
      </c>
      <c r="C25" s="69"/>
      <c r="D25" s="162">
        <f t="shared" si="0"/>
        <v>613.936</v>
      </c>
      <c r="E25" s="163">
        <v>572.236</v>
      </c>
      <c r="F25" s="8">
        <v>348</v>
      </c>
      <c r="G25" s="8">
        <v>41.7</v>
      </c>
    </row>
    <row r="26" spans="1:7" ht="12.75">
      <c r="A26" s="17" t="s">
        <v>430</v>
      </c>
      <c r="B26" s="88" t="s">
        <v>237</v>
      </c>
      <c r="C26" s="70"/>
      <c r="D26" s="35">
        <f t="shared" si="0"/>
        <v>64.5</v>
      </c>
      <c r="E26" s="206">
        <v>64.5</v>
      </c>
      <c r="F26" s="8">
        <v>39</v>
      </c>
      <c r="G26" s="8"/>
    </row>
    <row r="27" spans="1:7" ht="12.75">
      <c r="A27" s="17" t="s">
        <v>431</v>
      </c>
      <c r="B27" s="88" t="s">
        <v>69</v>
      </c>
      <c r="C27" s="71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11</v>
      </c>
      <c r="E29" s="9">
        <v>11</v>
      </c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9.4</v>
      </c>
      <c r="E30" s="9">
        <v>9.4</v>
      </c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8.5</v>
      </c>
      <c r="E31" s="27">
        <v>8.5</v>
      </c>
      <c r="F31" s="99"/>
      <c r="G31" s="98"/>
    </row>
    <row r="32" spans="1:7" ht="15" customHeight="1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431</v>
      </c>
      <c r="B33" s="133" t="s">
        <v>106</v>
      </c>
      <c r="C33" s="71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2" t="s">
        <v>379</v>
      </c>
      <c r="B34" s="117" t="s">
        <v>378</v>
      </c>
      <c r="C34" s="71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3"/>
      <c r="D36" s="21">
        <f>E36+G36</f>
        <v>5.2</v>
      </c>
      <c r="E36" s="9">
        <v>5.2</v>
      </c>
      <c r="F36" s="8">
        <v>4</v>
      </c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>E39+G39</f>
        <v>3.7</v>
      </c>
      <c r="E39" s="100"/>
      <c r="F39" s="100"/>
      <c r="G39" s="100">
        <v>3.7</v>
      </c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D41+D42+D43+D45</f>
        <v>277.2</v>
      </c>
      <c r="E40" s="29">
        <f>E41+E42+E43+E45</f>
        <v>69.69999999999999</v>
      </c>
      <c r="F40" s="29">
        <f>F41+F42+F43+F45</f>
        <v>0</v>
      </c>
      <c r="G40" s="29">
        <f>G41+G42+G43+G45</f>
        <v>207.5</v>
      </c>
    </row>
    <row r="41" spans="1:7" ht="12.75">
      <c r="A41" s="12" t="s">
        <v>152</v>
      </c>
      <c r="B41" s="81" t="s">
        <v>70</v>
      </c>
      <c r="C41" s="73"/>
      <c r="D41" s="21">
        <f>E41+G41</f>
        <v>3.8</v>
      </c>
      <c r="E41" s="9">
        <v>3.8</v>
      </c>
      <c r="F41" s="163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30</v>
      </c>
      <c r="E42" s="9">
        <v>30</v>
      </c>
      <c r="F42" s="163"/>
      <c r="G42" s="9"/>
    </row>
    <row r="43" spans="1:7" ht="12.75">
      <c r="A43" s="12"/>
      <c r="B43" s="81" t="s">
        <v>424</v>
      </c>
      <c r="C43" s="74"/>
      <c r="D43" s="21">
        <f>E43+G43</f>
        <v>174.6</v>
      </c>
      <c r="E43" s="9">
        <v>35.9</v>
      </c>
      <c r="F43" s="163"/>
      <c r="G43" s="9">
        <v>138.7</v>
      </c>
    </row>
    <row r="44" spans="1:7" ht="12.75">
      <c r="A44" s="12" t="s">
        <v>572</v>
      </c>
      <c r="B44" s="81" t="s">
        <v>425</v>
      </c>
      <c r="C44" s="74"/>
      <c r="D44" s="21">
        <f>E44+G44</f>
        <v>12.8</v>
      </c>
      <c r="E44" s="9">
        <v>5</v>
      </c>
      <c r="F44" s="162"/>
      <c r="G44" s="9">
        <v>7.8</v>
      </c>
    </row>
    <row r="45" spans="1:7" ht="12.75">
      <c r="A45" s="12" t="s">
        <v>416</v>
      </c>
      <c r="B45" s="81" t="s">
        <v>417</v>
      </c>
      <c r="C45" s="75"/>
      <c r="D45" s="21">
        <f>E45+G45</f>
        <v>68.8</v>
      </c>
      <c r="E45" s="206"/>
      <c r="F45" s="162"/>
      <c r="G45" s="21">
        <v>68.8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374</v>
      </c>
      <c r="B49" s="2" t="s">
        <v>131</v>
      </c>
      <c r="C49" s="73"/>
      <c r="D49" s="9">
        <f>E49+G49</f>
        <v>32.3</v>
      </c>
      <c r="E49" s="9">
        <v>17.3</v>
      </c>
      <c r="F49" s="8"/>
      <c r="G49" s="76">
        <v>15</v>
      </c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375</v>
      </c>
      <c r="B52" s="120" t="s">
        <v>451</v>
      </c>
      <c r="C52" s="75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376</v>
      </c>
      <c r="B54" s="121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2" t="s">
        <v>221</v>
      </c>
      <c r="C56" s="7"/>
      <c r="D56" s="20">
        <f>D57</f>
        <v>25.6</v>
      </c>
      <c r="E56" s="20">
        <f>E57</f>
        <v>25.6</v>
      </c>
      <c r="F56" s="20">
        <f>F57</f>
        <v>18.4</v>
      </c>
      <c r="G56" s="20">
        <f>G57</f>
        <v>0</v>
      </c>
    </row>
    <row r="57" spans="1:7" ht="27" customHeight="1">
      <c r="A57" s="11" t="s">
        <v>19</v>
      </c>
      <c r="B57" s="140" t="s">
        <v>105</v>
      </c>
      <c r="C57" s="73" t="s">
        <v>138</v>
      </c>
      <c r="D57" s="9">
        <f aca="true" t="shared" si="1" ref="D57:D62">E57+G57</f>
        <v>25.6</v>
      </c>
      <c r="E57" s="9">
        <v>25.6</v>
      </c>
      <c r="F57" s="8">
        <v>18.4</v>
      </c>
      <c r="G57" s="8"/>
    </row>
    <row r="58" spans="1:12" ht="25.5">
      <c r="A58" s="11" t="s">
        <v>20</v>
      </c>
      <c r="B58" s="96" t="s">
        <v>80</v>
      </c>
      <c r="C58" s="14"/>
      <c r="D58" s="238">
        <f t="shared" si="1"/>
        <v>381.752</v>
      </c>
      <c r="E58" s="166">
        <f>E59</f>
        <v>381.752</v>
      </c>
      <c r="F58" s="20">
        <f>F59</f>
        <v>11.100000000000001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238">
        <f t="shared" si="1"/>
        <v>381.752</v>
      </c>
      <c r="E59" s="242">
        <f>E60+E61+E62+E63+E70+E71+E72+E73+E74+E75+E76+E77+E78+E79+E80+E81</f>
        <v>381.752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1"/>
        <v>4</v>
      </c>
      <c r="E60" s="9">
        <v>4</v>
      </c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35" t="s">
        <v>226</v>
      </c>
      <c r="C61" s="94"/>
      <c r="D61" s="102">
        <f t="shared" si="1"/>
        <v>1.1</v>
      </c>
      <c r="E61" s="9">
        <v>1.1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02">
        <f t="shared" si="1"/>
        <v>3.4</v>
      </c>
      <c r="E62" s="9">
        <v>3.4</v>
      </c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>E63+G63</f>
        <v>86.752</v>
      </c>
      <c r="E63" s="31">
        <f>E64+E65+E66+E67+E68</f>
        <v>86.752</v>
      </c>
      <c r="F63" s="31"/>
      <c r="G63" s="31"/>
      <c r="H63" s="81"/>
      <c r="L63" s="78"/>
    </row>
    <row r="64" spans="1:12" ht="12.75">
      <c r="A64" s="17" t="s">
        <v>220</v>
      </c>
      <c r="B64" s="127" t="s">
        <v>450</v>
      </c>
      <c r="C64" s="84"/>
      <c r="D64" s="32">
        <f aca="true" t="shared" si="2" ref="D64:D81">E64+G64</f>
        <v>6</v>
      </c>
      <c r="E64" s="32">
        <v>6</v>
      </c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17</v>
      </c>
      <c r="E65" s="31">
        <v>17</v>
      </c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240">
        <f t="shared" si="2"/>
        <v>41.652</v>
      </c>
      <c r="E66" s="241">
        <v>41.652</v>
      </c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12</v>
      </c>
      <c r="E67" s="31">
        <v>12</v>
      </c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10.1</v>
      </c>
      <c r="E68" s="31">
        <v>10.1</v>
      </c>
      <c r="F68" s="104"/>
      <c r="G68" s="104"/>
    </row>
    <row r="69" spans="1:7" ht="25.5">
      <c r="A69" s="12" t="s">
        <v>219</v>
      </c>
      <c r="B69" s="161" t="s">
        <v>458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2.8</v>
      </c>
      <c r="E70" s="9">
        <v>2.8</v>
      </c>
      <c r="F70" s="8">
        <v>2.2</v>
      </c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7.9</v>
      </c>
      <c r="E72" s="9">
        <v>7.9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1">
        <f>E73+G73</f>
        <v>13.3</v>
      </c>
      <c r="E73" s="9">
        <v>13.3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">
        <f t="shared" si="2"/>
        <v>2.2</v>
      </c>
      <c r="E74" s="9">
        <v>2.2</v>
      </c>
      <c r="F74" s="8"/>
      <c r="G74" s="8"/>
      <c r="H74" s="105"/>
    </row>
    <row r="75" spans="1:8" ht="12.75">
      <c r="A75" s="17" t="s">
        <v>215</v>
      </c>
      <c r="B75" s="106" t="s">
        <v>405</v>
      </c>
      <c r="C75" s="83"/>
      <c r="D75" s="21">
        <f t="shared" si="2"/>
        <v>42</v>
      </c>
      <c r="E75" s="9">
        <v>42</v>
      </c>
      <c r="F75" s="8"/>
      <c r="G75" s="8"/>
      <c r="H75" s="105"/>
    </row>
    <row r="76" spans="1:8" ht="12.75">
      <c r="A76" s="17" t="s">
        <v>216</v>
      </c>
      <c r="B76" s="106" t="s">
        <v>82</v>
      </c>
      <c r="C76" s="236"/>
      <c r="D76" s="21">
        <f t="shared" si="2"/>
        <v>5</v>
      </c>
      <c r="E76" s="9">
        <v>5</v>
      </c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165.5</v>
      </c>
      <c r="E78" s="9">
        <v>165.5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534</v>
      </c>
      <c r="B81" s="106" t="s">
        <v>533</v>
      </c>
      <c r="C81" s="85"/>
      <c r="D81" s="21">
        <f t="shared" si="2"/>
        <v>7.3</v>
      </c>
      <c r="E81" s="9">
        <v>7.3</v>
      </c>
      <c r="F81" s="8"/>
      <c r="G81" s="8"/>
      <c r="H81" s="2"/>
    </row>
    <row r="82" spans="1:7" ht="14.25" customHeight="1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6">
        <f>E83+G83</f>
        <v>293.712</v>
      </c>
      <c r="E83" s="166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365</v>
      </c>
      <c r="B84" s="83" t="s">
        <v>311</v>
      </c>
      <c r="C84" s="88"/>
      <c r="D84" s="162">
        <f>E84+G84</f>
        <v>293.712</v>
      </c>
      <c r="E84" s="163">
        <v>290.312</v>
      </c>
      <c r="F84" s="8">
        <v>196.6</v>
      </c>
      <c r="G84" s="8">
        <v>3.4</v>
      </c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166">
        <f>E86+G86</f>
        <v>229.312</v>
      </c>
      <c r="E86" s="166">
        <f>E87</f>
        <v>229.312</v>
      </c>
      <c r="F86" s="20">
        <f>F87</f>
        <v>166.6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163">
        <f>E87+G87</f>
        <v>229.312</v>
      </c>
      <c r="E87" s="163">
        <v>229.312</v>
      </c>
      <c r="F87" s="8">
        <v>166.6</v>
      </c>
      <c r="G87" s="8"/>
    </row>
    <row r="88" spans="1:7" ht="12.75">
      <c r="A88" s="11" t="s">
        <v>27</v>
      </c>
      <c r="B88" s="6" t="s">
        <v>501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8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552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279.2</v>
      </c>
      <c r="E92" s="239">
        <f>E93</f>
        <v>265.99</v>
      </c>
      <c r="F92" s="20">
        <f>F93</f>
        <v>152.1</v>
      </c>
      <c r="G92" s="239">
        <f>G93</f>
        <v>13.21</v>
      </c>
    </row>
    <row r="93" spans="1:7" ht="12.75">
      <c r="A93" s="12" t="s">
        <v>248</v>
      </c>
      <c r="B93" s="83" t="s">
        <v>311</v>
      </c>
      <c r="C93" s="6"/>
      <c r="D93" s="9">
        <f>E93+G93</f>
        <v>279.2</v>
      </c>
      <c r="E93" s="206">
        <v>265.99</v>
      </c>
      <c r="F93" s="8">
        <v>152.1</v>
      </c>
      <c r="G93" s="402">
        <v>13.21</v>
      </c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166">
        <f>E95+G95</f>
        <v>99.762</v>
      </c>
      <c r="E95" s="166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163">
        <f>E96+G96</f>
        <v>99.762</v>
      </c>
      <c r="E96" s="163">
        <v>99.762</v>
      </c>
      <c r="F96" s="8">
        <v>58.1</v>
      </c>
      <c r="G96" s="8"/>
    </row>
    <row r="97" spans="1:7" ht="13.5" customHeight="1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717.162</v>
      </c>
      <c r="E98" s="20">
        <f>E99</f>
        <v>691.3520000000001</v>
      </c>
      <c r="F98" s="20">
        <f>F99</f>
        <v>400.5</v>
      </c>
      <c r="G98" s="239">
        <f>G99</f>
        <v>25.810000000000002</v>
      </c>
    </row>
    <row r="99" spans="1:7" ht="12.75">
      <c r="A99" s="12"/>
      <c r="B99" s="83" t="s">
        <v>311</v>
      </c>
      <c r="C99" s="6"/>
      <c r="D99" s="9">
        <f>E99+G99</f>
        <v>717.162</v>
      </c>
      <c r="E99" s="9">
        <f>E90+E93+E96</f>
        <v>691.3520000000001</v>
      </c>
      <c r="F99" s="9">
        <f>F90+F93+F96</f>
        <v>400.5</v>
      </c>
      <c r="G99" s="206">
        <f>G90+G93+G96</f>
        <v>25.810000000000002</v>
      </c>
    </row>
    <row r="100" spans="1:7" ht="12.75">
      <c r="A100" s="11" t="s">
        <v>36</v>
      </c>
      <c r="B100" s="6" t="s">
        <v>6</v>
      </c>
      <c r="C100" s="89"/>
      <c r="D100" s="20">
        <f aca="true" t="shared" si="3" ref="D100:G101">D101</f>
        <v>118.5</v>
      </c>
      <c r="E100" s="20">
        <f t="shared" si="3"/>
        <v>116</v>
      </c>
      <c r="F100" s="20">
        <f t="shared" si="3"/>
        <v>62.2</v>
      </c>
      <c r="G100" s="20">
        <f t="shared" si="3"/>
        <v>2.5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29" t="s">
        <v>102</v>
      </c>
      <c r="C104" s="89" t="s">
        <v>134</v>
      </c>
      <c r="D104" s="20">
        <f>D105</f>
        <v>191.9</v>
      </c>
      <c r="E104" s="20">
        <f>E105</f>
        <v>191.9</v>
      </c>
      <c r="F104" s="20">
        <f>F105</f>
        <v>106.8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191.9</v>
      </c>
      <c r="E105" s="9">
        <v>191.9</v>
      </c>
      <c r="F105" s="8">
        <v>106.8</v>
      </c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20">
        <f>D110+D113+D119</f>
        <v>48.800000000000004</v>
      </c>
      <c r="E109" s="20">
        <f>E110+E113+E119</f>
        <v>48.1</v>
      </c>
      <c r="F109" s="20">
        <f>F110+F113+F119</f>
        <v>28.4</v>
      </c>
      <c r="G109" s="20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386</v>
      </c>
      <c r="B112" s="25" t="s">
        <v>118</v>
      </c>
      <c r="C112" s="87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372</v>
      </c>
      <c r="B115" s="85" t="s">
        <v>90</v>
      </c>
      <c r="C115" s="83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2" t="s">
        <v>184</v>
      </c>
      <c r="C117" s="158" t="s">
        <v>140</v>
      </c>
      <c r="D117" s="159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7"/>
      <c r="D118" s="45">
        <f t="shared" si="4"/>
        <v>0</v>
      </c>
      <c r="E118" s="9"/>
      <c r="F118" s="8"/>
      <c r="G118" s="8"/>
    </row>
    <row r="119" spans="1:7" ht="12.75">
      <c r="A119" s="11" t="s">
        <v>457</v>
      </c>
      <c r="B119" s="6" t="s">
        <v>75</v>
      </c>
      <c r="C119" s="6" t="s">
        <v>135</v>
      </c>
      <c r="D119" s="98">
        <f t="shared" si="4"/>
        <v>0.9</v>
      </c>
      <c r="E119" s="98">
        <f>E120</f>
        <v>0.9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</f>
        <v>66.60000000000001</v>
      </c>
      <c r="E121" s="20">
        <f>E122+E125+E131</f>
        <v>65.1</v>
      </c>
      <c r="F121" s="20">
        <f>F122+F125+F131</f>
        <v>41.3</v>
      </c>
      <c r="G121" s="20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5" t="s">
        <v>89</v>
      </c>
      <c r="C126" s="83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372</v>
      </c>
      <c r="B127" s="85" t="s">
        <v>90</v>
      </c>
      <c r="C127" s="83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372</v>
      </c>
      <c r="B128" s="83" t="s">
        <v>429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2" t="s">
        <v>184</v>
      </c>
      <c r="C129" s="158" t="s">
        <v>140</v>
      </c>
      <c r="D129" s="159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455</v>
      </c>
      <c r="B130" s="106" t="s">
        <v>456</v>
      </c>
      <c r="C130" s="157"/>
      <c r="D130" s="45">
        <f t="shared" si="5"/>
        <v>0</v>
      </c>
      <c r="E130" s="9"/>
      <c r="F130" s="8"/>
      <c r="G130" s="8"/>
    </row>
    <row r="131" spans="1:7" ht="12.75">
      <c r="A131" s="151" t="s">
        <v>322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</f>
        <v>171.29999999999998</v>
      </c>
      <c r="E133" s="20">
        <f>E134+E143+E141</f>
        <v>158.6</v>
      </c>
      <c r="F133" s="20">
        <f>F134+F143+F141</f>
        <v>86.7</v>
      </c>
      <c r="G133" s="20">
        <f>G134+G143+G141</f>
        <v>12.700000000000001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 aca="true" t="shared" si="6" ref="D134:D144">E134+G134</f>
        <v>165.1</v>
      </c>
      <c r="E134" s="20">
        <f>E135+E136+E138+E137</f>
        <v>153.7</v>
      </c>
      <c r="F134" s="20">
        <f>F135+F136+F138+F137</f>
        <v>86.7</v>
      </c>
      <c r="G134" s="20">
        <f>G135+G136+G138+G137</f>
        <v>11.4</v>
      </c>
    </row>
    <row r="135" spans="1:7" ht="12.75">
      <c r="A135" s="12" t="s">
        <v>252</v>
      </c>
      <c r="B135" s="115" t="s">
        <v>89</v>
      </c>
      <c r="C135" s="71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6"/>
        <v>89.60000000000001</v>
      </c>
      <c r="E136" s="9">
        <v>78.2</v>
      </c>
      <c r="F136" s="8">
        <v>48.1</v>
      </c>
      <c r="G136" s="8">
        <v>11.4</v>
      </c>
    </row>
    <row r="137" spans="1:7" ht="15.75">
      <c r="A137" s="12" t="s">
        <v>372</v>
      </c>
      <c r="B137" s="83" t="s">
        <v>429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72" t="s">
        <v>184</v>
      </c>
      <c r="C139" s="158" t="s">
        <v>140</v>
      </c>
      <c r="D139" s="159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455</v>
      </c>
      <c r="B140" s="106" t="s">
        <v>456</v>
      </c>
      <c r="C140" s="157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4" t="s">
        <v>536</v>
      </c>
      <c r="C141" s="135" t="s">
        <v>36</v>
      </c>
      <c r="D141" s="98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376</v>
      </c>
      <c r="B142" s="88" t="s">
        <v>535</v>
      </c>
      <c r="C142" s="135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51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239">
        <f aca="true" t="shared" si="7" ref="D145:D156">E145+G145</f>
        <v>91.52</v>
      </c>
      <c r="E145" s="239">
        <f>E149+E155+E146+E153</f>
        <v>91.52</v>
      </c>
      <c r="F145" s="239">
        <f>F149+F155+F146+F153</f>
        <v>47.5</v>
      </c>
      <c r="G145" s="239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 t="shared" si="7"/>
        <v>0</v>
      </c>
      <c r="E147" s="9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39">
        <f t="shared" si="7"/>
        <v>87.52</v>
      </c>
      <c r="E149" s="239">
        <f>E150+E151+E152</f>
        <v>87.52</v>
      </c>
      <c r="F149" s="20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20">
        <f t="shared" si="7"/>
        <v>57.3</v>
      </c>
      <c r="E150" s="9">
        <v>57.3</v>
      </c>
      <c r="F150" s="8">
        <v>37</v>
      </c>
      <c r="G150" s="8"/>
    </row>
    <row r="151" spans="1:7" ht="12.75">
      <c r="A151" s="12" t="s">
        <v>372</v>
      </c>
      <c r="B151" s="83" t="s">
        <v>90</v>
      </c>
      <c r="C151" s="71"/>
      <c r="D151" s="206">
        <f t="shared" si="7"/>
        <v>30.22</v>
      </c>
      <c r="E151" s="337">
        <v>30.22</v>
      </c>
      <c r="F151" s="8">
        <v>10.5</v>
      </c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2" t="s">
        <v>184</v>
      </c>
      <c r="C153" s="158" t="s">
        <v>140</v>
      </c>
      <c r="D153" s="159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7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0">
        <f t="shared" si="7"/>
        <v>3</v>
      </c>
      <c r="E156" s="27">
        <v>3</v>
      </c>
      <c r="F156" s="99"/>
      <c r="G156" s="99"/>
    </row>
    <row r="157" spans="1:7" ht="12.75">
      <c r="A157" s="12" t="s">
        <v>55</v>
      </c>
      <c r="B157" s="6" t="s">
        <v>8</v>
      </c>
      <c r="C157" s="6"/>
      <c r="D157" s="238">
        <f>D158+D161+D168</f>
        <v>117.673</v>
      </c>
      <c r="E157" s="238">
        <f>E158+E161+E168</f>
        <v>110.973</v>
      </c>
      <c r="F157" s="33">
        <f>F158+F161+F168</f>
        <v>62.3</v>
      </c>
      <c r="G157" s="33">
        <f>G158+G161+G168</f>
        <v>6.7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5.1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5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370</v>
      </c>
      <c r="B160" s="25" t="s">
        <v>145</v>
      </c>
      <c r="C160" s="87"/>
      <c r="D160" s="9">
        <f>E160+G160</f>
        <v>5</v>
      </c>
      <c r="E160" s="9">
        <v>5</v>
      </c>
      <c r="F160" s="8"/>
      <c r="G160" s="8"/>
    </row>
    <row r="161" spans="1:7" ht="38.25">
      <c r="A161" s="11" t="s">
        <v>58</v>
      </c>
      <c r="B161" s="114" t="s">
        <v>105</v>
      </c>
      <c r="C161" s="6" t="s">
        <v>138</v>
      </c>
      <c r="D161" s="166">
        <f>D162+D163+D164+D165</f>
        <v>110.873</v>
      </c>
      <c r="E161" s="166">
        <f>E162+E163+E164+E165</f>
        <v>104.173</v>
      </c>
      <c r="F161" s="166">
        <f>F162+F163+F164+F165</f>
        <v>62.3</v>
      </c>
      <c r="G161" s="166">
        <f>G162+G163+G164+G165</f>
        <v>6.7</v>
      </c>
    </row>
    <row r="162" spans="1:7" ht="12.75">
      <c r="A162" s="12" t="s">
        <v>252</v>
      </c>
      <c r="B162" s="115" t="s">
        <v>89</v>
      </c>
      <c r="C162" s="71"/>
      <c r="D162" s="9">
        <f aca="true" t="shared" si="8" ref="D162:D169">E162+G162</f>
        <v>68.9</v>
      </c>
      <c r="E162" s="9">
        <v>68.2</v>
      </c>
      <c r="F162" s="8">
        <v>46.3</v>
      </c>
      <c r="G162" s="8">
        <v>0.7</v>
      </c>
    </row>
    <row r="163" spans="1:7" ht="12.75">
      <c r="A163" s="12" t="s">
        <v>372</v>
      </c>
      <c r="B163" s="83" t="s">
        <v>90</v>
      </c>
      <c r="C163" s="71"/>
      <c r="D163" s="163">
        <f t="shared" si="8"/>
        <v>28.973</v>
      </c>
      <c r="E163" s="163">
        <v>22.973</v>
      </c>
      <c r="F163" s="8">
        <v>10.6</v>
      </c>
      <c r="G163" s="8">
        <v>6</v>
      </c>
    </row>
    <row r="164" spans="1:7" ht="15.75">
      <c r="A164" s="12" t="s">
        <v>372</v>
      </c>
      <c r="B164" s="83" t="s">
        <v>429</v>
      </c>
      <c r="C164" s="110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6" t="s">
        <v>166</v>
      </c>
      <c r="C165" s="87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72" t="s">
        <v>184</v>
      </c>
      <c r="C166" s="158" t="s">
        <v>140</v>
      </c>
      <c r="D166" s="159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455</v>
      </c>
      <c r="B167" s="106" t="s">
        <v>456</v>
      </c>
      <c r="C167" s="157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1" t="s">
        <v>108</v>
      </c>
      <c r="C169" s="94"/>
      <c r="D169" s="27">
        <f t="shared" si="8"/>
        <v>1.7</v>
      </c>
      <c r="E169" s="27">
        <v>1.7</v>
      </c>
      <c r="F169" s="99"/>
      <c r="G169" s="99"/>
    </row>
    <row r="170" spans="1:7" ht="12.75">
      <c r="A170" s="86" t="s">
        <v>59</v>
      </c>
      <c r="B170" s="6" t="s">
        <v>449</v>
      </c>
      <c r="C170" s="88"/>
      <c r="D170" s="168">
        <f>D171+D174+D182+D184</f>
        <v>495.8929999999999</v>
      </c>
      <c r="E170" s="168">
        <f>E171+E174+E182+E184</f>
        <v>474.29299999999995</v>
      </c>
      <c r="F170" s="168">
        <f>F171+F174+F182+F184</f>
        <v>266.19999999999993</v>
      </c>
      <c r="G170" s="168">
        <f>G171+G174+G182+G184</f>
        <v>21.600000000000005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9.2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3" t="s">
        <v>118</v>
      </c>
      <c r="C173" s="81"/>
      <c r="D173" s="8">
        <f>E173+G173</f>
        <v>7.7</v>
      </c>
      <c r="E173" s="8">
        <f t="shared" si="9"/>
        <v>7.7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68">
        <f>D175+D176+D177+D178+D179</f>
        <v>473.79299999999995</v>
      </c>
      <c r="E174" s="168">
        <f>E175+E176+E177+E178+E179</f>
        <v>453.493</v>
      </c>
      <c r="F174" s="98">
        <f>F175+F176+F177+F178+F179</f>
        <v>266.19999999999993</v>
      </c>
      <c r="G174" s="98">
        <f>G175+G176+G177+G178+G179</f>
        <v>20.300000000000004</v>
      </c>
    </row>
    <row r="175" spans="1:7" ht="12.75">
      <c r="A175" s="17" t="s">
        <v>252</v>
      </c>
      <c r="B175" s="115" t="s">
        <v>89</v>
      </c>
      <c r="C175" s="214"/>
      <c r="D175" s="164">
        <f>E175+G175</f>
        <v>252.9</v>
      </c>
      <c r="E175" s="164">
        <f>E114+E126+E135+E150+E162</f>
        <v>250.8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372</v>
      </c>
      <c r="B176" s="83" t="s">
        <v>90</v>
      </c>
      <c r="C176" s="215"/>
      <c r="D176" s="164">
        <f aca="true" t="shared" si="10" ref="D176:D183">E176+G176</f>
        <v>186.69299999999998</v>
      </c>
      <c r="E176" s="164">
        <f>E115+E127+E151+E163+E136</f>
        <v>168.493</v>
      </c>
      <c r="F176" s="8">
        <f>F115+F127+F136+F151+F163</f>
        <v>90.6</v>
      </c>
      <c r="G176" s="8">
        <f>G115+G127+G136+G151+G163</f>
        <v>18.200000000000003</v>
      </c>
    </row>
    <row r="177" spans="1:7" ht="12.75">
      <c r="A177" s="17" t="s">
        <v>372</v>
      </c>
      <c r="B177" s="83" t="s">
        <v>429</v>
      </c>
      <c r="C177" s="215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373</v>
      </c>
      <c r="B178" s="83" t="s">
        <v>92</v>
      </c>
      <c r="C178" s="80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210" t="s">
        <v>157</v>
      </c>
      <c r="B179" s="85" t="s">
        <v>166</v>
      </c>
      <c r="C179" s="217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73" t="s">
        <v>184</v>
      </c>
      <c r="C180" s="158" t="s">
        <v>140</v>
      </c>
      <c r="D180" s="159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7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4" t="s">
        <v>75</v>
      </c>
      <c r="C182" s="75" t="s">
        <v>135</v>
      </c>
      <c r="D182" s="98">
        <f>E182+G182</f>
        <v>10.7</v>
      </c>
      <c r="E182" s="98">
        <f>E183</f>
        <v>10.7</v>
      </c>
      <c r="F182" s="98">
        <f>F183</f>
        <v>0</v>
      </c>
      <c r="G182" s="98">
        <f>G183</f>
        <v>0</v>
      </c>
    </row>
    <row r="183" spans="1:7" ht="12.75">
      <c r="A183" s="12" t="s">
        <v>374</v>
      </c>
      <c r="B183" s="88" t="s">
        <v>108</v>
      </c>
      <c r="C183" s="1"/>
      <c r="D183" s="8">
        <f t="shared" si="10"/>
        <v>10.7</v>
      </c>
      <c r="E183" s="98">
        <f>E120+E132+E144+E156+E169</f>
        <v>10.7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537</v>
      </c>
      <c r="B184" s="7" t="s">
        <v>149</v>
      </c>
      <c r="C184" s="75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376</v>
      </c>
      <c r="B185" s="83" t="s">
        <v>414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98">
        <f>D187</f>
        <v>119.9</v>
      </c>
      <c r="E186" s="98">
        <f>E187</f>
        <v>119.9</v>
      </c>
      <c r="F186" s="98">
        <f>F187</f>
        <v>75.6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7" t="s">
        <v>304</v>
      </c>
      <c r="C188" s="328"/>
      <c r="D188" s="91">
        <f>E188+G188</f>
        <v>386.5</v>
      </c>
      <c r="E188" s="98">
        <f>E189</f>
        <v>17.6</v>
      </c>
      <c r="F188" s="98">
        <f>F189</f>
        <v>0</v>
      </c>
      <c r="G188" s="98">
        <f>G189</f>
        <v>368.9</v>
      </c>
    </row>
    <row r="189" spans="1:7" ht="12.75">
      <c r="A189" s="12" t="s">
        <v>66</v>
      </c>
      <c r="B189" s="7" t="s">
        <v>149</v>
      </c>
      <c r="C189" s="328"/>
      <c r="D189" s="91">
        <f>E189+G189</f>
        <v>386.5</v>
      </c>
      <c r="E189" s="98">
        <f>E190+E191</f>
        <v>17.6</v>
      </c>
      <c r="F189" s="98">
        <f>F190+F191</f>
        <v>0</v>
      </c>
      <c r="G189" s="98">
        <f>G190+G191</f>
        <v>368.9</v>
      </c>
    </row>
    <row r="190" spans="1:7" ht="12.75">
      <c r="A190" s="12" t="s">
        <v>128</v>
      </c>
      <c r="B190" s="121" t="s">
        <v>72</v>
      </c>
      <c r="C190" s="328"/>
      <c r="D190" s="91">
        <f>E190+G190</f>
        <v>17.6</v>
      </c>
      <c r="E190" s="8">
        <v>17.6</v>
      </c>
      <c r="F190" s="8"/>
      <c r="G190" s="8"/>
    </row>
    <row r="191" spans="1:7" ht="12.75">
      <c r="A191" s="12" t="s">
        <v>538</v>
      </c>
      <c r="B191" s="121" t="s">
        <v>73</v>
      </c>
      <c r="C191" s="95"/>
      <c r="D191" s="8">
        <f>E191+G191</f>
        <v>368.9</v>
      </c>
      <c r="E191" s="8"/>
      <c r="F191" s="8"/>
      <c r="G191" s="231">
        <v>368.9</v>
      </c>
    </row>
    <row r="192" spans="1:7" ht="12.75">
      <c r="A192" s="146" t="s">
        <v>67</v>
      </c>
      <c r="B192" s="329" t="s">
        <v>313</v>
      </c>
      <c r="C192" s="328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29" t="s">
        <v>134</v>
      </c>
      <c r="D193" s="8">
        <f>E193+G193</f>
        <v>24.7</v>
      </c>
      <c r="E193" s="8">
        <v>24.7</v>
      </c>
      <c r="F193" s="8">
        <v>15.9</v>
      </c>
      <c r="G193" s="98"/>
    </row>
    <row r="194" spans="1:7" ht="17.25" customHeight="1">
      <c r="A194" s="11" t="s">
        <v>267</v>
      </c>
      <c r="B194" s="147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340">
        <f t="shared" si="11"/>
        <v>4558.066999999999</v>
      </c>
      <c r="E196" s="340">
        <f>E197+E198+E199+E200+E201+E202+E203+E204+E205</f>
        <v>3864.8569999999995</v>
      </c>
      <c r="F196" s="340">
        <f>F197+F198+F199+F200+F201+F202+F203+F204+F205</f>
        <v>1859.3000000000002</v>
      </c>
      <c r="G196" s="341">
        <f>G197+G198+G199+G200+G201+G202+G203+G204+G205</f>
        <v>693.21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1"/>
        <v>1845.1860000000004</v>
      </c>
      <c r="E197" s="98">
        <f>E14+E83+E86+E98+E101+E104+E107+E171+E193</f>
        <v>1811.2760000000003</v>
      </c>
      <c r="F197" s="98">
        <f>F14+F83+F86+F98+F101+F104+F107+F171+F193</f>
        <v>1092.9</v>
      </c>
      <c r="G197" s="98">
        <f>G14+G83+G86+G98+G101+G104+G107+G171+G193</f>
        <v>33.910000000000004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1"/>
        <v>501.65200000000004</v>
      </c>
      <c r="E198" s="98">
        <f>E59+E187</f>
        <v>501.65200000000004</v>
      </c>
      <c r="F198" s="98">
        <f>F59+F187</f>
        <v>86.69999999999999</v>
      </c>
      <c r="G198" s="98">
        <f>G59+G187</f>
        <v>0</v>
      </c>
    </row>
    <row r="199" spans="1:7" ht="45">
      <c r="A199" s="11" t="s">
        <v>337</v>
      </c>
      <c r="B199" s="131" t="s">
        <v>105</v>
      </c>
      <c r="C199" s="7" t="s">
        <v>138</v>
      </c>
      <c r="D199" s="98">
        <f t="shared" si="11"/>
        <v>1299.9289999999999</v>
      </c>
      <c r="E199" s="98">
        <f>E24+E57+E174+E195</f>
        <v>1237.9289999999999</v>
      </c>
      <c r="F199" s="98">
        <f>F24+F57+F174+F195</f>
        <v>675.6999999999999</v>
      </c>
      <c r="G199" s="98">
        <f>G24+G57+G174+G195</f>
        <v>62.00000000000001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1"/>
        <v>8.9</v>
      </c>
      <c r="E200" s="98">
        <f>E35</f>
        <v>5.2</v>
      </c>
      <c r="F200" s="98">
        <f>F35</f>
        <v>4</v>
      </c>
      <c r="G200" s="98">
        <f>G35</f>
        <v>3.7</v>
      </c>
    </row>
    <row r="201" spans="1:7" ht="15">
      <c r="A201" s="11" t="s">
        <v>343</v>
      </c>
      <c r="B201" s="130" t="s">
        <v>109</v>
      </c>
      <c r="C201" s="7" t="s">
        <v>139</v>
      </c>
      <c r="D201" s="98">
        <f>E201+G201</f>
        <v>277.2</v>
      </c>
      <c r="E201" s="98">
        <f>E40</f>
        <v>69.69999999999999</v>
      </c>
      <c r="F201" s="98">
        <f>F40</f>
        <v>0</v>
      </c>
      <c r="G201" s="98">
        <f>G40</f>
        <v>207.5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>E202+G202</f>
        <v>3</v>
      </c>
      <c r="E202" s="98">
        <f>E46+E180</f>
        <v>3</v>
      </c>
      <c r="F202" s="98">
        <f>F46+F180</f>
        <v>0</v>
      </c>
      <c r="G202" s="98">
        <f>G46+G180</f>
        <v>0</v>
      </c>
    </row>
    <row r="203" spans="1:7" ht="18.75" customHeight="1">
      <c r="A203" s="67" t="s">
        <v>350</v>
      </c>
      <c r="B203" s="130" t="s">
        <v>75</v>
      </c>
      <c r="C203" s="74" t="s">
        <v>135</v>
      </c>
      <c r="D203" s="98">
        <f>E203+G203</f>
        <v>43</v>
      </c>
      <c r="E203" s="98">
        <f>E48+E182</f>
        <v>28</v>
      </c>
      <c r="F203" s="98">
        <f>F48+F182</f>
        <v>0</v>
      </c>
      <c r="G203" s="98">
        <f>G48+G182</f>
        <v>15</v>
      </c>
    </row>
    <row r="204" spans="1:7" ht="30">
      <c r="A204" s="11" t="s">
        <v>352</v>
      </c>
      <c r="B204" s="97" t="s">
        <v>148</v>
      </c>
      <c r="C204" s="7" t="s">
        <v>34</v>
      </c>
      <c r="D204" s="98">
        <f>D50</f>
        <v>189</v>
      </c>
      <c r="E204" s="98">
        <f>E50</f>
        <v>189</v>
      </c>
      <c r="F204" s="20"/>
      <c r="G204" s="20"/>
    </row>
    <row r="205" spans="1:7" ht="15">
      <c r="A205" s="151" t="s">
        <v>354</v>
      </c>
      <c r="B205" s="129" t="s">
        <v>149</v>
      </c>
      <c r="C205" s="7" t="s">
        <v>36</v>
      </c>
      <c r="D205" s="20">
        <f>D53+D184+D189</f>
        <v>390.2</v>
      </c>
      <c r="E205" s="20">
        <f>E53+E184+E189</f>
        <v>19.1</v>
      </c>
      <c r="F205" s="20">
        <f>F53+F184+F189</f>
        <v>0</v>
      </c>
      <c r="G205" s="20">
        <f>G53+G184+G189</f>
        <v>371.09999999999997</v>
      </c>
    </row>
    <row r="206" spans="1:7" ht="15">
      <c r="A206" s="11" t="s">
        <v>398</v>
      </c>
      <c r="B206" s="97" t="s">
        <v>454</v>
      </c>
      <c r="C206" s="7"/>
      <c r="D206" s="166">
        <f>D196-G205</f>
        <v>4186.966999999999</v>
      </c>
      <c r="E206" s="166">
        <f>E196-E191</f>
        <v>3864.8569999999995</v>
      </c>
      <c r="F206" s="166">
        <f>F196-F191</f>
        <v>1859.3000000000002</v>
      </c>
      <c r="G206" s="20">
        <f>G196-G205</f>
        <v>322.11000000000007</v>
      </c>
    </row>
  </sheetData>
  <sheetProtection/>
  <mergeCells count="13">
    <mergeCell ref="E9:G9"/>
    <mergeCell ref="B10:B12"/>
    <mergeCell ref="E10:F10"/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0">
      <selection activeCell="I42" sqref="I42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09" t="s">
        <v>603</v>
      </c>
      <c r="F2" s="409"/>
      <c r="G2" s="409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244</v>
      </c>
      <c r="F4" s="81"/>
    </row>
    <row r="6" spans="1:7" ht="12.75">
      <c r="A6" s="427" t="s">
        <v>531</v>
      </c>
      <c r="B6" s="427"/>
      <c r="C6" s="427"/>
      <c r="D6" s="427"/>
      <c r="E6" s="427"/>
      <c r="F6" s="427"/>
      <c r="G6" s="427"/>
    </row>
    <row r="7" spans="1:8" ht="12.75">
      <c r="A7" s="427" t="s">
        <v>423</v>
      </c>
      <c r="B7" s="427"/>
      <c r="C7" s="427"/>
      <c r="D7" s="427"/>
      <c r="E7" s="427"/>
      <c r="F7" s="427"/>
      <c r="G7" s="427"/>
      <c r="H7" s="327"/>
    </row>
    <row r="8" spans="2:7" ht="12.75">
      <c r="B8" s="468"/>
      <c r="C8" s="468"/>
      <c r="D8" s="468"/>
      <c r="E8" s="468"/>
      <c r="F8" s="468"/>
      <c r="G8" s="2" t="s">
        <v>412</v>
      </c>
    </row>
    <row r="9" spans="1:7" ht="12.75" customHeight="1">
      <c r="A9" s="462" t="s">
        <v>251</v>
      </c>
      <c r="B9" s="66"/>
      <c r="C9" s="425" t="s">
        <v>253</v>
      </c>
      <c r="D9" s="421" t="s">
        <v>0</v>
      </c>
      <c r="E9" s="424" t="s">
        <v>9</v>
      </c>
      <c r="F9" s="424"/>
      <c r="G9" s="424"/>
    </row>
    <row r="10" spans="1:7" ht="12.75" customHeight="1">
      <c r="A10" s="462"/>
      <c r="B10" s="463" t="s">
        <v>113</v>
      </c>
      <c r="C10" s="465"/>
      <c r="D10" s="422"/>
      <c r="E10" s="424" t="s">
        <v>10</v>
      </c>
      <c r="F10" s="424"/>
      <c r="G10" s="466" t="s">
        <v>11</v>
      </c>
    </row>
    <row r="11" spans="1:7" ht="12.75" customHeight="1">
      <c r="A11" s="462"/>
      <c r="B11" s="463"/>
      <c r="C11" s="465"/>
      <c r="D11" s="422"/>
      <c r="E11" s="421" t="s">
        <v>12</v>
      </c>
      <c r="F11" s="425" t="s">
        <v>224</v>
      </c>
      <c r="G11" s="466"/>
    </row>
    <row r="12" spans="1:7" ht="29.25" customHeight="1">
      <c r="A12" s="462"/>
      <c r="B12" s="464"/>
      <c r="C12" s="426"/>
      <c r="D12" s="423"/>
      <c r="E12" s="423"/>
      <c r="F12" s="426"/>
      <c r="G12" s="466"/>
    </row>
    <row r="13" spans="1:7" ht="12.75">
      <c r="A13" s="11" t="s">
        <v>13</v>
      </c>
      <c r="B13" s="329" t="s">
        <v>1</v>
      </c>
      <c r="C13" s="329"/>
      <c r="D13" s="166">
        <f>E13+G13</f>
        <v>1060.4189999999999</v>
      </c>
      <c r="E13" s="167">
        <f>E14+E24+E35+E40+E48+E46+E50+E53</f>
        <v>178.014</v>
      </c>
      <c r="F13" s="167">
        <f>F14+F24+F35+F40+F48+F46+F50+F53</f>
        <v>8.913</v>
      </c>
      <c r="G13" s="22">
        <f>G14+G24+G35+G40+G48+G46+G50+G53</f>
        <v>882.405</v>
      </c>
    </row>
    <row r="14" spans="1:7" ht="12.75">
      <c r="A14" s="109" t="s">
        <v>14</v>
      </c>
      <c r="B14" s="7" t="s">
        <v>102</v>
      </c>
      <c r="C14" s="329" t="s">
        <v>134</v>
      </c>
      <c r="D14" s="168">
        <f>E14+G14</f>
        <v>28.014</v>
      </c>
      <c r="E14" s="167">
        <f>E15+E16+E17+E18+E19+E20+E21+E22</f>
        <v>28.014</v>
      </c>
      <c r="F14" s="167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1" t="s">
        <v>239</v>
      </c>
      <c r="C15" s="42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307</v>
      </c>
      <c r="C16" s="461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461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461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61"/>
      <c r="D19" s="163">
        <f t="shared" si="0"/>
        <v>28.014</v>
      </c>
      <c r="E19" s="169">
        <v>28.014</v>
      </c>
      <c r="F19" s="169">
        <v>1.413</v>
      </c>
      <c r="G19" s="22"/>
    </row>
    <row r="20" spans="1:7" ht="12.75">
      <c r="A20" s="12" t="s">
        <v>156</v>
      </c>
      <c r="B20" s="81" t="s">
        <v>225</v>
      </c>
      <c r="C20" s="461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61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61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509</v>
      </c>
      <c r="C23" s="330"/>
      <c r="D23" s="21"/>
      <c r="E23" s="23"/>
      <c r="F23" s="23"/>
      <c r="G23" s="22"/>
    </row>
    <row r="24" spans="1:7" ht="41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">
        <f t="shared" si="0"/>
        <v>0</v>
      </c>
      <c r="E25" s="163"/>
      <c r="F25" s="164"/>
      <c r="G25" s="164"/>
    </row>
    <row r="26" spans="1:7" ht="12.75">
      <c r="A26" s="17" t="s">
        <v>430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2.75">
      <c r="A27" s="17" t="s">
        <v>431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2.75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431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25.5">
      <c r="A34" s="72" t="s">
        <v>379</v>
      </c>
      <c r="B34" s="117" t="s">
        <v>378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3"/>
      <c r="D36" s="21">
        <f aca="true" t="shared" si="1" ref="D36:D45">E36+G36</f>
        <v>0</v>
      </c>
      <c r="E36" s="163"/>
      <c r="F36" s="164"/>
      <c r="G36" s="168"/>
    </row>
    <row r="37" spans="1:7" ht="12.75">
      <c r="A37" s="12" t="s">
        <v>163</v>
      </c>
      <c r="B37" s="34" t="s">
        <v>147</v>
      </c>
      <c r="C37" s="74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1" t="s">
        <v>76</v>
      </c>
      <c r="C38" s="74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 t="shared" si="1"/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43">
        <f t="shared" si="1"/>
        <v>868.805</v>
      </c>
      <c r="E40" s="29">
        <f>E41+E42+E43+E45</f>
        <v>135.4</v>
      </c>
      <c r="F40" s="29">
        <f>F41+F42+F43+F45</f>
        <v>0.8</v>
      </c>
      <c r="G40" s="243">
        <f>G41+G42+G43+G45</f>
        <v>733.405</v>
      </c>
    </row>
    <row r="41" spans="1:7" ht="12.75">
      <c r="A41" s="12" t="s">
        <v>152</v>
      </c>
      <c r="B41" s="81" t="s">
        <v>70</v>
      </c>
      <c r="C41" s="73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 t="shared" si="1"/>
        <v>0</v>
      </c>
      <c r="E42" s="9"/>
      <c r="F42" s="9"/>
      <c r="G42" s="9"/>
    </row>
    <row r="43" spans="1:7" ht="12.75">
      <c r="A43" s="12"/>
      <c r="B43" s="81" t="s">
        <v>424</v>
      </c>
      <c r="C43" s="74"/>
      <c r="D43" s="162">
        <f t="shared" si="1"/>
        <v>301.436</v>
      </c>
      <c r="E43" s="9">
        <v>1</v>
      </c>
      <c r="F43" s="9">
        <v>0.8</v>
      </c>
      <c r="G43" s="162">
        <v>300.436</v>
      </c>
    </row>
    <row r="44" spans="1:7" ht="12.75">
      <c r="A44" s="12" t="s">
        <v>572</v>
      </c>
      <c r="B44" s="81" t="s">
        <v>425</v>
      </c>
      <c r="C44" s="74"/>
      <c r="D44" s="21">
        <f t="shared" si="1"/>
        <v>27.7</v>
      </c>
      <c r="E44" s="163"/>
      <c r="F44" s="21"/>
      <c r="G44" s="21">
        <v>27.7</v>
      </c>
    </row>
    <row r="45" spans="1:7" ht="12.75">
      <c r="A45" s="12" t="s">
        <v>416</v>
      </c>
      <c r="B45" s="81" t="s">
        <v>417</v>
      </c>
      <c r="C45" s="75"/>
      <c r="D45" s="162">
        <f t="shared" si="1"/>
        <v>567.369</v>
      </c>
      <c r="E45" s="163">
        <v>134.4</v>
      </c>
      <c r="F45" s="162"/>
      <c r="G45" s="162">
        <v>432.969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12</v>
      </c>
      <c r="E48" s="20">
        <f>E49</f>
        <v>12</v>
      </c>
      <c r="F48" s="20">
        <f>F49</f>
        <v>4.7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3"/>
      <c r="D49" s="9">
        <f>E49+G49</f>
        <v>12</v>
      </c>
      <c r="E49" s="9">
        <v>12</v>
      </c>
      <c r="F49" s="8">
        <v>4.7</v>
      </c>
      <c r="G49" s="200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0" t="s">
        <v>451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0" t="s">
        <v>105</v>
      </c>
      <c r="C57" s="66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2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35" t="s">
        <v>226</v>
      </c>
      <c r="C61" s="94"/>
      <c r="D61" s="102">
        <f t="shared" si="2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02">
        <f t="shared" si="2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32">
        <f t="shared" si="2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2">
        <f t="shared" si="2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61" t="s">
        <v>458</v>
      </c>
      <c r="C69" s="83"/>
      <c r="D69" s="32">
        <f>E69+G69</f>
        <v>17.4</v>
      </c>
      <c r="E69" s="31">
        <v>17.4</v>
      </c>
      <c r="F69" s="104">
        <v>10.6</v>
      </c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6" t="s">
        <v>405</v>
      </c>
      <c r="C75" s="83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236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2"/>
        <v>0</v>
      </c>
      <c r="E77" s="163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534</v>
      </c>
      <c r="B81" s="106" t="s">
        <v>533</v>
      </c>
      <c r="C81" s="85"/>
      <c r="D81" s="21">
        <f t="shared" si="2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3" t="s">
        <v>311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501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166">
        <f>E89+G89</f>
        <v>0</v>
      </c>
      <c r="E89" s="166">
        <f>E90</f>
        <v>0</v>
      </c>
      <c r="F89" s="166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163">
        <f>E90+G90</f>
        <v>0</v>
      </c>
      <c r="E90" s="163"/>
      <c r="F90" s="164"/>
      <c r="G90" s="8"/>
    </row>
    <row r="91" spans="1:7" ht="12.75">
      <c r="A91" s="11" t="s">
        <v>29</v>
      </c>
      <c r="B91" s="6" t="s">
        <v>552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29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372</v>
      </c>
      <c r="B115" s="85" t="s">
        <v>90</v>
      </c>
      <c r="C115" s="83"/>
      <c r="D115" s="9">
        <f t="shared" si="4"/>
        <v>0</v>
      </c>
      <c r="E115" s="9"/>
      <c r="F115" s="8"/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2" t="s">
        <v>184</v>
      </c>
      <c r="C117" s="158" t="s">
        <v>140</v>
      </c>
      <c r="D117" s="159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7"/>
      <c r="D118" s="45">
        <f t="shared" si="4"/>
        <v>0</v>
      </c>
      <c r="E118" s="9"/>
      <c r="F118" s="8"/>
      <c r="G118" s="8"/>
    </row>
    <row r="119" spans="1:7" ht="12.75">
      <c r="A119" s="11" t="s">
        <v>457</v>
      </c>
      <c r="B119" s="6" t="s">
        <v>75</v>
      </c>
      <c r="C119" s="6" t="s">
        <v>135</v>
      </c>
      <c r="D119" s="98">
        <f t="shared" si="4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372</v>
      </c>
      <c r="B127" s="83" t="s">
        <v>90</v>
      </c>
      <c r="C127" s="71"/>
      <c r="D127" s="9">
        <f t="shared" si="5"/>
        <v>0</v>
      </c>
      <c r="E127" s="9"/>
      <c r="F127" s="8"/>
      <c r="G127" s="8"/>
    </row>
    <row r="128" spans="1:7" ht="15.75">
      <c r="A128" s="17" t="s">
        <v>372</v>
      </c>
      <c r="B128" s="85" t="s">
        <v>429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3" t="s">
        <v>184</v>
      </c>
      <c r="C129" s="158" t="s">
        <v>140</v>
      </c>
      <c r="D129" s="159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7"/>
      <c r="D130" s="45">
        <f t="shared" si="5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6"/>
        <v>0</v>
      </c>
      <c r="E136" s="9"/>
      <c r="F136" s="8"/>
      <c r="G136" s="8"/>
    </row>
    <row r="137" spans="1:7" ht="15.75">
      <c r="A137" s="12" t="s">
        <v>372</v>
      </c>
      <c r="B137" s="83" t="s">
        <v>429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72" t="s">
        <v>184</v>
      </c>
      <c r="C139" s="158" t="s">
        <v>140</v>
      </c>
      <c r="D139" s="159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455</v>
      </c>
      <c r="B140" s="88" t="s">
        <v>456</v>
      </c>
      <c r="C140" s="157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4" t="s">
        <v>427</v>
      </c>
      <c r="C141" s="135" t="s">
        <v>36</v>
      </c>
      <c r="D141" s="98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376</v>
      </c>
      <c r="B142" s="88" t="s">
        <v>492</v>
      </c>
      <c r="C142" s="135"/>
      <c r="D142" s="8">
        <f>E142+G142</f>
        <v>0</v>
      </c>
      <c r="E142" s="20"/>
      <c r="F142" s="20"/>
      <c r="G142" s="20"/>
    </row>
    <row r="143" spans="1:7" ht="12.75">
      <c r="A143" s="15" t="s">
        <v>491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372</v>
      </c>
      <c r="B151" s="83" t="s">
        <v>90</v>
      </c>
      <c r="C151" s="71"/>
      <c r="D151" s="9">
        <f t="shared" si="7"/>
        <v>0</v>
      </c>
      <c r="E151" s="9"/>
      <c r="F151" s="8"/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2" t="s">
        <v>184</v>
      </c>
      <c r="C153" s="158" t="s">
        <v>140</v>
      </c>
      <c r="D153" s="159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7"/>
      <c r="D154" s="45">
        <f t="shared" si="7"/>
        <v>0</v>
      </c>
      <c r="E154" s="9"/>
      <c r="F154" s="8"/>
      <c r="G154" s="8"/>
    </row>
    <row r="155" spans="1:7" ht="12.75">
      <c r="A155" s="15" t="s">
        <v>477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0">
        <f t="shared" si="7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5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370</v>
      </c>
      <c r="B160" s="25" t="s">
        <v>145</v>
      </c>
      <c r="C160" s="87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372</v>
      </c>
      <c r="B163" s="106" t="s">
        <v>90</v>
      </c>
      <c r="C163" s="83"/>
      <c r="D163" s="21">
        <f t="shared" si="8"/>
        <v>0</v>
      </c>
      <c r="E163" s="9"/>
      <c r="F163" s="8"/>
      <c r="G163" s="8"/>
    </row>
    <row r="164" spans="1:7" ht="15.75">
      <c r="A164" s="12" t="s">
        <v>372</v>
      </c>
      <c r="B164" s="106" t="s">
        <v>429</v>
      </c>
      <c r="C164" s="212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6" t="s">
        <v>166</v>
      </c>
      <c r="C165" s="213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72" t="s">
        <v>184</v>
      </c>
      <c r="C166" s="211" t="s">
        <v>140</v>
      </c>
      <c r="D166" s="159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455</v>
      </c>
      <c r="B167" s="106" t="s">
        <v>456</v>
      </c>
      <c r="C167" s="157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374</v>
      </c>
      <c r="B169" s="81" t="s">
        <v>108</v>
      </c>
      <c r="C169" s="94"/>
      <c r="D169" s="27">
        <f t="shared" si="8"/>
        <v>0</v>
      </c>
      <c r="E169" s="27"/>
      <c r="F169" s="99"/>
      <c r="G169" s="99"/>
      <c r="L169" s="2" t="s">
        <v>93</v>
      </c>
    </row>
    <row r="170" spans="1:7" ht="12.75">
      <c r="A170" s="86" t="s">
        <v>59</v>
      </c>
      <c r="B170" s="6" t="s">
        <v>449</v>
      </c>
      <c r="C170" s="88"/>
      <c r="D170" s="98">
        <f>D171+D174+D180</f>
        <v>0</v>
      </c>
      <c r="E170" s="98">
        <f>E171+E174+E180</f>
        <v>0</v>
      </c>
      <c r="F170" s="98">
        <f>F171+F174+F180</f>
        <v>0</v>
      </c>
      <c r="G170" s="98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3" t="s">
        <v>118</v>
      </c>
      <c r="C173" s="81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75">
        <f>D175+D176+D177+D178+D179</f>
        <v>0</v>
      </c>
      <c r="E174" s="175">
        <f>E175+E176+E177+E178+E179</f>
        <v>0</v>
      </c>
      <c r="F174" s="175">
        <f>F175+F176+F177+F178+F179</f>
        <v>0</v>
      </c>
      <c r="G174" s="175">
        <f>G175+G176+G177+G178+G179</f>
        <v>0</v>
      </c>
    </row>
    <row r="175" spans="1:7" ht="12.75">
      <c r="A175" s="17" t="s">
        <v>252</v>
      </c>
      <c r="B175" s="115" t="s">
        <v>89</v>
      </c>
      <c r="C175" s="214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3" t="s">
        <v>90</v>
      </c>
      <c r="C176" s="215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3" t="s">
        <v>429</v>
      </c>
      <c r="C177" s="215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3" t="s">
        <v>92</v>
      </c>
      <c r="C178" s="80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210" t="s">
        <v>157</v>
      </c>
      <c r="B179" s="85" t="s">
        <v>166</v>
      </c>
      <c r="C179" s="216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73" t="s">
        <v>184</v>
      </c>
      <c r="C180" s="158" t="s">
        <v>140</v>
      </c>
      <c r="D180" s="159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7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537</v>
      </c>
      <c r="B182" s="94" t="s">
        <v>75</v>
      </c>
      <c r="C182" s="75" t="s">
        <v>135</v>
      </c>
      <c r="D182" s="98">
        <f>D183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376</v>
      </c>
      <c r="B183" s="88" t="s">
        <v>108</v>
      </c>
      <c r="C183" s="1"/>
      <c r="D183" s="8">
        <f t="shared" si="10"/>
        <v>0</v>
      </c>
      <c r="E183" s="98">
        <f>E120+E132+E144+E169</f>
        <v>0</v>
      </c>
      <c r="F183" s="98">
        <f>F120+F132+F144+F169</f>
        <v>0</v>
      </c>
      <c r="G183" s="98">
        <f>G120+G132+G144+G169</f>
        <v>0</v>
      </c>
    </row>
    <row r="184" spans="1:7" ht="12.75">
      <c r="A184" s="11" t="s">
        <v>537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3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36.1</v>
      </c>
      <c r="E186" s="98">
        <f>E187</f>
        <v>36.1</v>
      </c>
      <c r="F186" s="98">
        <f>F187</f>
        <v>24.8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36.1</v>
      </c>
      <c r="E187" s="8">
        <v>36.1</v>
      </c>
      <c r="F187" s="8">
        <v>24.8</v>
      </c>
      <c r="G187" s="205"/>
    </row>
    <row r="188" spans="1:7" ht="12.75">
      <c r="A188" s="11" t="s">
        <v>65</v>
      </c>
      <c r="B188" s="147" t="s">
        <v>304</v>
      </c>
      <c r="C188" s="328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28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28"/>
      <c r="D190" s="8">
        <f>E190+G190</f>
        <v>0</v>
      </c>
      <c r="E190" s="98"/>
      <c r="F190" s="98"/>
      <c r="G190" s="98"/>
    </row>
    <row r="191" spans="1:7" ht="12.75">
      <c r="A191" s="12" t="s">
        <v>538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6" t="s">
        <v>67</v>
      </c>
      <c r="B192" s="329" t="s">
        <v>313</v>
      </c>
      <c r="C192" s="328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29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7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24.75" customHeight="1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8">
        <f t="shared" si="11"/>
        <v>1113.9189999999999</v>
      </c>
      <c r="E196" s="98">
        <f>E197+E198+E199+E200+E201+E202+E203+E204+E205</f>
        <v>231.514</v>
      </c>
      <c r="F196" s="98">
        <f>F197+F198+F199+F200+F201+F202+F203+F204+F205</f>
        <v>44.312999999999995</v>
      </c>
      <c r="G196" s="98">
        <f>G197+G198+G199+G200+G201+G202+G203+G204+G205</f>
        <v>882.405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1"/>
        <v>28.014</v>
      </c>
      <c r="E197" s="98">
        <f>E14+E83+E86+E98+E101+E104+E107+E171+E193</f>
        <v>28.014</v>
      </c>
      <c r="F197" s="98">
        <f>F14+F83+F86+F98+F101+F104+F107+F171+F193</f>
        <v>1.413</v>
      </c>
      <c r="G197" s="98">
        <f>G14+G83+G86+G98+G101+G104+G107+G171+G193</f>
        <v>0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1"/>
        <v>53.5</v>
      </c>
      <c r="E198" s="98">
        <f>E59+E187</f>
        <v>53.5</v>
      </c>
      <c r="F198" s="98">
        <f>F59+F187</f>
        <v>35.4</v>
      </c>
      <c r="G198" s="98">
        <f>G59+G187</f>
        <v>0</v>
      </c>
    </row>
    <row r="199" spans="1:7" ht="45">
      <c r="A199" s="11" t="s">
        <v>337</v>
      </c>
      <c r="B199" s="131" t="s">
        <v>105</v>
      </c>
      <c r="C199" s="7" t="s">
        <v>138</v>
      </c>
      <c r="D199" s="98">
        <f t="shared" si="11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1"/>
        <v>151.6</v>
      </c>
      <c r="E200" s="98">
        <f>E35</f>
        <v>2.6</v>
      </c>
      <c r="F200" s="98">
        <f>F35</f>
        <v>2</v>
      </c>
      <c r="G200" s="98">
        <f>G35</f>
        <v>149</v>
      </c>
    </row>
    <row r="201" spans="1:7" ht="15">
      <c r="A201" s="11" t="s">
        <v>343</v>
      </c>
      <c r="B201" s="130" t="s">
        <v>109</v>
      </c>
      <c r="C201" s="7" t="s">
        <v>139</v>
      </c>
      <c r="D201" s="98">
        <f>E201+G201</f>
        <v>868.805</v>
      </c>
      <c r="E201" s="98">
        <f>E40</f>
        <v>135.4</v>
      </c>
      <c r="F201" s="98">
        <f>F40</f>
        <v>0.8</v>
      </c>
      <c r="G201" s="98">
        <f>G40</f>
        <v>733.405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>E202+G202</f>
        <v>0</v>
      </c>
      <c r="E202" s="98">
        <f>E46+E181</f>
        <v>0</v>
      </c>
      <c r="F202" s="98">
        <f>F46+F181</f>
        <v>0</v>
      </c>
      <c r="G202" s="98">
        <f>G46+G181</f>
        <v>0</v>
      </c>
    </row>
    <row r="203" spans="1:7" ht="15">
      <c r="A203" s="67" t="s">
        <v>350</v>
      </c>
      <c r="B203" s="130" t="s">
        <v>75</v>
      </c>
      <c r="C203" s="74" t="s">
        <v>135</v>
      </c>
      <c r="D203" s="98">
        <f>E203+G203</f>
        <v>12</v>
      </c>
      <c r="E203" s="98">
        <f>E48+E182</f>
        <v>12</v>
      </c>
      <c r="F203" s="98">
        <f>F48+F182</f>
        <v>4.7</v>
      </c>
      <c r="G203" s="98">
        <f>G48+G182</f>
        <v>0</v>
      </c>
    </row>
    <row r="204" spans="1:7" ht="30">
      <c r="A204" s="11" t="s">
        <v>352</v>
      </c>
      <c r="B204" s="97" t="s">
        <v>148</v>
      </c>
      <c r="C204" s="7" t="s">
        <v>34</v>
      </c>
      <c r="D204" s="20">
        <f>D194-D189</f>
        <v>0</v>
      </c>
      <c r="E204" s="98">
        <f>E50</f>
        <v>0</v>
      </c>
      <c r="F204" s="20"/>
      <c r="G204" s="20"/>
    </row>
    <row r="205" spans="1:7" ht="15">
      <c r="A205" s="151" t="s">
        <v>354</v>
      </c>
      <c r="B205" s="129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7" t="s">
        <v>454</v>
      </c>
      <c r="C206" s="7"/>
      <c r="D206" s="166">
        <f t="shared" si="12"/>
        <v>1113.9189999999999</v>
      </c>
      <c r="E206" s="166">
        <f>E196-E191</f>
        <v>231.514</v>
      </c>
      <c r="F206" s="166">
        <f t="shared" si="12"/>
        <v>44.312999999999995</v>
      </c>
      <c r="G206" s="166">
        <f t="shared" si="12"/>
        <v>882.405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09" t="s">
        <v>603</v>
      </c>
      <c r="F2" s="409"/>
      <c r="G2" s="409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419</v>
      </c>
      <c r="F4" s="81"/>
    </row>
    <row r="6" spans="1:8" ht="14.25">
      <c r="A6" s="427" t="s">
        <v>531</v>
      </c>
      <c r="B6" s="427"/>
      <c r="C6" s="427"/>
      <c r="D6" s="427"/>
      <c r="E6" s="427"/>
      <c r="F6" s="427"/>
      <c r="G6" s="427"/>
      <c r="H6" s="65"/>
    </row>
    <row r="7" spans="1:8" ht="14.25">
      <c r="A7" s="427" t="s">
        <v>392</v>
      </c>
      <c r="B7" s="427"/>
      <c r="C7" s="427"/>
      <c r="D7" s="427"/>
      <c r="E7" s="427"/>
      <c r="F7" s="427"/>
      <c r="G7" s="427"/>
      <c r="H7" s="331"/>
    </row>
    <row r="8" spans="2:7" ht="12.75">
      <c r="B8" s="468"/>
      <c r="C8" s="468"/>
      <c r="D8" s="468"/>
      <c r="E8" s="468"/>
      <c r="F8" s="468"/>
      <c r="G8" s="2" t="s">
        <v>412</v>
      </c>
    </row>
    <row r="9" spans="1:7" ht="12.75" customHeight="1">
      <c r="A9" s="462" t="s">
        <v>251</v>
      </c>
      <c r="B9" s="66"/>
      <c r="C9" s="425" t="s">
        <v>253</v>
      </c>
      <c r="D9" s="421" t="s">
        <v>0</v>
      </c>
      <c r="E9" s="424" t="s">
        <v>9</v>
      </c>
      <c r="F9" s="424"/>
      <c r="G9" s="424"/>
    </row>
    <row r="10" spans="1:7" ht="12.75" customHeight="1">
      <c r="A10" s="462"/>
      <c r="B10" s="463" t="s">
        <v>113</v>
      </c>
      <c r="C10" s="465"/>
      <c r="D10" s="422"/>
      <c r="E10" s="424" t="s">
        <v>10</v>
      </c>
      <c r="F10" s="424"/>
      <c r="G10" s="466" t="s">
        <v>11</v>
      </c>
    </row>
    <row r="11" spans="1:7" ht="12.75" customHeight="1">
      <c r="A11" s="462"/>
      <c r="B11" s="463"/>
      <c r="C11" s="465"/>
      <c r="D11" s="422"/>
      <c r="E11" s="421" t="s">
        <v>12</v>
      </c>
      <c r="F11" s="425" t="s">
        <v>224</v>
      </c>
      <c r="G11" s="466"/>
    </row>
    <row r="12" spans="1:7" ht="29.25" customHeight="1">
      <c r="A12" s="462"/>
      <c r="B12" s="464"/>
      <c r="C12" s="426"/>
      <c r="D12" s="423"/>
      <c r="E12" s="423"/>
      <c r="F12" s="426"/>
      <c r="G12" s="466"/>
    </row>
    <row r="13" spans="1:7" ht="12.75">
      <c r="A13" s="11" t="s">
        <v>13</v>
      </c>
      <c r="B13" s="329" t="s">
        <v>1</v>
      </c>
      <c r="C13" s="329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09" t="s">
        <v>14</v>
      </c>
      <c r="B14" s="7" t="s">
        <v>102</v>
      </c>
      <c r="C14" s="329" t="s">
        <v>134</v>
      </c>
      <c r="D14" s="98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28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307</v>
      </c>
      <c r="C16" s="461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461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461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61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61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61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61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509</v>
      </c>
      <c r="C23" s="330"/>
      <c r="D23" s="9">
        <f t="shared" si="0"/>
        <v>0</v>
      </c>
      <c r="E23" s="23"/>
      <c r="F23" s="23"/>
      <c r="G23" s="22"/>
    </row>
    <row r="24" spans="1:7" ht="26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8" t="s">
        <v>238</v>
      </c>
      <c r="C25" s="69"/>
      <c r="D25" s="21">
        <f t="shared" si="0"/>
        <v>0</v>
      </c>
      <c r="E25" s="9"/>
      <c r="F25" s="8"/>
      <c r="G25" s="8"/>
    </row>
    <row r="26" spans="1:7" ht="15" customHeight="1">
      <c r="A26" s="17" t="s">
        <v>430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5" customHeight="1">
      <c r="A27" s="17" t="s">
        <v>431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5" customHeight="1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5" customHeight="1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8" customHeight="1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30" customHeight="1">
      <c r="A33" s="72" t="s">
        <v>431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30" customHeight="1">
      <c r="A34" s="72" t="s">
        <v>379</v>
      </c>
      <c r="B34" s="117" t="s">
        <v>378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37.9</v>
      </c>
      <c r="E35" s="28">
        <f>E36+E38+E37+E39</f>
        <v>0</v>
      </c>
      <c r="F35" s="28">
        <f>F36+F38+F37+F39</f>
        <v>0</v>
      </c>
      <c r="G35" s="28">
        <f>G36+G38+G37+G39</f>
        <v>37.9</v>
      </c>
    </row>
    <row r="36" spans="1:7" ht="12.75">
      <c r="A36" s="12" t="s">
        <v>162</v>
      </c>
      <c r="B36" s="34" t="s">
        <v>3</v>
      </c>
      <c r="C36" s="73"/>
      <c r="D36" s="21">
        <f>E36+G36</f>
        <v>0</v>
      </c>
      <c r="E36" s="9"/>
      <c r="F36" s="8"/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37.9</v>
      </c>
      <c r="E37" s="230"/>
      <c r="F37" s="231"/>
      <c r="G37" s="231">
        <v>37.9</v>
      </c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</f>
        <v>114</v>
      </c>
      <c r="E40" s="29">
        <f>E41+E42+E43+E45</f>
        <v>0</v>
      </c>
      <c r="F40" s="29">
        <f>F41+F42+F43+F45</f>
        <v>0</v>
      </c>
      <c r="G40" s="29">
        <f>G41+G42+G43+G45</f>
        <v>222.1</v>
      </c>
    </row>
    <row r="41" spans="1:7" ht="12.75">
      <c r="A41" s="12" t="s">
        <v>152</v>
      </c>
      <c r="B41" s="81" t="s">
        <v>70</v>
      </c>
      <c r="C41" s="73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0</v>
      </c>
      <c r="E42" s="9"/>
      <c r="F42" s="9"/>
      <c r="G42" s="9"/>
    </row>
    <row r="43" spans="1:7" ht="12.75">
      <c r="A43" s="12"/>
      <c r="B43" s="81" t="s">
        <v>424</v>
      </c>
      <c r="C43" s="74"/>
      <c r="D43" s="21">
        <f>E43+G43</f>
        <v>114</v>
      </c>
      <c r="E43" s="230"/>
      <c r="F43" s="230"/>
      <c r="G43" s="230">
        <v>114</v>
      </c>
    </row>
    <row r="44" spans="1:7" ht="12.75">
      <c r="A44" s="12" t="s">
        <v>572</v>
      </c>
      <c r="B44" s="81" t="s">
        <v>425</v>
      </c>
      <c r="C44" s="74"/>
      <c r="D44" s="21">
        <f>E44+G44</f>
        <v>0</v>
      </c>
      <c r="E44" s="9"/>
      <c r="F44" s="21"/>
      <c r="G44" s="21"/>
    </row>
    <row r="45" spans="1:7" ht="12.75">
      <c r="A45" s="12" t="s">
        <v>416</v>
      </c>
      <c r="B45" s="81" t="s">
        <v>417</v>
      </c>
      <c r="C45" s="75"/>
      <c r="D45" s="21">
        <f>E45+G45</f>
        <v>108.1</v>
      </c>
      <c r="E45" s="9"/>
      <c r="F45" s="36"/>
      <c r="G45" s="336">
        <v>108.1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3"/>
      <c r="D49" s="9">
        <f>E49+G49</f>
        <v>0</v>
      </c>
      <c r="E49" s="9"/>
      <c r="F49" s="8"/>
      <c r="G49" s="76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0" t="s">
        <v>451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40" t="s">
        <v>105</v>
      </c>
      <c r="C57" s="66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83" t="s">
        <v>81</v>
      </c>
      <c r="C60" s="101"/>
      <c r="D60" s="102">
        <f t="shared" si="1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125" t="s">
        <v>226</v>
      </c>
      <c r="C61" s="80"/>
      <c r="D61" s="102">
        <f t="shared" si="1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83" t="s">
        <v>312</v>
      </c>
      <c r="C62" s="71"/>
      <c r="D62" s="102">
        <f t="shared" si="1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</v>
      </c>
      <c r="E63" s="31"/>
      <c r="F63" s="31"/>
      <c r="G63" s="31"/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31">
        <f t="shared" si="1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1">
        <f t="shared" si="1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1">
        <f t="shared" si="1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61" t="s">
        <v>458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6" t="s">
        <v>405</v>
      </c>
      <c r="C75" s="106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107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5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534</v>
      </c>
      <c r="B81" s="106" t="s">
        <v>533</v>
      </c>
      <c r="C81" s="85"/>
      <c r="D81" s="21">
        <f t="shared" si="1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3" t="s">
        <v>311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501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552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29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372</v>
      </c>
      <c r="B115" s="85" t="s">
        <v>90</v>
      </c>
      <c r="C115" s="83"/>
      <c r="D115" s="9">
        <f t="shared" si="3"/>
        <v>0</v>
      </c>
      <c r="E115" s="9"/>
      <c r="F115" s="8"/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3"/>
        <v>0</v>
      </c>
      <c r="E116" s="9"/>
      <c r="F116" s="8"/>
      <c r="G116" s="8"/>
    </row>
    <row r="117" spans="1:7" ht="26.25">
      <c r="A117" s="11" t="s">
        <v>356</v>
      </c>
      <c r="B117" s="152" t="s">
        <v>184</v>
      </c>
      <c r="C117" s="158" t="s">
        <v>140</v>
      </c>
      <c r="D117" s="159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7"/>
      <c r="D118" s="45">
        <f t="shared" si="3"/>
        <v>0</v>
      </c>
      <c r="E118" s="9"/>
      <c r="F118" s="8"/>
      <c r="G118" s="8"/>
    </row>
    <row r="119" spans="1:7" ht="12.75">
      <c r="A119" s="11" t="s">
        <v>441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372</v>
      </c>
      <c r="B127" s="83" t="s">
        <v>90</v>
      </c>
      <c r="C127" s="71"/>
      <c r="D127" s="9">
        <f t="shared" si="4"/>
        <v>0</v>
      </c>
      <c r="E127" s="9"/>
      <c r="F127" s="8"/>
      <c r="G127" s="8"/>
    </row>
    <row r="128" spans="1:7" ht="15.75">
      <c r="A128" s="17" t="s">
        <v>372</v>
      </c>
      <c r="B128" s="85" t="s">
        <v>429</v>
      </c>
      <c r="C128" s="110"/>
      <c r="D128" s="9">
        <f t="shared" si="4"/>
        <v>0</v>
      </c>
      <c r="E128" s="9"/>
      <c r="F128" s="8"/>
      <c r="G128" s="8"/>
    </row>
    <row r="129" spans="1:7" ht="26.25">
      <c r="A129" s="15" t="s">
        <v>308</v>
      </c>
      <c r="B129" s="160" t="s">
        <v>184</v>
      </c>
      <c r="C129" s="158" t="s">
        <v>140</v>
      </c>
      <c r="D129" s="159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7"/>
      <c r="D130" s="45">
        <f t="shared" si="4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5"/>
        <v>0</v>
      </c>
      <c r="E136" s="9"/>
      <c r="F136" s="8"/>
      <c r="G136" s="8"/>
    </row>
    <row r="137" spans="1:7" ht="15.75">
      <c r="A137" s="12" t="s">
        <v>372</v>
      </c>
      <c r="B137" s="83" t="s">
        <v>429</v>
      </c>
      <c r="C137" s="110"/>
      <c r="D137" s="9">
        <f t="shared" si="5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52" t="s">
        <v>184</v>
      </c>
      <c r="C139" s="158" t="s">
        <v>140</v>
      </c>
      <c r="D139" s="159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455</v>
      </c>
      <c r="B140" s="106" t="s">
        <v>456</v>
      </c>
      <c r="C140" s="157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427</v>
      </c>
      <c r="C141" s="135" t="s">
        <v>36</v>
      </c>
      <c r="D141" s="98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376</v>
      </c>
      <c r="B142" s="88" t="s">
        <v>492</v>
      </c>
      <c r="C142" s="135"/>
      <c r="D142" s="98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372</v>
      </c>
      <c r="B151" s="83" t="s">
        <v>90</v>
      </c>
      <c r="C151" s="71"/>
      <c r="D151" s="9">
        <f t="shared" si="6"/>
        <v>0</v>
      </c>
      <c r="E151" s="9"/>
      <c r="F151" s="8"/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52" t="s">
        <v>184</v>
      </c>
      <c r="C153" s="158" t="s">
        <v>140</v>
      </c>
      <c r="D153" s="159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7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7">
        <f t="shared" si="6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24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370</v>
      </c>
      <c r="B160" s="209" t="s">
        <v>145</v>
      </c>
      <c r="C160" s="94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87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372</v>
      </c>
      <c r="B163" s="106" t="s">
        <v>90</v>
      </c>
      <c r="C163" s="83"/>
      <c r="D163" s="9">
        <f t="shared" si="7"/>
        <v>0</v>
      </c>
      <c r="E163" s="9"/>
      <c r="F163" s="8"/>
      <c r="G163" s="8"/>
    </row>
    <row r="164" spans="1:7" ht="15.75">
      <c r="A164" s="12" t="s">
        <v>372</v>
      </c>
      <c r="B164" s="106" t="s">
        <v>429</v>
      </c>
      <c r="C164" s="212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208" t="s">
        <v>166</v>
      </c>
      <c r="C165" s="213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52" t="s">
        <v>184</v>
      </c>
      <c r="C166" s="158" t="s">
        <v>140</v>
      </c>
      <c r="D166" s="159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455</v>
      </c>
      <c r="B167" s="106" t="s">
        <v>456</v>
      </c>
      <c r="C167" s="157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1" t="s">
        <v>108</v>
      </c>
      <c r="C169" s="94"/>
      <c r="D169" s="27">
        <f t="shared" si="7"/>
        <v>0</v>
      </c>
      <c r="E169" s="27"/>
      <c r="F169" s="99"/>
      <c r="G169" s="99"/>
    </row>
    <row r="170" spans="1:7" ht="12.75">
      <c r="A170" s="86" t="s">
        <v>59</v>
      </c>
      <c r="B170" s="6" t="s">
        <v>449</v>
      </c>
      <c r="C170" s="88"/>
      <c r="D170" s="98">
        <f>D171+D174</f>
        <v>0</v>
      </c>
      <c r="E170" s="98">
        <f>E171+E174</f>
        <v>0</v>
      </c>
      <c r="F170" s="98">
        <f>F171+F174</f>
        <v>0</v>
      </c>
      <c r="G170" s="98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370</v>
      </c>
      <c r="B173" s="83" t="s">
        <v>118</v>
      </c>
      <c r="C173" s="81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4" t="s">
        <v>105</v>
      </c>
      <c r="C174" s="14" t="s">
        <v>138</v>
      </c>
      <c r="D174" s="98">
        <f>D175+D176+D177+D178</f>
        <v>0</v>
      </c>
      <c r="E174" s="98">
        <f>E175+E176+E177+E178+E179</f>
        <v>0</v>
      </c>
      <c r="F174" s="98">
        <f>F175+F176+F177+F178+F179</f>
        <v>0</v>
      </c>
      <c r="G174" s="98">
        <f>G175+G176+G177+G178+G179</f>
        <v>0</v>
      </c>
    </row>
    <row r="175" spans="1:7" ht="12.75">
      <c r="A175" s="17" t="s">
        <v>252</v>
      </c>
      <c r="B175" s="115" t="s">
        <v>89</v>
      </c>
      <c r="C175" s="214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3" t="s">
        <v>90</v>
      </c>
      <c r="C176" s="215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3" t="s">
        <v>429</v>
      </c>
      <c r="C177" s="215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3" t="s">
        <v>92</v>
      </c>
      <c r="C178" s="80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210" t="s">
        <v>157</v>
      </c>
      <c r="B179" s="25" t="s">
        <v>166</v>
      </c>
      <c r="C179" s="216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60" t="s">
        <v>184</v>
      </c>
      <c r="C180" s="158" t="s">
        <v>140</v>
      </c>
      <c r="D180" s="159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7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539</v>
      </c>
      <c r="B182" s="94" t="s">
        <v>75</v>
      </c>
      <c r="C182" s="75" t="s">
        <v>135</v>
      </c>
      <c r="D182" s="98">
        <f>E182+G182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376</v>
      </c>
      <c r="B183" s="88" t="s">
        <v>108</v>
      </c>
      <c r="C183" s="1"/>
      <c r="D183" s="8">
        <f t="shared" si="9"/>
        <v>0</v>
      </c>
      <c r="E183" s="98">
        <f>E120+E132+E144+E156+E169</f>
        <v>0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537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3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0</v>
      </c>
      <c r="E186" s="98">
        <f>E187</f>
        <v>0</v>
      </c>
      <c r="F186" s="98">
        <f>F187</f>
        <v>0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0</v>
      </c>
      <c r="E187" s="8"/>
      <c r="F187" s="8"/>
      <c r="G187" s="8"/>
    </row>
    <row r="188" spans="1:7" ht="12.75">
      <c r="A188" s="11" t="s">
        <v>65</v>
      </c>
      <c r="B188" s="147" t="s">
        <v>304</v>
      </c>
      <c r="C188" s="328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28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28"/>
      <c r="D190" s="8">
        <f>E190+G190</f>
        <v>0</v>
      </c>
      <c r="E190" s="98"/>
      <c r="F190" s="98"/>
      <c r="G190" s="98"/>
    </row>
    <row r="191" spans="1:7" ht="12.75">
      <c r="A191" s="12" t="s">
        <v>538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6" t="s">
        <v>67</v>
      </c>
      <c r="B192" s="329" t="s">
        <v>313</v>
      </c>
      <c r="C192" s="328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29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7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8">
        <f t="shared" si="10"/>
        <v>260</v>
      </c>
      <c r="E196" s="98">
        <f>E197+E198+E199+E200+E201+E202+E203+E204+E205</f>
        <v>0</v>
      </c>
      <c r="F196" s="98">
        <f>F197+F198+F199+F200+F201+F202+F203+F204+F205</f>
        <v>0</v>
      </c>
      <c r="G196" s="98">
        <f>G197+G198+G199+G200+G201+G202+G203+G204+G205</f>
        <v>260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0"/>
        <v>0</v>
      </c>
      <c r="E197" s="98">
        <f>E14+E83+E86+E98+E101+E104+E107+E171+E193</f>
        <v>0</v>
      </c>
      <c r="F197" s="98">
        <f>F14+F83+F86+F98+F101+F104+F107+F171+F193</f>
        <v>0</v>
      </c>
      <c r="G197" s="98">
        <f>G14+G83+G86+G98+G101+G104+G107+G171+G193</f>
        <v>0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0"/>
        <v>0</v>
      </c>
      <c r="E198" s="98">
        <f>E59+E187</f>
        <v>0</v>
      </c>
      <c r="F198" s="98">
        <f>F59+F187</f>
        <v>0</v>
      </c>
      <c r="G198" s="98">
        <f>G59+G187</f>
        <v>0</v>
      </c>
    </row>
    <row r="199" spans="1:7" ht="18.75" customHeight="1">
      <c r="A199" s="11" t="s">
        <v>337</v>
      </c>
      <c r="B199" s="131" t="s">
        <v>105</v>
      </c>
      <c r="C199" s="7" t="s">
        <v>138</v>
      </c>
      <c r="D199" s="98">
        <f t="shared" si="10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0"/>
        <v>37.9</v>
      </c>
      <c r="E200" s="98">
        <f>E35</f>
        <v>0</v>
      </c>
      <c r="F200" s="98">
        <f>F35</f>
        <v>0</v>
      </c>
      <c r="G200" s="98">
        <f>G35</f>
        <v>37.9</v>
      </c>
    </row>
    <row r="201" spans="1:7" ht="15">
      <c r="A201" s="11" t="s">
        <v>343</v>
      </c>
      <c r="B201" s="130" t="s">
        <v>109</v>
      </c>
      <c r="C201" s="7" t="s">
        <v>139</v>
      </c>
      <c r="D201" s="98">
        <f aca="true" t="shared" si="11" ref="D201:D206">E201+G201</f>
        <v>222.1</v>
      </c>
      <c r="E201" s="98">
        <f>E40</f>
        <v>0</v>
      </c>
      <c r="F201" s="98">
        <f>F40</f>
        <v>0</v>
      </c>
      <c r="G201" s="98">
        <f>G40</f>
        <v>222.1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 t="shared" si="11"/>
        <v>0</v>
      </c>
      <c r="E202" s="98">
        <f>E46+E180</f>
        <v>0</v>
      </c>
      <c r="F202" s="98">
        <f>F46+F180</f>
        <v>0</v>
      </c>
      <c r="G202" s="98">
        <f>G46+G180</f>
        <v>0</v>
      </c>
    </row>
    <row r="203" spans="1:7" ht="15">
      <c r="A203" s="67" t="s">
        <v>350</v>
      </c>
      <c r="B203" s="130" t="s">
        <v>75</v>
      </c>
      <c r="C203" s="74" t="s">
        <v>135</v>
      </c>
      <c r="D203" s="98">
        <f t="shared" si="11"/>
        <v>0</v>
      </c>
      <c r="E203" s="98">
        <f>E48+E182</f>
        <v>0</v>
      </c>
      <c r="F203" s="98">
        <f>F48+F182</f>
        <v>0</v>
      </c>
      <c r="G203" s="98">
        <f>G48+G182</f>
        <v>0</v>
      </c>
    </row>
    <row r="204" spans="1:7" ht="30">
      <c r="A204" s="11" t="s">
        <v>352</v>
      </c>
      <c r="B204" s="97" t="s">
        <v>148</v>
      </c>
      <c r="C204" s="7" t="s">
        <v>34</v>
      </c>
      <c r="D204" s="98">
        <f t="shared" si="11"/>
        <v>0</v>
      </c>
      <c r="E204" s="98">
        <f>E50</f>
        <v>0</v>
      </c>
      <c r="F204" s="20"/>
      <c r="G204" s="20"/>
    </row>
    <row r="205" spans="1:7" ht="15">
      <c r="A205" s="151" t="s">
        <v>354</v>
      </c>
      <c r="B205" s="129" t="s">
        <v>149</v>
      </c>
      <c r="C205" s="7" t="s">
        <v>36</v>
      </c>
      <c r="D205" s="98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7" t="s">
        <v>454</v>
      </c>
      <c r="C206" s="7"/>
      <c r="D206" s="98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E11:E12"/>
    <mergeCell ref="B8:F8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409" t="s">
        <v>603</v>
      </c>
      <c r="F2" s="409"/>
      <c r="G2" s="409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394</v>
      </c>
      <c r="F4" s="81"/>
    </row>
    <row r="6" spans="1:8" ht="12.75">
      <c r="A6" s="427" t="s">
        <v>541</v>
      </c>
      <c r="B6" s="427"/>
      <c r="C6" s="427"/>
      <c r="D6" s="427"/>
      <c r="E6" s="427"/>
      <c r="F6" s="427"/>
      <c r="G6" s="427"/>
      <c r="H6" s="113"/>
    </row>
    <row r="7" spans="1:8" ht="12.75">
      <c r="A7" s="427" t="s">
        <v>415</v>
      </c>
      <c r="B7" s="427"/>
      <c r="C7" s="427"/>
      <c r="D7" s="427"/>
      <c r="E7" s="427"/>
      <c r="F7" s="427"/>
      <c r="G7" s="427"/>
      <c r="H7" s="327"/>
    </row>
    <row r="8" ht="12.75">
      <c r="G8" s="2" t="s">
        <v>412</v>
      </c>
    </row>
    <row r="9" spans="1:7" ht="12.75" customHeight="1">
      <c r="A9" s="462" t="s">
        <v>251</v>
      </c>
      <c r="B9" s="66"/>
      <c r="C9" s="425" t="s">
        <v>253</v>
      </c>
      <c r="D9" s="421" t="s">
        <v>0</v>
      </c>
      <c r="E9" s="424" t="s">
        <v>9</v>
      </c>
      <c r="F9" s="424"/>
      <c r="G9" s="424"/>
    </row>
    <row r="10" spans="1:7" ht="12.75" customHeight="1">
      <c r="A10" s="462"/>
      <c r="B10" s="463" t="s">
        <v>113</v>
      </c>
      <c r="C10" s="465"/>
      <c r="D10" s="422"/>
      <c r="E10" s="424" t="s">
        <v>10</v>
      </c>
      <c r="F10" s="424"/>
      <c r="G10" s="466" t="s">
        <v>11</v>
      </c>
    </row>
    <row r="11" spans="1:7" ht="12.75" customHeight="1">
      <c r="A11" s="462"/>
      <c r="B11" s="463"/>
      <c r="C11" s="465"/>
      <c r="D11" s="422"/>
      <c r="E11" s="421" t="s">
        <v>12</v>
      </c>
      <c r="F11" s="425" t="s">
        <v>224</v>
      </c>
      <c r="G11" s="466"/>
    </row>
    <row r="12" spans="1:7" ht="29.25" customHeight="1">
      <c r="A12" s="462"/>
      <c r="B12" s="464"/>
      <c r="C12" s="426"/>
      <c r="D12" s="423"/>
      <c r="E12" s="423"/>
      <c r="F12" s="426"/>
      <c r="G12" s="466"/>
    </row>
    <row r="13" spans="1:7" ht="12.75">
      <c r="A13" s="11" t="s">
        <v>13</v>
      </c>
      <c r="B13" s="329" t="s">
        <v>1</v>
      </c>
      <c r="C13" s="329"/>
      <c r="D13" s="168">
        <f>E13+G13</f>
        <v>133.821</v>
      </c>
      <c r="E13" s="167">
        <f>E14+E24+E35+E40+E48+E46+E50+E53</f>
        <v>112.674</v>
      </c>
      <c r="F13" s="167">
        <f>F14+F24+F35+F40+F48+F46+F50+F53</f>
        <v>32.8</v>
      </c>
      <c r="G13" s="167">
        <f>G14+G24+G35+G40+G48+G46+G50+G53</f>
        <v>21.147</v>
      </c>
    </row>
    <row r="14" spans="1:7" ht="12.75">
      <c r="A14" s="109" t="s">
        <v>14</v>
      </c>
      <c r="B14" s="7" t="s">
        <v>102</v>
      </c>
      <c r="C14" s="329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28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1" t="s">
        <v>307</v>
      </c>
      <c r="C16" s="461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1" t="s">
        <v>240</v>
      </c>
      <c r="C17" s="461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1" t="s">
        <v>222</v>
      </c>
      <c r="C18" s="461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61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61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61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61"/>
      <c r="D22" s="8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509</v>
      </c>
      <c r="C23" s="330"/>
      <c r="D23" s="8">
        <f t="shared" si="0"/>
        <v>0</v>
      </c>
      <c r="E23" s="23"/>
      <c r="F23" s="23"/>
      <c r="G23" s="22"/>
    </row>
    <row r="24" spans="1:7" ht="36.75" customHeight="1">
      <c r="A24" s="67" t="s">
        <v>15</v>
      </c>
      <c r="B24" s="114" t="s">
        <v>105</v>
      </c>
      <c r="C24" s="79" t="s">
        <v>138</v>
      </c>
      <c r="D24" s="91">
        <f>E24+G24</f>
        <v>55.7</v>
      </c>
      <c r="E24" s="137">
        <f>E25+E27+E28+E29+E30+E31+E33+E26+E32+E34</f>
        <v>55.7</v>
      </c>
      <c r="F24" s="137">
        <f>F25+F27+F28+F29+F30+F31+F33+F26+F32+F34</f>
        <v>26</v>
      </c>
      <c r="G24" s="137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100">
        <f t="shared" si="0"/>
        <v>45</v>
      </c>
      <c r="E25" s="8">
        <v>45</v>
      </c>
      <c r="F25" s="8">
        <v>23</v>
      </c>
      <c r="G25" s="8"/>
    </row>
    <row r="26" spans="1:7" ht="12.75">
      <c r="A26" s="17" t="s">
        <v>430</v>
      </c>
      <c r="B26" s="88" t="s">
        <v>237</v>
      </c>
      <c r="C26" s="70"/>
      <c r="D26" s="100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431</v>
      </c>
      <c r="B27" s="88" t="s">
        <v>69</v>
      </c>
      <c r="C27" s="71"/>
      <c r="D27" s="100">
        <f t="shared" si="0"/>
        <v>0</v>
      </c>
      <c r="E27" s="8"/>
      <c r="F27" s="8"/>
      <c r="G27" s="8"/>
    </row>
    <row r="28" spans="1:7" ht="12.75">
      <c r="A28" s="17" t="s">
        <v>157</v>
      </c>
      <c r="B28" s="88" t="s">
        <v>166</v>
      </c>
      <c r="C28" s="71"/>
      <c r="D28" s="100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100">
        <f t="shared" si="0"/>
        <v>0</v>
      </c>
      <c r="E29" s="8"/>
      <c r="F29" s="98"/>
      <c r="G29" s="98"/>
    </row>
    <row r="30" spans="1:7" ht="12.75">
      <c r="A30" s="17" t="s">
        <v>159</v>
      </c>
      <c r="B30" s="5" t="s">
        <v>74</v>
      </c>
      <c r="C30" s="70"/>
      <c r="D30" s="100">
        <f t="shared" si="0"/>
        <v>0</v>
      </c>
      <c r="E30" s="8"/>
      <c r="F30" s="98"/>
      <c r="G30" s="98"/>
    </row>
    <row r="31" spans="1:7" ht="12.75">
      <c r="A31" s="17" t="s">
        <v>248</v>
      </c>
      <c r="B31" s="88" t="s">
        <v>4</v>
      </c>
      <c r="C31" s="71"/>
      <c r="D31" s="100">
        <f t="shared" si="0"/>
        <v>0</v>
      </c>
      <c r="E31" s="99"/>
      <c r="F31" s="99"/>
      <c r="G31" s="98"/>
    </row>
    <row r="32" spans="1:7" ht="12.75">
      <c r="A32" s="72" t="s">
        <v>372</v>
      </c>
      <c r="B32" s="116" t="s">
        <v>90</v>
      </c>
      <c r="C32" s="71"/>
      <c r="D32" s="100">
        <f t="shared" si="0"/>
        <v>0</v>
      </c>
      <c r="E32" s="99"/>
      <c r="F32" s="99"/>
      <c r="G32" s="98"/>
    </row>
    <row r="33" spans="1:7" ht="25.5">
      <c r="A33" s="72" t="s">
        <v>431</v>
      </c>
      <c r="B33" s="133" t="s">
        <v>106</v>
      </c>
      <c r="C33" s="71"/>
      <c r="D33" s="100">
        <f t="shared" si="0"/>
        <v>0</v>
      </c>
      <c r="E33" s="8"/>
      <c r="F33" s="8"/>
      <c r="G33" s="8"/>
    </row>
    <row r="34" spans="1:7" ht="25.5">
      <c r="A34" s="72" t="s">
        <v>379</v>
      </c>
      <c r="B34" s="117" t="s">
        <v>378</v>
      </c>
      <c r="C34" s="71"/>
      <c r="D34" s="100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167">
        <f>D36+D38+D37+D39</f>
        <v>27.447</v>
      </c>
      <c r="E35" s="167">
        <f>E36+E38+E37+E39</f>
        <v>27.447</v>
      </c>
      <c r="F35" s="22">
        <f>F36+F38+F37+F39</f>
        <v>0</v>
      </c>
      <c r="G35" s="22">
        <f>G36+G38+G37+G39</f>
        <v>0</v>
      </c>
    </row>
    <row r="36" spans="1:7" ht="12.75">
      <c r="A36" s="12" t="s">
        <v>162</v>
      </c>
      <c r="B36" s="34" t="s">
        <v>3</v>
      </c>
      <c r="C36" s="73"/>
      <c r="D36" s="100">
        <f>E36+G36</f>
        <v>0</v>
      </c>
      <c r="E36" s="8"/>
      <c r="F36" s="8"/>
      <c r="G36" s="98"/>
    </row>
    <row r="37" spans="1:7" ht="12.75">
      <c r="A37" s="12" t="s">
        <v>163</v>
      </c>
      <c r="B37" s="34" t="s">
        <v>147</v>
      </c>
      <c r="C37" s="74"/>
      <c r="D37" s="100">
        <f>E37+G37</f>
        <v>0</v>
      </c>
      <c r="E37" s="8"/>
      <c r="F37" s="8"/>
      <c r="G37" s="8"/>
    </row>
    <row r="38" spans="1:7" ht="12.75">
      <c r="A38" s="12" t="s">
        <v>164</v>
      </c>
      <c r="B38" s="81" t="s">
        <v>76</v>
      </c>
      <c r="C38" s="74"/>
      <c r="D38" s="232">
        <f>E38+G38</f>
        <v>27.447</v>
      </c>
      <c r="E38" s="164">
        <v>27.447</v>
      </c>
      <c r="F38" s="8"/>
      <c r="G38" s="8"/>
    </row>
    <row r="39" spans="1:7" ht="12.75">
      <c r="A39" s="12" t="s">
        <v>152</v>
      </c>
      <c r="B39" s="81" t="s">
        <v>368</v>
      </c>
      <c r="C39" s="75"/>
      <c r="D39" s="100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171">
        <f>D41+D42+D43</f>
        <v>21.147</v>
      </c>
      <c r="E40" s="171">
        <f>E41+E42+E43</f>
        <v>0</v>
      </c>
      <c r="F40" s="91">
        <f>F41+F42+F43</f>
        <v>0</v>
      </c>
      <c r="G40" s="91">
        <f>G41+G42+G43</f>
        <v>21.147</v>
      </c>
    </row>
    <row r="41" spans="1:7" ht="12.75">
      <c r="A41" s="12" t="s">
        <v>152</v>
      </c>
      <c r="B41" s="81" t="s">
        <v>70</v>
      </c>
      <c r="C41" s="73"/>
      <c r="D41" s="100">
        <f>E41+G41</f>
        <v>0</v>
      </c>
      <c r="E41" s="8"/>
      <c r="F41" s="8"/>
      <c r="G41" s="8"/>
    </row>
    <row r="42" spans="1:7" ht="12.75">
      <c r="A42" s="12" t="s">
        <v>152</v>
      </c>
      <c r="B42" s="81" t="s">
        <v>77</v>
      </c>
      <c r="C42" s="75"/>
      <c r="D42" s="100">
        <f>E42+G42</f>
        <v>0</v>
      </c>
      <c r="E42" s="8"/>
      <c r="F42" s="8"/>
      <c r="G42" s="8"/>
    </row>
    <row r="43" spans="1:7" ht="12.75">
      <c r="A43" s="12"/>
      <c r="B43" s="81" t="s">
        <v>424</v>
      </c>
      <c r="C43" s="75"/>
      <c r="D43" s="232">
        <f>E43+G43</f>
        <v>21.147</v>
      </c>
      <c r="E43" s="164"/>
      <c r="F43" s="8"/>
      <c r="G43" s="164">
        <v>21.147</v>
      </c>
    </row>
    <row r="44" spans="1:7" ht="12.75">
      <c r="A44" s="12" t="s">
        <v>572</v>
      </c>
      <c r="B44" s="81" t="s">
        <v>425</v>
      </c>
      <c r="C44" s="75"/>
      <c r="D44" s="232">
        <f>E44+G44</f>
        <v>21.147</v>
      </c>
      <c r="E44" s="164"/>
      <c r="F44" s="8"/>
      <c r="G44" s="164">
        <v>21.147</v>
      </c>
    </row>
    <row r="45" spans="1:7" ht="12.75">
      <c r="A45" s="12" t="s">
        <v>416</v>
      </c>
      <c r="B45" s="81" t="s">
        <v>417</v>
      </c>
      <c r="C45" s="75"/>
      <c r="D45" s="100">
        <f>E45+G45</f>
        <v>0</v>
      </c>
      <c r="E45" s="100"/>
      <c r="F45" s="100"/>
      <c r="G45" s="100"/>
    </row>
    <row r="46" spans="1:7" ht="25.5">
      <c r="A46" s="11" t="s">
        <v>71</v>
      </c>
      <c r="B46" s="96" t="s">
        <v>184</v>
      </c>
      <c r="C46" s="75" t="s">
        <v>140</v>
      </c>
      <c r="D46" s="91">
        <f>D47</f>
        <v>0</v>
      </c>
      <c r="E46" s="91">
        <f>E47</f>
        <v>0</v>
      </c>
      <c r="F46" s="91">
        <f>F47</f>
        <v>0</v>
      </c>
      <c r="G46" s="91">
        <f>G47</f>
        <v>0</v>
      </c>
    </row>
    <row r="47" spans="1:7" ht="12.75">
      <c r="A47" s="12" t="s">
        <v>152</v>
      </c>
      <c r="B47" s="81" t="s">
        <v>70</v>
      </c>
      <c r="C47" s="75"/>
      <c r="D47" s="100">
        <f>E47+G47</f>
        <v>0</v>
      </c>
      <c r="E47" s="8"/>
      <c r="F47" s="8"/>
      <c r="G47" s="8"/>
    </row>
    <row r="48" spans="1:7" ht="12.75">
      <c r="A48" s="11" t="s">
        <v>132</v>
      </c>
      <c r="B48" s="119" t="s">
        <v>130</v>
      </c>
      <c r="C48" s="7" t="s">
        <v>135</v>
      </c>
      <c r="D48" s="171">
        <f>E48+G48</f>
        <v>18.777</v>
      </c>
      <c r="E48" s="168">
        <f>E49</f>
        <v>18.777</v>
      </c>
      <c r="F48" s="98">
        <f>F49</f>
        <v>1.1</v>
      </c>
      <c r="G48" s="98">
        <f>G49</f>
        <v>0</v>
      </c>
    </row>
    <row r="49" spans="1:7" ht="12.75">
      <c r="A49" s="12" t="s">
        <v>374</v>
      </c>
      <c r="B49" s="2" t="s">
        <v>131</v>
      </c>
      <c r="C49" s="73"/>
      <c r="D49" s="164">
        <f>E49+G49</f>
        <v>18.777</v>
      </c>
      <c r="E49" s="164">
        <v>18.777</v>
      </c>
      <c r="F49" s="8">
        <v>1.1</v>
      </c>
      <c r="G49" s="76"/>
    </row>
    <row r="50" spans="1:7" ht="25.5">
      <c r="A50" s="11" t="s">
        <v>143</v>
      </c>
      <c r="B50" s="96" t="s">
        <v>148</v>
      </c>
      <c r="C50" s="7" t="s">
        <v>34</v>
      </c>
      <c r="D50" s="175">
        <f>D51+D52</f>
        <v>3.15</v>
      </c>
      <c r="E50" s="175">
        <f>E51+E52</f>
        <v>3.15</v>
      </c>
      <c r="F50" s="98">
        <f>F51+F52</f>
        <v>0</v>
      </c>
      <c r="G50" s="98">
        <f>G51+G52</f>
        <v>0</v>
      </c>
    </row>
    <row r="51" spans="1:7" ht="12.75">
      <c r="A51" s="12" t="s">
        <v>375</v>
      </c>
      <c r="B51" s="2" t="s">
        <v>111</v>
      </c>
      <c r="C51" s="75"/>
      <c r="D51" s="205">
        <f>E51</f>
        <v>3.15</v>
      </c>
      <c r="E51" s="205">
        <v>3.15</v>
      </c>
      <c r="F51" s="8"/>
      <c r="G51" s="8"/>
    </row>
    <row r="52" spans="1:7" ht="16.5" customHeight="1">
      <c r="A52" s="12" t="s">
        <v>375</v>
      </c>
      <c r="B52" s="120" t="s">
        <v>451</v>
      </c>
      <c r="C52" s="75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98">
        <f>D54+D55</f>
        <v>0</v>
      </c>
      <c r="E53" s="98">
        <f>E54+E55</f>
        <v>0</v>
      </c>
      <c r="F53" s="98">
        <f>F54+F55</f>
        <v>0</v>
      </c>
      <c r="G53" s="98">
        <f>G54+G55</f>
        <v>0</v>
      </c>
    </row>
    <row r="54" spans="1:7" ht="12.75">
      <c r="A54" s="12" t="s">
        <v>376</v>
      </c>
      <c r="B54" s="121" t="s">
        <v>72</v>
      </c>
      <c r="C54" s="19"/>
      <c r="D54" s="100">
        <f>E54+G54</f>
        <v>0</v>
      </c>
      <c r="E54" s="8"/>
      <c r="F54" s="8"/>
      <c r="G54" s="8"/>
    </row>
    <row r="55" spans="1:7" ht="12.75">
      <c r="A55" s="12" t="s">
        <v>160</v>
      </c>
      <c r="B55" s="121" t="s">
        <v>73</v>
      </c>
      <c r="C55" s="19"/>
      <c r="D55" s="100">
        <f>E55+G55</f>
        <v>0</v>
      </c>
      <c r="E55" s="8"/>
      <c r="F55" s="8"/>
      <c r="G55" s="8"/>
    </row>
    <row r="56" spans="1:7" ht="12.75">
      <c r="A56" s="11" t="s">
        <v>18</v>
      </c>
      <c r="B56" s="122" t="s">
        <v>221</v>
      </c>
      <c r="C56" s="7"/>
      <c r="D56" s="98">
        <f>D57</f>
        <v>1.9</v>
      </c>
      <c r="E56" s="98">
        <f>E57</f>
        <v>1.9</v>
      </c>
      <c r="F56" s="98">
        <f>F57</f>
        <v>1.5</v>
      </c>
      <c r="G56" s="98">
        <f>G57</f>
        <v>0</v>
      </c>
    </row>
    <row r="57" spans="1:7" ht="38.25">
      <c r="A57" s="11" t="s">
        <v>19</v>
      </c>
      <c r="B57" s="123" t="s">
        <v>105</v>
      </c>
      <c r="C57" s="73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6" t="s">
        <v>80</v>
      </c>
      <c r="C58" s="14"/>
      <c r="D58" s="30">
        <f t="shared" si="1"/>
        <v>19.4</v>
      </c>
      <c r="E58" s="98">
        <f>E59</f>
        <v>19.4</v>
      </c>
      <c r="F58" s="98">
        <f>F59</f>
        <v>2.7</v>
      </c>
      <c r="G58" s="98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38">
        <f t="shared" si="1"/>
        <v>0</v>
      </c>
      <c r="E60" s="8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35" t="s">
        <v>226</v>
      </c>
      <c r="C61" s="94"/>
      <c r="D61" s="138">
        <f t="shared" si="1"/>
        <v>0.1</v>
      </c>
      <c r="E61" s="8">
        <v>0.1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38">
        <f t="shared" si="1"/>
        <v>0</v>
      </c>
      <c r="E62" s="8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100">
        <f t="shared" si="1"/>
        <v>0</v>
      </c>
      <c r="E64" s="139"/>
      <c r="F64" s="139"/>
      <c r="G64" s="139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83"/>
      <c r="D65" s="100">
        <f t="shared" si="1"/>
        <v>0</v>
      </c>
      <c r="E65" s="8"/>
      <c r="F65" s="8"/>
      <c r="G65" s="8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83"/>
      <c r="D66" s="100">
        <f t="shared" si="1"/>
        <v>0</v>
      </c>
      <c r="E66" s="8"/>
      <c r="F66" s="98"/>
      <c r="G66" s="8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100">
        <f>E67+G67</f>
        <v>0</v>
      </c>
      <c r="E67" s="8"/>
      <c r="F67" s="8"/>
      <c r="G67" s="8"/>
    </row>
    <row r="68" spans="1:7" ht="12.75">
      <c r="A68" s="12" t="s">
        <v>219</v>
      </c>
      <c r="B68" s="128" t="s">
        <v>85</v>
      </c>
      <c r="C68" s="83"/>
      <c r="D68" s="100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61" t="s">
        <v>458</v>
      </c>
      <c r="C69" s="83"/>
      <c r="D69" s="100">
        <f>E69+G69</f>
        <v>0</v>
      </c>
      <c r="E69" s="8"/>
      <c r="F69" s="8"/>
      <c r="G69" s="8"/>
    </row>
    <row r="70" spans="1:7" ht="12.75">
      <c r="A70" s="17" t="s">
        <v>215</v>
      </c>
      <c r="B70" s="106" t="s">
        <v>406</v>
      </c>
      <c r="C70" s="83"/>
      <c r="D70" s="100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6" t="s">
        <v>404</v>
      </c>
      <c r="C71" s="83"/>
      <c r="D71" s="100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100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32">
        <f t="shared" si="1"/>
        <v>1.668</v>
      </c>
      <c r="E73" s="164">
        <v>1.668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32">
        <f t="shared" si="1"/>
        <v>0.178</v>
      </c>
      <c r="E74" s="164">
        <v>0.178</v>
      </c>
      <c r="F74" s="8"/>
      <c r="G74" s="8"/>
      <c r="H74" s="105"/>
    </row>
    <row r="75" spans="1:8" ht="12.75">
      <c r="A75" s="17" t="s">
        <v>215</v>
      </c>
      <c r="B75" s="106" t="s">
        <v>405</v>
      </c>
      <c r="C75" s="83"/>
      <c r="D75" s="21">
        <f t="shared" si="1"/>
        <v>0</v>
      </c>
      <c r="E75" s="8"/>
      <c r="F75" s="8"/>
      <c r="G75" s="8"/>
      <c r="H75" s="105"/>
    </row>
    <row r="76" spans="1:8" ht="12.75">
      <c r="A76" s="17" t="s">
        <v>216</v>
      </c>
      <c r="B76" s="106" t="s">
        <v>82</v>
      </c>
      <c r="C76" s="83"/>
      <c r="D76" s="100">
        <f t="shared" si="1"/>
        <v>0</v>
      </c>
      <c r="E76" s="8"/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100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32">
        <f t="shared" si="1"/>
        <v>10.654</v>
      </c>
      <c r="E78" s="164">
        <v>10.654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100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6" t="s">
        <v>88</v>
      </c>
      <c r="C80" s="83"/>
      <c r="D80" s="100">
        <f t="shared" si="1"/>
        <v>0</v>
      </c>
      <c r="E80" s="8"/>
      <c r="F80" s="8"/>
      <c r="G80" s="8"/>
      <c r="H80" s="2"/>
    </row>
    <row r="81" spans="1:8" ht="12.75">
      <c r="A81" s="17" t="s">
        <v>534</v>
      </c>
      <c r="B81" s="106" t="s">
        <v>533</v>
      </c>
      <c r="C81" s="85"/>
      <c r="D81" s="100">
        <f t="shared" si="1"/>
        <v>0</v>
      </c>
      <c r="E81" s="8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98"/>
      <c r="E82" s="98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8">
        <f>E83+G83</f>
        <v>16.945</v>
      </c>
      <c r="E83" s="168">
        <f>E84</f>
        <v>16.945</v>
      </c>
      <c r="F83" s="175">
        <f>F84</f>
        <v>12.6</v>
      </c>
      <c r="G83" s="98">
        <f>G84</f>
        <v>0</v>
      </c>
    </row>
    <row r="84" spans="1:7" ht="12.75">
      <c r="A84" s="12" t="s">
        <v>365</v>
      </c>
      <c r="B84" s="83" t="s">
        <v>311</v>
      </c>
      <c r="C84" s="88"/>
      <c r="D84" s="232">
        <f>E84+G84</f>
        <v>16.945</v>
      </c>
      <c r="E84" s="164">
        <v>16.945</v>
      </c>
      <c r="F84" s="205">
        <v>12.6</v>
      </c>
      <c r="G84" s="8"/>
    </row>
    <row r="85" spans="1:7" ht="25.5">
      <c r="A85" s="11" t="s">
        <v>25</v>
      </c>
      <c r="B85" s="96" t="s">
        <v>250</v>
      </c>
      <c r="C85" s="6"/>
      <c r="D85" s="98"/>
      <c r="E85" s="98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98">
        <f>E86+G86</f>
        <v>0</v>
      </c>
      <c r="E86" s="98">
        <f>E87</f>
        <v>0</v>
      </c>
      <c r="F86" s="98">
        <f>F87</f>
        <v>0</v>
      </c>
      <c r="G86" s="98">
        <f>G87</f>
        <v>0</v>
      </c>
    </row>
    <row r="87" spans="1:7" ht="12.75">
      <c r="A87" s="12" t="s">
        <v>366</v>
      </c>
      <c r="B87" s="83" t="s">
        <v>311</v>
      </c>
      <c r="C87" s="88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501</v>
      </c>
      <c r="C88" s="6"/>
      <c r="D88" s="98"/>
      <c r="E88" s="98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98">
        <f>E89+G89</f>
        <v>23.2</v>
      </c>
      <c r="E89" s="98">
        <f>E90</f>
        <v>23.2</v>
      </c>
      <c r="F89" s="98">
        <f>F90</f>
        <v>10</v>
      </c>
      <c r="G89" s="98">
        <f>G90</f>
        <v>0</v>
      </c>
    </row>
    <row r="90" spans="1:7" ht="12.75">
      <c r="A90" s="12" t="s">
        <v>248</v>
      </c>
      <c r="B90" s="88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552</v>
      </c>
      <c r="C91" s="6"/>
      <c r="D91" s="98"/>
      <c r="E91" s="98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98">
        <f>E92+G92</f>
        <v>21.9</v>
      </c>
      <c r="E92" s="98">
        <f>E93</f>
        <v>21.9</v>
      </c>
      <c r="F92" s="98">
        <f>F93</f>
        <v>14</v>
      </c>
      <c r="G92" s="98">
        <f>G93</f>
        <v>0</v>
      </c>
    </row>
    <row r="93" spans="1:7" ht="12.75">
      <c r="A93" s="12" t="s">
        <v>248</v>
      </c>
      <c r="B93" s="83" t="s">
        <v>311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19" t="s">
        <v>5</v>
      </c>
      <c r="C94" s="6"/>
      <c r="D94" s="98"/>
      <c r="E94" s="98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98">
        <f>E95+G95</f>
        <v>5.9</v>
      </c>
      <c r="E95" s="98">
        <f>E96</f>
        <v>5.9</v>
      </c>
      <c r="F95" s="98">
        <f>F96</f>
        <v>4.5</v>
      </c>
      <c r="G95" s="98">
        <f>G96</f>
        <v>0</v>
      </c>
    </row>
    <row r="96" spans="1:7" ht="12.75">
      <c r="A96" s="12" t="s">
        <v>367</v>
      </c>
      <c r="B96" s="83" t="s">
        <v>311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19" t="s">
        <v>453</v>
      </c>
      <c r="C97" s="6"/>
      <c r="D97" s="98"/>
      <c r="E97" s="98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98">
        <f>E98+G98</f>
        <v>50.99999999999999</v>
      </c>
      <c r="E98" s="98">
        <f>E99</f>
        <v>50.99999999999999</v>
      </c>
      <c r="F98" s="98">
        <f>F99</f>
        <v>28.5</v>
      </c>
      <c r="G98" s="98">
        <f>G99</f>
        <v>0</v>
      </c>
    </row>
    <row r="99" spans="1:7" ht="12.75">
      <c r="A99" s="12"/>
      <c r="B99" s="83" t="s">
        <v>311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89"/>
      <c r="D100" s="98">
        <f>E100+G100</f>
        <v>6.1</v>
      </c>
      <c r="E100" s="98">
        <f aca="true" t="shared" si="2" ref="E100:G101">E101</f>
        <v>6.1</v>
      </c>
      <c r="F100" s="98">
        <f t="shared" si="2"/>
        <v>4.5</v>
      </c>
      <c r="G100" s="98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98">
        <f>D102</f>
        <v>6.1</v>
      </c>
      <c r="E101" s="98">
        <f t="shared" si="2"/>
        <v>6.1</v>
      </c>
      <c r="F101" s="98">
        <f t="shared" si="2"/>
        <v>4.5</v>
      </c>
      <c r="G101" s="98">
        <f t="shared" si="2"/>
        <v>0</v>
      </c>
    </row>
    <row r="102" spans="1:7" ht="12.75">
      <c r="A102" s="12" t="s">
        <v>369</v>
      </c>
      <c r="B102" s="83" t="s">
        <v>311</v>
      </c>
      <c r="C102" s="89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89"/>
      <c r="D103" s="98"/>
      <c r="E103" s="98"/>
      <c r="F103" s="98"/>
      <c r="G103" s="98"/>
    </row>
    <row r="104" spans="1:7" ht="12.75">
      <c r="A104" s="12" t="s">
        <v>39</v>
      </c>
      <c r="B104" s="329" t="s">
        <v>102</v>
      </c>
      <c r="C104" s="89" t="s">
        <v>134</v>
      </c>
      <c r="D104" s="98">
        <f>D105</f>
        <v>11.7</v>
      </c>
      <c r="E104" s="98">
        <f>E105</f>
        <v>11.7</v>
      </c>
      <c r="F104" s="98">
        <f>F105</f>
        <v>8.7</v>
      </c>
      <c r="G104" s="98">
        <f>G105</f>
        <v>0</v>
      </c>
    </row>
    <row r="105" spans="1:7" ht="12.75">
      <c r="A105" s="12" t="s">
        <v>370</v>
      </c>
      <c r="B105" s="83" t="s">
        <v>311</v>
      </c>
      <c r="C105" s="90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6" t="s">
        <v>357</v>
      </c>
      <c r="C106" s="89"/>
      <c r="D106" s="98"/>
      <c r="E106" s="98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98">
        <f>D108</f>
        <v>8.9</v>
      </c>
      <c r="E107" s="98">
        <f>E108</f>
        <v>8.9</v>
      </c>
      <c r="F107" s="98">
        <f>F108</f>
        <v>6.3</v>
      </c>
      <c r="G107" s="98">
        <f>G108</f>
        <v>0</v>
      </c>
    </row>
    <row r="108" spans="1:7" ht="12.75">
      <c r="A108" s="12" t="s">
        <v>371</v>
      </c>
      <c r="B108" s="83" t="s">
        <v>311</v>
      </c>
      <c r="C108" s="90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8">
        <f>D110+D113+D119</f>
        <v>0</v>
      </c>
      <c r="E109" s="98">
        <f>E110+E113+E119</f>
        <v>0</v>
      </c>
      <c r="F109" s="98">
        <f>F110+F113+F119</f>
        <v>0</v>
      </c>
      <c r="G109" s="98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8">
        <f>D111+D112</f>
        <v>0</v>
      </c>
      <c r="E110" s="98">
        <f>E111+E112</f>
        <v>0</v>
      </c>
      <c r="F110" s="98">
        <f>F111+F112</f>
        <v>0</v>
      </c>
      <c r="G110" s="98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98">
        <f>D114+D115+D116</f>
        <v>0</v>
      </c>
      <c r="E113" s="98">
        <f>E114+E115+E116</f>
        <v>0</v>
      </c>
      <c r="F113" s="98">
        <f>F114+F115+F116</f>
        <v>0</v>
      </c>
      <c r="G113" s="98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372</v>
      </c>
      <c r="B115" s="85" t="s">
        <v>90</v>
      </c>
      <c r="C115" s="83"/>
      <c r="D115" s="8">
        <f t="shared" si="3"/>
        <v>0</v>
      </c>
      <c r="E115" s="8"/>
      <c r="F115" s="8"/>
      <c r="G115" s="8"/>
    </row>
    <row r="116" spans="1:7" ht="12.75">
      <c r="A116" s="12" t="s">
        <v>372</v>
      </c>
      <c r="B116" s="83" t="s">
        <v>429</v>
      </c>
      <c r="C116" s="71"/>
      <c r="D116" s="8">
        <f t="shared" si="3"/>
        <v>0</v>
      </c>
      <c r="E116" s="8"/>
      <c r="F116" s="8"/>
      <c r="G116" s="8"/>
    </row>
    <row r="117" spans="1:7" ht="26.25">
      <c r="A117" s="11" t="s">
        <v>356</v>
      </c>
      <c r="B117" s="172" t="s">
        <v>184</v>
      </c>
      <c r="C117" s="158" t="s">
        <v>140</v>
      </c>
      <c r="D117" s="159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455</v>
      </c>
      <c r="B118" s="106" t="s">
        <v>456</v>
      </c>
      <c r="C118" s="157"/>
      <c r="D118" s="45">
        <f t="shared" si="3"/>
        <v>0</v>
      </c>
      <c r="E118" s="9"/>
      <c r="F118" s="8"/>
      <c r="G118" s="8"/>
    </row>
    <row r="119" spans="1:7" ht="12.75">
      <c r="A119" s="11" t="s">
        <v>441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8">
        <f>D122+D125+D131+D129</f>
        <v>0</v>
      </c>
      <c r="E121" s="98">
        <f>E122+E125+E131+E129</f>
        <v>0</v>
      </c>
      <c r="F121" s="98">
        <f>F122+F125+F131+F129</f>
        <v>0</v>
      </c>
      <c r="G121" s="98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8">
        <f>D123+D124</f>
        <v>0</v>
      </c>
      <c r="E122" s="98">
        <f>E123+E124</f>
        <v>0</v>
      </c>
      <c r="F122" s="98">
        <f>F123+F124</f>
        <v>0</v>
      </c>
      <c r="G122" s="98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98">
        <f>D126+D127+D128</f>
        <v>0</v>
      </c>
      <c r="E125" s="98">
        <f>E126+E127+E128</f>
        <v>0</v>
      </c>
      <c r="F125" s="98">
        <f>F126+F127+F128</f>
        <v>0</v>
      </c>
      <c r="G125" s="98">
        <f>G126+G127+G128</f>
        <v>0</v>
      </c>
    </row>
    <row r="126" spans="1:7" ht="12.75">
      <c r="A126" s="12" t="s">
        <v>252</v>
      </c>
      <c r="B126" s="115" t="s">
        <v>89</v>
      </c>
      <c r="C126" s="83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372</v>
      </c>
      <c r="B127" s="85" t="s">
        <v>90</v>
      </c>
      <c r="C127" s="83"/>
      <c r="D127" s="8">
        <f t="shared" si="4"/>
        <v>0</v>
      </c>
      <c r="E127" s="8"/>
      <c r="F127" s="8"/>
      <c r="G127" s="8"/>
    </row>
    <row r="128" spans="1:7" ht="12.75">
      <c r="A128" s="12" t="s">
        <v>372</v>
      </c>
      <c r="B128" s="88" t="s">
        <v>429</v>
      </c>
      <c r="C128" s="71"/>
      <c r="D128" s="8">
        <f t="shared" si="4"/>
        <v>0</v>
      </c>
      <c r="E128" s="8"/>
      <c r="F128" s="8"/>
      <c r="G128" s="8"/>
    </row>
    <row r="129" spans="1:7" ht="26.25">
      <c r="A129" s="15" t="s">
        <v>308</v>
      </c>
      <c r="B129" s="172" t="s">
        <v>184</v>
      </c>
      <c r="C129" s="158" t="s">
        <v>140</v>
      </c>
      <c r="D129" s="159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7"/>
      <c r="D130" s="45">
        <f t="shared" si="4"/>
        <v>0</v>
      </c>
      <c r="E130" s="9"/>
      <c r="F130" s="8"/>
      <c r="G130" s="8"/>
    </row>
    <row r="131" spans="1:7" ht="12.75">
      <c r="A131" s="15" t="s">
        <v>320</v>
      </c>
      <c r="B131" s="6" t="s">
        <v>75</v>
      </c>
      <c r="C131" s="6" t="s">
        <v>135</v>
      </c>
      <c r="D131" s="98">
        <f t="shared" si="4"/>
        <v>0</v>
      </c>
      <c r="E131" s="98">
        <f>E132</f>
        <v>0</v>
      </c>
      <c r="F131" s="98">
        <f>F132</f>
        <v>0</v>
      </c>
      <c r="G131" s="98">
        <f>G132</f>
        <v>0</v>
      </c>
    </row>
    <row r="132" spans="1:7" ht="12.75">
      <c r="A132" s="12" t="s">
        <v>374</v>
      </c>
      <c r="B132" s="81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8">
        <f>E133+G133</f>
        <v>0</v>
      </c>
      <c r="E133" s="98">
        <f>E134+E143+E141+E139</f>
        <v>0</v>
      </c>
      <c r="F133" s="98">
        <f>F134+F143+F141+F139</f>
        <v>0</v>
      </c>
      <c r="G133" s="98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5" t="s">
        <v>89</v>
      </c>
      <c r="C135" s="71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372</v>
      </c>
      <c r="B136" s="83" t="s">
        <v>90</v>
      </c>
      <c r="C136" s="71"/>
      <c r="D136" s="8">
        <f>E136+G136</f>
        <v>0</v>
      </c>
      <c r="E136" s="8"/>
      <c r="F136" s="8"/>
      <c r="G136" s="8"/>
    </row>
    <row r="137" spans="1:7" ht="12.75">
      <c r="A137" s="12" t="s">
        <v>372</v>
      </c>
      <c r="B137" s="83" t="s">
        <v>429</v>
      </c>
      <c r="C137" s="71"/>
      <c r="D137" s="8">
        <f t="shared" si="5"/>
        <v>0</v>
      </c>
      <c r="E137" s="8"/>
      <c r="F137" s="8"/>
      <c r="G137" s="8"/>
    </row>
    <row r="138" spans="1:7" ht="12.75" customHeight="1">
      <c r="A138" s="136" t="s">
        <v>373</v>
      </c>
      <c r="B138" s="85" t="s">
        <v>92</v>
      </c>
      <c r="C138" s="71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72" t="s">
        <v>184</v>
      </c>
      <c r="C139" s="158" t="s">
        <v>140</v>
      </c>
      <c r="D139" s="159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455</v>
      </c>
      <c r="B140" s="88" t="s">
        <v>456</v>
      </c>
      <c r="C140" s="157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4" t="s">
        <v>427</v>
      </c>
      <c r="C141" s="135" t="s">
        <v>36</v>
      </c>
      <c r="D141" s="98">
        <f>E141+G141</f>
        <v>0</v>
      </c>
      <c r="E141" s="98">
        <f>E142</f>
        <v>0</v>
      </c>
      <c r="F141" s="98">
        <f>F142</f>
        <v>0</v>
      </c>
      <c r="G141" s="98">
        <f>G142</f>
        <v>0</v>
      </c>
    </row>
    <row r="142" spans="1:7" ht="12.75">
      <c r="A142" s="11" t="s">
        <v>376</v>
      </c>
      <c r="B142" s="6" t="s">
        <v>492</v>
      </c>
      <c r="C142" s="135"/>
      <c r="D142" s="98">
        <f>E142+G142</f>
        <v>0</v>
      </c>
      <c r="E142" s="98"/>
      <c r="F142" s="98"/>
      <c r="G142" s="98"/>
    </row>
    <row r="143" spans="1:7" ht="12.75">
      <c r="A143" s="15" t="s">
        <v>235</v>
      </c>
      <c r="B143" s="6" t="s">
        <v>75</v>
      </c>
      <c r="C143" s="6" t="s">
        <v>135</v>
      </c>
      <c r="D143" s="98">
        <f t="shared" si="5"/>
        <v>0</v>
      </c>
      <c r="E143" s="98">
        <f>E144</f>
        <v>0</v>
      </c>
      <c r="F143" s="98">
        <f>F144</f>
        <v>0</v>
      </c>
      <c r="G143" s="98">
        <f>G144</f>
        <v>0</v>
      </c>
    </row>
    <row r="144" spans="1:7" ht="12.75">
      <c r="A144" s="18" t="s">
        <v>374</v>
      </c>
      <c r="B144" s="81" t="s">
        <v>108</v>
      </c>
      <c r="C144" s="6"/>
      <c r="D144" s="98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8">
        <f>E145+G145</f>
        <v>0</v>
      </c>
      <c r="E145" s="98">
        <f>E149+E155+E146+E153</f>
        <v>0</v>
      </c>
      <c r="F145" s="98">
        <f>F149+F155+F146+F153</f>
        <v>0</v>
      </c>
      <c r="G145" s="9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8">
        <f>E147+E148</f>
        <v>0</v>
      </c>
      <c r="F146" s="98">
        <f>F147+F148</f>
        <v>0</v>
      </c>
      <c r="G146" s="98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8">
        <f>E147+G147</f>
        <v>0</v>
      </c>
      <c r="E147" s="100"/>
      <c r="F147" s="98"/>
      <c r="G147" s="98"/>
    </row>
    <row r="148" spans="1:7" ht="12.75">
      <c r="A148" s="12" t="s">
        <v>370</v>
      </c>
      <c r="B148" s="25" t="s">
        <v>118</v>
      </c>
      <c r="C148" s="93"/>
      <c r="D148" s="8">
        <f>E148+G148</f>
        <v>0</v>
      </c>
      <c r="E148" s="100"/>
      <c r="F148" s="98"/>
      <c r="G148" s="98"/>
    </row>
    <row r="149" spans="1:7" ht="38.25">
      <c r="A149" s="11" t="s">
        <v>53</v>
      </c>
      <c r="B149" s="114" t="s">
        <v>105</v>
      </c>
      <c r="C149" s="6" t="s">
        <v>138</v>
      </c>
      <c r="D149" s="98">
        <f>D150+D151+D152</f>
        <v>0</v>
      </c>
      <c r="E149" s="98">
        <f>E150+E151+E152</f>
        <v>0</v>
      </c>
      <c r="F149" s="98">
        <f>F150+F151+F152</f>
        <v>0</v>
      </c>
      <c r="G149" s="98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372</v>
      </c>
      <c r="B151" s="83" t="s">
        <v>90</v>
      </c>
      <c r="C151" s="71"/>
      <c r="D151" s="8">
        <f t="shared" si="6"/>
        <v>0</v>
      </c>
      <c r="E151" s="8"/>
      <c r="F151" s="8"/>
      <c r="G151" s="8"/>
    </row>
    <row r="152" spans="1:7" ht="15" customHeight="1">
      <c r="A152" s="12" t="s">
        <v>372</v>
      </c>
      <c r="B152" s="83" t="s">
        <v>429</v>
      </c>
      <c r="C152" s="71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72" t="s">
        <v>184</v>
      </c>
      <c r="C153" s="158" t="s">
        <v>140</v>
      </c>
      <c r="D153" s="159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455</v>
      </c>
      <c r="B154" s="106" t="s">
        <v>456</v>
      </c>
      <c r="C154" s="157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8">
        <f t="shared" si="6"/>
        <v>0</v>
      </c>
      <c r="E155" s="98">
        <f>E156</f>
        <v>0</v>
      </c>
      <c r="F155" s="98">
        <f>F156</f>
        <v>0</v>
      </c>
      <c r="G155" s="98">
        <f>G156</f>
        <v>0</v>
      </c>
    </row>
    <row r="156" spans="1:7" ht="12.75">
      <c r="A156" s="12" t="s">
        <v>374</v>
      </c>
      <c r="B156" s="81" t="s">
        <v>108</v>
      </c>
      <c r="C156" s="94"/>
      <c r="D156" s="99">
        <f t="shared" si="6"/>
        <v>0</v>
      </c>
      <c r="E156" s="99"/>
      <c r="F156" s="99"/>
      <c r="G156" s="99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8">
        <f>D159+D160+D161</f>
        <v>0</v>
      </c>
      <c r="E158" s="98">
        <f>E159+E160+E161</f>
        <v>0</v>
      </c>
      <c r="F158" s="98">
        <f>F159+F160+F161</f>
        <v>0</v>
      </c>
      <c r="G158" s="98">
        <f>G159+G160+G161</f>
        <v>0</v>
      </c>
    </row>
    <row r="159" spans="1:7" ht="12.75">
      <c r="A159" s="12" t="s">
        <v>371</v>
      </c>
      <c r="B159" s="124" t="s">
        <v>91</v>
      </c>
      <c r="C159" s="14"/>
      <c r="D159" s="100">
        <f>E159+G159</f>
        <v>0</v>
      </c>
      <c r="E159" s="8"/>
      <c r="F159" s="8"/>
      <c r="G159" s="8"/>
    </row>
    <row r="160" spans="1:7" ht="12.75">
      <c r="A160" s="12" t="s">
        <v>370</v>
      </c>
      <c r="B160" s="209" t="s">
        <v>145</v>
      </c>
      <c r="C160" s="94"/>
      <c r="D160" s="100">
        <f>E160+G160</f>
        <v>0</v>
      </c>
      <c r="E160" s="8"/>
      <c r="F160" s="8"/>
      <c r="G160" s="8"/>
    </row>
    <row r="161" spans="1:7" ht="12.75">
      <c r="A161" s="12" t="s">
        <v>157</v>
      </c>
      <c r="B161" s="208" t="s">
        <v>166</v>
      </c>
      <c r="C161" s="87"/>
      <c r="D161" s="100">
        <f>E161+G161</f>
        <v>0</v>
      </c>
      <c r="E161" s="8"/>
      <c r="F161" s="8"/>
      <c r="G161" s="8"/>
    </row>
    <row r="162" spans="1:7" ht="38.25">
      <c r="A162" s="11" t="s">
        <v>58</v>
      </c>
      <c r="B162" s="114" t="s">
        <v>105</v>
      </c>
      <c r="C162" s="87" t="s">
        <v>138</v>
      </c>
      <c r="D162" s="98">
        <f>D163+D164+D165</f>
        <v>0</v>
      </c>
      <c r="E162" s="98">
        <f>E163+E164+E165+E166</f>
        <v>0</v>
      </c>
      <c r="F162" s="98">
        <f>F163+F164+F165+F166</f>
        <v>0</v>
      </c>
      <c r="G162" s="98">
        <f>G163+G164+G165+G166</f>
        <v>0</v>
      </c>
    </row>
    <row r="163" spans="1:7" ht="12.75">
      <c r="A163" s="12" t="s">
        <v>252</v>
      </c>
      <c r="B163" s="124" t="s">
        <v>89</v>
      </c>
      <c r="C163" s="115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372</v>
      </c>
      <c r="B164" s="106" t="s">
        <v>90</v>
      </c>
      <c r="C164" s="83"/>
      <c r="D164" s="8">
        <f t="shared" si="7"/>
        <v>0</v>
      </c>
      <c r="E164" s="8"/>
      <c r="F164" s="8"/>
      <c r="G164" s="8"/>
    </row>
    <row r="165" spans="1:7" ht="12.75">
      <c r="A165" s="12" t="s">
        <v>372</v>
      </c>
      <c r="B165" s="106" t="s">
        <v>429</v>
      </c>
      <c r="C165" s="83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208" t="s">
        <v>166</v>
      </c>
      <c r="C166" s="85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72" t="s">
        <v>184</v>
      </c>
      <c r="C167" s="158" t="s">
        <v>140</v>
      </c>
      <c r="D167" s="159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455</v>
      </c>
      <c r="B168" s="106" t="s">
        <v>456</v>
      </c>
      <c r="C168" s="157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8">
        <f t="shared" si="7"/>
        <v>0</v>
      </c>
      <c r="E169" s="98">
        <f>E170</f>
        <v>0</v>
      </c>
      <c r="F169" s="98">
        <f>F170</f>
        <v>0</v>
      </c>
      <c r="G169" s="98">
        <f>G170</f>
        <v>0</v>
      </c>
    </row>
    <row r="170" spans="1:7" ht="12.75">
      <c r="A170" s="12" t="s">
        <v>374</v>
      </c>
      <c r="B170" s="81" t="s">
        <v>108</v>
      </c>
      <c r="C170" s="94"/>
      <c r="D170" s="99">
        <f t="shared" si="7"/>
        <v>0</v>
      </c>
      <c r="E170" s="99"/>
      <c r="F170" s="99"/>
      <c r="G170" s="99"/>
    </row>
    <row r="171" spans="1:7" ht="12.75">
      <c r="A171" s="86" t="s">
        <v>59</v>
      </c>
      <c r="B171" s="6" t="s">
        <v>452</v>
      </c>
      <c r="C171" s="88"/>
      <c r="D171" s="98">
        <f>D172+D175</f>
        <v>0</v>
      </c>
      <c r="E171" s="98">
        <f>E172+E175</f>
        <v>0</v>
      </c>
      <c r="F171" s="98">
        <f>F172+F175</f>
        <v>0</v>
      </c>
      <c r="G171" s="98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371</v>
      </c>
      <c r="B173" s="106" t="s">
        <v>91</v>
      </c>
      <c r="C173" s="115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370</v>
      </c>
      <c r="B174" s="106" t="s">
        <v>118</v>
      </c>
      <c r="C174" s="83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4" t="s">
        <v>105</v>
      </c>
      <c r="C175" s="14" t="s">
        <v>138</v>
      </c>
      <c r="D175" s="98">
        <f>D176+D177+D178+D179</f>
        <v>0</v>
      </c>
      <c r="E175" s="98">
        <f>E176+E177+E178+E179+E180</f>
        <v>0</v>
      </c>
      <c r="F175" s="98">
        <f>F176+F177+F178+F179+F180</f>
        <v>0</v>
      </c>
      <c r="G175" s="98">
        <f>G176+G177+G178+G179+G180</f>
        <v>0</v>
      </c>
    </row>
    <row r="176" spans="1:7" ht="12.75">
      <c r="A176" s="17" t="s">
        <v>252</v>
      </c>
      <c r="B176" s="115" t="s">
        <v>89</v>
      </c>
      <c r="C176" s="214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372</v>
      </c>
      <c r="B177" s="83" t="s">
        <v>90</v>
      </c>
      <c r="C177" s="215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372</v>
      </c>
      <c r="B178" s="83" t="s">
        <v>429</v>
      </c>
      <c r="C178" s="215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373</v>
      </c>
      <c r="B179" s="83" t="s">
        <v>92</v>
      </c>
      <c r="C179" s="80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210" t="s">
        <v>157</v>
      </c>
      <c r="B180" s="85" t="s">
        <v>166</v>
      </c>
      <c r="C180" s="80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73" t="s">
        <v>184</v>
      </c>
      <c r="C181" s="158" t="s">
        <v>140</v>
      </c>
      <c r="D181" s="159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6" t="s">
        <v>456</v>
      </c>
      <c r="C182" s="157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539</v>
      </c>
      <c r="B183" s="94" t="s">
        <v>75</v>
      </c>
      <c r="C183" s="75" t="s">
        <v>135</v>
      </c>
      <c r="D183" s="98">
        <f>E183+G183</f>
        <v>0</v>
      </c>
      <c r="E183" s="98">
        <f>E184</f>
        <v>0</v>
      </c>
      <c r="F183" s="98">
        <f>F184</f>
        <v>0</v>
      </c>
      <c r="G183" s="98">
        <f>G184</f>
        <v>0</v>
      </c>
    </row>
    <row r="184" spans="1:7" ht="12.75">
      <c r="A184" s="12" t="s">
        <v>376</v>
      </c>
      <c r="B184" s="88" t="s">
        <v>108</v>
      </c>
      <c r="C184" s="1"/>
      <c r="D184" s="8">
        <f t="shared" si="9"/>
        <v>0</v>
      </c>
      <c r="E184" s="98">
        <f>E120+E132+E144+E156+E170</f>
        <v>0</v>
      </c>
      <c r="F184" s="98">
        <f>F120+F132+F144+F156+F170</f>
        <v>0</v>
      </c>
      <c r="G184" s="98">
        <f>G120+G132+G144+G156+G170</f>
        <v>0</v>
      </c>
    </row>
    <row r="185" spans="1:7" ht="12.75">
      <c r="A185" s="11" t="s">
        <v>537</v>
      </c>
      <c r="B185" s="7" t="s">
        <v>149</v>
      </c>
      <c r="C185" s="75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376</v>
      </c>
      <c r="B186" s="83" t="s">
        <v>414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8">
        <f>D188</f>
        <v>0</v>
      </c>
      <c r="E187" s="98">
        <f>E188</f>
        <v>0</v>
      </c>
      <c r="F187" s="98">
        <f>F188</f>
        <v>0</v>
      </c>
      <c r="G187" s="98">
        <f>G188</f>
        <v>0</v>
      </c>
    </row>
    <row r="188" spans="1:7" ht="25.5">
      <c r="A188" s="12" t="s">
        <v>64</v>
      </c>
      <c r="B188" s="123" t="s">
        <v>103</v>
      </c>
      <c r="C188" s="75" t="s">
        <v>136</v>
      </c>
      <c r="D188" s="98">
        <f>E188+G188</f>
        <v>0</v>
      </c>
      <c r="E188" s="8"/>
      <c r="F188" s="8"/>
      <c r="G188" s="8"/>
    </row>
    <row r="189" spans="1:7" ht="12.75">
      <c r="A189" s="11" t="s">
        <v>65</v>
      </c>
      <c r="B189" s="147" t="s">
        <v>304</v>
      </c>
      <c r="C189" s="328"/>
      <c r="D189" s="91">
        <f>E189+G189</f>
        <v>0</v>
      </c>
      <c r="E189" s="98">
        <f>E190</f>
        <v>0</v>
      </c>
      <c r="F189" s="98">
        <f>F190</f>
        <v>0</v>
      </c>
      <c r="G189" s="98">
        <f>G190</f>
        <v>0</v>
      </c>
    </row>
    <row r="190" spans="1:7" ht="12.75">
      <c r="A190" s="12" t="s">
        <v>66</v>
      </c>
      <c r="B190" s="7" t="s">
        <v>149</v>
      </c>
      <c r="C190" s="328"/>
      <c r="D190" s="91">
        <f>E190+G190</f>
        <v>0</v>
      </c>
      <c r="E190" s="98">
        <f>E191+E192</f>
        <v>0</v>
      </c>
      <c r="F190" s="98">
        <f>F191+F192</f>
        <v>0</v>
      </c>
      <c r="G190" s="98">
        <f>G191+G192</f>
        <v>0</v>
      </c>
    </row>
    <row r="191" spans="1:7" ht="12.75">
      <c r="A191" s="12" t="s">
        <v>128</v>
      </c>
      <c r="B191" s="121" t="s">
        <v>72</v>
      </c>
      <c r="C191" s="328"/>
      <c r="D191" s="8">
        <f>E191+G191</f>
        <v>0</v>
      </c>
      <c r="E191" s="98"/>
      <c r="F191" s="98"/>
      <c r="G191" s="98"/>
    </row>
    <row r="192" spans="1:7" ht="12.75">
      <c r="A192" s="12" t="s">
        <v>538</v>
      </c>
      <c r="B192" s="121" t="s">
        <v>73</v>
      </c>
      <c r="C192" s="95"/>
      <c r="D192" s="8">
        <f>E192+G192</f>
        <v>0</v>
      </c>
      <c r="E192" s="8"/>
      <c r="F192" s="8"/>
      <c r="G192" s="98"/>
    </row>
    <row r="193" spans="1:7" ht="18.75" customHeight="1">
      <c r="A193" s="146" t="s">
        <v>67</v>
      </c>
      <c r="B193" s="329" t="s">
        <v>313</v>
      </c>
      <c r="C193" s="328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329" t="s">
        <v>134</v>
      </c>
      <c r="D194" s="8">
        <f>E194+G194</f>
        <v>0</v>
      </c>
      <c r="E194" s="8"/>
      <c r="F194" s="8"/>
      <c r="G194" s="98"/>
    </row>
    <row r="195" spans="1:7" ht="17.25" customHeight="1">
      <c r="A195" s="11" t="s">
        <v>267</v>
      </c>
      <c r="B195" s="147" t="s">
        <v>426</v>
      </c>
      <c r="C195" s="7"/>
      <c r="D195" s="98">
        <f>E195+G195</f>
        <v>0</v>
      </c>
      <c r="E195" s="98">
        <f>E196</f>
        <v>0</v>
      </c>
      <c r="F195" s="98">
        <f>F196</f>
        <v>0</v>
      </c>
      <c r="G195" s="98">
        <f>G196</f>
        <v>0</v>
      </c>
    </row>
    <row r="196" spans="1:7" ht="38.25">
      <c r="A196" s="11" t="s">
        <v>209</v>
      </c>
      <c r="B196" s="96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397</v>
      </c>
      <c r="B197" s="37" t="s">
        <v>129</v>
      </c>
      <c r="C197" s="7"/>
      <c r="D197" s="168">
        <f t="shared" si="10"/>
        <v>249.766</v>
      </c>
      <c r="E197" s="168">
        <f>E198+E199+E200+E201+E202+E203+E204+E205+E206</f>
        <v>228.619</v>
      </c>
      <c r="F197" s="98">
        <f>F198+F199+F200+F201+F202+F203+F204+F205+F206</f>
        <v>97.6</v>
      </c>
      <c r="G197" s="98">
        <f>G198+G199+G200+G201+G202+G203+G204+G205+G206</f>
        <v>21.147</v>
      </c>
    </row>
    <row r="198" spans="1:7" ht="15">
      <c r="A198" s="11" t="s">
        <v>314</v>
      </c>
      <c r="B198" s="129" t="s">
        <v>102</v>
      </c>
      <c r="C198" s="7" t="s">
        <v>134</v>
      </c>
      <c r="D198" s="168">
        <f t="shared" si="10"/>
        <v>102.24499999999999</v>
      </c>
      <c r="E198" s="168">
        <f>E14+E83+E86+E98+E101+E104+E107+E172+E194</f>
        <v>102.24499999999999</v>
      </c>
      <c r="F198" s="98">
        <f>F14+F83+F86+F98+F101+F104+F107+F172+F194</f>
        <v>66.3</v>
      </c>
      <c r="G198" s="98">
        <f>G14+G83+G86+G98+G101+G104+G107+G172+G194</f>
        <v>0</v>
      </c>
    </row>
    <row r="199" spans="1:7" ht="30">
      <c r="A199" s="11" t="s">
        <v>333</v>
      </c>
      <c r="B199" s="134" t="s">
        <v>103</v>
      </c>
      <c r="C199" s="7" t="s">
        <v>136</v>
      </c>
      <c r="D199" s="168">
        <f t="shared" si="10"/>
        <v>19.4</v>
      </c>
      <c r="E199" s="168">
        <f>E59+E188</f>
        <v>19.4</v>
      </c>
      <c r="F199" s="98">
        <f>F59+F188</f>
        <v>2.7</v>
      </c>
      <c r="G199" s="98">
        <f>G59+G188</f>
        <v>0</v>
      </c>
    </row>
    <row r="200" spans="1:7" ht="45">
      <c r="A200" s="11" t="s">
        <v>337</v>
      </c>
      <c r="B200" s="131" t="s">
        <v>105</v>
      </c>
      <c r="C200" s="7" t="s">
        <v>138</v>
      </c>
      <c r="D200" s="168">
        <f t="shared" si="10"/>
        <v>57.6</v>
      </c>
      <c r="E200" s="168">
        <f>E24+E57+E175+E196</f>
        <v>57.6</v>
      </c>
      <c r="F200" s="98">
        <f>F24+F57+F175+F196</f>
        <v>27.5</v>
      </c>
      <c r="G200" s="98">
        <f>G24+G57+G175+G196</f>
        <v>0</v>
      </c>
    </row>
    <row r="201" spans="1:7" ht="30">
      <c r="A201" s="11" t="s">
        <v>341</v>
      </c>
      <c r="B201" s="132" t="s">
        <v>211</v>
      </c>
      <c r="C201" s="7" t="s">
        <v>137</v>
      </c>
      <c r="D201" s="168">
        <f t="shared" si="10"/>
        <v>27.447</v>
      </c>
      <c r="E201" s="168">
        <f>E35</f>
        <v>27.447</v>
      </c>
      <c r="F201" s="98">
        <f>F35</f>
        <v>0</v>
      </c>
      <c r="G201" s="98">
        <f>G35</f>
        <v>0</v>
      </c>
    </row>
    <row r="202" spans="1:7" ht="15">
      <c r="A202" s="11" t="s">
        <v>343</v>
      </c>
      <c r="B202" s="130" t="s">
        <v>109</v>
      </c>
      <c r="C202" s="7" t="s">
        <v>139</v>
      </c>
      <c r="D202" s="168">
        <f>E202+G202</f>
        <v>21.147</v>
      </c>
      <c r="E202" s="168">
        <f>E40</f>
        <v>0</v>
      </c>
      <c r="F202" s="98">
        <f>F40</f>
        <v>0</v>
      </c>
      <c r="G202" s="98">
        <f>G40</f>
        <v>21.147</v>
      </c>
    </row>
    <row r="203" spans="1:7" ht="29.25" customHeight="1">
      <c r="A203" s="11" t="s">
        <v>345</v>
      </c>
      <c r="B203" s="97" t="s">
        <v>184</v>
      </c>
      <c r="C203" s="7" t="s">
        <v>140</v>
      </c>
      <c r="D203" s="168">
        <f>E203+G203</f>
        <v>0</v>
      </c>
      <c r="E203" s="168">
        <f>E46+E181</f>
        <v>0</v>
      </c>
      <c r="F203" s="98">
        <f>F46+F181</f>
        <v>0</v>
      </c>
      <c r="G203" s="98">
        <f>G46+G181</f>
        <v>0</v>
      </c>
    </row>
    <row r="204" spans="1:7" ht="15">
      <c r="A204" s="67" t="s">
        <v>350</v>
      </c>
      <c r="B204" s="130" t="s">
        <v>75</v>
      </c>
      <c r="C204" s="74" t="s">
        <v>135</v>
      </c>
      <c r="D204" s="168">
        <f>E204+G204</f>
        <v>18.777</v>
      </c>
      <c r="E204" s="168">
        <f>E48+E183</f>
        <v>18.777</v>
      </c>
      <c r="F204" s="98">
        <f>F48+F183</f>
        <v>1.1</v>
      </c>
      <c r="G204" s="98">
        <f>G48+G183</f>
        <v>0</v>
      </c>
    </row>
    <row r="205" spans="1:7" ht="30">
      <c r="A205" s="11" t="s">
        <v>352</v>
      </c>
      <c r="B205" s="97" t="s">
        <v>148</v>
      </c>
      <c r="C205" s="7" t="s">
        <v>34</v>
      </c>
      <c r="D205" s="168">
        <f>E205+G205</f>
        <v>3.15</v>
      </c>
      <c r="E205" s="168">
        <f>E50</f>
        <v>3.15</v>
      </c>
      <c r="F205" s="20"/>
      <c r="G205" s="20"/>
    </row>
    <row r="206" spans="1:7" ht="15">
      <c r="A206" s="151" t="s">
        <v>354</v>
      </c>
      <c r="B206" s="129" t="s">
        <v>149</v>
      </c>
      <c r="C206" s="7" t="s">
        <v>36</v>
      </c>
      <c r="D206" s="166">
        <f>D196-D191</f>
        <v>0</v>
      </c>
      <c r="E206" s="166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398</v>
      </c>
      <c r="B207" s="97" t="s">
        <v>454</v>
      </c>
      <c r="C207" s="7"/>
      <c r="D207" s="166">
        <f>D197-D192</f>
        <v>249.766</v>
      </c>
      <c r="E207" s="166">
        <f>E197-E192</f>
        <v>228.619</v>
      </c>
      <c r="F207" s="20">
        <f>F197-F192</f>
        <v>97.6</v>
      </c>
      <c r="G207" s="20">
        <f>G197-G192</f>
        <v>21.147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2018-04-20T06:05:09Z</cp:lastPrinted>
  <dcterms:created xsi:type="dcterms:W3CDTF">2007-09-17T11:23:32Z</dcterms:created>
  <dcterms:modified xsi:type="dcterms:W3CDTF">2018-04-20T06:05:16Z</dcterms:modified>
  <cp:category/>
  <cp:version/>
  <cp:contentType/>
  <cp:contentStatus/>
</cp:coreProperties>
</file>