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7"/>
  </bookViews>
  <sheets>
    <sheet name="pajamos" sheetId="1" r:id="rId1"/>
    <sheet name="3 priedas" sheetId="2" r:id="rId2"/>
    <sheet name="4 pried" sheetId="3" r:id="rId3"/>
    <sheet name=" 6 pried" sheetId="4" r:id="rId4"/>
    <sheet name="SB" sheetId="5" r:id="rId5"/>
    <sheet name="dot." sheetId="6" r:id="rId6"/>
    <sheet name="skol. lėšos" sheetId="7" r:id="rId7"/>
    <sheet name="Lik" sheetId="8" r:id="rId8"/>
  </sheets>
  <definedNames/>
  <calcPr fullCalcOnLoad="1"/>
</workbook>
</file>

<file path=xl/sharedStrings.xml><?xml version="1.0" encoding="utf-8"?>
<sst xmlns="http://schemas.openxmlformats.org/spreadsheetml/2006/main" count="3096" uniqueCount="609">
  <si>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</si>
  <si>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</si>
  <si>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</si>
  <si>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</si>
  <si>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</si>
  <si>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</si>
  <si>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</si>
  <si>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</si>
  <si>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</si>
  <si>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</si>
  <si>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</si>
  <si>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</si>
  <si>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</si>
  <si>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</si>
  <si>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</si>
  <si>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</si>
  <si>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</si>
  <si>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</si>
  <si>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</si>
  <si>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</si>
  <si>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</si>
  <si>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</si>
  <si>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</si>
  <si>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</si>
  <si>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</si>
  <si>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</si>
  <si>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</si>
  <si>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</si>
  <si>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</si>
  <si>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</si>
  <si>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</si>
  <si>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</si>
  <si>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</si>
  <si>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</si>
  <si>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</si>
  <si>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</si>
  <si>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</si>
  <si>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</si>
  <si>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</si>
  <si>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</si>
  <si>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</si>
  <si>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</si>
  <si>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</si>
  <si>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</si>
  <si>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</si>
  <si>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</si>
  <si>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</si>
  <si>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</si>
  <si>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</si>
  <si>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</si>
  <si>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</si>
  <si>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</si>
  <si>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</si>
  <si>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</si>
  <si>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</si>
  <si>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</si>
  <si>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</si>
  <si>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</si>
  <si>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</si>
  <si>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</si>
  <si>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</si>
  <si>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</si>
  <si>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</si>
  <si>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</si>
  <si>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</si>
  <si>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</si>
  <si>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</si>
  <si>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</si>
  <si>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</si>
  <si>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</si>
  <si>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</si>
  <si>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</si>
  <si>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</si>
  <si>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</si>
  <si>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</si>
  <si>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</si>
  <si>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</si>
  <si>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</si>
  <si>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</si>
  <si>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</si>
  <si>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</si>
  <si>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</si>
  <si>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</si>
  <si>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</si>
  <si>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</si>
  <si>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</si>
  <si>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</si>
  <si>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</si>
  <si>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</si>
  <si>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</si>
  <si>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</si>
  <si>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</si>
  <si>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</si>
  <si>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</si>
  <si>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</si>
  <si>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</si>
  <si>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</si>
  <si>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</si>
  <si>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</si>
  <si>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</si>
  <si>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</si>
  <si>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</si>
  <si>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</si>
  <si>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</si>
  <si>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</si>
  <si>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</si>
  <si>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</si>
  <si>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</si>
  <si>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</si>
  <si>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</si>
  <si>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</si>
  <si>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</si>
  <si>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</si>
  <si>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</si>
  <si>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</si>
  <si>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</si>
  <si>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</si>
  <si>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</si>
  <si>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</si>
  <si>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</si>
  <si>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</si>
  <si>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</si>
  <si>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</si>
  <si>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</si>
  <si>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</si>
  <si>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</si>
  <si>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</si>
  <si>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</si>
  <si>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</si>
  <si>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</si>
  <si>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</si>
  <si>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</si>
  <si>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</si>
  <si>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</si>
  <si>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</si>
  <si>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</si>
  <si>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</si>
  <si>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</si>
  <si>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</si>
  <si>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</si>
  <si>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</si>
  <si>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</si>
  <si>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</si>
  <si>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</si>
  <si>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</si>
  <si>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</si>
  <si>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</si>
  <si>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</si>
  <si>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</si>
  <si>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</si>
  <si>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</si>
  <si>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</si>
  <si>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</si>
  <si>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</si>
  <si>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</si>
  <si>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</si>
  <si>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</si>
  <si>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</si>
  <si>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</si>
  <si>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</si>
  <si>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</si>
  <si>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</si>
  <si>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</si>
  <si>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</si>
  <si>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</si>
  <si>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</si>
  <si>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</si>
  <si>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</si>
  <si>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</si>
  <si>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</si>
  <si>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</si>
  <si>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</si>
  <si>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</si>
  <si>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</si>
  <si>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</si>
  <si>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</si>
  <si>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</si>
  <si>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</si>
  <si>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</si>
  <si>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</si>
  <si>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</si>
  <si>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</si>
  <si>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</si>
  <si>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</si>
  <si>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</si>
  <si>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</si>
  <si>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</si>
  <si>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</si>
  <si>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</si>
  <si>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</si>
  <si>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</si>
  <si>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</si>
  <si>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</si>
  <si>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</si>
  <si>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</si>
  <si>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</si>
  <si>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</si>
  <si>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</si>
  <si>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</si>
  <si>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</si>
  <si>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</si>
  <si>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</si>
  <si>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</si>
  <si>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</si>
  <si>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</si>
  <si>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</si>
  <si>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</si>
  <si>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</si>
  <si>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</si>
  <si>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</si>
  <si>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</si>
  <si>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</si>
  <si>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</si>
  <si>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</si>
  <si>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</si>
  <si>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</si>
  <si>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</si>
  <si>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</si>
  <si>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</si>
  <si>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</si>
  <si>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</si>
  <si>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</si>
  <si>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</si>
  <si>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</si>
  <si>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</si>
  <si>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</si>
  <si>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</si>
  <si>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</si>
  <si>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</si>
  <si>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</si>
  <si>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</si>
  <si>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</si>
  <si>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</si>
  <si>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</si>
  <si>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</si>
  <si>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</si>
  <si>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</si>
  <si>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</si>
  <si>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</si>
  <si>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</si>
  <si>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</si>
  <si>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</si>
  <si>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</si>
  <si>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</si>
  <si>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</si>
  <si>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</si>
  <si>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</si>
  <si>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</si>
  <si>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</si>
  <si>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</si>
  <si>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</si>
  <si>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</si>
  <si>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</si>
  <si>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</si>
  <si>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</si>
  <si>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</si>
  <si>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</si>
  <si>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</si>
  <si>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</si>
  <si>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</si>
  <si>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</si>
  <si>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</si>
  <si>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</si>
  <si>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</si>
  <si>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</si>
  <si>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</si>
  <si>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</si>
  <si>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</si>
  <si>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</si>
  <si>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</si>
  <si>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</si>
  <si>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</si>
  <si>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</si>
  <si>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</si>
  <si>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</si>
  <si>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</si>
  <si>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</si>
  <si>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</si>
  <si>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</si>
  <si>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</si>
  <si>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</si>
  <si>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</si>
  <si>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</si>
  <si>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</si>
  <si>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</si>
  <si>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</si>
  <si>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</si>
  <si>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</si>
  <si>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</si>
  <si>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</si>
  <si>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</si>
  <si>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</si>
  <si>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</si>
  <si>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</si>
  <si>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</si>
  <si>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</si>
  <si>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</si>
  <si>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</si>
  <si>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</si>
  <si>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</si>
  <si>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</si>
  <si>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</si>
  <si>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</si>
  <si>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</si>
  <si>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</si>
  <si>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</si>
  <si>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</si>
  <si>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</si>
  <si>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</si>
  <si>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</si>
  <si>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</si>
  <si>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</si>
  <si>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</si>
  <si>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</si>
  <si>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</si>
  <si>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</si>
  <si>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</si>
  <si>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</si>
  <si>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</si>
  <si>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</si>
  <si>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</si>
  <si>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</si>
  <si>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</si>
  <si>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</si>
  <si>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</si>
  <si>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</si>
  <si>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</si>
  <si>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</si>
  <si>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</si>
  <si>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</si>
  <si>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</si>
  <si>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</si>
  <si>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</si>
  <si>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</si>
  <si>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</si>
  <si>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</si>
  <si>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</si>
  <si>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</si>
  <si>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</si>
  <si>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</si>
  <si>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</si>
  <si>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</si>
  <si>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</si>
  <si>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</si>
  <si>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</si>
  <si>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</si>
  <si>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</si>
  <si>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</si>
  <si>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</si>
  <si>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</si>
  <si>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</si>
  <si>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</si>
  <si>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</si>
  <si>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</si>
  <si>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</si>
  <si>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</si>
  <si>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</si>
  <si>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</si>
  <si>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</si>
  <si>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</si>
  <si>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</si>
  <si>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</si>
  <si>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</si>
  <si>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</si>
  <si>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</si>
  <si>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</si>
  <si>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</si>
  <si>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</si>
  <si>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</si>
  <si>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</si>
  <si>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</si>
  <si>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</si>
  <si>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</si>
  <si>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</si>
  <si>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</si>
  <si>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</si>
  <si>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</si>
  <si>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</si>
  <si>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</si>
  <si>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</si>
  <si>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</si>
  <si>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</si>
  <si>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</si>
  <si>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</si>
  <si>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</si>
  <si>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51.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</si>
  <si>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</si>
  <si>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</si>
  <si>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</si>
  <si>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</si>
  <si>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</si>
  <si>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</si>
  <si>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</si>
  <si>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</si>
  <si>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</si>
  <si>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</si>
  <si>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</si>
  <si>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</si>
  <si>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</si>
  <si>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</si>
  <si>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</si>
  <si>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</si>
  <si>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</si>
  <si>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</si>
  <si>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21.1.4.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</si>
  <si>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</si>
  <si>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</si>
  <si>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</si>
  <si>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</si>
  <si>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</si>
  <si>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</si>
  <si>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</si>
  <si>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</si>
  <si>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</si>
  <si>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</si>
  <si>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</si>
  <si>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</si>
  <si>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</si>
  <si>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</si>
  <si>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</si>
  <si>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</si>
  <si>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</si>
  <si>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</si>
  <si>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</si>
  <si>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</si>
  <si>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</si>
  <si>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</si>
  <si>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</si>
  <si>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</si>
  <si>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</si>
  <si>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</si>
  <si>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</si>
  <si>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</si>
  <si>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</si>
  <si>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</si>
  <si>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</si>
  <si>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 xml:space="preserve">                                                                        1 priedas 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</si>
  <si>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</si>
  <si>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</si>
  <si>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</si>
  <si>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</si>
  <si>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</si>
  <si>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17.1.3.</t>
  </si>
  <si>
    <t>1.3.2.</t>
  </si>
  <si>
    <t>1.3.3.</t>
  </si>
  <si>
    <t>1.5.2.</t>
  </si>
  <si>
    <t>5.1.4.</t>
  </si>
  <si>
    <t>sprendimo Nr. T1-</t>
  </si>
  <si>
    <t>2016 METŲ ASIGNAVIMŲ  SAVARANKIŠKOSIOMS SAVIVALDYBĖS FUNKCIJOMS VYKDYTI      
 SAVIVALDYBĖS FUNKCIJOMS VYKDYTI</t>
  </si>
  <si>
    <t>(Tūkst. Eur)</t>
  </si>
  <si>
    <t>( Tūkst. Eur)</t>
  </si>
  <si>
    <t>Palūkanų mokėjimas</t>
  </si>
  <si>
    <t>21.2.</t>
  </si>
  <si>
    <t>21.2.1.</t>
  </si>
  <si>
    <t xml:space="preserve"> VYKDYTI PASKIRSTYMAS PAGAL ASIGNAVIMŲ VALDYTOJUS IR PROGRAMAS (SB)</t>
  </si>
  <si>
    <t>Tverų gimnazija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</si>
  <si>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</si>
  <si>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</si>
  <si>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</si>
  <si>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</si>
  <si>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</si>
  <si>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</si>
  <si>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 xml:space="preserve">                                                                     sprendimo Nr. XX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</si>
  <si>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</si>
  <si>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</si>
  <si>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</si>
  <si>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</si>
  <si>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</si>
  <si>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</si>
  <si>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</si>
  <si>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</si>
  <si>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20.7.</t>
  </si>
  <si>
    <t>20.7.1.</t>
  </si>
  <si>
    <t>Socialinio būsto plėtra</t>
  </si>
  <si>
    <t>1.1.1.2.</t>
  </si>
  <si>
    <t>1.6.1.2.</t>
  </si>
  <si>
    <t xml:space="preserve">2016METŲ ASIGNAVIMŲ LIKUČIŲ SAVARANKIŠKOSIOMS SAVIVALDYBĖS FUNKCIJOMS </t>
  </si>
  <si>
    <t>2017 METŲ ASIGNAVIMŲ SAVARANKIŠKOSIOMS SAVIVALDYBĖS FUNKCIJOMS VYKDYTI</t>
  </si>
  <si>
    <t>2017 M. RIETAVO SAVIVALDYBĖS BIUDŽETO PAJAMOS</t>
  </si>
  <si>
    <t>2017 m. tūkst. Eur</t>
  </si>
  <si>
    <t>Kiti mokesčiai už valstybinius gamtos išteklius</t>
  </si>
  <si>
    <t>Iš viso (1+2+5+13+15+19+20)</t>
  </si>
  <si>
    <t>Neveiksnių asmenų būklės peržiūrėjimui užtikrinti</t>
  </si>
  <si>
    <t>Dotacijos iš kitų valdymo lygių, iš jų:</t>
  </si>
  <si>
    <t xml:space="preserve"> Neformaliojo vaikų švietimo paslaugų plėtra</t>
  </si>
  <si>
    <t>48.1.</t>
  </si>
  <si>
    <t>48.2.</t>
  </si>
  <si>
    <t>49.1.</t>
  </si>
  <si>
    <t>49.2.</t>
  </si>
  <si>
    <t>49.3.</t>
  </si>
  <si>
    <t>49.4.</t>
  </si>
  <si>
    <t>Likučiai metų pradžioje skirti išlaidoms dengti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</si>
  <si>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</si>
  <si>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</si>
  <si>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</si>
  <si>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</si>
  <si>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</si>
  <si>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</si>
  <si>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</si>
  <si>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RIETAVO SAVIVALDYBĖS 2017 METŲ ASIGNAVIMAI</t>
  </si>
  <si>
    <t>4.1.2.1.</t>
  </si>
  <si>
    <t>14.4.</t>
  </si>
  <si>
    <t>Darbo rinkos politikos rengimo ir įgyvendinimo programa</t>
  </si>
  <si>
    <t>22.1.2.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</si>
  <si>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</si>
  <si>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</si>
  <si>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</si>
  <si>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</si>
  <si>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</si>
  <si>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</si>
  <si>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</si>
  <si>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</si>
  <si>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</si>
  <si>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 xml:space="preserve">                             Rietavo savivaldybės tarybos</t>
  </si>
  <si>
    <t>15.4.2.</t>
  </si>
  <si>
    <t>20.5.2.</t>
  </si>
  <si>
    <t>48.3.</t>
  </si>
  <si>
    <t>Pedagoginių darbuotojų darbo apmokėjimo sąlygoms gerinti</t>
  </si>
  <si>
    <t>Specialioji tikslinė dotacija (24+25)</t>
  </si>
  <si>
    <t>Dotacijos  (23+47+48+49)</t>
  </si>
  <si>
    <t>Iš viso pajamų  (21+22)</t>
  </si>
  <si>
    <t>Savarankiško gyvenimo namų steigimas (83,74 tūkst. Eur)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</si>
  <si>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</si>
  <si>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</si>
  <si>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</si>
  <si>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24.7.2.</t>
  </si>
  <si>
    <t>25.10.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</si>
  <si>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proc.) </t>
    </r>
  </si>
  <si>
    <t>Išlaidų  už maisto produktų dalinimą labiausiai skurstantiems asmenims kompensavimas (2,31636 tūkst. Eur)</t>
  </si>
  <si>
    <t>Integralios pagalbos į namus teikimas</t>
  </si>
  <si>
    <t>Rietavo lopšelis-darželis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</si>
  <si>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</si>
  <si>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</si>
  <si>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</si>
  <si>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</si>
  <si>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</si>
  <si>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</si>
  <si>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</si>
  <si>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52.</t>
  </si>
  <si>
    <t>Valstybės investicijų programoje numatytiems projektams vykdyti</t>
  </si>
  <si>
    <t>50.1.</t>
  </si>
  <si>
    <t>Rietavo Lauryno Ivinskio gimnazijos pastato Rietave, Daržų g. 1, sporto salės priestato statybai</t>
  </si>
  <si>
    <t>49.7.</t>
  </si>
  <si>
    <t>Kompleksinės paslaugos kiekvienai Rietavo savivaldybės šeimai (117 127,54 Eur)</t>
  </si>
  <si>
    <t>50.2.</t>
  </si>
  <si>
    <t>53.</t>
  </si>
  <si>
    <t>53.1.</t>
  </si>
  <si>
    <t>53.2.</t>
  </si>
  <si>
    <t>53.3.</t>
  </si>
  <si>
    <t>53.4.</t>
  </si>
  <si>
    <t>53.5.</t>
  </si>
  <si>
    <t xml:space="preserve">Vietinės reikšmės keliams (gatvėms) tiesti, rekonstruoti, taisyti (remontuoti), prižiūrėti ir saugaus eismo sąlygoms užtikrinti </t>
  </si>
  <si>
    <t>51.1.</t>
  </si>
  <si>
    <t>Specialioji tikslinė dotacija, iš jų:</t>
  </si>
  <si>
    <t xml:space="preserve">Privalomųjų biologinio saugumo priemonių neversliniuose kiaulininkystės ūkiuose taikymo įvertinimo ir sklaidos apie afrikinį kiaulių marą organizavimo išlaidoms padengti 1368,50 Eur (ŽŪM) </t>
  </si>
  <si>
    <t>51.2.</t>
  </si>
  <si>
    <t>4.2.1.5.</t>
  </si>
  <si>
    <t>Kitos paramos žemės ūkiui priemonės</t>
  </si>
  <si>
    <t>14.5.</t>
  </si>
  <si>
    <t>19.3</t>
  </si>
  <si>
    <t>"Kompleksinės paslaugos kiekvienai Rietavo savivaldybės šeimai" (projektas)</t>
  </si>
  <si>
    <t>15.3.2.</t>
  </si>
  <si>
    <t>16.3.2.</t>
  </si>
  <si>
    <t>18.6.2.</t>
  </si>
  <si>
    <t>20.4.2.</t>
  </si>
  <si>
    <t>2017 m. gegužės 18 d.</t>
  </si>
  <si>
    <t xml:space="preserve">                                                           2017 m. gegužės 18 d.</t>
  </si>
  <si>
    <t>4 priedas</t>
  </si>
  <si>
    <t xml:space="preserve">RIETAVO SAVIVALDYBĖS 2017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</si>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</sst>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</numFmts>
  <fonts count="8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00"/>
      <name val="Arial"/>
      <family val="2"/>
    </font>
    <font>
      <b/>
      <u val="single"/>
      <sz val="10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64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174" fontId="64" fillId="0" borderId="11" xfId="0" applyNumberFormat="1" applyFont="1" applyFill="1" applyBorder="1" applyAlignment="1">
      <alignment horizontal="right"/>
    </xf>
    <xf numFmtId="174" fontId="64" fillId="0" borderId="11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11" xfId="0" applyFont="1" applyFill="1" applyBorder="1" applyAlignment="1">
      <alignment horizontal="right"/>
    </xf>
    <xf numFmtId="0" fontId="64" fillId="0" borderId="11" xfId="0" applyFont="1" applyFill="1" applyBorder="1" applyAlignment="1">
      <alignment horizontal="right"/>
    </xf>
    <xf numFmtId="0" fontId="64" fillId="0" borderId="12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67" fillId="0" borderId="10" xfId="0" applyFont="1" applyFill="1" applyBorder="1" applyAlignment="1">
      <alignment horizontal="right"/>
    </xf>
    <xf numFmtId="0" fontId="67" fillId="0" borderId="14" xfId="0" applyFont="1" applyFill="1" applyBorder="1" applyAlignment="1">
      <alignment horizontal="right"/>
    </xf>
    <xf numFmtId="0" fontId="64" fillId="0" borderId="15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4" fillId="0" borderId="16" xfId="0" applyFont="1" applyFill="1" applyBorder="1" applyAlignment="1">
      <alignment horizontal="left"/>
    </xf>
    <xf numFmtId="174" fontId="67" fillId="0" borderId="11" xfId="0" applyNumberFormat="1" applyFont="1" applyFill="1" applyBorder="1" applyAlignment="1">
      <alignment/>
    </xf>
    <xf numFmtId="174" fontId="64" fillId="0" borderId="17" xfId="0" applyNumberFormat="1" applyFont="1" applyFill="1" applyBorder="1" applyAlignment="1">
      <alignment/>
    </xf>
    <xf numFmtId="174" fontId="67" fillId="0" borderId="10" xfId="0" applyNumberFormat="1" applyFont="1" applyFill="1" applyBorder="1" applyAlignment="1">
      <alignment horizontal="right"/>
    </xf>
    <xf numFmtId="174" fontId="64" fillId="0" borderId="10" xfId="0" applyNumberFormat="1" applyFont="1" applyFill="1" applyBorder="1" applyAlignment="1">
      <alignment horizontal="right"/>
    </xf>
    <xf numFmtId="174" fontId="68" fillId="0" borderId="11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left"/>
    </xf>
    <xf numFmtId="174" fontId="67" fillId="0" borderId="11" xfId="0" applyNumberFormat="1" applyFont="1" applyFill="1" applyBorder="1" applyAlignment="1">
      <alignment wrapText="1"/>
    </xf>
    <xf numFmtId="174" fontId="64" fillId="0" borderId="13" xfId="0" applyNumberFormat="1" applyFont="1" applyFill="1" applyBorder="1" applyAlignment="1">
      <alignment/>
    </xf>
    <xf numFmtId="174" fontId="67" fillId="0" borderId="10" xfId="0" applyNumberFormat="1" applyFont="1" applyFill="1" applyBorder="1" applyAlignment="1">
      <alignment/>
    </xf>
    <xf numFmtId="174" fontId="67" fillId="0" borderId="17" xfId="0" applyNumberFormat="1" applyFont="1" applyFill="1" applyBorder="1" applyAlignment="1">
      <alignment/>
    </xf>
    <xf numFmtId="174" fontId="67" fillId="0" borderId="13" xfId="0" applyNumberFormat="1" applyFont="1" applyFill="1" applyBorder="1" applyAlignment="1">
      <alignment horizontal="right"/>
    </xf>
    <xf numFmtId="174" fontId="69" fillId="0" borderId="11" xfId="0" applyNumberFormat="1" applyFont="1" applyFill="1" applyBorder="1" applyAlignment="1">
      <alignment/>
    </xf>
    <xf numFmtId="174" fontId="69" fillId="0" borderId="17" xfId="0" applyNumberFormat="1" applyFont="1" applyFill="1" applyBorder="1" applyAlignment="1">
      <alignment/>
    </xf>
    <xf numFmtId="174" fontId="67" fillId="0" borderId="13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4" fillId="0" borderId="17" xfId="0" applyNumberFormat="1" applyFont="1" applyFill="1" applyBorder="1" applyAlignment="1">
      <alignment/>
    </xf>
    <xf numFmtId="1" fontId="64" fillId="0" borderId="17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7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1" fillId="0" borderId="0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wrapText="1"/>
    </xf>
    <xf numFmtId="0" fontId="68" fillId="0" borderId="15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right"/>
    </xf>
    <xf numFmtId="0" fontId="68" fillId="0" borderId="18" xfId="0" applyFont="1" applyFill="1" applyBorder="1" applyAlignment="1">
      <alignment wrapText="1"/>
    </xf>
    <xf numFmtId="174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vertical="top" wrapText="1"/>
    </xf>
    <xf numFmtId="174" fontId="70" fillId="0" borderId="11" xfId="0" applyNumberFormat="1" applyFont="1" applyFill="1" applyBorder="1" applyAlignment="1">
      <alignment/>
    </xf>
    <xf numFmtId="0" fontId="68" fillId="0" borderId="19" xfId="0" applyFont="1" applyFill="1" applyBorder="1" applyAlignment="1">
      <alignment wrapText="1"/>
    </xf>
    <xf numFmtId="174" fontId="68" fillId="0" borderId="11" xfId="0" applyNumberFormat="1" applyFont="1" applyFill="1" applyBorder="1" applyAlignment="1">
      <alignment horizontal="right" vertical="top" wrapText="1"/>
    </xf>
    <xf numFmtId="0" fontId="70" fillId="0" borderId="18" xfId="0" applyFont="1" applyFill="1" applyBorder="1" applyAlignment="1">
      <alignment vertical="top" wrapText="1"/>
    </xf>
    <xf numFmtId="0" fontId="68" fillId="0" borderId="0" xfId="0" applyFont="1" applyFill="1" applyBorder="1" applyAlignment="1">
      <alignment wrapText="1"/>
    </xf>
    <xf numFmtId="0" fontId="70" fillId="0" borderId="20" xfId="0" applyFont="1" applyFill="1" applyBorder="1" applyAlignment="1">
      <alignment vertical="top" wrapText="1"/>
    </xf>
    <xf numFmtId="0" fontId="70" fillId="0" borderId="13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horizontal="right"/>
    </xf>
    <xf numFmtId="0" fontId="70" fillId="0" borderId="10" xfId="0" applyFont="1" applyFill="1" applyBorder="1" applyAlignment="1">
      <alignment vertical="top" wrapText="1"/>
    </xf>
    <xf numFmtId="174" fontId="68" fillId="0" borderId="17" xfId="0" applyNumberFormat="1" applyFont="1" applyFill="1" applyBorder="1" applyAlignment="1">
      <alignment horizontal="right" wrapText="1"/>
    </xf>
    <xf numFmtId="0" fontId="72" fillId="0" borderId="0" xfId="0" applyFont="1" applyFill="1" applyAlignment="1">
      <alignment wrapText="1"/>
    </xf>
    <xf numFmtId="174" fontId="72" fillId="0" borderId="11" xfId="0" applyNumberFormat="1" applyFont="1" applyFill="1" applyBorder="1" applyAlignment="1">
      <alignment horizontal="right" wrapText="1"/>
    </xf>
    <xf numFmtId="0" fontId="70" fillId="0" borderId="0" xfId="0" applyFont="1" applyFill="1" applyBorder="1" applyAlignment="1">
      <alignment vertical="top" wrapText="1"/>
    </xf>
    <xf numFmtId="174" fontId="65" fillId="0" borderId="0" xfId="0" applyNumberFormat="1" applyFont="1" applyFill="1" applyAlignment="1">
      <alignment/>
    </xf>
    <xf numFmtId="0" fontId="68" fillId="0" borderId="12" xfId="0" applyFont="1" applyFill="1" applyBorder="1" applyAlignment="1">
      <alignment vertical="top" wrapText="1"/>
    </xf>
    <xf numFmtId="0" fontId="65" fillId="0" borderId="0" xfId="0" applyFont="1" applyFill="1" applyBorder="1" applyAlignment="1">
      <alignment/>
    </xf>
    <xf numFmtId="174" fontId="68" fillId="0" borderId="17" xfId="0" applyNumberFormat="1" applyFont="1" applyFill="1" applyBorder="1" applyAlignment="1">
      <alignment/>
    </xf>
    <xf numFmtId="0" fontId="70" fillId="0" borderId="15" xfId="0" applyFont="1" applyFill="1" applyBorder="1" applyAlignment="1">
      <alignment horizontal="right"/>
    </xf>
    <xf numFmtId="174" fontId="70" fillId="0" borderId="17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66" fillId="0" borderId="0" xfId="0" applyFont="1" applyFill="1" applyBorder="1" applyAlignment="1">
      <alignment horizontal="left"/>
    </xf>
    <xf numFmtId="0" fontId="74" fillId="0" borderId="0" xfId="0" applyFont="1" applyFill="1" applyAlignment="1">
      <alignment/>
    </xf>
    <xf numFmtId="0" fontId="64" fillId="0" borderId="13" xfId="0" applyFont="1" applyFill="1" applyBorder="1" applyAlignment="1">
      <alignment/>
    </xf>
    <xf numFmtId="0" fontId="67" fillId="0" borderId="12" xfId="0" applyFont="1" applyFill="1" applyBorder="1" applyAlignment="1">
      <alignment horizontal="right"/>
    </xf>
    <xf numFmtId="0" fontId="75" fillId="0" borderId="13" xfId="0" applyFont="1" applyFill="1" applyBorder="1" applyAlignment="1">
      <alignment wrapText="1"/>
    </xf>
    <xf numFmtId="0" fontId="64" fillId="0" borderId="21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22" xfId="0" applyFont="1" applyFill="1" applyBorder="1" applyAlignment="1">
      <alignment horizontal="right"/>
    </xf>
    <xf numFmtId="0" fontId="67" fillId="0" borderId="13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174" fontId="64" fillId="0" borderId="23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174" fontId="64" fillId="0" borderId="0" xfId="0" applyNumberFormat="1" applyFont="1" applyFill="1" applyBorder="1" applyAlignment="1">
      <alignment/>
    </xf>
    <xf numFmtId="0" fontId="67" fillId="0" borderId="13" xfId="0" applyFont="1" applyFill="1" applyBorder="1" applyAlignment="1">
      <alignment wrapText="1"/>
    </xf>
    <xf numFmtId="0" fontId="67" fillId="0" borderId="16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9" fillId="0" borderId="11" xfId="0" applyFont="1" applyFill="1" applyBorder="1" applyAlignment="1">
      <alignment horizontal="right"/>
    </xf>
    <xf numFmtId="0" fontId="64" fillId="0" borderId="12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7" fillId="0" borderId="15" xfId="0" applyFont="1" applyFill="1" applyBorder="1" applyAlignment="1">
      <alignment horizontal="right"/>
    </xf>
    <xf numFmtId="0" fontId="67" fillId="0" borderId="1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4" fillId="0" borderId="0" xfId="0" applyFont="1" applyFill="1" applyAlignment="1">
      <alignment/>
    </xf>
    <xf numFmtId="174" fontId="67" fillId="0" borderId="17" xfId="0" applyNumberFormat="1" applyFont="1" applyFill="1" applyBorder="1" applyAlignment="1">
      <alignment horizontal="right"/>
    </xf>
    <xf numFmtId="0" fontId="67" fillId="0" borderId="22" xfId="0" applyFont="1" applyFill="1" applyBorder="1" applyAlignment="1">
      <alignment/>
    </xf>
    <xf numFmtId="0" fontId="67" fillId="0" borderId="14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16" fontId="67" fillId="0" borderId="24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 horizontal="left"/>
    </xf>
    <xf numFmtId="0" fontId="67" fillId="0" borderId="11" xfId="0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174" fontId="67" fillId="0" borderId="11" xfId="0" applyNumberFormat="1" applyFont="1" applyFill="1" applyBorder="1" applyAlignment="1">
      <alignment horizontal="right"/>
    </xf>
    <xf numFmtId="174" fontId="64" fillId="0" borderId="13" xfId="0" applyNumberFormat="1" applyFont="1" applyFill="1" applyBorder="1" applyAlignment="1">
      <alignment horizontal="right"/>
    </xf>
    <xf numFmtId="174" fontId="64" fillId="0" borderId="17" xfId="0" applyNumberFormat="1" applyFont="1" applyFill="1" applyBorder="1" applyAlignment="1">
      <alignment horizontal="right"/>
    </xf>
    <xf numFmtId="0" fontId="67" fillId="0" borderId="21" xfId="0" applyFont="1" applyFill="1" applyBorder="1" applyAlignment="1">
      <alignment/>
    </xf>
    <xf numFmtId="174" fontId="64" fillId="0" borderId="21" xfId="0" applyNumberFormat="1" applyFont="1" applyFill="1" applyBorder="1" applyAlignment="1">
      <alignment/>
    </xf>
    <xf numFmtId="174" fontId="69" fillId="0" borderId="21" xfId="0" applyNumberFormat="1" applyFont="1" applyFill="1" applyBorder="1" applyAlignment="1">
      <alignment/>
    </xf>
    <xf numFmtId="174" fontId="69" fillId="0" borderId="11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64" fillId="0" borderId="24" xfId="0" applyFont="1" applyFill="1" applyBorder="1" applyAlignment="1">
      <alignment/>
    </xf>
    <xf numFmtId="174" fontId="64" fillId="0" borderId="24" xfId="0" applyNumberFormat="1" applyFont="1" applyFill="1" applyBorder="1" applyAlignment="1">
      <alignment/>
    </xf>
    <xf numFmtId="0" fontId="70" fillId="0" borderId="12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/>
    </xf>
    <xf numFmtId="0" fontId="70" fillId="0" borderId="16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7" fillId="0" borderId="22" xfId="0" applyFont="1" applyFill="1" applyBorder="1" applyAlignment="1">
      <alignment wrapText="1"/>
    </xf>
    <xf numFmtId="0" fontId="64" fillId="0" borderId="13" xfId="0" applyFont="1" applyFill="1" applyBorder="1" applyAlignment="1">
      <alignment/>
    </xf>
    <xf numFmtId="0" fontId="64" fillId="0" borderId="12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64" fillId="0" borderId="12" xfId="0" applyFont="1" applyFill="1" applyBorder="1" applyAlignment="1">
      <alignment horizontal="left"/>
    </xf>
    <xf numFmtId="0" fontId="67" fillId="0" borderId="15" xfId="0" applyFont="1" applyFill="1" applyBorder="1" applyAlignment="1">
      <alignment/>
    </xf>
    <xf numFmtId="0" fontId="67" fillId="0" borderId="15" xfId="0" applyFont="1" applyFill="1" applyBorder="1" applyAlignment="1">
      <alignment wrapText="1"/>
    </xf>
    <xf numFmtId="0" fontId="64" fillId="0" borderId="22" xfId="0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69" fillId="0" borderId="24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7" fillId="0" borderId="11" xfId="0" applyFont="1" applyFill="1" applyBorder="1" applyAlignment="1">
      <alignment vertical="top" wrapText="1"/>
    </xf>
    <xf numFmtId="0" fontId="64" fillId="0" borderId="14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22" xfId="0" applyFont="1" applyFill="1" applyBorder="1" applyAlignment="1">
      <alignment wrapText="1"/>
    </xf>
    <xf numFmtId="0" fontId="76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wrapText="1"/>
    </xf>
    <xf numFmtId="0" fontId="67" fillId="0" borderId="11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 horizontal="right" wrapText="1"/>
    </xf>
    <xf numFmtId="174" fontId="64" fillId="0" borderId="21" xfId="0" applyNumberFormat="1" applyFont="1" applyFill="1" applyBorder="1" applyAlignment="1">
      <alignment horizontal="right"/>
    </xf>
    <xf numFmtId="174" fontId="69" fillId="0" borderId="17" xfId="0" applyNumberFormat="1" applyFont="1" applyFill="1" applyBorder="1" applyAlignment="1">
      <alignment horizontal="right"/>
    </xf>
    <xf numFmtId="0" fontId="64" fillId="0" borderId="15" xfId="0" applyFont="1" applyFill="1" applyBorder="1" applyAlignment="1">
      <alignment wrapText="1"/>
    </xf>
    <xf numFmtId="174" fontId="68" fillId="0" borderId="11" xfId="0" applyNumberFormat="1" applyFont="1" applyFill="1" applyBorder="1" applyAlignment="1">
      <alignment horizontal="right" wrapText="1"/>
    </xf>
    <xf numFmtId="174" fontId="68" fillId="0" borderId="17" xfId="0" applyNumberFormat="1" applyFont="1" applyFill="1" applyBorder="1" applyAlignment="1">
      <alignment wrapText="1"/>
    </xf>
    <xf numFmtId="174" fontId="78" fillId="0" borderId="11" xfId="0" applyNumberFormat="1" applyFont="1" applyFill="1" applyBorder="1" applyAlignment="1">
      <alignment horizontal="right" vertical="center"/>
    </xf>
    <xf numFmtId="174" fontId="70" fillId="0" borderId="11" xfId="0" applyNumberFormat="1" applyFont="1" applyFill="1" applyBorder="1" applyAlignment="1">
      <alignment wrapText="1"/>
    </xf>
    <xf numFmtId="0" fontId="68" fillId="0" borderId="12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70" fillId="0" borderId="13" xfId="0" applyFont="1" applyFill="1" applyBorder="1" applyAlignment="1">
      <alignment wrapText="1"/>
    </xf>
    <xf numFmtId="2" fontId="64" fillId="0" borderId="0" xfId="0" applyNumberFormat="1" applyFont="1" applyFill="1" applyBorder="1" applyAlignment="1">
      <alignment/>
    </xf>
    <xf numFmtId="174" fontId="67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left" wrapText="1"/>
    </xf>
    <xf numFmtId="0" fontId="70" fillId="0" borderId="13" xfId="0" applyFont="1" applyFill="1" applyBorder="1" applyAlignment="1">
      <alignment horizontal="right"/>
    </xf>
    <xf numFmtId="0" fontId="64" fillId="0" borderId="0" xfId="0" applyFont="1" applyFill="1" applyAlignment="1">
      <alignment horizontal="right"/>
    </xf>
    <xf numFmtId="0" fontId="67" fillId="0" borderId="24" xfId="0" applyFont="1" applyFill="1" applyBorder="1" applyAlignment="1">
      <alignment wrapText="1"/>
    </xf>
    <xf numFmtId="0" fontId="68" fillId="0" borderId="11" xfId="0" applyFont="1" applyFill="1" applyBorder="1" applyAlignment="1">
      <alignment horizontal="right"/>
    </xf>
    <xf numFmtId="0" fontId="68" fillId="0" borderId="13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wrapText="1"/>
    </xf>
    <xf numFmtId="174" fontId="70" fillId="0" borderId="13" xfId="0" applyNumberFormat="1" applyFont="1" applyFill="1" applyBorder="1" applyAlignment="1">
      <alignment/>
    </xf>
    <xf numFmtId="174" fontId="70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11" xfId="0" applyFont="1" applyFill="1" applyBorder="1" applyAlignment="1">
      <alignment horizontal="right"/>
    </xf>
    <xf numFmtId="174" fontId="80" fillId="0" borderId="10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79" fillId="0" borderId="11" xfId="0" applyFont="1" applyFill="1" applyBorder="1" applyAlignment="1">
      <alignment horizontal="right"/>
    </xf>
    <xf numFmtId="174" fontId="79" fillId="0" borderId="10" xfId="0" applyNumberFormat="1" applyFont="1" applyFill="1" applyBorder="1" applyAlignment="1">
      <alignment horizontal="right"/>
    </xf>
    <xf numFmtId="0" fontId="79" fillId="0" borderId="12" xfId="0" applyFont="1" applyFill="1" applyBorder="1" applyAlignment="1">
      <alignment/>
    </xf>
    <xf numFmtId="0" fontId="80" fillId="0" borderId="12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79" fillId="0" borderId="16" xfId="0" applyFont="1" applyFill="1" applyBorder="1" applyAlignment="1">
      <alignment horizontal="left"/>
    </xf>
    <xf numFmtId="0" fontId="80" fillId="0" borderId="13" xfId="0" applyFont="1" applyFill="1" applyBorder="1" applyAlignment="1">
      <alignment/>
    </xf>
    <xf numFmtId="0" fontId="80" fillId="0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0" fontId="80" fillId="0" borderId="14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0" fontId="82" fillId="0" borderId="11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80" fillId="0" borderId="11" xfId="0" applyFont="1" applyFill="1" applyBorder="1" applyAlignment="1">
      <alignment horizontal="center"/>
    </xf>
    <xf numFmtId="174" fontId="82" fillId="0" borderId="11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174" fontId="81" fillId="0" borderId="11" xfId="0" applyNumberFormat="1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0" xfId="0" applyFont="1" applyFill="1" applyAlignment="1">
      <alignment/>
    </xf>
    <xf numFmtId="174" fontId="81" fillId="0" borderId="13" xfId="0" applyNumberFormat="1" applyFont="1" applyFill="1" applyBorder="1" applyAlignment="1">
      <alignment/>
    </xf>
    <xf numFmtId="2" fontId="81" fillId="0" borderId="13" xfId="0" applyNumberFormat="1" applyFont="1" applyFill="1" applyBorder="1" applyAlignment="1">
      <alignment/>
    </xf>
    <xf numFmtId="0" fontId="82" fillId="0" borderId="15" xfId="0" applyFont="1" applyFill="1" applyBorder="1" applyAlignment="1">
      <alignment wrapText="1"/>
    </xf>
    <xf numFmtId="174" fontId="82" fillId="0" borderId="17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0" fontId="82" fillId="0" borderId="11" xfId="0" applyFont="1" applyFill="1" applyBorder="1" applyAlignment="1">
      <alignment wrapText="1"/>
    </xf>
    <xf numFmtId="2" fontId="81" fillId="0" borderId="11" xfId="0" applyNumberFormat="1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2" fillId="0" borderId="11" xfId="0" applyFont="1" applyFill="1" applyBorder="1" applyAlignment="1">
      <alignment vertical="center" wrapText="1"/>
    </xf>
    <xf numFmtId="174" fontId="81" fillId="0" borderId="0" xfId="0" applyNumberFormat="1" applyFont="1" applyFill="1" applyBorder="1" applyAlignment="1">
      <alignment/>
    </xf>
    <xf numFmtId="0" fontId="81" fillId="0" borderId="24" xfId="0" applyFont="1" applyFill="1" applyBorder="1" applyAlignment="1">
      <alignment/>
    </xf>
    <xf numFmtId="174" fontId="79" fillId="0" borderId="11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2" fontId="82" fillId="0" borderId="11" xfId="0" applyNumberFormat="1" applyFont="1" applyFill="1" applyBorder="1" applyAlignment="1">
      <alignment/>
    </xf>
    <xf numFmtId="2" fontId="79" fillId="0" borderId="11" xfId="0" applyNumberFormat="1" applyFont="1" applyFill="1" applyBorder="1" applyAlignment="1">
      <alignment/>
    </xf>
    <xf numFmtId="0" fontId="82" fillId="0" borderId="13" xfId="0" applyFont="1" applyFill="1" applyBorder="1" applyAlignment="1">
      <alignment wrapText="1"/>
    </xf>
    <xf numFmtId="0" fontId="80" fillId="0" borderId="17" xfId="0" applyFont="1" applyFill="1" applyBorder="1" applyAlignment="1">
      <alignment horizontal="center"/>
    </xf>
    <xf numFmtId="0" fontId="82" fillId="0" borderId="14" xfId="0" applyFont="1" applyFill="1" applyBorder="1" applyAlignment="1">
      <alignment wrapText="1"/>
    </xf>
    <xf numFmtId="2" fontId="81" fillId="0" borderId="17" xfId="0" applyNumberFormat="1" applyFont="1" applyFill="1" applyBorder="1" applyAlignment="1">
      <alignment/>
    </xf>
    <xf numFmtId="0" fontId="79" fillId="0" borderId="12" xfId="0" applyFont="1" applyFill="1" applyBorder="1" applyAlignment="1">
      <alignment horizontal="right"/>
    </xf>
    <xf numFmtId="173" fontId="81" fillId="0" borderId="11" xfId="0" applyNumberFormat="1" applyFont="1" applyFill="1" applyBorder="1" applyAlignment="1">
      <alignment/>
    </xf>
    <xf numFmtId="0" fontId="82" fillId="0" borderId="13" xfId="0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174" fontId="81" fillId="0" borderId="11" xfId="0" applyNumberFormat="1" applyFont="1" applyFill="1" applyBorder="1" applyAlignment="1">
      <alignment horizontal="right"/>
    </xf>
    <xf numFmtId="14" fontId="79" fillId="0" borderId="11" xfId="0" applyNumberFormat="1" applyFont="1" applyFill="1" applyBorder="1" applyAlignment="1">
      <alignment horizontal="right"/>
    </xf>
    <xf numFmtId="0" fontId="79" fillId="0" borderId="14" xfId="0" applyFont="1" applyFill="1" applyBorder="1" applyAlignment="1">
      <alignment horizontal="right"/>
    </xf>
    <xf numFmtId="0" fontId="81" fillId="0" borderId="11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0" fontId="82" fillId="0" borderId="18" xfId="0" applyFont="1" applyFill="1" applyBorder="1" applyAlignment="1">
      <alignment wrapText="1"/>
    </xf>
    <xf numFmtId="0" fontId="81" fillId="0" borderId="16" xfId="0" applyFont="1" applyFill="1" applyBorder="1" applyAlignment="1">
      <alignment/>
    </xf>
    <xf numFmtId="0" fontId="82" fillId="0" borderId="17" xfId="0" applyFont="1" applyFill="1" applyBorder="1" applyAlignment="1">
      <alignment wrapText="1"/>
    </xf>
    <xf numFmtId="0" fontId="82" fillId="0" borderId="17" xfId="0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174" fontId="82" fillId="0" borderId="21" xfId="0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left" wrapText="1"/>
    </xf>
    <xf numFmtId="0" fontId="80" fillId="0" borderId="11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/>
    </xf>
    <xf numFmtId="0" fontId="80" fillId="0" borderId="12" xfId="0" applyFont="1" applyFill="1" applyBorder="1" applyAlignment="1">
      <alignment vertical="top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vertical="top"/>
    </xf>
    <xf numFmtId="0" fontId="82" fillId="0" borderId="23" xfId="0" applyFont="1" applyFill="1" applyBorder="1" applyAlignment="1">
      <alignment wrapText="1"/>
    </xf>
    <xf numFmtId="0" fontId="79" fillId="0" borderId="16" xfId="0" applyFont="1" applyFill="1" applyBorder="1" applyAlignment="1">
      <alignment horizontal="center" vertical="center"/>
    </xf>
    <xf numFmtId="174" fontId="79" fillId="0" borderId="17" xfId="0" applyNumberFormat="1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/>
    </xf>
    <xf numFmtId="0" fontId="79" fillId="0" borderId="13" xfId="0" applyFont="1" applyFill="1" applyBorder="1" applyAlignment="1">
      <alignment horizontal="left"/>
    </xf>
    <xf numFmtId="174" fontId="80" fillId="0" borderId="11" xfId="0" applyNumberFormat="1" applyFont="1" applyFill="1" applyBorder="1" applyAlignment="1">
      <alignment horizontal="right"/>
    </xf>
    <xf numFmtId="174" fontId="80" fillId="0" borderId="12" xfId="0" applyNumberFormat="1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 horizontal="right"/>
    </xf>
    <xf numFmtId="0" fontId="81" fillId="0" borderId="15" xfId="0" applyFont="1" applyFill="1" applyBorder="1" applyAlignment="1">
      <alignment wrapText="1"/>
    </xf>
    <xf numFmtId="173" fontId="79" fillId="0" borderId="11" xfId="0" applyNumberFormat="1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174" fontId="84" fillId="0" borderId="25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0" fontId="81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/>
    </xf>
    <xf numFmtId="0" fontId="82" fillId="0" borderId="15" xfId="0" applyFont="1" applyFill="1" applyBorder="1" applyAlignment="1">
      <alignment/>
    </xf>
    <xf numFmtId="0" fontId="82" fillId="0" borderId="11" xfId="0" applyFont="1" applyFill="1" applyBorder="1" applyAlignment="1">
      <alignment vertical="top" wrapText="1"/>
    </xf>
    <xf numFmtId="0" fontId="85" fillId="0" borderId="17" xfId="0" applyFont="1" applyFill="1" applyBorder="1" applyAlignment="1">
      <alignment/>
    </xf>
    <xf numFmtId="0" fontId="82" fillId="0" borderId="22" xfId="0" applyFont="1" applyFill="1" applyBorder="1" applyAlignment="1">
      <alignment/>
    </xf>
    <xf numFmtId="0" fontId="82" fillId="0" borderId="11" xfId="0" applyFont="1" applyFill="1" applyBorder="1" applyAlignment="1">
      <alignment horizontal="left"/>
    </xf>
    <xf numFmtId="0" fontId="84" fillId="0" borderId="12" xfId="0" applyFont="1" applyFill="1" applyBorder="1" applyAlignment="1">
      <alignment wrapText="1"/>
    </xf>
    <xf numFmtId="0" fontId="68" fillId="0" borderId="17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/>
    </xf>
    <xf numFmtId="0" fontId="64" fillId="0" borderId="12" xfId="0" applyFont="1" applyFill="1" applyBorder="1" applyAlignment="1">
      <alignment horizontal="left" vertical="center" wrapText="1"/>
    </xf>
    <xf numFmtId="174" fontId="64" fillId="0" borderId="12" xfId="0" applyNumberFormat="1" applyFont="1" applyFill="1" applyBorder="1" applyAlignment="1">
      <alignment horizontal="right"/>
    </xf>
    <xf numFmtId="0" fontId="67" fillId="0" borderId="18" xfId="0" applyFont="1" applyFill="1" applyBorder="1" applyAlignment="1">
      <alignment/>
    </xf>
    <xf numFmtId="174" fontId="67" fillId="0" borderId="15" xfId="0" applyNumberFormat="1" applyFont="1" applyFill="1" applyBorder="1" applyAlignment="1">
      <alignment horizontal="right"/>
    </xf>
    <xf numFmtId="174" fontId="67" fillId="0" borderId="18" xfId="0" applyNumberFormat="1" applyFont="1" applyFill="1" applyBorder="1" applyAlignment="1">
      <alignment horizontal="right"/>
    </xf>
    <xf numFmtId="0" fontId="76" fillId="0" borderId="12" xfId="0" applyFont="1" applyFill="1" applyBorder="1" applyAlignment="1">
      <alignment/>
    </xf>
    <xf numFmtId="0" fontId="68" fillId="0" borderId="13" xfId="0" applyFont="1" applyFill="1" applyBorder="1" applyAlignment="1">
      <alignment horizontal="right"/>
    </xf>
    <xf numFmtId="0" fontId="74" fillId="0" borderId="0" xfId="0" applyFont="1" applyFill="1" applyBorder="1" applyAlignment="1">
      <alignment wrapText="1"/>
    </xf>
    <xf numFmtId="174" fontId="68" fillId="0" borderId="13" xfId="0" applyNumberFormat="1" applyFont="1" applyFill="1" applyBorder="1" applyAlignment="1">
      <alignment/>
    </xf>
    <xf numFmtId="174" fontId="65" fillId="0" borderId="11" xfId="0" applyNumberFormat="1" applyFont="1" applyFill="1" applyBorder="1" applyAlignment="1">
      <alignment/>
    </xf>
    <xf numFmtId="0" fontId="80" fillId="0" borderId="11" xfId="0" applyFont="1" applyFill="1" applyBorder="1" applyAlignment="1">
      <alignment horizontal="left"/>
    </xf>
    <xf numFmtId="0" fontId="67" fillId="0" borderId="24" xfId="0" applyFont="1" applyFill="1" applyBorder="1" applyAlignment="1">
      <alignment horizontal="right"/>
    </xf>
    <xf numFmtId="0" fontId="70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174" fontId="68" fillId="0" borderId="11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 wrapText="1"/>
    </xf>
    <xf numFmtId="0" fontId="79" fillId="0" borderId="13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wrapText="1"/>
    </xf>
    <xf numFmtId="0" fontId="82" fillId="0" borderId="24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8" fillId="0" borderId="11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left"/>
    </xf>
    <xf numFmtId="0" fontId="87" fillId="0" borderId="0" xfId="0" applyFont="1" applyFill="1" applyBorder="1" applyAlignment="1">
      <alignment/>
    </xf>
    <xf numFmtId="0" fontId="87" fillId="0" borderId="1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wrapText="1"/>
    </xf>
    <xf numFmtId="0" fontId="87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87" fillId="0" borderId="12" xfId="0" applyFont="1" applyFill="1" applyBorder="1" applyAlignment="1">
      <alignment vertical="center" wrapText="1"/>
    </xf>
    <xf numFmtId="174" fontId="87" fillId="0" borderId="11" xfId="0" applyNumberFormat="1" applyFont="1" applyFill="1" applyBorder="1" applyAlignment="1">
      <alignment/>
    </xf>
    <xf numFmtId="16" fontId="87" fillId="0" borderId="11" xfId="0" applyNumberFormat="1" applyFont="1" applyFill="1" applyBorder="1" applyAlignment="1">
      <alignment/>
    </xf>
    <xf numFmtId="174" fontId="87" fillId="0" borderId="11" xfId="0" applyNumberFormat="1" applyFont="1" applyFill="1" applyBorder="1" applyAlignment="1">
      <alignment horizontal="right"/>
    </xf>
    <xf numFmtId="174" fontId="75" fillId="0" borderId="11" xfId="0" applyNumberFormat="1" applyFont="1" applyFill="1" applyBorder="1" applyAlignment="1">
      <alignment/>
    </xf>
    <xf numFmtId="174" fontId="75" fillId="0" borderId="11" xfId="0" applyNumberFormat="1" applyFont="1" applyFill="1" applyBorder="1" applyAlignment="1">
      <alignment wrapText="1"/>
    </xf>
    <xf numFmtId="2" fontId="87" fillId="0" borderId="11" xfId="0" applyNumberFormat="1" applyFont="1" applyFill="1" applyBorder="1" applyAlignment="1">
      <alignment/>
    </xf>
    <xf numFmtId="173" fontId="87" fillId="0" borderId="11" xfId="0" applyNumberFormat="1" applyFont="1" applyFill="1" applyBorder="1" applyAlignment="1">
      <alignment/>
    </xf>
    <xf numFmtId="174" fontId="75" fillId="0" borderId="11" xfId="0" applyNumberFormat="1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 wrapText="1"/>
    </xf>
    <xf numFmtId="0" fontId="65" fillId="0" borderId="24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79" fillId="0" borderId="13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80" fillId="0" borderId="0" xfId="0" applyFont="1" applyFill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wrapText="1"/>
    </xf>
    <xf numFmtId="0" fontId="79" fillId="0" borderId="24" xfId="0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left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74" fontId="75" fillId="0" borderId="15" xfId="0" applyNumberFormat="1" applyFont="1" applyFill="1" applyBorder="1" applyAlignment="1">
      <alignment horizontal="left" wrapText="1"/>
    </xf>
    <xf numFmtId="174" fontId="75" fillId="0" borderId="18" xfId="0" applyNumberFormat="1" applyFont="1" applyFill="1" applyBorder="1" applyAlignment="1">
      <alignment horizontal="left" wrapText="1"/>
    </xf>
    <xf numFmtId="174" fontId="75" fillId="0" borderId="17" xfId="0" applyNumberFormat="1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left"/>
    </xf>
    <xf numFmtId="0" fontId="87" fillId="0" borderId="11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 wrapText="1"/>
    </xf>
    <xf numFmtId="0" fontId="87" fillId="0" borderId="19" xfId="0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center" wrapText="1"/>
    </xf>
    <xf numFmtId="0" fontId="87" fillId="0" borderId="23" xfId="0" applyFont="1" applyFill="1" applyBorder="1" applyAlignment="1">
      <alignment horizontal="center" wrapText="1"/>
    </xf>
    <xf numFmtId="0" fontId="87" fillId="0" borderId="21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left"/>
    </xf>
    <xf numFmtId="174" fontId="67" fillId="0" borderId="15" xfId="0" applyNumberFormat="1" applyFont="1" applyFill="1" applyBorder="1" applyAlignment="1">
      <alignment horizontal="center"/>
    </xf>
    <xf numFmtId="174" fontId="67" fillId="0" borderId="18" xfId="0" applyNumberFormat="1" applyFont="1" applyFill="1" applyBorder="1" applyAlignment="1">
      <alignment horizontal="center"/>
    </xf>
    <xf numFmtId="174" fontId="67" fillId="0" borderId="17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Alignment="1">
      <alignment horizontal="center" wrapText="1"/>
    </xf>
    <xf numFmtId="0" fontId="64" fillId="0" borderId="1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74" fillId="0" borderId="0" xfId="0" applyFont="1" applyFill="1" applyAlignment="1">
      <alignment horizontal="center"/>
    </xf>
    <xf numFmtId="0" fontId="67" fillId="0" borderId="1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0.2890625" style="39" customWidth="1"/>
    <col min="2" max="2" width="5.421875" style="38" customWidth="1"/>
    <col min="3" max="3" width="75.00390625" style="39" customWidth="1"/>
    <col min="4" max="4" width="9.8515625" style="38" customWidth="1"/>
    <col min="5" max="16384" width="9.140625" style="39" customWidth="1"/>
  </cols>
  <sheetData>
    <row r="1" spans="3:4" ht="15.75">
      <c r="C1" s="333" t="s">
        <v>459</v>
      </c>
      <c r="D1" s="333"/>
    </row>
    <row r="2" spans="3:5" ht="18" customHeight="1">
      <c r="C2" s="335" t="s">
        <v>566</v>
      </c>
      <c r="D2" s="335"/>
      <c r="E2" s="335"/>
    </row>
    <row r="3" spans="3:4" ht="15.75" customHeight="1">
      <c r="C3" s="333" t="s">
        <v>462</v>
      </c>
      <c r="D3" s="333"/>
    </row>
    <row r="4" spans="3:4" ht="15.75">
      <c r="C4" s="334" t="s">
        <v>436</v>
      </c>
      <c r="D4" s="334"/>
    </row>
    <row r="5" spans="3:4" ht="20.25" customHeight="1">
      <c r="C5" s="330" t="s">
        <v>478</v>
      </c>
      <c r="D5" s="330"/>
    </row>
    <row r="6" ht="16.5" customHeight="1">
      <c r="C6" s="40"/>
    </row>
    <row r="7" spans="2:4" ht="40.5" customHeight="1">
      <c r="B7" s="41" t="s">
        <v>390</v>
      </c>
      <c r="C7" s="42" t="s">
        <v>271</v>
      </c>
      <c r="D7" s="41" t="s">
        <v>479</v>
      </c>
    </row>
    <row r="8" spans="2:4" ht="26.25" customHeight="1">
      <c r="B8" s="43" t="s">
        <v>13</v>
      </c>
      <c r="C8" s="48" t="s">
        <v>527</v>
      </c>
      <c r="D8" s="151">
        <v>3273</v>
      </c>
    </row>
    <row r="9" spans="2:4" ht="18.75" customHeight="1">
      <c r="B9" s="43" t="s">
        <v>18</v>
      </c>
      <c r="C9" s="48" t="s">
        <v>272</v>
      </c>
      <c r="D9" s="49">
        <f>D10+D11</f>
        <v>144</v>
      </c>
    </row>
    <row r="10" spans="2:4" ht="18" customHeight="1">
      <c r="B10" s="43" t="s">
        <v>20</v>
      </c>
      <c r="C10" s="50" t="s">
        <v>273</v>
      </c>
      <c r="D10" s="47">
        <v>95</v>
      </c>
    </row>
    <row r="11" spans="2:4" ht="15.75" customHeight="1">
      <c r="B11" s="43" t="s">
        <v>22</v>
      </c>
      <c r="C11" s="50" t="s">
        <v>274</v>
      </c>
      <c r="D11" s="47">
        <v>49</v>
      </c>
    </row>
    <row r="12" spans="2:4" ht="18.75" customHeight="1">
      <c r="B12" s="43" t="s">
        <v>25</v>
      </c>
      <c r="C12" s="51" t="s">
        <v>275</v>
      </c>
      <c r="D12" s="49">
        <f>D13+D14+D15+D16</f>
        <v>229</v>
      </c>
    </row>
    <row r="13" spans="2:4" ht="15" customHeight="1">
      <c r="B13" s="43" t="s">
        <v>27</v>
      </c>
      <c r="C13" s="52" t="s">
        <v>276</v>
      </c>
      <c r="D13" s="47">
        <v>25</v>
      </c>
    </row>
    <row r="14" spans="2:4" ht="15" customHeight="1">
      <c r="B14" s="43" t="s">
        <v>29</v>
      </c>
      <c r="C14" s="52" t="s">
        <v>480</v>
      </c>
      <c r="D14" s="47">
        <v>11</v>
      </c>
    </row>
    <row r="15" spans="2:4" ht="16.5" customHeight="1">
      <c r="B15" s="43" t="s">
        <v>32</v>
      </c>
      <c r="C15" s="46" t="s">
        <v>282</v>
      </c>
      <c r="D15" s="47">
        <v>13</v>
      </c>
    </row>
    <row r="16" spans="2:4" ht="16.5" customHeight="1">
      <c r="B16" s="43" t="s">
        <v>34</v>
      </c>
      <c r="C16" s="53" t="s">
        <v>277</v>
      </c>
      <c r="D16" s="47">
        <f>D17+D19+D18</f>
        <v>180</v>
      </c>
    </row>
    <row r="17" spans="2:4" ht="15" customHeight="1">
      <c r="B17" s="43" t="s">
        <v>35</v>
      </c>
      <c r="C17" s="54" t="s">
        <v>278</v>
      </c>
      <c r="D17" s="47">
        <v>10</v>
      </c>
    </row>
    <row r="18" spans="2:4" ht="15" customHeight="1">
      <c r="B18" s="43" t="s">
        <v>37</v>
      </c>
      <c r="C18" s="54" t="s">
        <v>426</v>
      </c>
      <c r="D18" s="47"/>
    </row>
    <row r="19" spans="2:4" ht="15" customHeight="1">
      <c r="B19" s="43" t="s">
        <v>39</v>
      </c>
      <c r="C19" s="56" t="s">
        <v>279</v>
      </c>
      <c r="D19" s="47">
        <v>170</v>
      </c>
    </row>
    <row r="20" spans="2:4" ht="17.25" customHeight="1">
      <c r="B20" s="170" t="s">
        <v>41</v>
      </c>
      <c r="C20" s="172" t="s">
        <v>280</v>
      </c>
      <c r="D20" s="57">
        <f>D21</f>
        <v>25</v>
      </c>
    </row>
    <row r="21" spans="2:4" ht="32.25" customHeight="1">
      <c r="B21" s="55" t="s">
        <v>43</v>
      </c>
      <c r="C21" s="46" t="s">
        <v>281</v>
      </c>
      <c r="D21" s="47">
        <v>25</v>
      </c>
    </row>
    <row r="22" spans="2:4" ht="18" customHeight="1">
      <c r="B22" s="170" t="s">
        <v>45</v>
      </c>
      <c r="C22" s="171" t="s">
        <v>434</v>
      </c>
      <c r="D22" s="152">
        <f>D23+D24+D25</f>
        <v>122</v>
      </c>
    </row>
    <row r="23" spans="2:4" ht="15" customHeight="1">
      <c r="B23" s="43" t="s">
        <v>48</v>
      </c>
      <c r="C23" s="46" t="s">
        <v>154</v>
      </c>
      <c r="D23" s="47">
        <v>16</v>
      </c>
    </row>
    <row r="24" spans="2:4" ht="15.75" customHeight="1">
      <c r="B24" s="43" t="s">
        <v>51</v>
      </c>
      <c r="C24" s="46" t="s">
        <v>284</v>
      </c>
      <c r="D24" s="47">
        <v>47</v>
      </c>
    </row>
    <row r="25" spans="2:4" ht="15.75" customHeight="1">
      <c r="B25" s="43" t="s">
        <v>56</v>
      </c>
      <c r="C25" s="46" t="s">
        <v>285</v>
      </c>
      <c r="D25" s="47">
        <v>59</v>
      </c>
    </row>
    <row r="26" spans="2:4" ht="17.25" customHeight="1">
      <c r="B26" s="170" t="s">
        <v>60</v>
      </c>
      <c r="C26" s="44" t="s">
        <v>283</v>
      </c>
      <c r="D26" s="24">
        <v>0</v>
      </c>
    </row>
    <row r="27" spans="2:4" ht="15.75" customHeight="1">
      <c r="B27" s="170" t="s">
        <v>64</v>
      </c>
      <c r="C27" s="172" t="s">
        <v>287</v>
      </c>
      <c r="D27" s="24">
        <v>20</v>
      </c>
    </row>
    <row r="28" spans="2:4" ht="15.75">
      <c r="B28" s="43" t="s">
        <v>67</v>
      </c>
      <c r="C28" s="272" t="s">
        <v>481</v>
      </c>
      <c r="D28" s="49">
        <f>D8+D9+D12+D20+D22+D27+D26</f>
        <v>3813</v>
      </c>
    </row>
    <row r="29" spans="2:4" ht="15" customHeight="1">
      <c r="B29" s="43" t="s">
        <v>69</v>
      </c>
      <c r="C29" s="273" t="s">
        <v>519</v>
      </c>
      <c r="D29" s="49">
        <f>D30+D54+D55+D59+D67+D70</f>
        <v>3771.9000000000005</v>
      </c>
    </row>
    <row r="30" spans="2:4" ht="16.5" customHeight="1">
      <c r="B30" s="170" t="s">
        <v>286</v>
      </c>
      <c r="C30" s="58" t="s">
        <v>518</v>
      </c>
      <c r="D30" s="59">
        <f>D31+D32</f>
        <v>2308.3</v>
      </c>
    </row>
    <row r="31" spans="2:4" ht="14.25" customHeight="1">
      <c r="B31" s="43" t="s">
        <v>430</v>
      </c>
      <c r="C31" s="60" t="s">
        <v>291</v>
      </c>
      <c r="D31" s="47">
        <v>1608.8</v>
      </c>
    </row>
    <row r="32" spans="2:4" ht="15.75" customHeight="1">
      <c r="B32" s="43" t="s">
        <v>431</v>
      </c>
      <c r="C32" s="60" t="s">
        <v>293</v>
      </c>
      <c r="D32" s="153">
        <f>D33+D34+D35+D36+D37+D38+D39+D40+D41+D42+D43+D44+D45+D46+D47+D48+D49+D50+D51+D52+D53</f>
        <v>699.5</v>
      </c>
    </row>
    <row r="33" spans="2:4" ht="14.25" customHeight="1">
      <c r="B33" s="43" t="s">
        <v>432</v>
      </c>
      <c r="C33" s="60" t="s">
        <v>295</v>
      </c>
      <c r="D33" s="47">
        <v>158.5</v>
      </c>
    </row>
    <row r="34" spans="2:4" ht="17.25" customHeight="1">
      <c r="B34" s="43" t="s">
        <v>433</v>
      </c>
      <c r="C34" s="60" t="s">
        <v>297</v>
      </c>
      <c r="D34" s="47">
        <v>46.9</v>
      </c>
    </row>
    <row r="35" spans="2:4" ht="18" customHeight="1">
      <c r="B35" s="43" t="s">
        <v>338</v>
      </c>
      <c r="C35" s="60" t="s">
        <v>298</v>
      </c>
      <c r="D35" s="47">
        <v>43.8</v>
      </c>
    </row>
    <row r="36" spans="2:4" ht="14.25" customHeight="1">
      <c r="B36" s="43" t="s">
        <v>288</v>
      </c>
      <c r="C36" s="60" t="s">
        <v>300</v>
      </c>
      <c r="D36" s="47">
        <v>107.9</v>
      </c>
    </row>
    <row r="37" spans="2:4" ht="14.25" customHeight="1">
      <c r="B37" s="43" t="s">
        <v>289</v>
      </c>
      <c r="C37" s="60" t="s">
        <v>302</v>
      </c>
      <c r="D37" s="47">
        <v>139.5</v>
      </c>
    </row>
    <row r="38" spans="2:4" ht="14.25" customHeight="1">
      <c r="B38" s="43" t="s">
        <v>290</v>
      </c>
      <c r="C38" s="54" t="s">
        <v>320</v>
      </c>
      <c r="D38" s="47">
        <v>23.3</v>
      </c>
    </row>
    <row r="39" spans="2:4" ht="24" customHeight="1">
      <c r="B39" s="43" t="s">
        <v>292</v>
      </c>
      <c r="C39" s="116" t="s">
        <v>435</v>
      </c>
      <c r="D39" s="47">
        <v>0.1</v>
      </c>
    </row>
    <row r="40" spans="2:4" ht="20.25" customHeight="1">
      <c r="B40" s="43" t="s">
        <v>294</v>
      </c>
      <c r="C40" s="54" t="s">
        <v>304</v>
      </c>
      <c r="D40" s="47">
        <v>0.1</v>
      </c>
    </row>
    <row r="41" spans="2:4" ht="16.5" customHeight="1">
      <c r="B41" s="43" t="s">
        <v>296</v>
      </c>
      <c r="C41" s="54" t="s">
        <v>306</v>
      </c>
      <c r="D41" s="47">
        <v>17.3</v>
      </c>
    </row>
    <row r="42" spans="2:5" ht="16.5" customHeight="1">
      <c r="B42" s="43" t="s">
        <v>299</v>
      </c>
      <c r="C42" s="54" t="s">
        <v>308</v>
      </c>
      <c r="D42" s="47">
        <v>15.1</v>
      </c>
      <c r="E42" s="331"/>
    </row>
    <row r="43" spans="2:5" ht="20.25" customHeight="1">
      <c r="B43" s="43" t="s">
        <v>301</v>
      </c>
      <c r="C43" s="54" t="s">
        <v>310</v>
      </c>
      <c r="D43" s="47">
        <v>88.1</v>
      </c>
      <c r="E43" s="331"/>
    </row>
    <row r="44" spans="2:4" ht="33.75" customHeight="1">
      <c r="B44" s="43" t="s">
        <v>303</v>
      </c>
      <c r="C44" s="54" t="s">
        <v>312</v>
      </c>
      <c r="D44" s="47">
        <v>0.3</v>
      </c>
    </row>
    <row r="45" spans="2:4" ht="19.5" customHeight="1">
      <c r="B45" s="43" t="s">
        <v>305</v>
      </c>
      <c r="C45" s="54" t="s">
        <v>314</v>
      </c>
      <c r="D45" s="47">
        <v>7.6</v>
      </c>
    </row>
    <row r="46" spans="2:4" ht="19.5" customHeight="1">
      <c r="B46" s="43" t="s">
        <v>307</v>
      </c>
      <c r="C46" s="54" t="s">
        <v>316</v>
      </c>
      <c r="D46" s="47">
        <v>6.6</v>
      </c>
    </row>
    <row r="47" spans="2:4" ht="19.5" customHeight="1">
      <c r="B47" s="43" t="s">
        <v>309</v>
      </c>
      <c r="C47" s="54" t="s">
        <v>318</v>
      </c>
      <c r="D47" s="47">
        <v>5.4</v>
      </c>
    </row>
    <row r="48" spans="2:5" ht="19.5" customHeight="1">
      <c r="B48" s="43" t="s">
        <v>339</v>
      </c>
      <c r="C48" s="54" t="s">
        <v>322</v>
      </c>
      <c r="D48" s="47">
        <v>2</v>
      </c>
      <c r="E48" s="61"/>
    </row>
    <row r="49" spans="2:4" ht="19.5" customHeight="1">
      <c r="B49" s="43" t="s">
        <v>311</v>
      </c>
      <c r="C49" s="54" t="s">
        <v>324</v>
      </c>
      <c r="D49" s="47">
        <v>3.9</v>
      </c>
    </row>
    <row r="50" spans="2:4" ht="19.5" customHeight="1">
      <c r="B50" s="55" t="s">
        <v>313</v>
      </c>
      <c r="C50" s="54" t="s">
        <v>386</v>
      </c>
      <c r="D50" s="47">
        <v>0.5</v>
      </c>
    </row>
    <row r="51" spans="2:6" ht="18" customHeight="1">
      <c r="B51" s="43" t="s">
        <v>315</v>
      </c>
      <c r="C51" s="54" t="s">
        <v>428</v>
      </c>
      <c r="D51" s="47">
        <v>16.9</v>
      </c>
      <c r="E51" s="332"/>
      <c r="F51" s="60"/>
    </row>
    <row r="52" spans="2:5" ht="19.5" customHeight="1">
      <c r="B52" s="43" t="s">
        <v>317</v>
      </c>
      <c r="C52" s="54" t="s">
        <v>429</v>
      </c>
      <c r="D52" s="47">
        <v>13</v>
      </c>
      <c r="E52" s="332"/>
    </row>
    <row r="53" spans="2:4" ht="15.75" customHeight="1">
      <c r="B53" s="43" t="s">
        <v>405</v>
      </c>
      <c r="C53" s="54" t="s">
        <v>482</v>
      </c>
      <c r="D53" s="47">
        <v>2.7</v>
      </c>
    </row>
    <row r="54" spans="2:4" s="63" customFormat="1" ht="18.75" customHeight="1">
      <c r="B54" s="43" t="s">
        <v>319</v>
      </c>
      <c r="C54" s="62" t="s">
        <v>325</v>
      </c>
      <c r="D54" s="24">
        <v>79</v>
      </c>
    </row>
    <row r="55" spans="2:4" s="63" customFormat="1" ht="20.25" customHeight="1">
      <c r="B55" s="55" t="s">
        <v>321</v>
      </c>
      <c r="C55" s="155" t="s">
        <v>483</v>
      </c>
      <c r="D55" s="64">
        <f>D56+D57+D58</f>
        <v>68.5</v>
      </c>
    </row>
    <row r="56" spans="2:4" s="63" customFormat="1" ht="18.75" customHeight="1">
      <c r="B56" s="65" t="s">
        <v>485</v>
      </c>
      <c r="C56" s="163" t="s">
        <v>484</v>
      </c>
      <c r="D56" s="66">
        <v>18.1</v>
      </c>
    </row>
    <row r="57" spans="2:4" s="63" customFormat="1" ht="17.25" customHeight="1">
      <c r="B57" s="65" t="s">
        <v>486</v>
      </c>
      <c r="C57" s="159" t="s">
        <v>496</v>
      </c>
      <c r="D57" s="66">
        <v>9.3</v>
      </c>
    </row>
    <row r="58" spans="2:4" s="63" customFormat="1" ht="17.25" customHeight="1">
      <c r="B58" s="65" t="s">
        <v>516</v>
      </c>
      <c r="C58" s="159" t="s">
        <v>517</v>
      </c>
      <c r="D58" s="66">
        <v>41.1</v>
      </c>
    </row>
    <row r="59" spans="2:4" s="63" customFormat="1" ht="18" customHeight="1">
      <c r="B59" s="65" t="s">
        <v>323</v>
      </c>
      <c r="C59" s="160" t="s">
        <v>524</v>
      </c>
      <c r="D59" s="64">
        <f>D60+D61+D62+D63+D64+D65+D66</f>
        <v>322.8</v>
      </c>
    </row>
    <row r="60" spans="2:4" s="3" customFormat="1" ht="15.75" customHeight="1">
      <c r="B60" s="65" t="s">
        <v>487</v>
      </c>
      <c r="C60" s="54" t="s">
        <v>484</v>
      </c>
      <c r="D60" s="154">
        <v>6.6</v>
      </c>
    </row>
    <row r="61" spans="2:4" s="63" customFormat="1" ht="33" customHeight="1">
      <c r="B61" s="65" t="s">
        <v>488</v>
      </c>
      <c r="C61" s="54" t="s">
        <v>528</v>
      </c>
      <c r="D61" s="174">
        <v>2.3</v>
      </c>
    </row>
    <row r="62" spans="2:4" s="63" customFormat="1" ht="18" customHeight="1">
      <c r="B62" s="43" t="s">
        <v>489</v>
      </c>
      <c r="C62" s="54" t="s">
        <v>496</v>
      </c>
      <c r="D62" s="47">
        <v>13</v>
      </c>
    </row>
    <row r="63" spans="2:4" s="63" customFormat="1" ht="18.75" customHeight="1">
      <c r="B63" s="43" t="s">
        <v>490</v>
      </c>
      <c r="C63" s="54" t="s">
        <v>529</v>
      </c>
      <c r="D63" s="47">
        <v>46.8</v>
      </c>
    </row>
    <row r="64" spans="2:4" s="63" customFormat="1" ht="33" customHeight="1">
      <c r="B64" s="43" t="s">
        <v>497</v>
      </c>
      <c r="C64" s="162" t="s">
        <v>522</v>
      </c>
      <c r="D64" s="47">
        <v>148.2</v>
      </c>
    </row>
    <row r="65" spans="2:4" s="63" customFormat="1" ht="18.75" customHeight="1">
      <c r="B65" s="167" t="s">
        <v>498</v>
      </c>
      <c r="C65" s="162" t="s">
        <v>521</v>
      </c>
      <c r="D65" s="173">
        <v>83.8</v>
      </c>
    </row>
    <row r="66" spans="2:4" s="63" customFormat="1" ht="18.75" customHeight="1">
      <c r="B66" s="167" t="s">
        <v>542</v>
      </c>
      <c r="C66" s="162" t="s">
        <v>543</v>
      </c>
      <c r="D66" s="173">
        <v>22.1</v>
      </c>
    </row>
    <row r="67" spans="2:4" s="63" customFormat="1" ht="18.75" customHeight="1">
      <c r="B67" s="281" t="s">
        <v>380</v>
      </c>
      <c r="C67" s="282" t="s">
        <v>539</v>
      </c>
      <c r="D67" s="283">
        <f>D68+D69</f>
        <v>855.8</v>
      </c>
    </row>
    <row r="68" spans="2:4" s="63" customFormat="1" ht="32.25" customHeight="1">
      <c r="B68" s="167" t="s">
        <v>540</v>
      </c>
      <c r="C68" s="306" t="s">
        <v>541</v>
      </c>
      <c r="D68" s="173">
        <v>670</v>
      </c>
    </row>
    <row r="69" spans="2:4" s="63" customFormat="1" ht="33" customHeight="1">
      <c r="B69" s="167" t="s">
        <v>544</v>
      </c>
      <c r="C69" s="306" t="s">
        <v>551</v>
      </c>
      <c r="D69" s="173">
        <v>185.8</v>
      </c>
    </row>
    <row r="70" spans="2:4" s="63" customFormat="1" ht="20.25" customHeight="1">
      <c r="B70" s="167" t="s">
        <v>385</v>
      </c>
      <c r="C70" s="307" t="s">
        <v>553</v>
      </c>
      <c r="D70" s="173">
        <f>D71+D72</f>
        <v>137.5</v>
      </c>
    </row>
    <row r="71" spans="2:4" s="63" customFormat="1" ht="45.75" customHeight="1">
      <c r="B71" s="167" t="s">
        <v>552</v>
      </c>
      <c r="C71" s="306" t="s">
        <v>554</v>
      </c>
      <c r="D71" s="173">
        <v>1.4</v>
      </c>
    </row>
    <row r="72" spans="2:4" s="63" customFormat="1" ht="31.5" customHeight="1">
      <c r="B72" s="167" t="s">
        <v>555</v>
      </c>
      <c r="C72" s="306" t="s">
        <v>551</v>
      </c>
      <c r="D72" s="173">
        <v>136.1</v>
      </c>
    </row>
    <row r="73" spans="2:4" s="63" customFormat="1" ht="21.75" customHeight="1">
      <c r="B73" s="43" t="s">
        <v>538</v>
      </c>
      <c r="C73" s="308" t="s">
        <v>520</v>
      </c>
      <c r="D73" s="24">
        <f>D28+D29</f>
        <v>7584.900000000001</v>
      </c>
    </row>
    <row r="74" spans="2:4" s="63" customFormat="1" ht="18" customHeight="1">
      <c r="B74" s="43" t="s">
        <v>545</v>
      </c>
      <c r="C74" s="158" t="s">
        <v>491</v>
      </c>
      <c r="D74" s="24">
        <f>D75+D76+D77+D78+D79</f>
        <v>264.1</v>
      </c>
    </row>
    <row r="75" spans="2:4" s="63" customFormat="1" ht="15.75" customHeight="1">
      <c r="B75" s="43" t="s">
        <v>546</v>
      </c>
      <c r="C75" s="157" t="s">
        <v>492</v>
      </c>
      <c r="D75" s="47">
        <v>9</v>
      </c>
    </row>
    <row r="76" spans="2:4" s="63" customFormat="1" ht="18" customHeight="1">
      <c r="B76" s="43" t="s">
        <v>547</v>
      </c>
      <c r="C76" s="157" t="s">
        <v>493</v>
      </c>
      <c r="D76" s="156">
        <v>168.4</v>
      </c>
    </row>
    <row r="77" spans="2:4" s="63" customFormat="1" ht="16.5" customHeight="1">
      <c r="B77" s="43" t="s">
        <v>548</v>
      </c>
      <c r="C77" s="157" t="s">
        <v>523</v>
      </c>
      <c r="D77" s="156">
        <v>57.2</v>
      </c>
    </row>
    <row r="78" spans="2:4" s="63" customFormat="1" ht="16.5" customHeight="1">
      <c r="B78" s="43" t="s">
        <v>549</v>
      </c>
      <c r="C78" s="157" t="s">
        <v>494</v>
      </c>
      <c r="D78" s="156">
        <v>2.1</v>
      </c>
    </row>
    <row r="79" spans="2:4" s="63" customFormat="1" ht="17.25" customHeight="1">
      <c r="B79" s="43" t="s">
        <v>550</v>
      </c>
      <c r="C79" s="157" t="s">
        <v>495</v>
      </c>
      <c r="D79" s="156">
        <v>27.4</v>
      </c>
    </row>
    <row r="80" spans="2:4" s="63" customFormat="1" ht="15.75" customHeight="1">
      <c r="B80" s="68"/>
      <c r="D80" s="68"/>
    </row>
    <row r="81" spans="2:4" s="63" customFormat="1" ht="15.75" customHeight="1">
      <c r="B81" s="68"/>
      <c r="C81" s="67"/>
      <c r="D81" s="68"/>
    </row>
    <row r="82" spans="2:4" s="63" customFormat="1" ht="15.75" customHeight="1">
      <c r="B82" s="68"/>
      <c r="C82" s="67"/>
      <c r="D82" s="68"/>
    </row>
    <row r="83" spans="2:7" ht="15.75">
      <c r="B83" s="39"/>
      <c r="C83" s="161"/>
      <c r="D83" s="274"/>
      <c r="E83" s="164"/>
      <c r="F83" s="165"/>
      <c r="G83" s="85"/>
    </row>
    <row r="84" spans="2:7" ht="15.75">
      <c r="B84" s="39"/>
      <c r="C84" s="161"/>
      <c r="D84" s="164"/>
      <c r="E84" s="164"/>
      <c r="F84" s="165"/>
      <c r="G84" s="85"/>
    </row>
    <row r="85" spans="3:7" ht="15.75">
      <c r="C85" s="166"/>
      <c r="D85" s="164"/>
      <c r="E85" s="164"/>
      <c r="F85" s="165"/>
      <c r="G85" s="164"/>
    </row>
    <row r="86" spans="3:7" ht="15.75">
      <c r="C86" s="162"/>
      <c r="D86" s="164"/>
      <c r="E86" s="164"/>
      <c r="F86" s="165"/>
      <c r="G86" s="85"/>
    </row>
    <row r="87" spans="3:7" ht="15.75">
      <c r="C87" s="162"/>
      <c r="D87" s="164"/>
      <c r="E87" s="164"/>
      <c r="F87" s="165"/>
      <c r="G87" s="164"/>
    </row>
    <row r="88" spans="3:7" ht="15.75">
      <c r="C88" s="162"/>
      <c r="D88" s="164"/>
      <c r="E88" s="164"/>
      <c r="F88" s="165"/>
      <c r="G88" s="164"/>
    </row>
  </sheetData>
  <sheetProtection/>
  <mergeCells count="7">
    <mergeCell ref="C5:D5"/>
    <mergeCell ref="E42:E43"/>
    <mergeCell ref="E51:E52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6.57421875" style="176" customWidth="1"/>
    <col min="2" max="2" width="42.8515625" style="176" customWidth="1"/>
    <col min="3" max="3" width="8.140625" style="176" customWidth="1"/>
    <col min="4" max="4" width="9.421875" style="176" customWidth="1"/>
    <col min="5" max="5" width="10.28125" style="176" customWidth="1"/>
    <col min="6" max="6" width="11.421875" style="176" customWidth="1"/>
    <col min="7" max="7" width="11.57421875" style="176" customWidth="1"/>
    <col min="8" max="8" width="9.00390625" style="176" customWidth="1"/>
    <col min="9" max="9" width="9.140625" style="177" customWidth="1"/>
    <col min="10" max="16384" width="9.140625" style="176" customWidth="1"/>
  </cols>
  <sheetData>
    <row r="1" ht="12.75">
      <c r="F1" s="194" t="s">
        <v>513</v>
      </c>
    </row>
    <row r="2" spans="6:8" ht="12.75">
      <c r="F2" s="336" t="s">
        <v>565</v>
      </c>
      <c r="G2" s="336"/>
      <c r="H2" s="336"/>
    </row>
    <row r="3" ht="12.75">
      <c r="F3" s="176" t="s">
        <v>437</v>
      </c>
    </row>
    <row r="4" ht="12.75">
      <c r="F4" s="176" t="s">
        <v>232</v>
      </c>
    </row>
    <row r="5" spans="1:7" ht="12.75">
      <c r="A5" s="343" t="s">
        <v>499</v>
      </c>
      <c r="B5" s="343"/>
      <c r="C5" s="343"/>
      <c r="D5" s="343"/>
      <c r="E5" s="343"/>
      <c r="F5" s="343"/>
      <c r="G5" s="343"/>
    </row>
    <row r="6" spans="1:7" ht="12.75">
      <c r="A6" s="343" t="s">
        <v>170</v>
      </c>
      <c r="B6" s="343"/>
      <c r="C6" s="343"/>
      <c r="D6" s="343"/>
      <c r="E6" s="343"/>
      <c r="F6" s="343"/>
      <c r="G6" s="343"/>
    </row>
    <row r="7" ht="12.75">
      <c r="G7" s="176" t="s">
        <v>450</v>
      </c>
    </row>
    <row r="8" spans="1:7" ht="12.75" customHeight="1">
      <c r="A8" s="337" t="s">
        <v>171</v>
      </c>
      <c r="B8" s="349" t="s">
        <v>172</v>
      </c>
      <c r="C8" s="352" t="s">
        <v>270</v>
      </c>
      <c r="D8" s="337" t="s">
        <v>0</v>
      </c>
      <c r="E8" s="340" t="s">
        <v>9</v>
      </c>
      <c r="F8" s="340"/>
      <c r="G8" s="340"/>
    </row>
    <row r="9" spans="1:7" ht="12.75" customHeight="1">
      <c r="A9" s="338"/>
      <c r="B9" s="350"/>
      <c r="C9" s="352"/>
      <c r="D9" s="338"/>
      <c r="E9" s="340" t="s">
        <v>10</v>
      </c>
      <c r="F9" s="340"/>
      <c r="G9" s="340" t="s">
        <v>11</v>
      </c>
    </row>
    <row r="10" spans="1:7" ht="12.75" customHeight="1">
      <c r="A10" s="339"/>
      <c r="B10" s="350"/>
      <c r="C10" s="352"/>
      <c r="D10" s="338"/>
      <c r="E10" s="337" t="s">
        <v>12</v>
      </c>
      <c r="F10" s="341" t="s">
        <v>233</v>
      </c>
      <c r="G10" s="340"/>
    </row>
    <row r="11" spans="1:7" ht="13.5" customHeight="1">
      <c r="A11" s="296" t="s">
        <v>173</v>
      </c>
      <c r="B11" s="351"/>
      <c r="C11" s="352"/>
      <c r="D11" s="339"/>
      <c r="E11" s="339"/>
      <c r="F11" s="342"/>
      <c r="G11" s="340"/>
    </row>
    <row r="12" spans="1:7" ht="14.25" customHeight="1">
      <c r="A12" s="296">
        <v>1</v>
      </c>
      <c r="B12" s="294">
        <v>2</v>
      </c>
      <c r="C12" s="295">
        <v>3</v>
      </c>
      <c r="D12" s="293">
        <v>4</v>
      </c>
      <c r="E12" s="293">
        <v>5</v>
      </c>
      <c r="F12" s="192">
        <v>6</v>
      </c>
      <c r="G12" s="296">
        <v>7</v>
      </c>
    </row>
    <row r="13" spans="1:7" ht="16.5" customHeight="1">
      <c r="A13" s="195" t="s">
        <v>13</v>
      </c>
      <c r="B13" s="196" t="s">
        <v>1</v>
      </c>
      <c r="C13" s="197"/>
      <c r="D13" s="198">
        <f>D14+D20+D24+D26+D29+D31+D33+D35+D18</f>
        <v>2605.2</v>
      </c>
      <c r="E13" s="198">
        <f>E14+E20+E24+E26+E29+E31+E33+E35+E18</f>
        <v>1448.2</v>
      </c>
      <c r="F13" s="198">
        <f>F14+F20+F24+F26+F29+F31+F33+F35+F18</f>
        <v>501.8</v>
      </c>
      <c r="G13" s="198">
        <f>G14+G20+G24+G26+G29+G31+G33+G35+G18</f>
        <v>1157</v>
      </c>
    </row>
    <row r="14" spans="1:7" ht="12.75">
      <c r="A14" s="178" t="s">
        <v>14</v>
      </c>
      <c r="B14" s="199" t="s">
        <v>174</v>
      </c>
      <c r="C14" s="302" t="s">
        <v>137</v>
      </c>
      <c r="D14" s="198">
        <f>E14+G14</f>
        <v>191.9</v>
      </c>
      <c r="E14" s="198">
        <f>E15+E16+E17</f>
        <v>191.9</v>
      </c>
      <c r="F14" s="198">
        <f>F15+F16+F17</f>
        <v>73</v>
      </c>
      <c r="G14" s="198">
        <f>G15+G16+G17</f>
        <v>0</v>
      </c>
    </row>
    <row r="15" spans="1:7" ht="12.75">
      <c r="A15" s="181" t="s">
        <v>175</v>
      </c>
      <c r="B15" s="200" t="s">
        <v>327</v>
      </c>
      <c r="C15" s="291"/>
      <c r="D15" s="198">
        <f>E15+G15</f>
        <v>151.4</v>
      </c>
      <c r="E15" s="201">
        <v>151.4</v>
      </c>
      <c r="F15" s="201">
        <v>65.3</v>
      </c>
      <c r="G15" s="201"/>
    </row>
    <row r="16" spans="1:7" ht="27" customHeight="1">
      <c r="A16" s="181" t="s">
        <v>176</v>
      </c>
      <c r="B16" s="202" t="s">
        <v>388</v>
      </c>
      <c r="C16" s="292"/>
      <c r="D16" s="198">
        <f>E16+G16</f>
        <v>12</v>
      </c>
      <c r="E16" s="201">
        <v>12</v>
      </c>
      <c r="F16" s="201">
        <v>7.7</v>
      </c>
      <c r="G16" s="201"/>
    </row>
    <row r="17" spans="1:7" ht="12.75">
      <c r="A17" s="181" t="s">
        <v>178</v>
      </c>
      <c r="B17" s="203" t="s">
        <v>387</v>
      </c>
      <c r="C17" s="292"/>
      <c r="D17" s="198">
        <f>E17+G17</f>
        <v>28.5</v>
      </c>
      <c r="E17" s="204">
        <v>28.5</v>
      </c>
      <c r="F17" s="205"/>
      <c r="G17" s="205"/>
    </row>
    <row r="18" spans="1:7" ht="25.5">
      <c r="A18" s="178" t="s">
        <v>15</v>
      </c>
      <c r="B18" s="206" t="s">
        <v>105</v>
      </c>
      <c r="C18" s="197" t="s">
        <v>139</v>
      </c>
      <c r="D18" s="207">
        <f>D19</f>
        <v>0.1</v>
      </c>
      <c r="E18" s="207">
        <f>E19</f>
        <v>0.1</v>
      </c>
      <c r="F18" s="207">
        <f>F19</f>
        <v>0</v>
      </c>
      <c r="G18" s="207">
        <f>G19</f>
        <v>0</v>
      </c>
    </row>
    <row r="19" spans="1:7" ht="12.75">
      <c r="A19" s="181" t="s">
        <v>180</v>
      </c>
      <c r="B19" s="208" t="s">
        <v>177</v>
      </c>
      <c r="C19" s="296"/>
      <c r="D19" s="209">
        <f>E19+G19</f>
        <v>0.1</v>
      </c>
      <c r="E19" s="201">
        <v>0.1</v>
      </c>
      <c r="F19" s="201"/>
      <c r="G19" s="201"/>
    </row>
    <row r="20" spans="1:7" ht="26.25" customHeight="1">
      <c r="A20" s="178" t="s">
        <v>16</v>
      </c>
      <c r="B20" s="210" t="s">
        <v>179</v>
      </c>
      <c r="C20" s="184" t="s">
        <v>141</v>
      </c>
      <c r="D20" s="198">
        <f>D21+D22+D23</f>
        <v>820.9000000000001</v>
      </c>
      <c r="E20" s="198">
        <f>E21+E22+E23</f>
        <v>814.9000000000001</v>
      </c>
      <c r="F20" s="198">
        <f>F21+F22+F23</f>
        <v>421.3</v>
      </c>
      <c r="G20" s="198">
        <f>G21+G22+G23</f>
        <v>6</v>
      </c>
    </row>
    <row r="21" spans="1:7" ht="12.75">
      <c r="A21" s="181" t="s">
        <v>109</v>
      </c>
      <c r="B21" s="200" t="s">
        <v>327</v>
      </c>
      <c r="C21" s="291"/>
      <c r="D21" s="209">
        <f>E21+G21</f>
        <v>717</v>
      </c>
      <c r="E21" s="284">
        <v>711</v>
      </c>
      <c r="F21" s="284">
        <v>358.1</v>
      </c>
      <c r="G21" s="284">
        <v>6</v>
      </c>
    </row>
    <row r="22" spans="1:7" ht="27" customHeight="1">
      <c r="A22" s="181" t="s">
        <v>443</v>
      </c>
      <c r="B22" s="202" t="s">
        <v>388</v>
      </c>
      <c r="C22" s="292"/>
      <c r="D22" s="209">
        <f>E22+G22</f>
        <v>93.7</v>
      </c>
      <c r="E22" s="201">
        <v>93.7</v>
      </c>
      <c r="F22" s="201">
        <v>63.2</v>
      </c>
      <c r="G22" s="211"/>
    </row>
    <row r="23" spans="1:7" ht="12.75">
      <c r="A23" s="181" t="s">
        <v>444</v>
      </c>
      <c r="B23" s="212" t="s">
        <v>332</v>
      </c>
      <c r="C23" s="293"/>
      <c r="D23" s="209">
        <f>E23+G23</f>
        <v>10.2</v>
      </c>
      <c r="E23" s="201">
        <v>10.2</v>
      </c>
      <c r="F23" s="201"/>
      <c r="G23" s="211"/>
    </row>
    <row r="24" spans="1:7" ht="12.75">
      <c r="A24" s="178" t="s">
        <v>17</v>
      </c>
      <c r="B24" s="213" t="s">
        <v>181</v>
      </c>
      <c r="C24" s="303" t="s">
        <v>140</v>
      </c>
      <c r="D24" s="198">
        <f>D25</f>
        <v>41.6</v>
      </c>
      <c r="E24" s="198">
        <f>E25</f>
        <v>30.6</v>
      </c>
      <c r="F24" s="198">
        <f>F25</f>
        <v>3.2</v>
      </c>
      <c r="G24" s="198">
        <f>G25</f>
        <v>11</v>
      </c>
    </row>
    <row r="25" spans="1:10" ht="12.75">
      <c r="A25" s="181" t="s">
        <v>182</v>
      </c>
      <c r="B25" s="200" t="s">
        <v>327</v>
      </c>
      <c r="C25" s="296"/>
      <c r="D25" s="201">
        <f>E25+G25</f>
        <v>41.6</v>
      </c>
      <c r="E25" s="201">
        <v>30.6</v>
      </c>
      <c r="F25" s="201">
        <v>3.2</v>
      </c>
      <c r="G25" s="201">
        <v>11</v>
      </c>
      <c r="J25" s="214"/>
    </row>
    <row r="26" spans="1:7" ht="12.75">
      <c r="A26" s="178" t="s">
        <v>73</v>
      </c>
      <c r="B26" s="199" t="s">
        <v>111</v>
      </c>
      <c r="C26" s="302" t="s">
        <v>142</v>
      </c>
      <c r="D26" s="198">
        <f>D27+D28</f>
        <v>1320</v>
      </c>
      <c r="E26" s="198">
        <f>E27+E28</f>
        <v>180</v>
      </c>
      <c r="F26" s="198">
        <f>F27+F28</f>
        <v>0</v>
      </c>
      <c r="G26" s="198">
        <f>G27+G28</f>
        <v>1140</v>
      </c>
    </row>
    <row r="27" spans="1:7" ht="12.75">
      <c r="A27" s="181" t="s">
        <v>114</v>
      </c>
      <c r="B27" s="215" t="s">
        <v>327</v>
      </c>
      <c r="C27" s="302"/>
      <c r="D27" s="209">
        <f aca="true" t="shared" si="0" ref="D27:D36">E27+G27</f>
        <v>464.2</v>
      </c>
      <c r="E27" s="201">
        <v>180</v>
      </c>
      <c r="F27" s="201"/>
      <c r="G27" s="201">
        <v>284.2</v>
      </c>
    </row>
    <row r="28" spans="1:7" ht="27.75" customHeight="1">
      <c r="A28" s="181" t="s">
        <v>445</v>
      </c>
      <c r="B28" s="202" t="s">
        <v>409</v>
      </c>
      <c r="C28" s="303"/>
      <c r="D28" s="209">
        <f t="shared" si="0"/>
        <v>855.8</v>
      </c>
      <c r="E28" s="201"/>
      <c r="F28" s="201"/>
      <c r="G28" s="201">
        <v>855.8</v>
      </c>
    </row>
    <row r="29" spans="1:7" ht="25.5">
      <c r="A29" s="178" t="s">
        <v>135</v>
      </c>
      <c r="B29" s="210" t="s">
        <v>187</v>
      </c>
      <c r="C29" s="303" t="s">
        <v>143</v>
      </c>
      <c r="D29" s="198">
        <f t="shared" si="0"/>
        <v>2</v>
      </c>
      <c r="E29" s="198">
        <f>E30</f>
        <v>2</v>
      </c>
      <c r="F29" s="198">
        <f>F30</f>
        <v>0</v>
      </c>
      <c r="G29" s="198">
        <f>G30</f>
        <v>0</v>
      </c>
    </row>
    <row r="30" spans="1:7" ht="12.75">
      <c r="A30" s="181" t="s">
        <v>136</v>
      </c>
      <c r="B30" s="200" t="s">
        <v>327</v>
      </c>
      <c r="C30" s="197"/>
      <c r="D30" s="201">
        <f t="shared" si="0"/>
        <v>2</v>
      </c>
      <c r="E30" s="201">
        <v>2</v>
      </c>
      <c r="F30" s="201"/>
      <c r="G30" s="201"/>
    </row>
    <row r="31" spans="1:7" ht="12.75">
      <c r="A31" s="178" t="s">
        <v>146</v>
      </c>
      <c r="B31" s="196" t="s">
        <v>77</v>
      </c>
      <c r="C31" s="197" t="s">
        <v>138</v>
      </c>
      <c r="D31" s="198">
        <f t="shared" si="0"/>
        <v>55</v>
      </c>
      <c r="E31" s="198">
        <f>E32</f>
        <v>55</v>
      </c>
      <c r="F31" s="198">
        <f>F32</f>
        <v>4.3</v>
      </c>
      <c r="G31" s="198">
        <f>G32</f>
        <v>0</v>
      </c>
    </row>
    <row r="32" spans="1:7" ht="12.75">
      <c r="A32" s="178" t="s">
        <v>147</v>
      </c>
      <c r="B32" s="200" t="s">
        <v>327</v>
      </c>
      <c r="C32" s="197"/>
      <c r="D32" s="201">
        <f t="shared" si="0"/>
        <v>55</v>
      </c>
      <c r="E32" s="201">
        <v>55</v>
      </c>
      <c r="F32" s="201">
        <v>4.3</v>
      </c>
      <c r="G32" s="201"/>
    </row>
    <row r="33" spans="1:7" ht="25.5">
      <c r="A33" s="178" t="s">
        <v>153</v>
      </c>
      <c r="B33" s="210" t="s">
        <v>151</v>
      </c>
      <c r="C33" s="197" t="s">
        <v>35</v>
      </c>
      <c r="D33" s="198">
        <f t="shared" si="0"/>
        <v>173</v>
      </c>
      <c r="E33" s="198">
        <f>E34</f>
        <v>173</v>
      </c>
      <c r="F33" s="201"/>
      <c r="G33" s="201"/>
    </row>
    <row r="34" spans="1:7" ht="12.75">
      <c r="A34" s="178" t="s">
        <v>184</v>
      </c>
      <c r="B34" s="200" t="s">
        <v>327</v>
      </c>
      <c r="C34" s="192"/>
      <c r="D34" s="201">
        <f t="shared" si="0"/>
        <v>173</v>
      </c>
      <c r="E34" s="216">
        <v>173</v>
      </c>
      <c r="F34" s="216"/>
      <c r="G34" s="216"/>
    </row>
    <row r="35" spans="1:7" ht="12.75">
      <c r="A35" s="178" t="s">
        <v>185</v>
      </c>
      <c r="B35" s="217" t="s">
        <v>152</v>
      </c>
      <c r="C35" s="197" t="s">
        <v>37</v>
      </c>
      <c r="D35" s="198">
        <f t="shared" si="0"/>
        <v>0.7</v>
      </c>
      <c r="E35" s="198">
        <f>E36</f>
        <v>0.7</v>
      </c>
      <c r="F35" s="198">
        <f>F36+H35</f>
        <v>0</v>
      </c>
      <c r="G35" s="218">
        <f>G36+I35</f>
        <v>0</v>
      </c>
    </row>
    <row r="36" spans="1:7" ht="12.75">
      <c r="A36" s="178" t="s">
        <v>186</v>
      </c>
      <c r="B36" s="200" t="s">
        <v>327</v>
      </c>
      <c r="C36" s="192"/>
      <c r="D36" s="201">
        <f t="shared" si="0"/>
        <v>0.7</v>
      </c>
      <c r="E36" s="216">
        <v>0.7</v>
      </c>
      <c r="F36" s="216"/>
      <c r="G36" s="219"/>
    </row>
    <row r="37" spans="1:7" ht="12.75">
      <c r="A37" s="178" t="s">
        <v>18</v>
      </c>
      <c r="B37" s="266" t="s">
        <v>230</v>
      </c>
      <c r="C37" s="197"/>
      <c r="D37" s="198">
        <f>D39</f>
        <v>24.3</v>
      </c>
      <c r="E37" s="198">
        <f>E39</f>
        <v>24.3</v>
      </c>
      <c r="F37" s="198">
        <f>F39</f>
        <v>17.4</v>
      </c>
      <c r="G37" s="198">
        <f>G39</f>
        <v>0</v>
      </c>
    </row>
    <row r="38" spans="1:7" ht="25.5">
      <c r="A38" s="178" t="s">
        <v>19</v>
      </c>
      <c r="B38" s="220" t="s">
        <v>179</v>
      </c>
      <c r="C38" s="197" t="s">
        <v>141</v>
      </c>
      <c r="D38" s="198">
        <f>D39</f>
        <v>24.3</v>
      </c>
      <c r="E38" s="198">
        <f>E39</f>
        <v>24.3</v>
      </c>
      <c r="F38" s="198">
        <f>F39</f>
        <v>17.4</v>
      </c>
      <c r="G38" s="198">
        <f>G39</f>
        <v>0</v>
      </c>
    </row>
    <row r="39" spans="1:7" ht="12.75">
      <c r="A39" s="181" t="s">
        <v>96</v>
      </c>
      <c r="B39" s="200" t="s">
        <v>327</v>
      </c>
      <c r="C39" s="296"/>
      <c r="D39" s="201">
        <f>E39+G39</f>
        <v>24.3</v>
      </c>
      <c r="E39" s="201">
        <v>24.3</v>
      </c>
      <c r="F39" s="201">
        <v>17.4</v>
      </c>
      <c r="G39" s="201"/>
    </row>
    <row r="40" spans="1:7" ht="19.5" customHeight="1">
      <c r="A40" s="178" t="s">
        <v>20</v>
      </c>
      <c r="B40" s="206" t="s">
        <v>82</v>
      </c>
      <c r="C40" s="221"/>
      <c r="D40" s="198">
        <f>E40+G40</f>
        <v>670.3</v>
      </c>
      <c r="E40" s="198">
        <f>E42+E43</f>
        <v>670.3</v>
      </c>
      <c r="F40" s="198">
        <f>F42+F43</f>
        <v>33.1</v>
      </c>
      <c r="G40" s="198">
        <f>G42+G43</f>
        <v>0</v>
      </c>
    </row>
    <row r="41" spans="1:7" ht="25.5">
      <c r="A41" s="178" t="s">
        <v>21</v>
      </c>
      <c r="B41" s="222" t="s">
        <v>105</v>
      </c>
      <c r="C41" s="302" t="s">
        <v>139</v>
      </c>
      <c r="D41" s="198">
        <f>E41+G40</f>
        <v>670.3</v>
      </c>
      <c r="E41" s="198">
        <f>E42+E43</f>
        <v>670.3</v>
      </c>
      <c r="F41" s="198">
        <f>F42+F43</f>
        <v>33.1</v>
      </c>
      <c r="G41" s="198">
        <f>G42+G43</f>
        <v>0</v>
      </c>
    </row>
    <row r="42" spans="1:7" ht="12.75">
      <c r="A42" s="181" t="s">
        <v>97</v>
      </c>
      <c r="B42" s="200" t="s">
        <v>327</v>
      </c>
      <c r="C42" s="291"/>
      <c r="D42" s="198">
        <f>E42+G41</f>
        <v>425.1</v>
      </c>
      <c r="E42" s="201">
        <v>425.1</v>
      </c>
      <c r="F42" s="201">
        <v>28.7</v>
      </c>
      <c r="G42" s="201"/>
    </row>
    <row r="43" spans="1:7" ht="12.75">
      <c r="A43" s="181" t="s">
        <v>98</v>
      </c>
      <c r="B43" s="208" t="s">
        <v>177</v>
      </c>
      <c r="C43" s="293"/>
      <c r="D43" s="198">
        <f>E43+G42</f>
        <v>245.2</v>
      </c>
      <c r="E43" s="201">
        <v>245.2</v>
      </c>
      <c r="F43" s="201">
        <v>4.4</v>
      </c>
      <c r="G43" s="201"/>
    </row>
    <row r="44" spans="1:7" ht="12.75">
      <c r="A44" s="178" t="s">
        <v>22</v>
      </c>
      <c r="B44" s="266" t="s">
        <v>23</v>
      </c>
      <c r="C44" s="303"/>
      <c r="D44" s="198">
        <f>D45</f>
        <v>134.3</v>
      </c>
      <c r="E44" s="198">
        <f>E45</f>
        <v>134.3</v>
      </c>
      <c r="F44" s="198">
        <f>F45</f>
        <v>36.5</v>
      </c>
      <c r="G44" s="198">
        <f>G45</f>
        <v>0</v>
      </c>
    </row>
    <row r="45" spans="1:7" ht="25.5">
      <c r="A45" s="178" t="s">
        <v>24</v>
      </c>
      <c r="B45" s="210" t="s">
        <v>187</v>
      </c>
      <c r="C45" s="197" t="s">
        <v>143</v>
      </c>
      <c r="D45" s="198">
        <f>D46+D47</f>
        <v>134.3</v>
      </c>
      <c r="E45" s="198">
        <f>E46+E47</f>
        <v>134.3</v>
      </c>
      <c r="F45" s="198">
        <f>F46+F47</f>
        <v>36.5</v>
      </c>
      <c r="G45" s="198">
        <f>G46+G47</f>
        <v>0</v>
      </c>
    </row>
    <row r="46" spans="1:7" ht="12.75">
      <c r="A46" s="181" t="s">
        <v>99</v>
      </c>
      <c r="B46" s="208" t="s">
        <v>177</v>
      </c>
      <c r="C46" s="293"/>
      <c r="D46" s="209">
        <f>E46+G46</f>
        <v>134.3</v>
      </c>
      <c r="E46" s="201">
        <v>134.3</v>
      </c>
      <c r="F46" s="201">
        <v>36.5</v>
      </c>
      <c r="G46" s="201"/>
    </row>
    <row r="47" spans="1:7" ht="25.5">
      <c r="A47" s="181" t="s">
        <v>408</v>
      </c>
      <c r="B47" s="202" t="s">
        <v>409</v>
      </c>
      <c r="C47" s="293"/>
      <c r="D47" s="223">
        <f>E47+G47</f>
        <v>0</v>
      </c>
      <c r="E47" s="211"/>
      <c r="F47" s="201"/>
      <c r="G47" s="211"/>
    </row>
    <row r="48" spans="1:7" ht="12.75">
      <c r="A48" s="178" t="s">
        <v>25</v>
      </c>
      <c r="B48" s="196" t="s">
        <v>530</v>
      </c>
      <c r="C48" s="303"/>
      <c r="D48" s="198">
        <f>D50+D51+D52+D53</f>
        <v>509.79999999999995</v>
      </c>
      <c r="E48" s="198">
        <f>E50+E51+E52+E53</f>
        <v>509.79999999999995</v>
      </c>
      <c r="F48" s="198">
        <f>F50+F51+F52+F53</f>
        <v>316.4</v>
      </c>
      <c r="G48" s="198">
        <f>G50+G51+G52</f>
        <v>0</v>
      </c>
    </row>
    <row r="49" spans="1:7" ht="12.75">
      <c r="A49" s="181" t="s">
        <v>26</v>
      </c>
      <c r="B49" s="199" t="s">
        <v>174</v>
      </c>
      <c r="C49" s="302" t="s">
        <v>137</v>
      </c>
      <c r="D49" s="198">
        <f>E49+G49</f>
        <v>509.79999999999995</v>
      </c>
      <c r="E49" s="198">
        <f>E50+E51+E52</f>
        <v>509.79999999999995</v>
      </c>
      <c r="F49" s="198">
        <f>F50+F51+F52+F53</f>
        <v>316.4</v>
      </c>
      <c r="G49" s="198">
        <f>G50+G51+G52</f>
        <v>0</v>
      </c>
    </row>
    <row r="50" spans="1:7" ht="12.75">
      <c r="A50" s="224" t="s">
        <v>100</v>
      </c>
      <c r="B50" s="200" t="s">
        <v>327</v>
      </c>
      <c r="C50" s="291"/>
      <c r="D50" s="209">
        <f>E50+G50</f>
        <v>289.4</v>
      </c>
      <c r="E50" s="201">
        <v>289.4</v>
      </c>
      <c r="F50" s="201">
        <v>190.8</v>
      </c>
      <c r="G50" s="201"/>
    </row>
    <row r="51" spans="1:7" ht="12.75">
      <c r="A51" s="181" t="s">
        <v>188</v>
      </c>
      <c r="B51" s="203" t="s">
        <v>387</v>
      </c>
      <c r="C51" s="292"/>
      <c r="D51" s="209">
        <f>E51+G51</f>
        <v>171.4</v>
      </c>
      <c r="E51" s="201">
        <v>171.4</v>
      </c>
      <c r="F51" s="201">
        <v>125.6</v>
      </c>
      <c r="G51" s="211"/>
    </row>
    <row r="52" spans="1:7" ht="12.75">
      <c r="A52" s="181" t="s">
        <v>189</v>
      </c>
      <c r="B52" s="212" t="s">
        <v>423</v>
      </c>
      <c r="C52" s="293"/>
      <c r="D52" s="209">
        <f>E52+G52</f>
        <v>49</v>
      </c>
      <c r="E52" s="201">
        <v>49</v>
      </c>
      <c r="F52" s="201"/>
      <c r="G52" s="211"/>
    </row>
    <row r="53" spans="1:7" ht="12.75">
      <c r="A53" s="181" t="s">
        <v>446</v>
      </c>
      <c r="B53" s="208" t="s">
        <v>177</v>
      </c>
      <c r="C53" s="302" t="s">
        <v>139</v>
      </c>
      <c r="D53" s="209">
        <f>E53+G53</f>
        <v>0</v>
      </c>
      <c r="E53" s="225"/>
      <c r="F53" s="225"/>
      <c r="G53" s="225"/>
    </row>
    <row r="54" spans="1:7" ht="12.75">
      <c r="A54" s="178" t="s">
        <v>27</v>
      </c>
      <c r="B54" s="210" t="s">
        <v>267</v>
      </c>
      <c r="C54" s="197"/>
      <c r="D54" s="198">
        <f>D56+D57+D58</f>
        <v>253</v>
      </c>
      <c r="E54" s="198">
        <f>E56+E57+E58</f>
        <v>248.5</v>
      </c>
      <c r="F54" s="198">
        <f>F56+F57+F58</f>
        <v>181.2</v>
      </c>
      <c r="G54" s="198">
        <f>G56+G57+G58</f>
        <v>4.5</v>
      </c>
    </row>
    <row r="55" spans="1:7" ht="12.75">
      <c r="A55" s="181" t="s">
        <v>28</v>
      </c>
      <c r="B55" s="199" t="s">
        <v>174</v>
      </c>
      <c r="C55" s="302" t="s">
        <v>137</v>
      </c>
      <c r="D55" s="198">
        <f>E55+G55</f>
        <v>253</v>
      </c>
      <c r="E55" s="198">
        <f>E56+E57+E58</f>
        <v>248.5</v>
      </c>
      <c r="F55" s="198">
        <f>F56+F57+F58</f>
        <v>181.2</v>
      </c>
      <c r="G55" s="198">
        <f>G56+G57+G58</f>
        <v>4.5</v>
      </c>
    </row>
    <row r="56" spans="1:7" ht="12.75">
      <c r="A56" s="181" t="s">
        <v>101</v>
      </c>
      <c r="B56" s="200" t="s">
        <v>327</v>
      </c>
      <c r="C56" s="291"/>
      <c r="D56" s="209">
        <f>E56+G56</f>
        <v>225</v>
      </c>
      <c r="E56" s="201">
        <v>225</v>
      </c>
      <c r="F56" s="201">
        <v>167.5</v>
      </c>
      <c r="G56" s="201"/>
    </row>
    <row r="57" spans="1:7" ht="12.75">
      <c r="A57" s="181" t="s">
        <v>190</v>
      </c>
      <c r="B57" s="203" t="s">
        <v>387</v>
      </c>
      <c r="C57" s="293"/>
      <c r="D57" s="209">
        <f>E57+G57</f>
        <v>18</v>
      </c>
      <c r="E57" s="201">
        <v>18</v>
      </c>
      <c r="F57" s="201">
        <v>13.7</v>
      </c>
      <c r="G57" s="201"/>
    </row>
    <row r="58" spans="1:7" ht="12.75">
      <c r="A58" s="181" t="s">
        <v>340</v>
      </c>
      <c r="B58" s="212" t="s">
        <v>423</v>
      </c>
      <c r="C58" s="293"/>
      <c r="D58" s="209">
        <f>E58+G58</f>
        <v>10</v>
      </c>
      <c r="E58" s="201">
        <v>5.5</v>
      </c>
      <c r="F58" s="201"/>
      <c r="G58" s="201">
        <v>4.5</v>
      </c>
    </row>
    <row r="59" spans="1:7" ht="12.75">
      <c r="A59" s="178" t="s">
        <v>29</v>
      </c>
      <c r="B59" s="196" t="s">
        <v>30</v>
      </c>
      <c r="C59" s="303"/>
      <c r="D59" s="198">
        <f>D61+D62+D63</f>
        <v>1210.9</v>
      </c>
      <c r="E59" s="198">
        <f>E61+E62+E63</f>
        <v>1207.3</v>
      </c>
      <c r="F59" s="198">
        <f>F61+F62+F63</f>
        <v>814.1</v>
      </c>
      <c r="G59" s="198">
        <f>G61+G62+G63</f>
        <v>3.6</v>
      </c>
    </row>
    <row r="60" spans="1:7" ht="12.75">
      <c r="A60" s="178" t="s">
        <v>31</v>
      </c>
      <c r="B60" s="199" t="s">
        <v>174</v>
      </c>
      <c r="C60" s="302" t="s">
        <v>137</v>
      </c>
      <c r="D60" s="198">
        <f>E60+G60</f>
        <v>1210.8999999999999</v>
      </c>
      <c r="E60" s="198">
        <f>E61+E62+E63</f>
        <v>1207.3</v>
      </c>
      <c r="F60" s="198">
        <f>F61+F62+F63</f>
        <v>814.1</v>
      </c>
      <c r="G60" s="198">
        <f>G61+G62+G63</f>
        <v>3.6</v>
      </c>
    </row>
    <row r="61" spans="1:7" ht="12.75">
      <c r="A61" s="181" t="s">
        <v>102</v>
      </c>
      <c r="B61" s="200" t="s">
        <v>327</v>
      </c>
      <c r="C61" s="291"/>
      <c r="D61" s="198">
        <f>E61+G61</f>
        <v>376.8</v>
      </c>
      <c r="E61" s="201">
        <v>375.3</v>
      </c>
      <c r="F61" s="201">
        <v>213.4</v>
      </c>
      <c r="G61" s="201">
        <v>1.5</v>
      </c>
    </row>
    <row r="62" spans="1:7" ht="12.75">
      <c r="A62" s="181" t="s">
        <v>191</v>
      </c>
      <c r="B62" s="203" t="s">
        <v>387</v>
      </c>
      <c r="C62" s="292"/>
      <c r="D62" s="198">
        <f>E62+G62</f>
        <v>801.1</v>
      </c>
      <c r="E62" s="201">
        <v>800.5</v>
      </c>
      <c r="F62" s="201">
        <v>600.7</v>
      </c>
      <c r="G62" s="201">
        <v>0.6</v>
      </c>
    </row>
    <row r="63" spans="1:7" ht="12.75">
      <c r="A63" s="224" t="s">
        <v>192</v>
      </c>
      <c r="B63" s="212" t="s">
        <v>423</v>
      </c>
      <c r="C63" s="293"/>
      <c r="D63" s="198">
        <f>E63+G63</f>
        <v>33</v>
      </c>
      <c r="E63" s="201">
        <v>31.5</v>
      </c>
      <c r="F63" s="201"/>
      <c r="G63" s="201">
        <v>1.5</v>
      </c>
    </row>
    <row r="64" spans="1:7" ht="12.75">
      <c r="A64" s="178" t="s">
        <v>32</v>
      </c>
      <c r="B64" s="267" t="s">
        <v>455</v>
      </c>
      <c r="C64" s="303"/>
      <c r="D64" s="198">
        <f>D65</f>
        <v>671.0999999999999</v>
      </c>
      <c r="E64" s="198">
        <f>E65</f>
        <v>671.0999999999999</v>
      </c>
      <c r="F64" s="198">
        <f>F65</f>
        <v>455.59999999999997</v>
      </c>
      <c r="G64" s="198">
        <f>G65</f>
        <v>0</v>
      </c>
    </row>
    <row r="65" spans="1:7" ht="12.75">
      <c r="A65" s="178" t="s">
        <v>33</v>
      </c>
      <c r="B65" s="199" t="s">
        <v>174</v>
      </c>
      <c r="C65" s="302" t="s">
        <v>137</v>
      </c>
      <c r="D65" s="198">
        <f>D66+D67+D68</f>
        <v>671.0999999999999</v>
      </c>
      <c r="E65" s="198">
        <f>E66+E67+E68</f>
        <v>671.0999999999999</v>
      </c>
      <c r="F65" s="198">
        <f>F66+F67+F68</f>
        <v>455.59999999999997</v>
      </c>
      <c r="G65" s="198">
        <f>G66+G67+G68</f>
        <v>0</v>
      </c>
    </row>
    <row r="66" spans="1:7" ht="12.75">
      <c r="A66" s="181" t="s">
        <v>103</v>
      </c>
      <c r="B66" s="200" t="s">
        <v>327</v>
      </c>
      <c r="C66" s="291"/>
      <c r="D66" s="209">
        <f>E66+G66</f>
        <v>263.9</v>
      </c>
      <c r="E66" s="201">
        <v>263.9</v>
      </c>
      <c r="F66" s="201">
        <v>153.7</v>
      </c>
      <c r="G66" s="201"/>
    </row>
    <row r="67" spans="1:7" ht="12.75">
      <c r="A67" s="181" t="s">
        <v>193</v>
      </c>
      <c r="B67" s="203" t="s">
        <v>387</v>
      </c>
      <c r="C67" s="292"/>
      <c r="D67" s="209">
        <f>E67+G67</f>
        <v>404.2</v>
      </c>
      <c r="E67" s="201">
        <v>404.2</v>
      </c>
      <c r="F67" s="201">
        <v>301.9</v>
      </c>
      <c r="G67" s="201"/>
    </row>
    <row r="68" spans="1:7" ht="12.75">
      <c r="A68" s="181" t="s">
        <v>242</v>
      </c>
      <c r="B68" s="212" t="s">
        <v>423</v>
      </c>
      <c r="C68" s="292"/>
      <c r="D68" s="209">
        <f>E68+G68</f>
        <v>3</v>
      </c>
      <c r="E68" s="201">
        <v>3</v>
      </c>
      <c r="F68" s="201"/>
      <c r="G68" s="201"/>
    </row>
    <row r="69" spans="1:7" ht="12.75">
      <c r="A69" s="178" t="s">
        <v>34</v>
      </c>
      <c r="B69" s="196" t="s">
        <v>5</v>
      </c>
      <c r="C69" s="296"/>
      <c r="D69" s="198">
        <f>D70</f>
        <v>287.1</v>
      </c>
      <c r="E69" s="198">
        <f>E70</f>
        <v>287.1</v>
      </c>
      <c r="F69" s="198">
        <f>F70</f>
        <v>196.1</v>
      </c>
      <c r="G69" s="198">
        <f>G70</f>
        <v>0</v>
      </c>
    </row>
    <row r="70" spans="1:7" ht="12.75">
      <c r="A70" s="178" t="s">
        <v>194</v>
      </c>
      <c r="B70" s="196" t="s">
        <v>174</v>
      </c>
      <c r="C70" s="197" t="s">
        <v>137</v>
      </c>
      <c r="D70" s="207">
        <f>D71+D72+D73</f>
        <v>287.1</v>
      </c>
      <c r="E70" s="207">
        <f>E71+E72+E73</f>
        <v>287.1</v>
      </c>
      <c r="F70" s="207">
        <f>F71+F72+F73</f>
        <v>196.1</v>
      </c>
      <c r="G70" s="207">
        <f>G71+G72+G73</f>
        <v>0</v>
      </c>
    </row>
    <row r="71" spans="1:7" ht="12.75">
      <c r="A71" s="181" t="s">
        <v>195</v>
      </c>
      <c r="B71" s="200" t="s">
        <v>327</v>
      </c>
      <c r="C71" s="183"/>
      <c r="D71" s="209">
        <f>E71+G71</f>
        <v>98.5</v>
      </c>
      <c r="E71" s="201">
        <v>98.5</v>
      </c>
      <c r="F71" s="201">
        <v>55.9</v>
      </c>
      <c r="G71" s="201"/>
    </row>
    <row r="72" spans="1:7" ht="12.75">
      <c r="A72" s="181" t="s">
        <v>196</v>
      </c>
      <c r="B72" s="203" t="s">
        <v>387</v>
      </c>
      <c r="C72" s="183"/>
      <c r="D72" s="209">
        <f>E72+G72</f>
        <v>185.6</v>
      </c>
      <c r="E72" s="201">
        <v>185.6</v>
      </c>
      <c r="F72" s="201">
        <v>140.2</v>
      </c>
      <c r="G72" s="201"/>
    </row>
    <row r="73" spans="1:7" ht="12.75">
      <c r="A73" s="224" t="s">
        <v>197</v>
      </c>
      <c r="B73" s="212" t="s">
        <v>423</v>
      </c>
      <c r="C73" s="183"/>
      <c r="D73" s="209">
        <f>E73+G73</f>
        <v>3</v>
      </c>
      <c r="E73" s="201">
        <v>3</v>
      </c>
      <c r="F73" s="201"/>
      <c r="G73" s="201"/>
    </row>
    <row r="74" spans="1:7" ht="12.75">
      <c r="A74" s="178" t="s">
        <v>37</v>
      </c>
      <c r="B74" s="196" t="s">
        <v>531</v>
      </c>
      <c r="C74" s="197"/>
      <c r="D74" s="207">
        <f>E74+G74</f>
        <v>2169.1</v>
      </c>
      <c r="E74" s="198">
        <f>E75</f>
        <v>2165.5</v>
      </c>
      <c r="F74" s="198">
        <f>F75</f>
        <v>1465.8</v>
      </c>
      <c r="G74" s="198">
        <f>G75</f>
        <v>3.6</v>
      </c>
    </row>
    <row r="75" spans="1:7" ht="12.75">
      <c r="A75" s="178" t="s">
        <v>38</v>
      </c>
      <c r="B75" s="199" t="s">
        <v>174</v>
      </c>
      <c r="C75" s="302" t="s">
        <v>137</v>
      </c>
      <c r="D75" s="207">
        <f>D76+D77+D78</f>
        <v>2169.1</v>
      </c>
      <c r="E75" s="198">
        <f>E76+E77+E78</f>
        <v>2165.5</v>
      </c>
      <c r="F75" s="198">
        <f>F76+F77+F78</f>
        <v>1465.8</v>
      </c>
      <c r="G75" s="198">
        <f>G76+G77+G78</f>
        <v>3.6</v>
      </c>
    </row>
    <row r="76" spans="1:7" ht="12.75">
      <c r="A76" s="181" t="s">
        <v>106</v>
      </c>
      <c r="B76" s="200" t="s">
        <v>327</v>
      </c>
      <c r="C76" s="291"/>
      <c r="D76" s="209">
        <f aca="true" t="shared" si="1" ref="D76:D83">E76+G76</f>
        <v>739.2</v>
      </c>
      <c r="E76" s="209">
        <f aca="true" t="shared" si="2" ref="E76:G78">E61+E66+E71</f>
        <v>737.7</v>
      </c>
      <c r="F76" s="209">
        <f t="shared" si="2"/>
        <v>423</v>
      </c>
      <c r="G76" s="209">
        <f t="shared" si="2"/>
        <v>1.5</v>
      </c>
    </row>
    <row r="77" spans="1:7" ht="12.75">
      <c r="A77" s="181" t="s">
        <v>198</v>
      </c>
      <c r="B77" s="203" t="s">
        <v>387</v>
      </c>
      <c r="C77" s="292"/>
      <c r="D77" s="209">
        <f t="shared" si="1"/>
        <v>1390.8999999999999</v>
      </c>
      <c r="E77" s="209">
        <f t="shared" si="2"/>
        <v>1390.3</v>
      </c>
      <c r="F77" s="209">
        <f t="shared" si="2"/>
        <v>1042.8</v>
      </c>
      <c r="G77" s="209">
        <f t="shared" si="2"/>
        <v>0.6</v>
      </c>
    </row>
    <row r="78" spans="1:7" ht="12.75">
      <c r="A78" s="181" t="s">
        <v>199</v>
      </c>
      <c r="B78" s="212" t="s">
        <v>332</v>
      </c>
      <c r="C78" s="293"/>
      <c r="D78" s="209">
        <f t="shared" si="1"/>
        <v>39</v>
      </c>
      <c r="E78" s="209">
        <f t="shared" si="2"/>
        <v>37.5</v>
      </c>
      <c r="F78" s="209">
        <f t="shared" si="2"/>
        <v>0</v>
      </c>
      <c r="G78" s="209">
        <f t="shared" si="2"/>
        <v>1.5</v>
      </c>
    </row>
    <row r="79" spans="1:7" ht="12.75">
      <c r="A79" s="178" t="s">
        <v>39</v>
      </c>
      <c r="B79" s="196" t="s">
        <v>6</v>
      </c>
      <c r="C79" s="303"/>
      <c r="D79" s="198">
        <f t="shared" si="1"/>
        <v>103.7</v>
      </c>
      <c r="E79" s="198">
        <f>E80+E83</f>
        <v>103.7</v>
      </c>
      <c r="F79" s="198">
        <f>F80+F83</f>
        <v>55.800000000000004</v>
      </c>
      <c r="G79" s="198">
        <f>G80+G83</f>
        <v>0</v>
      </c>
    </row>
    <row r="80" spans="1:7" ht="12.75">
      <c r="A80" s="178" t="s">
        <v>40</v>
      </c>
      <c r="B80" s="226" t="s">
        <v>174</v>
      </c>
      <c r="C80" s="302" t="s">
        <v>137</v>
      </c>
      <c r="D80" s="198">
        <f t="shared" si="1"/>
        <v>99.7</v>
      </c>
      <c r="E80" s="198">
        <f>E81+E82</f>
        <v>99.7</v>
      </c>
      <c r="F80" s="198">
        <f>F81+F82</f>
        <v>55.6</v>
      </c>
      <c r="G80" s="198">
        <f>G81+G82</f>
        <v>0</v>
      </c>
    </row>
    <row r="81" spans="1:7" ht="12.75">
      <c r="A81" s="181" t="s">
        <v>116</v>
      </c>
      <c r="B81" s="200" t="s">
        <v>327</v>
      </c>
      <c r="C81" s="291"/>
      <c r="D81" s="201">
        <f t="shared" si="1"/>
        <v>96.7</v>
      </c>
      <c r="E81" s="216">
        <v>96.7</v>
      </c>
      <c r="F81" s="216">
        <v>55.6</v>
      </c>
      <c r="G81" s="216"/>
    </row>
    <row r="82" spans="1:7" ht="12.75">
      <c r="A82" s="181" t="s">
        <v>200</v>
      </c>
      <c r="B82" s="212" t="s">
        <v>423</v>
      </c>
      <c r="C82" s="292"/>
      <c r="D82" s="201">
        <f t="shared" si="1"/>
        <v>3</v>
      </c>
      <c r="E82" s="216">
        <v>3</v>
      </c>
      <c r="F82" s="216"/>
      <c r="G82" s="216"/>
    </row>
    <row r="83" spans="1:7" ht="25.5">
      <c r="A83" s="181" t="s">
        <v>411</v>
      </c>
      <c r="B83" s="202" t="s">
        <v>388</v>
      </c>
      <c r="C83" s="302" t="s">
        <v>183</v>
      </c>
      <c r="D83" s="198">
        <f t="shared" si="1"/>
        <v>4</v>
      </c>
      <c r="E83" s="198">
        <v>4</v>
      </c>
      <c r="F83" s="227">
        <v>0.2</v>
      </c>
      <c r="G83" s="227"/>
    </row>
    <row r="84" spans="1:7" ht="12.75">
      <c r="A84" s="178" t="s">
        <v>41</v>
      </c>
      <c r="B84" s="196" t="s">
        <v>46</v>
      </c>
      <c r="C84" s="197"/>
      <c r="D84" s="198">
        <f>D86+D87</f>
        <v>169.7</v>
      </c>
      <c r="E84" s="198">
        <f>E86+E87</f>
        <v>169.7</v>
      </c>
      <c r="F84" s="198">
        <f>F86+F87</f>
        <v>96</v>
      </c>
      <c r="G84" s="198">
        <f>G86+G87</f>
        <v>0</v>
      </c>
    </row>
    <row r="85" spans="1:7" ht="12.75">
      <c r="A85" s="178" t="s">
        <v>42</v>
      </c>
      <c r="B85" s="199" t="s">
        <v>174</v>
      </c>
      <c r="C85" s="302" t="s">
        <v>137</v>
      </c>
      <c r="D85" s="198">
        <f>D86+D87</f>
        <v>169.7</v>
      </c>
      <c r="E85" s="198">
        <f>E86+E87</f>
        <v>169.7</v>
      </c>
      <c r="F85" s="198">
        <f>F86+F87</f>
        <v>96</v>
      </c>
      <c r="G85" s="198">
        <f>G86+G87</f>
        <v>0</v>
      </c>
    </row>
    <row r="86" spans="1:7" ht="12.75">
      <c r="A86" s="181" t="s">
        <v>117</v>
      </c>
      <c r="B86" s="200" t="s">
        <v>327</v>
      </c>
      <c r="C86" s="296"/>
      <c r="D86" s="201">
        <f>E86+G86</f>
        <v>167.1</v>
      </c>
      <c r="E86" s="201">
        <v>167.1</v>
      </c>
      <c r="F86" s="201">
        <v>96</v>
      </c>
      <c r="G86" s="201"/>
    </row>
    <row r="87" spans="1:7" ht="12.75">
      <c r="A87" s="181" t="s">
        <v>201</v>
      </c>
      <c r="B87" s="212" t="s">
        <v>423</v>
      </c>
      <c r="C87" s="296"/>
      <c r="D87" s="201">
        <f>E87+G87</f>
        <v>2.6</v>
      </c>
      <c r="E87" s="201">
        <v>2.6</v>
      </c>
      <c r="F87" s="201"/>
      <c r="G87" s="211"/>
    </row>
    <row r="88" spans="1:7" ht="25.5">
      <c r="A88" s="195" t="s">
        <v>43</v>
      </c>
      <c r="B88" s="210" t="s">
        <v>382</v>
      </c>
      <c r="C88" s="228"/>
      <c r="D88" s="198">
        <f>D90+D91</f>
        <v>107.1</v>
      </c>
      <c r="E88" s="198">
        <f>E90+E91</f>
        <v>107.1</v>
      </c>
      <c r="F88" s="198">
        <f>F90+F91</f>
        <v>69.5</v>
      </c>
      <c r="G88" s="198">
        <f>G90+G91</f>
        <v>0</v>
      </c>
    </row>
    <row r="89" spans="1:7" ht="12.75">
      <c r="A89" s="178" t="s">
        <v>44</v>
      </c>
      <c r="B89" s="199" t="s">
        <v>174</v>
      </c>
      <c r="C89" s="302" t="s">
        <v>137</v>
      </c>
      <c r="D89" s="198">
        <f>D90+D91</f>
        <v>107.1</v>
      </c>
      <c r="E89" s="198">
        <f>E90+E91</f>
        <v>107.1</v>
      </c>
      <c r="F89" s="198">
        <f>F90+F91</f>
        <v>69.5</v>
      </c>
      <c r="G89" s="198">
        <f>G90+G91</f>
        <v>0</v>
      </c>
    </row>
    <row r="90" spans="1:7" ht="12.75">
      <c r="A90" s="181" t="s">
        <v>118</v>
      </c>
      <c r="B90" s="200" t="s">
        <v>327</v>
      </c>
      <c r="C90" s="291"/>
      <c r="D90" s="209">
        <f>E90+G90</f>
        <v>106.6</v>
      </c>
      <c r="E90" s="201">
        <v>106.6</v>
      </c>
      <c r="F90" s="201">
        <v>69.5</v>
      </c>
      <c r="G90" s="201"/>
    </row>
    <row r="91" spans="1:7" ht="12.75">
      <c r="A91" s="181" t="s">
        <v>202</v>
      </c>
      <c r="B91" s="212" t="s">
        <v>423</v>
      </c>
      <c r="C91" s="293"/>
      <c r="D91" s="209">
        <f>E91+G91</f>
        <v>0.5</v>
      </c>
      <c r="E91" s="201">
        <v>0.5</v>
      </c>
      <c r="F91" s="201"/>
      <c r="G91" s="201"/>
    </row>
    <row r="92" spans="1:7" ht="12.75">
      <c r="A92" s="178" t="s">
        <v>45</v>
      </c>
      <c r="B92" s="196" t="s">
        <v>52</v>
      </c>
      <c r="C92" s="303"/>
      <c r="D92" s="198">
        <f>D93+D95+D98+D101+D104</f>
        <v>51.6</v>
      </c>
      <c r="E92" s="198">
        <f>E93+E95+E98+E101+E104</f>
        <v>51.6</v>
      </c>
      <c r="F92" s="198">
        <f>F93+F95+F98+F101+F104</f>
        <v>26.700000000000003</v>
      </c>
      <c r="G92" s="198">
        <f>G93+G95+G98+G101+G104</f>
        <v>0</v>
      </c>
    </row>
    <row r="93" spans="1:7" ht="12.75">
      <c r="A93" s="178" t="s">
        <v>47</v>
      </c>
      <c r="B93" s="217" t="s">
        <v>104</v>
      </c>
      <c r="C93" s="197" t="s">
        <v>137</v>
      </c>
      <c r="D93" s="198">
        <f>D94</f>
        <v>1</v>
      </c>
      <c r="E93" s="198">
        <f>E94</f>
        <v>1</v>
      </c>
      <c r="F93" s="198">
        <f>F94</f>
        <v>0</v>
      </c>
      <c r="G93" s="198">
        <f>G94</f>
        <v>0</v>
      </c>
    </row>
    <row r="94" spans="1:7" ht="12.75">
      <c r="A94" s="192" t="s">
        <v>119</v>
      </c>
      <c r="B94" s="200" t="s">
        <v>327</v>
      </c>
      <c r="C94" s="296"/>
      <c r="D94" s="201">
        <f>E94+G94</f>
        <v>1</v>
      </c>
      <c r="E94" s="201">
        <v>1</v>
      </c>
      <c r="F94" s="201"/>
      <c r="G94" s="201"/>
    </row>
    <row r="95" spans="1:7" ht="25.5">
      <c r="A95" s="178" t="s">
        <v>239</v>
      </c>
      <c r="B95" s="206" t="s">
        <v>107</v>
      </c>
      <c r="C95" s="184" t="s">
        <v>141</v>
      </c>
      <c r="D95" s="198">
        <f>D96+D97</f>
        <v>39.4</v>
      </c>
      <c r="E95" s="198">
        <f>E96+E97</f>
        <v>39.4</v>
      </c>
      <c r="F95" s="198">
        <f>F96+F97</f>
        <v>23.3</v>
      </c>
      <c r="G95" s="198">
        <f>G96+G97</f>
        <v>0</v>
      </c>
    </row>
    <row r="96" spans="1:7" ht="12.75">
      <c r="A96" s="181" t="s">
        <v>240</v>
      </c>
      <c r="B96" s="215" t="s">
        <v>327</v>
      </c>
      <c r="C96" s="291"/>
      <c r="D96" s="209">
        <f aca="true" t="shared" si="3" ref="D96:D105">E96+G96</f>
        <v>39.3</v>
      </c>
      <c r="E96" s="201">
        <v>39.3</v>
      </c>
      <c r="F96" s="201">
        <v>23.3</v>
      </c>
      <c r="G96" s="201"/>
    </row>
    <row r="97" spans="1:7" ht="12.75">
      <c r="A97" s="181" t="s">
        <v>416</v>
      </c>
      <c r="B97" s="212" t="s">
        <v>423</v>
      </c>
      <c r="C97" s="183"/>
      <c r="D97" s="209">
        <f>E97+G97</f>
        <v>0.1</v>
      </c>
      <c r="E97" s="201">
        <v>0.1</v>
      </c>
      <c r="F97" s="198"/>
      <c r="G97" s="198"/>
    </row>
    <row r="98" spans="1:7" ht="25.5">
      <c r="A98" s="178" t="s">
        <v>330</v>
      </c>
      <c r="B98" s="210" t="s">
        <v>187</v>
      </c>
      <c r="C98" s="197" t="s">
        <v>143</v>
      </c>
      <c r="D98" s="207">
        <f t="shared" si="3"/>
        <v>4.5</v>
      </c>
      <c r="E98" s="198">
        <f>E99+E100</f>
        <v>4.5</v>
      </c>
      <c r="F98" s="198">
        <f>F99+F100</f>
        <v>3.4000000000000004</v>
      </c>
      <c r="G98" s="198">
        <f>G99+G100</f>
        <v>0</v>
      </c>
    </row>
    <row r="99" spans="1:7" ht="25.5">
      <c r="A99" s="181" t="s">
        <v>331</v>
      </c>
      <c r="B99" s="202" t="s">
        <v>388</v>
      </c>
      <c r="C99" s="184"/>
      <c r="D99" s="209">
        <f t="shared" si="3"/>
        <v>4.2</v>
      </c>
      <c r="E99" s="201">
        <v>4.2</v>
      </c>
      <c r="F99" s="229">
        <v>3.2</v>
      </c>
      <c r="G99" s="229"/>
    </row>
    <row r="100" spans="1:7" ht="16.5" customHeight="1">
      <c r="A100" s="181" t="s">
        <v>561</v>
      </c>
      <c r="B100" s="200" t="s">
        <v>327</v>
      </c>
      <c r="C100" s="184"/>
      <c r="D100" s="209">
        <f t="shared" si="3"/>
        <v>0.3</v>
      </c>
      <c r="E100" s="201">
        <v>0.3</v>
      </c>
      <c r="F100" s="229">
        <v>0.2</v>
      </c>
      <c r="G100" s="229"/>
    </row>
    <row r="101" spans="1:7" ht="25.5">
      <c r="A101" s="178" t="s">
        <v>343</v>
      </c>
      <c r="B101" s="210" t="s">
        <v>204</v>
      </c>
      <c r="C101" s="197" t="s">
        <v>183</v>
      </c>
      <c r="D101" s="207">
        <f t="shared" si="3"/>
        <v>1.7</v>
      </c>
      <c r="E101" s="198">
        <f>E102+E103</f>
        <v>1.7</v>
      </c>
      <c r="F101" s="198">
        <f>F102+F103</f>
        <v>0</v>
      </c>
      <c r="G101" s="198">
        <f>G102+G103</f>
        <v>0</v>
      </c>
    </row>
    <row r="102" spans="1:7" ht="25.5">
      <c r="A102" s="181" t="s">
        <v>344</v>
      </c>
      <c r="B102" s="202" t="s">
        <v>388</v>
      </c>
      <c r="C102" s="184"/>
      <c r="D102" s="209">
        <f t="shared" si="3"/>
        <v>0.5</v>
      </c>
      <c r="E102" s="201">
        <v>0.5</v>
      </c>
      <c r="F102" s="229"/>
      <c r="G102" s="229"/>
    </row>
    <row r="103" spans="1:7" ht="12.75">
      <c r="A103" s="181" t="s">
        <v>514</v>
      </c>
      <c r="B103" s="215" t="s">
        <v>327</v>
      </c>
      <c r="C103" s="184"/>
      <c r="D103" s="209">
        <f t="shared" si="3"/>
        <v>1.2</v>
      </c>
      <c r="E103" s="201">
        <v>1.2</v>
      </c>
      <c r="F103" s="229"/>
      <c r="G103" s="229"/>
    </row>
    <row r="104" spans="1:7" ht="12.75">
      <c r="A104" s="178" t="s">
        <v>345</v>
      </c>
      <c r="B104" s="199" t="s">
        <v>77</v>
      </c>
      <c r="C104" s="302" t="s">
        <v>138</v>
      </c>
      <c r="D104" s="198">
        <f t="shared" si="3"/>
        <v>5</v>
      </c>
      <c r="E104" s="198">
        <f>E105</f>
        <v>5</v>
      </c>
      <c r="F104" s="198">
        <f>F105</f>
        <v>0</v>
      </c>
      <c r="G104" s="198">
        <f>G105</f>
        <v>0</v>
      </c>
    </row>
    <row r="105" spans="1:7" ht="18.75" customHeight="1">
      <c r="A105" s="230" t="s">
        <v>346</v>
      </c>
      <c r="B105" s="200" t="s">
        <v>327</v>
      </c>
      <c r="C105" s="188"/>
      <c r="D105" s="209">
        <f t="shared" si="3"/>
        <v>5</v>
      </c>
      <c r="E105" s="201">
        <v>5</v>
      </c>
      <c r="F105" s="229"/>
      <c r="G105" s="229"/>
    </row>
    <row r="106" spans="1:7" ht="12.75">
      <c r="A106" s="189" t="s">
        <v>48</v>
      </c>
      <c r="B106" s="305" t="s">
        <v>57</v>
      </c>
      <c r="C106" s="193"/>
      <c r="D106" s="207">
        <f>D107+D109+D112+D115+D117</f>
        <v>72.60000000000001</v>
      </c>
      <c r="E106" s="207">
        <f>E107+E109+E112+E115+E117</f>
        <v>65.70000000000002</v>
      </c>
      <c r="F106" s="207">
        <f>F107+F109+F112+F115+F117</f>
        <v>37.6</v>
      </c>
      <c r="G106" s="207">
        <f>G107+G109+G112+G115+G117</f>
        <v>6.9</v>
      </c>
    </row>
    <row r="107" spans="1:7" ht="12.75">
      <c r="A107" s="178" t="s">
        <v>49</v>
      </c>
      <c r="B107" s="217" t="s">
        <v>104</v>
      </c>
      <c r="C107" s="303" t="s">
        <v>137</v>
      </c>
      <c r="D107" s="198">
        <f>D108</f>
        <v>2.2</v>
      </c>
      <c r="E107" s="198">
        <f>E108</f>
        <v>2.2</v>
      </c>
      <c r="F107" s="198">
        <f>F108</f>
        <v>0</v>
      </c>
      <c r="G107" s="198">
        <f>G108</f>
        <v>0</v>
      </c>
    </row>
    <row r="108" spans="1:7" ht="12.75">
      <c r="A108" s="181" t="s">
        <v>121</v>
      </c>
      <c r="B108" s="200" t="s">
        <v>327</v>
      </c>
      <c r="C108" s="296"/>
      <c r="D108" s="201">
        <f>E108+G108</f>
        <v>2.2</v>
      </c>
      <c r="E108" s="201">
        <v>2.2</v>
      </c>
      <c r="F108" s="201"/>
      <c r="G108" s="201"/>
    </row>
    <row r="109" spans="1:7" ht="25.5">
      <c r="A109" s="178" t="s">
        <v>50</v>
      </c>
      <c r="B109" s="206" t="s">
        <v>107</v>
      </c>
      <c r="C109" s="184" t="s">
        <v>141</v>
      </c>
      <c r="D109" s="198">
        <f>D110+D111</f>
        <v>61.5</v>
      </c>
      <c r="E109" s="198">
        <f>E110+E111</f>
        <v>54.6</v>
      </c>
      <c r="F109" s="198">
        <f>F110+F111</f>
        <v>34.1</v>
      </c>
      <c r="G109" s="198">
        <f>G110+G111</f>
        <v>6.9</v>
      </c>
    </row>
    <row r="110" spans="1:7" ht="12.75">
      <c r="A110" s="181" t="s">
        <v>122</v>
      </c>
      <c r="B110" s="200" t="s">
        <v>327</v>
      </c>
      <c r="C110" s="291"/>
      <c r="D110" s="209">
        <f aca="true" t="shared" si="4" ref="D110:D118">E110+G110</f>
        <v>60.9</v>
      </c>
      <c r="E110" s="201">
        <v>54</v>
      </c>
      <c r="F110" s="201">
        <v>34.1</v>
      </c>
      <c r="G110" s="201">
        <v>6.9</v>
      </c>
    </row>
    <row r="111" spans="1:7" ht="12.75">
      <c r="A111" s="181" t="s">
        <v>421</v>
      </c>
      <c r="B111" s="212" t="s">
        <v>423</v>
      </c>
      <c r="C111" s="193"/>
      <c r="D111" s="209">
        <f t="shared" si="4"/>
        <v>0.6</v>
      </c>
      <c r="E111" s="201">
        <v>0.6</v>
      </c>
      <c r="F111" s="198"/>
      <c r="G111" s="198"/>
    </row>
    <row r="112" spans="1:7" ht="25.5">
      <c r="A112" s="178" t="s">
        <v>243</v>
      </c>
      <c r="B112" s="210" t="s">
        <v>187</v>
      </c>
      <c r="C112" s="197" t="s">
        <v>143</v>
      </c>
      <c r="D112" s="207">
        <f t="shared" si="4"/>
        <v>4.800000000000001</v>
      </c>
      <c r="E112" s="198">
        <f>E113+E114</f>
        <v>4.800000000000001</v>
      </c>
      <c r="F112" s="198">
        <f>F113+F114</f>
        <v>3.5</v>
      </c>
      <c r="G112" s="198">
        <f>G113+G114</f>
        <v>0</v>
      </c>
    </row>
    <row r="113" spans="1:7" ht="25.5">
      <c r="A113" s="181" t="s">
        <v>244</v>
      </c>
      <c r="B113" s="202" t="s">
        <v>388</v>
      </c>
      <c r="C113" s="184"/>
      <c r="D113" s="209">
        <f t="shared" si="4"/>
        <v>4.4</v>
      </c>
      <c r="E113" s="201">
        <v>4.4</v>
      </c>
      <c r="F113" s="229">
        <v>3.3</v>
      </c>
      <c r="G113" s="229"/>
    </row>
    <row r="114" spans="1:7" ht="12.75">
      <c r="A114" s="181" t="s">
        <v>562</v>
      </c>
      <c r="B114" s="200" t="s">
        <v>327</v>
      </c>
      <c r="C114" s="184"/>
      <c r="D114" s="209">
        <f t="shared" si="4"/>
        <v>0.4</v>
      </c>
      <c r="E114" s="201">
        <v>0.4</v>
      </c>
      <c r="F114" s="229">
        <v>0.2</v>
      </c>
      <c r="G114" s="229"/>
    </row>
    <row r="115" spans="1:7" ht="25.5">
      <c r="A115" s="178" t="s">
        <v>245</v>
      </c>
      <c r="B115" s="210" t="s">
        <v>204</v>
      </c>
      <c r="C115" s="197" t="s">
        <v>183</v>
      </c>
      <c r="D115" s="207">
        <f t="shared" si="4"/>
        <v>2.2</v>
      </c>
      <c r="E115" s="198">
        <f>E116</f>
        <v>2.2</v>
      </c>
      <c r="F115" s="198">
        <f>F116</f>
        <v>0</v>
      </c>
      <c r="G115" s="198">
        <f>G116</f>
        <v>0</v>
      </c>
    </row>
    <row r="116" spans="1:7" ht="25.5">
      <c r="A116" s="181" t="s">
        <v>246</v>
      </c>
      <c r="B116" s="202" t="s">
        <v>388</v>
      </c>
      <c r="C116" s="184"/>
      <c r="D116" s="209">
        <f t="shared" si="4"/>
        <v>2.2</v>
      </c>
      <c r="E116" s="201">
        <v>2.2</v>
      </c>
      <c r="F116" s="229"/>
      <c r="G116" s="229"/>
    </row>
    <row r="117" spans="1:7" ht="12.75">
      <c r="A117" s="191" t="s">
        <v>247</v>
      </c>
      <c r="B117" s="199" t="s">
        <v>77</v>
      </c>
      <c r="C117" s="302" t="s">
        <v>138</v>
      </c>
      <c r="D117" s="207">
        <f t="shared" si="4"/>
        <v>1.9</v>
      </c>
      <c r="E117" s="198">
        <f>E118</f>
        <v>1.9</v>
      </c>
      <c r="F117" s="198">
        <f>F118</f>
        <v>0</v>
      </c>
      <c r="G117" s="198">
        <f>G118</f>
        <v>0</v>
      </c>
    </row>
    <row r="118" spans="1:7" ht="12.75">
      <c r="A118" s="185" t="s">
        <v>248</v>
      </c>
      <c r="B118" s="200" t="s">
        <v>327</v>
      </c>
      <c r="C118" s="186"/>
      <c r="D118" s="201">
        <f t="shared" si="4"/>
        <v>1.9</v>
      </c>
      <c r="E118" s="201">
        <v>1.9</v>
      </c>
      <c r="F118" s="229"/>
      <c r="G118" s="229"/>
    </row>
    <row r="119" spans="1:7" ht="12.75">
      <c r="A119" s="189" t="s">
        <v>51</v>
      </c>
      <c r="B119" s="199" t="s">
        <v>61</v>
      </c>
      <c r="C119" s="192"/>
      <c r="D119" s="198">
        <f>D120+D124+D126+D128</f>
        <v>160.99999999999997</v>
      </c>
      <c r="E119" s="198">
        <f>E120+E124+E126+E128</f>
        <v>159.79999999999998</v>
      </c>
      <c r="F119" s="198">
        <f>F120+F124+F126+F128</f>
        <v>73.8</v>
      </c>
      <c r="G119" s="198">
        <f>G120+G124+G126+G128</f>
        <v>1.2</v>
      </c>
    </row>
    <row r="120" spans="1:7" ht="25.5">
      <c r="A120" s="178" t="s">
        <v>53</v>
      </c>
      <c r="B120" s="220" t="s">
        <v>107</v>
      </c>
      <c r="C120" s="184" t="s">
        <v>141</v>
      </c>
      <c r="D120" s="198">
        <f>D121+D123+D122</f>
        <v>145.29999999999998</v>
      </c>
      <c r="E120" s="198">
        <f>E121+E123+E122</f>
        <v>144.1</v>
      </c>
      <c r="F120" s="198">
        <f>F121+F123+F122</f>
        <v>73.5</v>
      </c>
      <c r="G120" s="198">
        <f>G121+G123+G122</f>
        <v>1.2</v>
      </c>
    </row>
    <row r="121" spans="1:7" ht="12.75">
      <c r="A121" s="231" t="s">
        <v>123</v>
      </c>
      <c r="B121" s="200" t="s">
        <v>327</v>
      </c>
      <c r="C121" s="291"/>
      <c r="D121" s="209">
        <f aca="true" t="shared" si="5" ref="D121:D127">E121+G121</f>
        <v>140.7</v>
      </c>
      <c r="E121" s="201">
        <v>139.5</v>
      </c>
      <c r="F121" s="201">
        <v>73.5</v>
      </c>
      <c r="G121" s="201">
        <v>1.2</v>
      </c>
    </row>
    <row r="122" spans="1:7" ht="12.75">
      <c r="A122" s="231" t="s">
        <v>422</v>
      </c>
      <c r="B122" s="232" t="s">
        <v>177</v>
      </c>
      <c r="C122" s="292"/>
      <c r="D122" s="209">
        <f t="shared" si="5"/>
        <v>0</v>
      </c>
      <c r="E122" s="201"/>
      <c r="F122" s="201"/>
      <c r="G122" s="201"/>
    </row>
    <row r="123" spans="1:7" ht="12.75">
      <c r="A123" s="185" t="s">
        <v>442</v>
      </c>
      <c r="B123" s="212" t="s">
        <v>423</v>
      </c>
      <c r="C123" s="293"/>
      <c r="D123" s="209">
        <f t="shared" si="5"/>
        <v>4.6</v>
      </c>
      <c r="E123" s="201">
        <v>4.6</v>
      </c>
      <c r="F123" s="211"/>
      <c r="G123" s="211"/>
    </row>
    <row r="124" spans="1:7" ht="26.25" customHeight="1">
      <c r="A124" s="178" t="s">
        <v>54</v>
      </c>
      <c r="B124" s="210" t="s">
        <v>204</v>
      </c>
      <c r="C124" s="303" t="s">
        <v>183</v>
      </c>
      <c r="D124" s="207">
        <f t="shared" si="5"/>
        <v>6.7</v>
      </c>
      <c r="E124" s="198">
        <f>E125</f>
        <v>6.7</v>
      </c>
      <c r="F124" s="198">
        <f>F125</f>
        <v>0.3</v>
      </c>
      <c r="G124" s="198">
        <f>G125</f>
        <v>0</v>
      </c>
    </row>
    <row r="125" spans="1:7" ht="25.5">
      <c r="A125" s="181" t="s">
        <v>124</v>
      </c>
      <c r="B125" s="202" t="s">
        <v>388</v>
      </c>
      <c r="C125" s="184"/>
      <c r="D125" s="209">
        <f t="shared" si="5"/>
        <v>6.7</v>
      </c>
      <c r="E125" s="201">
        <v>6.7</v>
      </c>
      <c r="F125" s="201">
        <v>0.3</v>
      </c>
      <c r="G125" s="229"/>
    </row>
    <row r="126" spans="1:7" ht="12.75">
      <c r="A126" s="191" t="s">
        <v>55</v>
      </c>
      <c r="B126" s="199" t="s">
        <v>77</v>
      </c>
      <c r="C126" s="197" t="s">
        <v>138</v>
      </c>
      <c r="D126" s="207">
        <f t="shared" si="5"/>
        <v>8.1</v>
      </c>
      <c r="E126" s="198">
        <f>E127</f>
        <v>8.1</v>
      </c>
      <c r="F126" s="198">
        <f>F127</f>
        <v>0</v>
      </c>
      <c r="G126" s="198">
        <f>G127</f>
        <v>0</v>
      </c>
    </row>
    <row r="127" spans="1:7" ht="12.75">
      <c r="A127" s="181" t="s">
        <v>125</v>
      </c>
      <c r="B127" s="200" t="s">
        <v>327</v>
      </c>
      <c r="C127" s="186"/>
      <c r="D127" s="201">
        <f t="shared" si="5"/>
        <v>8.1</v>
      </c>
      <c r="E127" s="201">
        <v>8.1</v>
      </c>
      <c r="F127" s="229"/>
      <c r="G127" s="229"/>
    </row>
    <row r="128" spans="1:7" ht="12.75">
      <c r="A128" s="190" t="s">
        <v>203</v>
      </c>
      <c r="B128" s="217" t="s">
        <v>152</v>
      </c>
      <c r="C128" s="197" t="s">
        <v>37</v>
      </c>
      <c r="D128" s="198">
        <f>D129</f>
        <v>0.9</v>
      </c>
      <c r="E128" s="198">
        <f>E129</f>
        <v>0.9</v>
      </c>
      <c r="F128" s="198">
        <f>F129</f>
        <v>0</v>
      </c>
      <c r="G128" s="198">
        <f>G129</f>
        <v>0</v>
      </c>
    </row>
    <row r="129" spans="1:7" ht="12.75">
      <c r="A129" s="190" t="s">
        <v>470</v>
      </c>
      <c r="B129" s="200" t="s">
        <v>327</v>
      </c>
      <c r="C129" s="192"/>
      <c r="D129" s="201">
        <f>E129+G129</f>
        <v>0.9</v>
      </c>
      <c r="E129" s="201">
        <v>0.9</v>
      </c>
      <c r="F129" s="229"/>
      <c r="G129" s="229"/>
    </row>
    <row r="130" spans="1:7" ht="12.75">
      <c r="A130" s="189" t="s">
        <v>56</v>
      </c>
      <c r="B130" s="199" t="s">
        <v>144</v>
      </c>
      <c r="D130" s="198">
        <f>D133+D136+D138+D140+D131</f>
        <v>98.7</v>
      </c>
      <c r="E130" s="198">
        <f>E133+E136+E138+E140+E131</f>
        <v>98</v>
      </c>
      <c r="F130" s="198">
        <f>F133+F136+F138+F140+F131</f>
        <v>51.99999999999999</v>
      </c>
      <c r="G130" s="198">
        <f>G133+G136+G138+G140+G131</f>
        <v>0.7</v>
      </c>
    </row>
    <row r="131" spans="1:7" ht="12.75">
      <c r="A131" s="178" t="s">
        <v>347</v>
      </c>
      <c r="B131" s="217" t="s">
        <v>104</v>
      </c>
      <c r="C131" s="303" t="s">
        <v>137</v>
      </c>
      <c r="D131" s="198">
        <f>D132</f>
        <v>1.4</v>
      </c>
      <c r="E131" s="198">
        <f>E132</f>
        <v>1.4</v>
      </c>
      <c r="F131" s="198">
        <f>F132</f>
        <v>0</v>
      </c>
      <c r="G131" s="198">
        <f>G132</f>
        <v>0</v>
      </c>
    </row>
    <row r="132" spans="1:7" ht="12.75">
      <c r="A132" s="189" t="s">
        <v>126</v>
      </c>
      <c r="B132" s="200" t="s">
        <v>327</v>
      </c>
      <c r="C132" s="296"/>
      <c r="D132" s="201">
        <f>E132+G132</f>
        <v>1.4</v>
      </c>
      <c r="E132" s="201">
        <v>1.4</v>
      </c>
      <c r="F132" s="201"/>
      <c r="G132" s="201"/>
    </row>
    <row r="133" spans="1:7" ht="25.5">
      <c r="A133" s="178" t="s">
        <v>59</v>
      </c>
      <c r="B133" s="220" t="s">
        <v>107</v>
      </c>
      <c r="C133" s="184" t="s">
        <v>141</v>
      </c>
      <c r="D133" s="198">
        <f>D134+D135</f>
        <v>78</v>
      </c>
      <c r="E133" s="198">
        <f>E134+E135</f>
        <v>77.3</v>
      </c>
      <c r="F133" s="198">
        <f>F134+F135</f>
        <v>44.4</v>
      </c>
      <c r="G133" s="198">
        <f>G134+G135</f>
        <v>0.7</v>
      </c>
    </row>
    <row r="134" spans="1:7" ht="12.75">
      <c r="A134" s="231" t="s">
        <v>127</v>
      </c>
      <c r="B134" s="200" t="s">
        <v>327</v>
      </c>
      <c r="C134" s="291"/>
      <c r="D134" s="209">
        <f>E134+G134</f>
        <v>77.9</v>
      </c>
      <c r="E134" s="201">
        <v>77.2</v>
      </c>
      <c r="F134" s="201">
        <v>44.4</v>
      </c>
      <c r="G134" s="201">
        <v>0.7</v>
      </c>
    </row>
    <row r="135" spans="1:7" ht="12.75">
      <c r="A135" s="181" t="s">
        <v>410</v>
      </c>
      <c r="B135" s="212" t="s">
        <v>423</v>
      </c>
      <c r="C135" s="293"/>
      <c r="D135" s="209">
        <f aca="true" t="shared" si="6" ref="D135:D142">E135+G135</f>
        <v>0.1</v>
      </c>
      <c r="E135" s="201">
        <v>0.1</v>
      </c>
      <c r="F135" s="201"/>
      <c r="G135" s="201"/>
    </row>
    <row r="136" spans="1:7" ht="25.5">
      <c r="A136" s="178" t="s">
        <v>206</v>
      </c>
      <c r="B136" s="210" t="s">
        <v>204</v>
      </c>
      <c r="C136" s="303" t="s">
        <v>183</v>
      </c>
      <c r="D136" s="207">
        <f t="shared" si="6"/>
        <v>6.2</v>
      </c>
      <c r="E136" s="198">
        <f>E137</f>
        <v>6.2</v>
      </c>
      <c r="F136" s="198">
        <f>F137</f>
        <v>0.3</v>
      </c>
      <c r="G136" s="198">
        <f>G137</f>
        <v>0</v>
      </c>
    </row>
    <row r="137" spans="1:7" ht="12.75">
      <c r="A137" s="181" t="s">
        <v>207</v>
      </c>
      <c r="B137" s="215" t="s">
        <v>177</v>
      </c>
      <c r="C137" s="184"/>
      <c r="D137" s="209">
        <f t="shared" si="6"/>
        <v>6.2</v>
      </c>
      <c r="E137" s="201">
        <v>6.2</v>
      </c>
      <c r="F137" s="229">
        <v>0.3</v>
      </c>
      <c r="G137" s="229"/>
    </row>
    <row r="138" spans="1:7" ht="12.75">
      <c r="A138" s="191" t="s">
        <v>417</v>
      </c>
      <c r="B138" s="199" t="s">
        <v>77</v>
      </c>
      <c r="C138" s="197" t="s">
        <v>138</v>
      </c>
      <c r="D138" s="207">
        <f t="shared" si="6"/>
        <v>3.5</v>
      </c>
      <c r="E138" s="198">
        <f>E139</f>
        <v>3.5</v>
      </c>
      <c r="F138" s="198">
        <f>F139</f>
        <v>0</v>
      </c>
      <c r="G138" s="198">
        <f>G139</f>
        <v>0</v>
      </c>
    </row>
    <row r="139" spans="1:7" ht="12.75">
      <c r="A139" s="181" t="s">
        <v>418</v>
      </c>
      <c r="B139" s="200" t="s">
        <v>327</v>
      </c>
      <c r="C139" s="186"/>
      <c r="D139" s="201">
        <f t="shared" si="6"/>
        <v>3.5</v>
      </c>
      <c r="E139" s="201">
        <v>3.5</v>
      </c>
      <c r="F139" s="229"/>
      <c r="G139" s="229"/>
    </row>
    <row r="140" spans="1:7" ht="25.5">
      <c r="A140" s="178" t="s">
        <v>419</v>
      </c>
      <c r="B140" s="210" t="s">
        <v>187</v>
      </c>
      <c r="C140" s="197" t="s">
        <v>143</v>
      </c>
      <c r="D140" s="207">
        <f t="shared" si="6"/>
        <v>9.6</v>
      </c>
      <c r="E140" s="198">
        <f>E141+E142</f>
        <v>9.6</v>
      </c>
      <c r="F140" s="198">
        <f>F141+F142</f>
        <v>7.3</v>
      </c>
      <c r="G140" s="198">
        <f>G141+G142</f>
        <v>0</v>
      </c>
    </row>
    <row r="141" spans="1:7" ht="25.5">
      <c r="A141" s="181" t="s">
        <v>420</v>
      </c>
      <c r="B141" s="202" t="s">
        <v>388</v>
      </c>
      <c r="C141" s="344"/>
      <c r="D141" s="201">
        <f t="shared" si="6"/>
        <v>8.9</v>
      </c>
      <c r="E141" s="201">
        <v>8.9</v>
      </c>
      <c r="F141" s="229">
        <v>6.8</v>
      </c>
      <c r="G141" s="229"/>
    </row>
    <row r="142" spans="1:7" ht="12.75">
      <c r="A142" s="181" t="s">
        <v>563</v>
      </c>
      <c r="B142" s="200" t="s">
        <v>327</v>
      </c>
      <c r="C142" s="345"/>
      <c r="D142" s="201">
        <f t="shared" si="6"/>
        <v>0.7</v>
      </c>
      <c r="E142" s="201">
        <v>0.7</v>
      </c>
      <c r="F142" s="229">
        <v>0.5</v>
      </c>
      <c r="G142" s="229"/>
    </row>
    <row r="143" spans="1:7" ht="12.75">
      <c r="A143" s="178" t="s">
        <v>60</v>
      </c>
      <c r="B143" s="196" t="s">
        <v>214</v>
      </c>
      <c r="C143" s="197"/>
      <c r="D143" s="198">
        <f>D144+D146+D149+D151+D153</f>
        <v>98.5</v>
      </c>
      <c r="E143" s="198">
        <f>E144+E146+E149+E151+E153</f>
        <v>96.9</v>
      </c>
      <c r="F143" s="198">
        <f>F144+F146+F149+F151+F153</f>
        <v>52.7</v>
      </c>
      <c r="G143" s="198">
        <f>G144+G146+G149+G151+G153</f>
        <v>1.6</v>
      </c>
    </row>
    <row r="144" spans="1:7" ht="12.75">
      <c r="A144" s="181" t="s">
        <v>62</v>
      </c>
      <c r="B144" s="217" t="s">
        <v>104</v>
      </c>
      <c r="C144" s="197" t="s">
        <v>137</v>
      </c>
      <c r="D144" s="198">
        <f>D145</f>
        <v>3.4</v>
      </c>
      <c r="E144" s="198">
        <f>E145</f>
        <v>3.4</v>
      </c>
      <c r="F144" s="198">
        <f>F145</f>
        <v>0</v>
      </c>
      <c r="G144" s="198">
        <f>G145</f>
        <v>0</v>
      </c>
    </row>
    <row r="145" spans="1:7" ht="12.75">
      <c r="A145" s="192" t="s">
        <v>128</v>
      </c>
      <c r="B145" s="200" t="s">
        <v>327</v>
      </c>
      <c r="C145" s="296"/>
      <c r="D145" s="201">
        <f>E145+G145</f>
        <v>3.4</v>
      </c>
      <c r="E145" s="201">
        <v>3.4</v>
      </c>
      <c r="F145" s="201"/>
      <c r="G145" s="201"/>
    </row>
    <row r="146" spans="1:7" ht="25.5">
      <c r="A146" s="178" t="s">
        <v>208</v>
      </c>
      <c r="B146" s="206" t="s">
        <v>107</v>
      </c>
      <c r="C146" s="184" t="s">
        <v>141</v>
      </c>
      <c r="D146" s="198">
        <f>D147+D148</f>
        <v>76.89999999999999</v>
      </c>
      <c r="E146" s="198">
        <f>E147+E148</f>
        <v>75.3</v>
      </c>
      <c r="F146" s="198">
        <f>F147+F148</f>
        <v>47.5</v>
      </c>
      <c r="G146" s="198">
        <f>G147+G148</f>
        <v>1.6</v>
      </c>
    </row>
    <row r="147" spans="1:7" ht="12.75">
      <c r="A147" s="181" t="s">
        <v>209</v>
      </c>
      <c r="B147" s="200" t="s">
        <v>327</v>
      </c>
      <c r="C147" s="291"/>
      <c r="D147" s="209">
        <f aca="true" t="shared" si="7" ref="D147:D154">E147+G147</f>
        <v>76.1</v>
      </c>
      <c r="E147" s="201">
        <v>75.3</v>
      </c>
      <c r="F147" s="201">
        <v>47.5</v>
      </c>
      <c r="G147" s="201">
        <v>0.8</v>
      </c>
    </row>
    <row r="148" spans="1:7" ht="12.75">
      <c r="A148" s="224" t="s">
        <v>348</v>
      </c>
      <c r="B148" s="212" t="s">
        <v>423</v>
      </c>
      <c r="C148" s="193"/>
      <c r="D148" s="209">
        <f t="shared" si="7"/>
        <v>0.8</v>
      </c>
      <c r="E148" s="201"/>
      <c r="F148" s="198"/>
      <c r="G148" s="198">
        <v>0.8</v>
      </c>
    </row>
    <row r="149" spans="1:7" ht="25.5">
      <c r="A149" s="178" t="s">
        <v>210</v>
      </c>
      <c r="B149" s="210" t="s">
        <v>187</v>
      </c>
      <c r="C149" s="197" t="s">
        <v>143</v>
      </c>
      <c r="D149" s="207">
        <f t="shared" si="7"/>
        <v>6.7</v>
      </c>
      <c r="E149" s="198">
        <f>E150</f>
        <v>6.7</v>
      </c>
      <c r="F149" s="198">
        <f>F150</f>
        <v>5.1</v>
      </c>
      <c r="G149" s="198">
        <f>G150</f>
        <v>0</v>
      </c>
    </row>
    <row r="150" spans="1:7" ht="25.5">
      <c r="A150" s="181" t="s">
        <v>211</v>
      </c>
      <c r="B150" s="202" t="s">
        <v>388</v>
      </c>
      <c r="C150" s="184"/>
      <c r="D150" s="209">
        <f t="shared" si="7"/>
        <v>6.7</v>
      </c>
      <c r="E150" s="201">
        <v>6.7</v>
      </c>
      <c r="F150" s="229">
        <v>5.1</v>
      </c>
      <c r="G150" s="229"/>
    </row>
    <row r="151" spans="1:7" ht="25.5">
      <c r="A151" s="178" t="s">
        <v>349</v>
      </c>
      <c r="B151" s="210" t="s">
        <v>204</v>
      </c>
      <c r="C151" s="197" t="s">
        <v>183</v>
      </c>
      <c r="D151" s="207">
        <f t="shared" si="7"/>
        <v>2.7</v>
      </c>
      <c r="E151" s="198">
        <f>E152</f>
        <v>2.7</v>
      </c>
      <c r="F151" s="198">
        <f>F152</f>
        <v>0.1</v>
      </c>
      <c r="G151" s="198">
        <f>G152</f>
        <v>0</v>
      </c>
    </row>
    <row r="152" spans="1:7" ht="25.5">
      <c r="A152" s="181" t="s">
        <v>350</v>
      </c>
      <c r="B152" s="202" t="s">
        <v>388</v>
      </c>
      <c r="C152" s="184"/>
      <c r="D152" s="209">
        <f t="shared" si="7"/>
        <v>2.7</v>
      </c>
      <c r="E152" s="201">
        <v>2.7</v>
      </c>
      <c r="F152" s="229">
        <v>0.1</v>
      </c>
      <c r="G152" s="229"/>
    </row>
    <row r="153" spans="1:7" ht="12.75">
      <c r="A153" s="181" t="s">
        <v>351</v>
      </c>
      <c r="B153" s="199" t="s">
        <v>77</v>
      </c>
      <c r="C153" s="197" t="s">
        <v>138</v>
      </c>
      <c r="D153" s="198">
        <f t="shared" si="7"/>
        <v>8.8</v>
      </c>
      <c r="E153" s="198">
        <f>E154</f>
        <v>8.8</v>
      </c>
      <c r="F153" s="198">
        <f>F154</f>
        <v>0</v>
      </c>
      <c r="G153" s="198">
        <f>G154</f>
        <v>0</v>
      </c>
    </row>
    <row r="154" spans="1:7" ht="12.75">
      <c r="A154" s="181" t="s">
        <v>352</v>
      </c>
      <c r="B154" s="200" t="s">
        <v>327</v>
      </c>
      <c r="C154" s="186"/>
      <c r="D154" s="201">
        <f t="shared" si="7"/>
        <v>8.8</v>
      </c>
      <c r="E154" s="201">
        <v>8.8</v>
      </c>
      <c r="F154" s="229"/>
      <c r="G154" s="229"/>
    </row>
    <row r="155" spans="1:7" ht="13.5">
      <c r="A155" s="197" t="s">
        <v>64</v>
      </c>
      <c r="B155" s="268" t="s">
        <v>215</v>
      </c>
      <c r="C155" s="192"/>
      <c r="D155" s="198">
        <f>D156+D158+D161+D164+D167+D169</f>
        <v>482.40000000000003</v>
      </c>
      <c r="E155" s="198">
        <f>E156+E158+E161+E164+E167+E169</f>
        <v>472</v>
      </c>
      <c r="F155" s="198">
        <f>F156+F158+F161+F164+F167+F169</f>
        <v>242.8</v>
      </c>
      <c r="G155" s="198">
        <f>G156+G158+G161+G164+G167+G169</f>
        <v>10.400000000000002</v>
      </c>
    </row>
    <row r="156" spans="1:7" ht="12.75">
      <c r="A156" s="197" t="s">
        <v>65</v>
      </c>
      <c r="B156" s="233" t="s">
        <v>104</v>
      </c>
      <c r="C156" s="197" t="s">
        <v>137</v>
      </c>
      <c r="D156" s="198">
        <f>D157</f>
        <v>8</v>
      </c>
      <c r="E156" s="198">
        <f>E157</f>
        <v>8</v>
      </c>
      <c r="F156" s="198">
        <f>F157</f>
        <v>0</v>
      </c>
      <c r="G156" s="198">
        <f>G157</f>
        <v>0</v>
      </c>
    </row>
    <row r="157" spans="1:7" ht="12.75">
      <c r="A157" s="296" t="s">
        <v>129</v>
      </c>
      <c r="B157" s="200" t="s">
        <v>327</v>
      </c>
      <c r="C157" s="296"/>
      <c r="D157" s="201">
        <f>E157+G157</f>
        <v>8</v>
      </c>
      <c r="E157" s="201">
        <f>E145+E108+E94+E132</f>
        <v>8</v>
      </c>
      <c r="F157" s="201">
        <f>F145+F108+F94</f>
        <v>0</v>
      </c>
      <c r="G157" s="201">
        <f>G145+G108+G94</f>
        <v>0</v>
      </c>
    </row>
    <row r="158" spans="1:7" ht="25.5">
      <c r="A158" s="197" t="s">
        <v>66</v>
      </c>
      <c r="B158" s="234" t="s">
        <v>107</v>
      </c>
      <c r="C158" s="184" t="s">
        <v>141</v>
      </c>
      <c r="D158" s="198">
        <f>D159+D160</f>
        <v>401.1</v>
      </c>
      <c r="E158" s="198">
        <f>E159+E160</f>
        <v>390.7</v>
      </c>
      <c r="F158" s="198">
        <f>F159+F160</f>
        <v>222.8</v>
      </c>
      <c r="G158" s="198">
        <f>G159+G160</f>
        <v>10.400000000000002</v>
      </c>
    </row>
    <row r="159" spans="1:7" ht="12.75">
      <c r="A159" s="296" t="s">
        <v>130</v>
      </c>
      <c r="B159" s="200" t="s">
        <v>327</v>
      </c>
      <c r="C159" s="291"/>
      <c r="D159" s="209">
        <f>E159+G159</f>
        <v>394.90000000000003</v>
      </c>
      <c r="E159" s="201">
        <f>E147+E134+E121+E110+E96</f>
        <v>385.3</v>
      </c>
      <c r="F159" s="201">
        <f>F147+F134+F121+F110+F96</f>
        <v>222.8</v>
      </c>
      <c r="G159" s="201">
        <f>G147+G134+G121+G110+G96</f>
        <v>9.600000000000001</v>
      </c>
    </row>
    <row r="160" spans="1:7" ht="12.75">
      <c r="A160" s="296" t="s">
        <v>249</v>
      </c>
      <c r="B160" s="212" t="s">
        <v>332</v>
      </c>
      <c r="C160" s="193"/>
      <c r="D160" s="209">
        <f aca="true" t="shared" si="8" ref="D160:D167">E160+G160</f>
        <v>6.199999999999998</v>
      </c>
      <c r="E160" s="201">
        <f>E148+E135+E123+E97+E111</f>
        <v>5.399999999999999</v>
      </c>
      <c r="F160" s="201">
        <f>F148+F135+F123+F97+F111</f>
        <v>0</v>
      </c>
      <c r="G160" s="201">
        <f>G148+G135+G123+G97+G111</f>
        <v>0.8</v>
      </c>
    </row>
    <row r="161" spans="1:7" ht="25.5">
      <c r="A161" s="197" t="s">
        <v>212</v>
      </c>
      <c r="B161" s="210" t="s">
        <v>187</v>
      </c>
      <c r="C161" s="197" t="s">
        <v>143</v>
      </c>
      <c r="D161" s="207">
        <f>E161+G161</f>
        <v>25.599999999999998</v>
      </c>
      <c r="E161" s="198">
        <f>E162+E163</f>
        <v>25.599999999999998</v>
      </c>
      <c r="F161" s="198">
        <f>F162+F163</f>
        <v>19.299999999999997</v>
      </c>
      <c r="G161" s="198">
        <f>G162+G163</f>
        <v>0</v>
      </c>
    </row>
    <row r="162" spans="1:7" ht="12.75">
      <c r="A162" s="296" t="s">
        <v>213</v>
      </c>
      <c r="B162" s="235" t="s">
        <v>177</v>
      </c>
      <c r="C162" s="184"/>
      <c r="D162" s="209">
        <f t="shared" si="8"/>
        <v>24.2</v>
      </c>
      <c r="E162" s="201">
        <f>E150+E141+E113+E99</f>
        <v>24.2</v>
      </c>
      <c r="F162" s="201">
        <f>F150+F141+F113+F99</f>
        <v>18.4</v>
      </c>
      <c r="G162" s="201">
        <f>G150+G141+G113+G99</f>
        <v>0</v>
      </c>
    </row>
    <row r="163" spans="1:7" ht="12.75">
      <c r="A163" s="296" t="s">
        <v>564</v>
      </c>
      <c r="B163" s="200" t="s">
        <v>327</v>
      </c>
      <c r="C163" s="184"/>
      <c r="D163" s="209">
        <f t="shared" si="8"/>
        <v>1.4000000000000001</v>
      </c>
      <c r="E163" s="201">
        <f>E142+E114+E100</f>
        <v>1.4000000000000001</v>
      </c>
      <c r="F163" s="201">
        <f>F142+F114+F100</f>
        <v>0.8999999999999999</v>
      </c>
      <c r="G163" s="201">
        <f>G142+G114+G100</f>
        <v>0</v>
      </c>
    </row>
    <row r="164" spans="1:7" ht="25.5">
      <c r="A164" s="197" t="s">
        <v>250</v>
      </c>
      <c r="B164" s="236" t="s">
        <v>204</v>
      </c>
      <c r="C164" s="197" t="s">
        <v>183</v>
      </c>
      <c r="D164" s="207">
        <f t="shared" si="8"/>
        <v>19.5</v>
      </c>
      <c r="E164" s="198">
        <f>E165+E166</f>
        <v>19.5</v>
      </c>
      <c r="F164" s="198">
        <f>F165</f>
        <v>0.7</v>
      </c>
      <c r="G164" s="198">
        <f>G165</f>
        <v>0</v>
      </c>
    </row>
    <row r="165" spans="1:7" ht="25.5">
      <c r="A165" s="296" t="s">
        <v>251</v>
      </c>
      <c r="B165" s="202" t="s">
        <v>388</v>
      </c>
      <c r="C165" s="184"/>
      <c r="D165" s="209">
        <f t="shared" si="8"/>
        <v>18.3</v>
      </c>
      <c r="E165" s="201">
        <f>E152+E137+E125+E116+E102</f>
        <v>18.3</v>
      </c>
      <c r="F165" s="201">
        <f>F152+F137+F125+F116+F102</f>
        <v>0.7</v>
      </c>
      <c r="G165" s="201">
        <f>G152+G137+G125+G116+G102</f>
        <v>0</v>
      </c>
    </row>
    <row r="166" spans="1:7" ht="12.75">
      <c r="A166" s="296" t="s">
        <v>515</v>
      </c>
      <c r="B166" s="200" t="s">
        <v>327</v>
      </c>
      <c r="C166" s="184"/>
      <c r="D166" s="209">
        <f t="shared" si="8"/>
        <v>1.2</v>
      </c>
      <c r="E166" s="201">
        <v>1.2</v>
      </c>
      <c r="F166" s="201"/>
      <c r="G166" s="201"/>
    </row>
    <row r="167" spans="1:7" ht="12.75">
      <c r="A167" s="296" t="s">
        <v>252</v>
      </c>
      <c r="B167" s="237" t="s">
        <v>77</v>
      </c>
      <c r="C167" s="302" t="s">
        <v>138</v>
      </c>
      <c r="D167" s="198">
        <f t="shared" si="8"/>
        <v>27.3</v>
      </c>
      <c r="E167" s="198">
        <f>E168</f>
        <v>27.3</v>
      </c>
      <c r="F167" s="198">
        <f>F168</f>
        <v>0</v>
      </c>
      <c r="G167" s="198">
        <f>G168</f>
        <v>0</v>
      </c>
    </row>
    <row r="168" spans="1:7" ht="12.75">
      <c r="A168" s="296" t="s">
        <v>253</v>
      </c>
      <c r="B168" s="200" t="s">
        <v>327</v>
      </c>
      <c r="C168" s="188"/>
      <c r="D168" s="209">
        <f>E168+G168</f>
        <v>27.3</v>
      </c>
      <c r="E168" s="201">
        <f>E105+E118+E127+E139+E154</f>
        <v>27.3</v>
      </c>
      <c r="F168" s="201">
        <f>F105+F118+F127+F139</f>
        <v>0</v>
      </c>
      <c r="G168" s="201">
        <f>G105+G118+G127+G139</f>
        <v>0</v>
      </c>
    </row>
    <row r="169" spans="1:7" ht="12.75">
      <c r="A169" s="292" t="s">
        <v>471</v>
      </c>
      <c r="B169" s="217" t="s">
        <v>152</v>
      </c>
      <c r="C169" s="197" t="s">
        <v>37</v>
      </c>
      <c r="D169" s="198">
        <f>D170</f>
        <v>0.9</v>
      </c>
      <c r="E169" s="198">
        <f>E170</f>
        <v>0.9</v>
      </c>
      <c r="F169" s="198">
        <f>F170</f>
        <v>0</v>
      </c>
      <c r="G169" s="198">
        <f>G170</f>
        <v>0</v>
      </c>
    </row>
    <row r="170" spans="1:7" ht="12.75">
      <c r="A170" s="292" t="s">
        <v>472</v>
      </c>
      <c r="B170" s="200" t="s">
        <v>327</v>
      </c>
      <c r="C170" s="192"/>
      <c r="D170" s="201">
        <f>E170+G170</f>
        <v>0.9</v>
      </c>
      <c r="E170" s="238">
        <f>E129</f>
        <v>0.9</v>
      </c>
      <c r="F170" s="238">
        <f>F129</f>
        <v>0</v>
      </c>
      <c r="G170" s="238">
        <f>G129</f>
        <v>0</v>
      </c>
    </row>
    <row r="171" spans="1:7" ht="12.75">
      <c r="A171" s="184" t="s">
        <v>67</v>
      </c>
      <c r="B171" s="269" t="s">
        <v>112</v>
      </c>
      <c r="C171" s="193"/>
      <c r="D171" s="239">
        <f>D172+D176</f>
        <v>204.5</v>
      </c>
      <c r="E171" s="239">
        <f>E172+E176</f>
        <v>189.8</v>
      </c>
      <c r="F171" s="239">
        <f>F172+F176</f>
        <v>127.3</v>
      </c>
      <c r="G171" s="239">
        <f>G172+G176</f>
        <v>14.7</v>
      </c>
    </row>
    <row r="172" spans="1:7" ht="25.5">
      <c r="A172" s="240" t="s">
        <v>68</v>
      </c>
      <c r="B172" s="241" t="s">
        <v>105</v>
      </c>
      <c r="C172" s="242" t="s">
        <v>139</v>
      </c>
      <c r="D172" s="198">
        <f>D173+D174+D175</f>
        <v>203.5</v>
      </c>
      <c r="E172" s="198">
        <f>E173+E174+E175</f>
        <v>188.8</v>
      </c>
      <c r="F172" s="198">
        <f>F173+F174+F175</f>
        <v>127.3</v>
      </c>
      <c r="G172" s="198">
        <f>G173+G174+G175</f>
        <v>14.7</v>
      </c>
    </row>
    <row r="173" spans="1:7" ht="12.75">
      <c r="A173" s="243" t="s">
        <v>131</v>
      </c>
      <c r="B173" s="200" t="s">
        <v>327</v>
      </c>
      <c r="C173" s="244"/>
      <c r="D173" s="209">
        <f>E173+G173</f>
        <v>123.4</v>
      </c>
      <c r="E173" s="201">
        <v>108.7</v>
      </c>
      <c r="F173" s="201">
        <v>68.8</v>
      </c>
      <c r="G173" s="201">
        <v>14.7</v>
      </c>
    </row>
    <row r="174" spans="1:7" ht="12.75">
      <c r="A174" s="243" t="s">
        <v>341</v>
      </c>
      <c r="B174" s="200" t="s">
        <v>423</v>
      </c>
      <c r="C174" s="244"/>
      <c r="D174" s="209">
        <f>E174+G174</f>
        <v>1.5</v>
      </c>
      <c r="E174" s="201">
        <v>1.5</v>
      </c>
      <c r="F174" s="201"/>
      <c r="G174" s="201"/>
    </row>
    <row r="175" spans="1:7" ht="25.5">
      <c r="A175" s="243" t="s">
        <v>404</v>
      </c>
      <c r="B175" s="245" t="s">
        <v>388</v>
      </c>
      <c r="C175" s="246"/>
      <c r="D175" s="209">
        <f>E175+G175</f>
        <v>78.6</v>
      </c>
      <c r="E175" s="201">
        <v>78.6</v>
      </c>
      <c r="F175" s="201">
        <v>58.5</v>
      </c>
      <c r="G175" s="201"/>
    </row>
    <row r="176" spans="1:7" ht="25.5">
      <c r="A176" s="181" t="s">
        <v>452</v>
      </c>
      <c r="B176" s="247" t="s">
        <v>204</v>
      </c>
      <c r="C176" s="197" t="s">
        <v>183</v>
      </c>
      <c r="D176" s="207">
        <f>E176+G176</f>
        <v>1</v>
      </c>
      <c r="E176" s="198">
        <f>E177</f>
        <v>1</v>
      </c>
      <c r="F176" s="198">
        <f>F177</f>
        <v>0</v>
      </c>
      <c r="G176" s="198">
        <f>G177</f>
        <v>0</v>
      </c>
    </row>
    <row r="177" spans="1:7" ht="25.5">
      <c r="A177" s="181" t="s">
        <v>453</v>
      </c>
      <c r="B177" s="202" t="s">
        <v>388</v>
      </c>
      <c r="C177" s="197"/>
      <c r="D177" s="209">
        <f>E177+G177</f>
        <v>1</v>
      </c>
      <c r="E177" s="201">
        <v>1</v>
      </c>
      <c r="F177" s="201"/>
      <c r="G177" s="201"/>
    </row>
    <row r="178" spans="1:7" ht="12.75">
      <c r="A178" s="178" t="s">
        <v>69</v>
      </c>
      <c r="B178" s="199" t="s">
        <v>326</v>
      </c>
      <c r="C178" s="183"/>
      <c r="D178" s="227">
        <f aca="true" t="shared" si="9" ref="D178:G179">D179</f>
        <v>308.9</v>
      </c>
      <c r="E178" s="227">
        <f t="shared" si="9"/>
        <v>19.9</v>
      </c>
      <c r="F178" s="227">
        <f t="shared" si="9"/>
        <v>0</v>
      </c>
      <c r="G178" s="227">
        <f t="shared" si="9"/>
        <v>289</v>
      </c>
    </row>
    <row r="179" spans="1:7" ht="12.75">
      <c r="A179" s="178" t="s">
        <v>70</v>
      </c>
      <c r="B179" s="217" t="s">
        <v>152</v>
      </c>
      <c r="C179" s="242" t="s">
        <v>37</v>
      </c>
      <c r="D179" s="227">
        <f t="shared" si="9"/>
        <v>308.9</v>
      </c>
      <c r="E179" s="227">
        <f t="shared" si="9"/>
        <v>19.9</v>
      </c>
      <c r="F179" s="227">
        <f t="shared" si="9"/>
        <v>0</v>
      </c>
      <c r="G179" s="227">
        <f t="shared" si="9"/>
        <v>289</v>
      </c>
    </row>
    <row r="180" spans="1:7" ht="12.75">
      <c r="A180" s="178" t="s">
        <v>216</v>
      </c>
      <c r="B180" s="200" t="s">
        <v>327</v>
      </c>
      <c r="C180" s="248"/>
      <c r="D180" s="249">
        <f>E180+G180</f>
        <v>308.9</v>
      </c>
      <c r="E180" s="216">
        <v>19.9</v>
      </c>
      <c r="F180" s="250"/>
      <c r="G180" s="250">
        <v>289</v>
      </c>
    </row>
    <row r="181" spans="1:7" ht="12.75">
      <c r="A181" s="178" t="s">
        <v>286</v>
      </c>
      <c r="B181" s="270" t="s">
        <v>335</v>
      </c>
      <c r="C181" s="242" t="s">
        <v>137</v>
      </c>
      <c r="D181" s="179">
        <f aca="true" t="shared" si="10" ref="D181:G182">D182</f>
        <v>18.6</v>
      </c>
      <c r="E181" s="179">
        <f t="shared" si="10"/>
        <v>18.6</v>
      </c>
      <c r="F181" s="179">
        <f t="shared" si="10"/>
        <v>11.6</v>
      </c>
      <c r="G181" s="179">
        <f t="shared" si="10"/>
        <v>0</v>
      </c>
    </row>
    <row r="182" spans="1:7" ht="12.75">
      <c r="A182" s="178" t="s">
        <v>217</v>
      </c>
      <c r="B182" s="217" t="s">
        <v>104</v>
      </c>
      <c r="C182" s="187"/>
      <c r="D182" s="182">
        <f t="shared" si="10"/>
        <v>18.6</v>
      </c>
      <c r="E182" s="182">
        <f t="shared" si="10"/>
        <v>18.6</v>
      </c>
      <c r="F182" s="182">
        <f t="shared" si="10"/>
        <v>11.6</v>
      </c>
      <c r="G182" s="182">
        <f t="shared" si="10"/>
        <v>0</v>
      </c>
    </row>
    <row r="183" spans="1:7" ht="12.75">
      <c r="A183" s="178" t="s">
        <v>218</v>
      </c>
      <c r="B183" s="232" t="s">
        <v>327</v>
      </c>
      <c r="C183" s="187"/>
      <c r="D183" s="250">
        <f aca="true" t="shared" si="11" ref="D183:D188">E183+G183</f>
        <v>18.6</v>
      </c>
      <c r="E183" s="250">
        <v>18.6</v>
      </c>
      <c r="F183" s="250">
        <v>11.6</v>
      </c>
      <c r="G183" s="250"/>
    </row>
    <row r="184" spans="1:7" ht="12.75">
      <c r="A184" s="178" t="s">
        <v>430</v>
      </c>
      <c r="B184" s="269" t="s">
        <v>468</v>
      </c>
      <c r="C184" s="251"/>
      <c r="D184" s="252">
        <f t="shared" si="11"/>
        <v>88.1</v>
      </c>
      <c r="E184" s="253">
        <f>E185</f>
        <v>88.1</v>
      </c>
      <c r="F184" s="253">
        <f>F185</f>
        <v>59</v>
      </c>
      <c r="G184" s="253">
        <f>G185</f>
        <v>0</v>
      </c>
    </row>
    <row r="185" spans="1:7" ht="27" customHeight="1">
      <c r="A185" s="178" t="s">
        <v>336</v>
      </c>
      <c r="B185" s="206" t="s">
        <v>107</v>
      </c>
      <c r="C185" s="346" t="s">
        <v>141</v>
      </c>
      <c r="D185" s="254">
        <f t="shared" si="11"/>
        <v>88.1</v>
      </c>
      <c r="E185" s="250">
        <f>E186+E187</f>
        <v>88.1</v>
      </c>
      <c r="F185" s="250">
        <f>F186+F187</f>
        <v>59</v>
      </c>
      <c r="G185" s="250">
        <f>G186+G187</f>
        <v>0</v>
      </c>
    </row>
    <row r="186" spans="1:7" ht="25.5">
      <c r="A186" s="178" t="s">
        <v>456</v>
      </c>
      <c r="B186" s="255" t="s">
        <v>388</v>
      </c>
      <c r="C186" s="347"/>
      <c r="D186" s="254">
        <f t="shared" si="11"/>
        <v>88.1</v>
      </c>
      <c r="E186" s="250">
        <v>88.1</v>
      </c>
      <c r="F186" s="250">
        <v>59</v>
      </c>
      <c r="G186" s="250"/>
    </row>
    <row r="187" spans="1:7" ht="12.75">
      <c r="A187" s="178" t="s">
        <v>354</v>
      </c>
      <c r="B187" s="232" t="s">
        <v>327</v>
      </c>
      <c r="C187" s="348"/>
      <c r="D187" s="254">
        <f t="shared" si="11"/>
        <v>0</v>
      </c>
      <c r="E187" s="250"/>
      <c r="F187" s="256"/>
      <c r="G187" s="256"/>
    </row>
    <row r="188" spans="1:7" ht="18" customHeight="1" thickBot="1">
      <c r="A188" s="197" t="s">
        <v>353</v>
      </c>
      <c r="B188" s="271" t="s">
        <v>219</v>
      </c>
      <c r="C188" s="257"/>
      <c r="D188" s="258">
        <f t="shared" si="11"/>
        <v>7849</v>
      </c>
      <c r="E188" s="258">
        <f>E189+E194+E198+E202+E204+E207+E211+E214+E216+E218</f>
        <v>6369.8</v>
      </c>
      <c r="F188" s="258">
        <f>F189+F194+F198+F202+F204+F207+F211+F214+F216+F218</f>
        <v>3214.2000000000003</v>
      </c>
      <c r="G188" s="258">
        <f>G189+G194+G198+G202+G204+G207+G211+G214+G216+G218</f>
        <v>1479.2</v>
      </c>
    </row>
    <row r="189" spans="1:7" ht="12.75">
      <c r="A189" s="197" t="s">
        <v>336</v>
      </c>
      <c r="B189" s="217" t="s">
        <v>104</v>
      </c>
      <c r="C189" s="197" t="s">
        <v>137</v>
      </c>
      <c r="D189" s="259">
        <f>D190+D191+D192+D193</f>
        <v>3526.8999999999996</v>
      </c>
      <c r="E189" s="259">
        <f>E190+E191+E192+E193</f>
        <v>3518.7999999999997</v>
      </c>
      <c r="F189" s="259">
        <f>F190+F191+F192+F193</f>
        <v>2269.1</v>
      </c>
      <c r="G189" s="259">
        <f>G190+G191+G192+G193</f>
        <v>8.1</v>
      </c>
    </row>
    <row r="190" spans="1:7" ht="12.75">
      <c r="A190" s="296" t="s">
        <v>337</v>
      </c>
      <c r="B190" s="235" t="s">
        <v>327</v>
      </c>
      <c r="C190" s="296"/>
      <c r="D190" s="201">
        <f>D15+D50+D56+D76+D86+D90+D157+D81+D183</f>
        <v>1801.9999999999998</v>
      </c>
      <c r="E190" s="201">
        <f>E15+E50+E56+E76+E86+E90+E157+E81+E183</f>
        <v>1800.4999999999998</v>
      </c>
      <c r="F190" s="201">
        <f>F15+F50+F56+F76+F86+F90+F157+F81+F183+F187</f>
        <v>1079.3</v>
      </c>
      <c r="G190" s="201">
        <f>G15+G50+G56+G76+G86+G90+G157+G81+G183+G187</f>
        <v>1.5</v>
      </c>
    </row>
    <row r="191" spans="1:7" ht="25.5">
      <c r="A191" s="296" t="s">
        <v>354</v>
      </c>
      <c r="B191" s="202" t="s">
        <v>388</v>
      </c>
      <c r="C191" s="296"/>
      <c r="D191" s="209">
        <f>E191+G191</f>
        <v>12</v>
      </c>
      <c r="E191" s="201">
        <f>E16</f>
        <v>12</v>
      </c>
      <c r="F191" s="201">
        <f>F16</f>
        <v>7.7</v>
      </c>
      <c r="G191" s="201">
        <f>G16</f>
        <v>0</v>
      </c>
    </row>
    <row r="192" spans="1:7" ht="12.75">
      <c r="A192" s="296" t="s">
        <v>355</v>
      </c>
      <c r="B192" s="208" t="s">
        <v>389</v>
      </c>
      <c r="C192" s="296"/>
      <c r="D192" s="209">
        <f>E192+G192</f>
        <v>1608.8</v>
      </c>
      <c r="E192" s="201">
        <f>E77+E57+E51+E17</f>
        <v>1608.2</v>
      </c>
      <c r="F192" s="201">
        <f>F77+F57+F51+F17</f>
        <v>1182.1</v>
      </c>
      <c r="G192" s="201">
        <f>G77+G57+G51+G17</f>
        <v>0.6</v>
      </c>
    </row>
    <row r="193" spans="1:7" ht="12.75">
      <c r="A193" s="296" t="s">
        <v>356</v>
      </c>
      <c r="B193" s="260" t="s">
        <v>332</v>
      </c>
      <c r="C193" s="296"/>
      <c r="D193" s="209">
        <f>E193+G193</f>
        <v>104.1</v>
      </c>
      <c r="E193" s="201">
        <f>E91+E87+E82+E78+E58+E52</f>
        <v>98.1</v>
      </c>
      <c r="F193" s="201">
        <f>F91+F87+F82+F78+F58+F52</f>
        <v>0</v>
      </c>
      <c r="G193" s="201">
        <f>G91+G87+G82+G78+G58+G52</f>
        <v>6</v>
      </c>
    </row>
    <row r="194" spans="1:7" ht="25.5">
      <c r="A194" s="197" t="s">
        <v>357</v>
      </c>
      <c r="B194" s="210" t="s">
        <v>105</v>
      </c>
      <c r="C194" s="184" t="s">
        <v>139</v>
      </c>
      <c r="D194" s="198">
        <f>D195+D196+D197</f>
        <v>873.9000000000001</v>
      </c>
      <c r="E194" s="198">
        <f>E195+E196+E197</f>
        <v>859.2</v>
      </c>
      <c r="F194" s="198">
        <f>F195+F196+F197</f>
        <v>160.4</v>
      </c>
      <c r="G194" s="198">
        <f>G195+G196-G197</f>
        <v>14.7</v>
      </c>
    </row>
    <row r="195" spans="1:7" ht="12.75">
      <c r="A195" s="296" t="s">
        <v>358</v>
      </c>
      <c r="B195" s="235" t="s">
        <v>327</v>
      </c>
      <c r="C195" s="296"/>
      <c r="D195" s="209">
        <f>E195+G195</f>
        <v>548.5000000000001</v>
      </c>
      <c r="E195" s="201">
        <f>E173+E42</f>
        <v>533.8000000000001</v>
      </c>
      <c r="F195" s="201">
        <f>F173+F42</f>
        <v>97.5</v>
      </c>
      <c r="G195" s="201">
        <f>G173+G42</f>
        <v>14.7</v>
      </c>
    </row>
    <row r="196" spans="1:7" ht="25.5">
      <c r="A196" s="296" t="s">
        <v>359</v>
      </c>
      <c r="B196" s="202" t="s">
        <v>388</v>
      </c>
      <c r="C196" s="296"/>
      <c r="D196" s="209">
        <f>E196+G196</f>
        <v>323.9</v>
      </c>
      <c r="E196" s="201">
        <f>E43+E175+E19+E53</f>
        <v>323.9</v>
      </c>
      <c r="F196" s="201">
        <f>F43+F175+F19+F53</f>
        <v>62.9</v>
      </c>
      <c r="G196" s="201">
        <f>G43+G175+G19+G53</f>
        <v>0</v>
      </c>
    </row>
    <row r="197" spans="1:7" ht="12.75">
      <c r="A197" s="261" t="s">
        <v>360</v>
      </c>
      <c r="B197" s="212" t="s">
        <v>332</v>
      </c>
      <c r="C197" s="296"/>
      <c r="D197" s="209">
        <f>E197+G197</f>
        <v>1.5</v>
      </c>
      <c r="E197" s="201">
        <f>E174</f>
        <v>1.5</v>
      </c>
      <c r="F197" s="201">
        <f>F174</f>
        <v>0</v>
      </c>
      <c r="G197" s="201">
        <f>G174</f>
        <v>0</v>
      </c>
    </row>
    <row r="198" spans="1:7" ht="25.5">
      <c r="A198" s="197" t="s">
        <v>361</v>
      </c>
      <c r="B198" s="210" t="s">
        <v>107</v>
      </c>
      <c r="C198" s="197" t="s">
        <v>141</v>
      </c>
      <c r="D198" s="198">
        <f>D199+D201+D200</f>
        <v>1334.3999999999999</v>
      </c>
      <c r="E198" s="198">
        <f>E199+E201+E200</f>
        <v>1317.9999999999998</v>
      </c>
      <c r="F198" s="198">
        <f>F199+F201+F200</f>
        <v>720.5000000000001</v>
      </c>
      <c r="G198" s="198">
        <f>G199+G201+G200</f>
        <v>16.400000000000002</v>
      </c>
    </row>
    <row r="199" spans="1:7" ht="12.75">
      <c r="A199" s="262" t="s">
        <v>362</v>
      </c>
      <c r="B199" s="200" t="s">
        <v>327</v>
      </c>
      <c r="C199" s="291"/>
      <c r="D199" s="209">
        <f>E199+G199</f>
        <v>1136.1999999999998</v>
      </c>
      <c r="E199" s="209">
        <f>E21+E159+E39+E187</f>
        <v>1120.6</v>
      </c>
      <c r="F199" s="209">
        <f>F21+F159+F39</f>
        <v>598.3000000000001</v>
      </c>
      <c r="G199" s="209">
        <f>G21+G159+G39</f>
        <v>15.600000000000001</v>
      </c>
    </row>
    <row r="200" spans="1:7" ht="25.5">
      <c r="A200" s="296" t="s">
        <v>363</v>
      </c>
      <c r="B200" s="263" t="s">
        <v>388</v>
      </c>
      <c r="C200" s="296"/>
      <c r="D200" s="209">
        <f>D22+D186</f>
        <v>181.8</v>
      </c>
      <c r="E200" s="209">
        <f>E22+E186</f>
        <v>181.8</v>
      </c>
      <c r="F200" s="209">
        <f>F22+F186</f>
        <v>122.2</v>
      </c>
      <c r="G200" s="209">
        <f>G22+G186</f>
        <v>0</v>
      </c>
    </row>
    <row r="201" spans="1:7" ht="12.75">
      <c r="A201" s="296" t="s">
        <v>364</v>
      </c>
      <c r="B201" s="232" t="s">
        <v>332</v>
      </c>
      <c r="C201" s="192"/>
      <c r="D201" s="209">
        <f aca="true" t="shared" si="12" ref="D201:D215">E201+G201</f>
        <v>16.4</v>
      </c>
      <c r="E201" s="209">
        <f>E23+E160</f>
        <v>15.599999999999998</v>
      </c>
      <c r="F201" s="209">
        <f>F23+F160</f>
        <v>0</v>
      </c>
      <c r="G201" s="209">
        <f>G23+G160</f>
        <v>0.8</v>
      </c>
    </row>
    <row r="202" spans="1:7" ht="17.25" customHeight="1">
      <c r="A202" s="197" t="s">
        <v>365</v>
      </c>
      <c r="B202" s="264" t="s">
        <v>220</v>
      </c>
      <c r="C202" s="197" t="s">
        <v>140</v>
      </c>
      <c r="D202" s="207">
        <f t="shared" si="12"/>
        <v>41.6</v>
      </c>
      <c r="E202" s="198">
        <f>E203</f>
        <v>30.6</v>
      </c>
      <c r="F202" s="198">
        <f>F203</f>
        <v>3.2</v>
      </c>
      <c r="G202" s="198">
        <f>G203</f>
        <v>11</v>
      </c>
    </row>
    <row r="203" spans="1:7" ht="12.75">
      <c r="A203" s="296" t="s">
        <v>366</v>
      </c>
      <c r="B203" s="200" t="s">
        <v>327</v>
      </c>
      <c r="C203" s="193"/>
      <c r="D203" s="209">
        <f t="shared" si="12"/>
        <v>41.6</v>
      </c>
      <c r="E203" s="209">
        <f>E25</f>
        <v>30.6</v>
      </c>
      <c r="F203" s="209">
        <f>F25</f>
        <v>3.2</v>
      </c>
      <c r="G203" s="209">
        <f>G25</f>
        <v>11</v>
      </c>
    </row>
    <row r="204" spans="1:7" ht="12.75">
      <c r="A204" s="197" t="s">
        <v>367</v>
      </c>
      <c r="B204" s="199" t="s">
        <v>111</v>
      </c>
      <c r="C204" s="302" t="s">
        <v>142</v>
      </c>
      <c r="D204" s="207">
        <f>E204+G204</f>
        <v>1320</v>
      </c>
      <c r="E204" s="198">
        <f>E205+E206</f>
        <v>180</v>
      </c>
      <c r="F204" s="198">
        <f>F205+F206</f>
        <v>0</v>
      </c>
      <c r="G204" s="198">
        <f>G205+G206</f>
        <v>1140</v>
      </c>
    </row>
    <row r="205" spans="1:7" ht="12.75">
      <c r="A205" s="197" t="s">
        <v>368</v>
      </c>
      <c r="B205" s="208" t="s">
        <v>327</v>
      </c>
      <c r="C205" s="192"/>
      <c r="D205" s="209">
        <f t="shared" si="12"/>
        <v>464.2</v>
      </c>
      <c r="E205" s="209">
        <f aca="true" t="shared" si="13" ref="E205:G206">E27</f>
        <v>180</v>
      </c>
      <c r="F205" s="209">
        <f t="shared" si="13"/>
        <v>0</v>
      </c>
      <c r="G205" s="209">
        <f t="shared" si="13"/>
        <v>284.2</v>
      </c>
    </row>
    <row r="206" spans="1:7" ht="25.5">
      <c r="A206" s="197" t="s">
        <v>413</v>
      </c>
      <c r="B206" s="263" t="s">
        <v>409</v>
      </c>
      <c r="C206" s="192"/>
      <c r="D206" s="209">
        <f t="shared" si="12"/>
        <v>855.8</v>
      </c>
      <c r="E206" s="209">
        <f t="shared" si="13"/>
        <v>0</v>
      </c>
      <c r="F206" s="209">
        <f t="shared" si="13"/>
        <v>0</v>
      </c>
      <c r="G206" s="209">
        <f>G28</f>
        <v>855.8</v>
      </c>
    </row>
    <row r="207" spans="1:7" ht="25.5">
      <c r="A207" s="197" t="s">
        <v>369</v>
      </c>
      <c r="B207" s="210" t="s">
        <v>187</v>
      </c>
      <c r="C207" s="303" t="s">
        <v>143</v>
      </c>
      <c r="D207" s="207">
        <f>E207+G207</f>
        <v>161.9</v>
      </c>
      <c r="E207" s="198">
        <f>E208+E209+E210</f>
        <v>161.9</v>
      </c>
      <c r="F207" s="198">
        <f>F208+F209+F210</f>
        <v>55.8</v>
      </c>
      <c r="G207" s="198">
        <f>G208+G209+G210</f>
        <v>0</v>
      </c>
    </row>
    <row r="208" spans="1:7" ht="16.5" customHeight="1">
      <c r="A208" s="296" t="s">
        <v>370</v>
      </c>
      <c r="B208" s="232" t="s">
        <v>327</v>
      </c>
      <c r="C208" s="197"/>
      <c r="D208" s="209">
        <f t="shared" si="12"/>
        <v>3.4000000000000004</v>
      </c>
      <c r="E208" s="209">
        <f>E30+E163</f>
        <v>3.4000000000000004</v>
      </c>
      <c r="F208" s="209">
        <f>F30+F163</f>
        <v>0.8999999999999999</v>
      </c>
      <c r="G208" s="209">
        <f>G30+G163</f>
        <v>0</v>
      </c>
    </row>
    <row r="209" spans="1:7" ht="25.5">
      <c r="A209" s="296" t="s">
        <v>371</v>
      </c>
      <c r="B209" s="263" t="s">
        <v>388</v>
      </c>
      <c r="C209" s="197"/>
      <c r="D209" s="209">
        <f t="shared" si="12"/>
        <v>158.5</v>
      </c>
      <c r="E209" s="209">
        <f>E46+E162</f>
        <v>158.5</v>
      </c>
      <c r="F209" s="209">
        <f>F46+F162</f>
        <v>54.9</v>
      </c>
      <c r="G209" s="209">
        <f>G46+G162</f>
        <v>0</v>
      </c>
    </row>
    <row r="210" spans="1:7" ht="25.5">
      <c r="A210" s="296" t="s">
        <v>414</v>
      </c>
      <c r="B210" s="202" t="s">
        <v>409</v>
      </c>
      <c r="C210" s="197"/>
      <c r="D210" s="209">
        <f t="shared" si="12"/>
        <v>0</v>
      </c>
      <c r="E210" s="209">
        <f>E47</f>
        <v>0</v>
      </c>
      <c r="F210" s="209">
        <f>F47</f>
        <v>0</v>
      </c>
      <c r="G210" s="209">
        <f>G47</f>
        <v>0</v>
      </c>
    </row>
    <row r="211" spans="1:7" ht="25.5">
      <c r="A211" s="197" t="s">
        <v>372</v>
      </c>
      <c r="B211" s="236" t="s">
        <v>204</v>
      </c>
      <c r="C211" s="197" t="s">
        <v>183</v>
      </c>
      <c r="D211" s="207">
        <f t="shared" si="12"/>
        <v>24.5</v>
      </c>
      <c r="E211" s="198">
        <f>E212+E213</f>
        <v>24.5</v>
      </c>
      <c r="F211" s="198">
        <f>F212+F213</f>
        <v>0.8999999999999999</v>
      </c>
      <c r="G211" s="198">
        <f>G212+G213</f>
        <v>0</v>
      </c>
    </row>
    <row r="212" spans="1:7" ht="25.5">
      <c r="A212" s="296" t="s">
        <v>373</v>
      </c>
      <c r="B212" s="202" t="s">
        <v>388</v>
      </c>
      <c r="C212" s="184"/>
      <c r="D212" s="209">
        <f t="shared" si="12"/>
        <v>23.3</v>
      </c>
      <c r="E212" s="209">
        <f>E165+E83+E177</f>
        <v>23.3</v>
      </c>
      <c r="F212" s="209">
        <f>F165+F83+F177</f>
        <v>0.8999999999999999</v>
      </c>
      <c r="G212" s="209">
        <f>G165+G83+G177</f>
        <v>0</v>
      </c>
    </row>
    <row r="213" spans="1:7" ht="13.5" customHeight="1">
      <c r="A213" s="296" t="s">
        <v>525</v>
      </c>
      <c r="B213" s="232" t="s">
        <v>327</v>
      </c>
      <c r="C213" s="184"/>
      <c r="D213" s="209">
        <f t="shared" si="12"/>
        <v>1.2</v>
      </c>
      <c r="E213" s="209">
        <f>E166</f>
        <v>1.2</v>
      </c>
      <c r="F213" s="209">
        <f>F166</f>
        <v>0</v>
      </c>
      <c r="G213" s="209">
        <f>G166</f>
        <v>0</v>
      </c>
    </row>
    <row r="214" spans="1:7" ht="12.75">
      <c r="A214" s="197" t="s">
        <v>374</v>
      </c>
      <c r="B214" s="237" t="s">
        <v>77</v>
      </c>
      <c r="C214" s="197" t="s">
        <v>138</v>
      </c>
      <c r="D214" s="198">
        <f t="shared" si="12"/>
        <v>82.3</v>
      </c>
      <c r="E214" s="198">
        <f>E215</f>
        <v>82.3</v>
      </c>
      <c r="F214" s="198">
        <f>F215</f>
        <v>4.3</v>
      </c>
      <c r="G214" s="198">
        <f>G215</f>
        <v>0</v>
      </c>
    </row>
    <row r="215" spans="1:7" ht="12.75">
      <c r="A215" s="296" t="s">
        <v>375</v>
      </c>
      <c r="B215" s="200" t="s">
        <v>327</v>
      </c>
      <c r="C215" s="186"/>
      <c r="D215" s="201">
        <f t="shared" si="12"/>
        <v>82.3</v>
      </c>
      <c r="E215" s="201">
        <f>E32+E168</f>
        <v>82.3</v>
      </c>
      <c r="F215" s="201">
        <f>F32+F168</f>
        <v>4.3</v>
      </c>
      <c r="G215" s="201">
        <f>G32+G168</f>
        <v>0</v>
      </c>
    </row>
    <row r="216" spans="1:7" ht="25.5" customHeight="1">
      <c r="A216" s="197" t="s">
        <v>376</v>
      </c>
      <c r="B216" s="210" t="s">
        <v>151</v>
      </c>
      <c r="C216" s="197" t="s">
        <v>35</v>
      </c>
      <c r="D216" s="207">
        <f>E216+G216</f>
        <v>173</v>
      </c>
      <c r="E216" s="198">
        <f>E217</f>
        <v>173</v>
      </c>
      <c r="F216" s="198">
        <f>F217</f>
        <v>0</v>
      </c>
      <c r="G216" s="198">
        <f>G217</f>
        <v>0</v>
      </c>
    </row>
    <row r="217" spans="1:7" ht="12.75">
      <c r="A217" s="296" t="s">
        <v>377</v>
      </c>
      <c r="B217" s="200" t="s">
        <v>327</v>
      </c>
      <c r="C217" s="186"/>
      <c r="D217" s="209">
        <f>E217+G217</f>
        <v>173</v>
      </c>
      <c r="E217" s="209">
        <f>E34</f>
        <v>173</v>
      </c>
      <c r="F217" s="209">
        <f>F34</f>
        <v>0</v>
      </c>
      <c r="G217" s="209">
        <f>G34</f>
        <v>0</v>
      </c>
    </row>
    <row r="218" spans="1:7" ht="12.75">
      <c r="A218" s="197" t="s">
        <v>378</v>
      </c>
      <c r="B218" s="217" t="s">
        <v>152</v>
      </c>
      <c r="C218" s="197" t="s">
        <v>37</v>
      </c>
      <c r="D218" s="207">
        <f>E218+G218</f>
        <v>310.5</v>
      </c>
      <c r="E218" s="198">
        <f>E219</f>
        <v>21.499999999999996</v>
      </c>
      <c r="F218" s="198">
        <f>F219</f>
        <v>0</v>
      </c>
      <c r="G218" s="198">
        <f>G219</f>
        <v>289</v>
      </c>
    </row>
    <row r="219" spans="1:7" ht="12.75">
      <c r="A219" s="296" t="s">
        <v>379</v>
      </c>
      <c r="B219" s="200" t="s">
        <v>327</v>
      </c>
      <c r="C219" s="186"/>
      <c r="D219" s="209">
        <f>E219+G219</f>
        <v>310.5</v>
      </c>
      <c r="E219" s="209">
        <f>E36+E179+E169</f>
        <v>21.499999999999996</v>
      </c>
      <c r="F219" s="209">
        <f>F36+F179+F169</f>
        <v>0</v>
      </c>
      <c r="G219" s="209">
        <f>G36+G179+G169</f>
        <v>289</v>
      </c>
    </row>
    <row r="220" spans="1:7" ht="12.75">
      <c r="A220" s="296"/>
      <c r="B220" s="232" t="s">
        <v>221</v>
      </c>
      <c r="C220" s="186"/>
      <c r="D220" s="201"/>
      <c r="E220" s="201"/>
      <c r="F220" s="201"/>
      <c r="G220" s="201"/>
    </row>
    <row r="221" spans="1:7" ht="12.75">
      <c r="A221" s="192"/>
      <c r="B221" s="265" t="s">
        <v>328</v>
      </c>
      <c r="C221" s="192"/>
      <c r="D221" s="216">
        <f>D190+D195+D199+D203+D205+D208+D215+D217+D219+D213</f>
        <v>4562.9</v>
      </c>
      <c r="E221" s="216">
        <f>E190+E195+E199+E203+E205+E208+E215+E217+E219+E213</f>
        <v>3946.8999999999996</v>
      </c>
      <c r="F221" s="216">
        <f>F190+F195+F199+F203+F205+F208+F215+F217+F219+F213</f>
        <v>1783.5</v>
      </c>
      <c r="G221" s="216">
        <f>G190+G195+G199+G203+G205+G208+G215+G217+G219+G213</f>
        <v>616</v>
      </c>
    </row>
    <row r="222" spans="1:7" ht="13.5" customHeight="1">
      <c r="A222" s="192"/>
      <c r="B222" s="265" t="s">
        <v>222</v>
      </c>
      <c r="C222" s="192"/>
      <c r="D222" s="216">
        <f>D209+D200+D196+D191+D212</f>
        <v>699.5</v>
      </c>
      <c r="E222" s="216">
        <f>E209+E200+E196+E191+E212</f>
        <v>699.5</v>
      </c>
      <c r="F222" s="216">
        <f>F209+F200+F196+F191+F212</f>
        <v>248.6</v>
      </c>
      <c r="G222" s="216">
        <f>G209+G200+G196+G191+G212</f>
        <v>0</v>
      </c>
    </row>
    <row r="223" spans="1:7" ht="12.75" customHeight="1">
      <c r="A223" s="192"/>
      <c r="B223" s="265" t="s">
        <v>149</v>
      </c>
      <c r="C223" s="192"/>
      <c r="D223" s="216">
        <f>D192</f>
        <v>1608.8</v>
      </c>
      <c r="E223" s="216">
        <f>E192</f>
        <v>1608.2</v>
      </c>
      <c r="F223" s="216">
        <f>F192</f>
        <v>1182.1</v>
      </c>
      <c r="G223" s="216">
        <f>G192</f>
        <v>0.6</v>
      </c>
    </row>
    <row r="224" spans="1:7" ht="12" customHeight="1">
      <c r="A224" s="192"/>
      <c r="B224" s="265" t="s">
        <v>412</v>
      </c>
      <c r="C224" s="192"/>
      <c r="D224" s="216">
        <f>E224+G224</f>
        <v>855.8</v>
      </c>
      <c r="E224" s="216">
        <f>E206+E210</f>
        <v>0</v>
      </c>
      <c r="F224" s="216">
        <f>F206+F210</f>
        <v>0</v>
      </c>
      <c r="G224" s="216">
        <f>G206+G210</f>
        <v>855.8</v>
      </c>
    </row>
    <row r="225" spans="1:7" ht="14.25" customHeight="1">
      <c r="A225" s="192"/>
      <c r="B225" s="265" t="s">
        <v>342</v>
      </c>
      <c r="C225" s="192"/>
      <c r="D225" s="216">
        <f>D201+D197+D193</f>
        <v>122</v>
      </c>
      <c r="E225" s="216">
        <f>E201+E197+E193</f>
        <v>115.19999999999999</v>
      </c>
      <c r="F225" s="216">
        <f>F201+F197+F193</f>
        <v>0</v>
      </c>
      <c r="G225" s="216">
        <f>G201+G197+G193</f>
        <v>6.8</v>
      </c>
    </row>
    <row r="226" spans="1:7" ht="12.75">
      <c r="A226" s="180"/>
      <c r="B226" s="217" t="s">
        <v>223</v>
      </c>
      <c r="C226" s="180"/>
      <c r="D226" s="227">
        <f>SUM(D221:D225)</f>
        <v>7849</v>
      </c>
      <c r="E226" s="227">
        <f>SUM(E221:E225)</f>
        <v>6369.799999999999</v>
      </c>
      <c r="F226" s="227">
        <f>SUM(F221:F225)</f>
        <v>3214.2</v>
      </c>
      <c r="G226" s="227">
        <f>SUM(G221:G225)</f>
        <v>1479.2</v>
      </c>
    </row>
    <row r="227" spans="1:7" ht="15.75" customHeight="1">
      <c r="A227" s="192"/>
      <c r="B227" s="227" t="s">
        <v>461</v>
      </c>
      <c r="C227" s="227"/>
      <c r="D227" s="227">
        <f>E227+G227</f>
        <v>7560</v>
      </c>
      <c r="E227" s="227">
        <f>E188</f>
        <v>6369.8</v>
      </c>
      <c r="F227" s="227">
        <f>F188-F218</f>
        <v>3214.2000000000003</v>
      </c>
      <c r="G227" s="20">
        <f>G188-G218</f>
        <v>1190.2</v>
      </c>
    </row>
  </sheetData>
  <sheetProtection/>
  <mergeCells count="14">
    <mergeCell ref="C141:C142"/>
    <mergeCell ref="C185:C187"/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I36" sqref="I36"/>
    </sheetView>
  </sheetViews>
  <sheetFormatPr defaultColWidth="7.8515625" defaultRowHeight="12.75"/>
  <cols>
    <col min="1" max="1" width="5.140625" style="309" customWidth="1"/>
    <col min="2" max="2" width="11.7109375" style="309" customWidth="1"/>
    <col min="3" max="3" width="7.8515625" style="309" customWidth="1"/>
    <col min="4" max="4" width="7.8515625" style="310" customWidth="1"/>
    <col min="5" max="13" width="7.8515625" style="309" customWidth="1"/>
    <col min="14" max="14" width="9.00390625" style="309" customWidth="1"/>
    <col min="15" max="17" width="7.8515625" style="309" customWidth="1"/>
    <col min="18" max="18" width="8.7109375" style="309" customWidth="1"/>
    <col min="19" max="19" width="7.140625" style="309" customWidth="1"/>
    <col min="20" max="16384" width="7.8515625" style="309" customWidth="1"/>
  </cols>
  <sheetData>
    <row r="1" spans="22:25" ht="14.25" customHeight="1">
      <c r="V1" s="311" t="s">
        <v>237</v>
      </c>
      <c r="W1" s="312"/>
      <c r="X1" s="312"/>
      <c r="Y1" s="312"/>
    </row>
    <row r="2" spans="17:25" ht="12.75" customHeight="1">
      <c r="Q2" s="311"/>
      <c r="R2" s="311"/>
      <c r="V2" s="362" t="s">
        <v>565</v>
      </c>
      <c r="W2" s="362"/>
      <c r="X2" s="362"/>
      <c r="Y2" s="313"/>
    </row>
    <row r="3" spans="11:25" ht="13.5" customHeight="1">
      <c r="K3" s="310"/>
      <c r="L3" s="310"/>
      <c r="M3" s="310"/>
      <c r="N3" s="310"/>
      <c r="O3" s="310"/>
      <c r="P3" s="310"/>
      <c r="Q3" s="311"/>
      <c r="R3" s="311"/>
      <c r="V3" s="314" t="s">
        <v>447</v>
      </c>
      <c r="W3" s="312"/>
      <c r="X3" s="312"/>
      <c r="Y3" s="312"/>
    </row>
    <row r="4" spans="11:25" ht="11.25" customHeight="1">
      <c r="K4" s="310"/>
      <c r="L4" s="310"/>
      <c r="M4" s="310"/>
      <c r="N4" s="310"/>
      <c r="O4" s="310"/>
      <c r="P4" s="310"/>
      <c r="Q4" s="311"/>
      <c r="R4" s="311"/>
      <c r="V4" s="311" t="s">
        <v>567</v>
      </c>
      <c r="W4" s="311"/>
      <c r="X4" s="311"/>
      <c r="Y4" s="311"/>
    </row>
    <row r="5" spans="3:21" ht="12">
      <c r="C5" s="310" t="s">
        <v>568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1"/>
      <c r="T5" s="311"/>
      <c r="U5" s="311"/>
    </row>
    <row r="6" spans="4:10" ht="12">
      <c r="D6" s="310" t="s">
        <v>569</v>
      </c>
      <c r="E6" s="310"/>
      <c r="F6" s="310"/>
      <c r="G6" s="310"/>
      <c r="H6" s="310"/>
      <c r="I6" s="310"/>
      <c r="J6" s="310"/>
    </row>
    <row r="7" spans="5:10" ht="9" customHeight="1">
      <c r="E7" s="310"/>
      <c r="F7" s="310"/>
      <c r="G7" s="310"/>
      <c r="H7" s="310"/>
      <c r="I7" s="310"/>
      <c r="J7" s="310"/>
    </row>
    <row r="8" spans="1:26" ht="18" customHeight="1">
      <c r="A8" s="363"/>
      <c r="B8" s="364" t="s">
        <v>570</v>
      </c>
      <c r="C8" s="365" t="s">
        <v>571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6" t="s">
        <v>449</v>
      </c>
    </row>
    <row r="9" spans="1:27" ht="19.5" customHeight="1">
      <c r="A9" s="363"/>
      <c r="B9" s="356"/>
      <c r="C9" s="368" t="s">
        <v>107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9" t="s">
        <v>572</v>
      </c>
      <c r="P9" s="370"/>
      <c r="Q9" s="315" t="s">
        <v>573</v>
      </c>
      <c r="R9" s="315" t="s">
        <v>574</v>
      </c>
      <c r="S9" s="316" t="s">
        <v>575</v>
      </c>
      <c r="T9" s="367" t="s">
        <v>576</v>
      </c>
      <c r="U9" s="367"/>
      <c r="V9" s="367"/>
      <c r="W9" s="367"/>
      <c r="X9" s="367"/>
      <c r="Y9" s="367"/>
      <c r="Z9" s="367"/>
      <c r="AA9" s="314"/>
    </row>
    <row r="10" spans="1:26" ht="12.75" customHeight="1">
      <c r="A10" s="363"/>
      <c r="B10" s="356"/>
      <c r="C10" s="371" t="s">
        <v>577</v>
      </c>
      <c r="D10" s="354" t="s">
        <v>578</v>
      </c>
      <c r="E10" s="354" t="s">
        <v>579</v>
      </c>
      <c r="F10" s="354" t="s">
        <v>580</v>
      </c>
      <c r="G10" s="354" t="s">
        <v>581</v>
      </c>
      <c r="H10" s="354" t="s">
        <v>582</v>
      </c>
      <c r="I10" s="354" t="s">
        <v>583</v>
      </c>
      <c r="J10" s="354" t="s">
        <v>584</v>
      </c>
      <c r="K10" s="354" t="s">
        <v>585</v>
      </c>
      <c r="L10" s="354" t="s">
        <v>586</v>
      </c>
      <c r="M10" s="354" t="s">
        <v>587</v>
      </c>
      <c r="N10" s="354" t="s">
        <v>588</v>
      </c>
      <c r="O10" s="354" t="s">
        <v>589</v>
      </c>
      <c r="P10" s="354" t="s">
        <v>590</v>
      </c>
      <c r="Q10" s="354" t="s">
        <v>591</v>
      </c>
      <c r="R10" s="354" t="s">
        <v>592</v>
      </c>
      <c r="S10" s="354" t="s">
        <v>438</v>
      </c>
      <c r="T10" s="354" t="s">
        <v>593</v>
      </c>
      <c r="U10" s="354" t="s">
        <v>594</v>
      </c>
      <c r="V10" s="354" t="s">
        <v>595</v>
      </c>
      <c r="W10" s="354" t="s">
        <v>596</v>
      </c>
      <c r="X10" s="354" t="s">
        <v>597</v>
      </c>
      <c r="Y10" s="354" t="s">
        <v>598</v>
      </c>
      <c r="Z10" s="356" t="s">
        <v>0</v>
      </c>
    </row>
    <row r="11" spans="1:26" ht="95.25" customHeight="1">
      <c r="A11" s="363"/>
      <c r="B11" s="357"/>
      <c r="C11" s="372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7"/>
    </row>
    <row r="12" spans="1:26" ht="14.25" customHeight="1">
      <c r="A12" s="317"/>
      <c r="B12" s="310" t="s">
        <v>391</v>
      </c>
      <c r="C12" s="318"/>
      <c r="D12" s="319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9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pans="1:26" ht="12">
      <c r="A13" s="320"/>
      <c r="B13" s="321" t="s">
        <v>0</v>
      </c>
      <c r="C13" s="321">
        <f aca="true" t="shared" si="0" ref="C13:Z13">C14+C16</f>
        <v>0.1</v>
      </c>
      <c r="D13" s="321">
        <f t="shared" si="0"/>
        <v>17.3</v>
      </c>
      <c r="E13" s="321">
        <f t="shared" si="0"/>
        <v>15.1</v>
      </c>
      <c r="F13" s="321">
        <f t="shared" si="0"/>
        <v>0.3</v>
      </c>
      <c r="G13" s="321"/>
      <c r="H13" s="321">
        <f t="shared" si="0"/>
        <v>7.6</v>
      </c>
      <c r="I13" s="321">
        <f t="shared" si="0"/>
        <v>6.6</v>
      </c>
      <c r="J13" s="321">
        <f t="shared" si="0"/>
        <v>5.4</v>
      </c>
      <c r="K13" s="321">
        <f t="shared" si="0"/>
        <v>2</v>
      </c>
      <c r="L13" s="321">
        <f t="shared" si="0"/>
        <v>3.9</v>
      </c>
      <c r="M13" s="321">
        <f t="shared" si="0"/>
        <v>34.9</v>
      </c>
      <c r="N13" s="321">
        <f t="shared" si="0"/>
        <v>0.5</v>
      </c>
      <c r="O13" s="321">
        <f t="shared" si="0"/>
        <v>0</v>
      </c>
      <c r="P13" s="321">
        <f t="shared" si="0"/>
        <v>0</v>
      </c>
      <c r="Q13" s="321">
        <f t="shared" si="0"/>
        <v>12</v>
      </c>
      <c r="R13" s="321">
        <f t="shared" si="0"/>
        <v>0.1</v>
      </c>
      <c r="S13" s="321">
        <f t="shared" si="0"/>
        <v>0</v>
      </c>
      <c r="T13" s="321">
        <f t="shared" si="0"/>
        <v>0</v>
      </c>
      <c r="U13" s="321">
        <f t="shared" si="0"/>
        <v>0</v>
      </c>
      <c r="V13" s="321">
        <f t="shared" si="0"/>
        <v>0</v>
      </c>
      <c r="W13" s="321">
        <f t="shared" si="0"/>
        <v>0</v>
      </c>
      <c r="X13" s="321">
        <f t="shared" si="0"/>
        <v>0</v>
      </c>
      <c r="Y13" s="321">
        <f t="shared" si="0"/>
        <v>0</v>
      </c>
      <c r="Z13" s="321">
        <f t="shared" si="0"/>
        <v>105.79999999999998</v>
      </c>
    </row>
    <row r="14" spans="1:26" ht="12">
      <c r="A14" s="322" t="s">
        <v>18</v>
      </c>
      <c r="B14" s="321" t="s">
        <v>599</v>
      </c>
      <c r="C14" s="321">
        <v>0.1</v>
      </c>
      <c r="D14" s="321">
        <v>17.3</v>
      </c>
      <c r="E14" s="321">
        <v>15.1</v>
      </c>
      <c r="F14" s="321">
        <v>0.3</v>
      </c>
      <c r="G14" s="321"/>
      <c r="H14" s="321">
        <v>7.6</v>
      </c>
      <c r="I14" s="321">
        <v>6.6</v>
      </c>
      <c r="J14" s="321">
        <v>5.4</v>
      </c>
      <c r="K14" s="321">
        <v>2</v>
      </c>
      <c r="L14" s="321">
        <v>3.9</v>
      </c>
      <c r="M14" s="321">
        <v>34.9</v>
      </c>
      <c r="N14" s="321">
        <v>0.5</v>
      </c>
      <c r="O14" s="321"/>
      <c r="P14" s="321"/>
      <c r="Q14" s="321">
        <v>12</v>
      </c>
      <c r="R14" s="321">
        <v>0.1</v>
      </c>
      <c r="S14" s="321"/>
      <c r="T14" s="321"/>
      <c r="U14" s="321"/>
      <c r="V14" s="321"/>
      <c r="W14" s="321"/>
      <c r="X14" s="321"/>
      <c r="Y14" s="321"/>
      <c r="Z14" s="321">
        <f>C14+D14+E14+F14+G14+H14+I14+J14+K14+L14+M14+N14+O14+P14+Q14+S14+T14+U14+V14+R14</f>
        <v>105.79999999999998</v>
      </c>
    </row>
    <row r="15" spans="1:26" ht="12">
      <c r="A15" s="318" t="s">
        <v>19</v>
      </c>
      <c r="B15" s="323" t="s">
        <v>600</v>
      </c>
      <c r="C15" s="321">
        <v>0.1</v>
      </c>
      <c r="D15" s="321">
        <v>13.2</v>
      </c>
      <c r="E15" s="321">
        <v>10.7</v>
      </c>
      <c r="F15" s="321">
        <v>0.2</v>
      </c>
      <c r="G15" s="321"/>
      <c r="H15" s="321">
        <v>5.8</v>
      </c>
      <c r="I15" s="321">
        <v>4.2</v>
      </c>
      <c r="J15" s="321">
        <v>3.7</v>
      </c>
      <c r="K15" s="321">
        <v>1.5</v>
      </c>
      <c r="L15" s="321">
        <v>0.1</v>
      </c>
      <c r="M15" s="321">
        <v>23.3</v>
      </c>
      <c r="N15" s="321">
        <v>0.4</v>
      </c>
      <c r="O15" s="321"/>
      <c r="P15" s="321"/>
      <c r="Q15" s="321">
        <v>7.7</v>
      </c>
      <c r="R15" s="321"/>
      <c r="S15" s="321"/>
      <c r="T15" s="321"/>
      <c r="U15" s="321"/>
      <c r="V15" s="321"/>
      <c r="W15" s="321"/>
      <c r="X15" s="321"/>
      <c r="Y15" s="321"/>
      <c r="Z15" s="321">
        <f>C15+D15+E15+F15+G15+H15+I15+J15+K15+L15+M15+N15+O15+P15+Q15+S15+T15+U15+V15+R15</f>
        <v>70.9</v>
      </c>
    </row>
    <row r="16" spans="1:26" ht="12">
      <c r="A16" s="318" t="s">
        <v>20</v>
      </c>
      <c r="B16" s="321" t="s">
        <v>11</v>
      </c>
      <c r="C16" s="321"/>
      <c r="D16" s="324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</row>
    <row r="17" spans="1:26" ht="36" customHeight="1">
      <c r="A17" s="318"/>
      <c r="B17" s="325" t="s">
        <v>601</v>
      </c>
      <c r="C17" s="321"/>
      <c r="D17" s="324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</row>
    <row r="18" spans="1:26" ht="12">
      <c r="A18" s="318"/>
      <c r="B18" s="321" t="s">
        <v>0</v>
      </c>
      <c r="C18" s="321">
        <f aca="true" t="shared" si="1" ref="C18:Y18">C19+C21</f>
        <v>0</v>
      </c>
      <c r="D18" s="321">
        <f t="shared" si="1"/>
        <v>0</v>
      </c>
      <c r="E18" s="321">
        <f t="shared" si="1"/>
        <v>0</v>
      </c>
      <c r="F18" s="321">
        <f t="shared" si="1"/>
        <v>0</v>
      </c>
      <c r="G18" s="321">
        <f t="shared" si="1"/>
        <v>0</v>
      </c>
      <c r="H18" s="321">
        <f t="shared" si="1"/>
        <v>0</v>
      </c>
      <c r="I18" s="321">
        <f t="shared" si="1"/>
        <v>0</v>
      </c>
      <c r="J18" s="321">
        <f t="shared" si="1"/>
        <v>0</v>
      </c>
      <c r="K18" s="321">
        <f t="shared" si="1"/>
        <v>0</v>
      </c>
      <c r="L18" s="321">
        <f t="shared" si="1"/>
        <v>0</v>
      </c>
      <c r="M18" s="321">
        <f t="shared" si="1"/>
        <v>0</v>
      </c>
      <c r="N18" s="321">
        <f t="shared" si="1"/>
        <v>0</v>
      </c>
      <c r="O18" s="321">
        <f t="shared" si="1"/>
        <v>0</v>
      </c>
      <c r="P18" s="321">
        <f t="shared" si="1"/>
        <v>0</v>
      </c>
      <c r="Q18" s="321">
        <f t="shared" si="1"/>
        <v>0</v>
      </c>
      <c r="R18" s="321"/>
      <c r="S18" s="321">
        <f t="shared" si="1"/>
        <v>0</v>
      </c>
      <c r="T18" s="321">
        <f t="shared" si="1"/>
        <v>43.8</v>
      </c>
      <c r="U18" s="321">
        <f t="shared" si="1"/>
        <v>107.9</v>
      </c>
      <c r="V18" s="321">
        <f t="shared" si="1"/>
        <v>60.9</v>
      </c>
      <c r="W18" s="321">
        <f t="shared" si="1"/>
        <v>16.9</v>
      </c>
      <c r="X18" s="321">
        <f t="shared" si="1"/>
        <v>13</v>
      </c>
      <c r="Y18" s="321">
        <f t="shared" si="1"/>
        <v>2.7</v>
      </c>
      <c r="Z18" s="321">
        <f>Z19+Z21</f>
        <v>245.2</v>
      </c>
    </row>
    <row r="19" spans="1:26" ht="12">
      <c r="A19" s="322" t="s">
        <v>18</v>
      </c>
      <c r="B19" s="321" t="s">
        <v>599</v>
      </c>
      <c r="C19" s="321"/>
      <c r="D19" s="324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>
        <v>43.8</v>
      </c>
      <c r="U19" s="321">
        <v>107.9</v>
      </c>
      <c r="V19" s="321">
        <v>60.9</v>
      </c>
      <c r="W19" s="321">
        <v>16.9</v>
      </c>
      <c r="X19" s="321">
        <v>13</v>
      </c>
      <c r="Y19" s="321">
        <v>2.7</v>
      </c>
      <c r="Z19" s="321">
        <f>C19+D19+E19+F19+G19+H19+I19+J19+K19+L19+M19+N19+O19+P19+Q19+S19+T19+U19+V19+R19+W19+X19+Y19</f>
        <v>245.2</v>
      </c>
    </row>
    <row r="20" spans="1:26" ht="12">
      <c r="A20" s="318" t="s">
        <v>19</v>
      </c>
      <c r="B20" s="323" t="s">
        <v>600</v>
      </c>
      <c r="C20" s="321"/>
      <c r="D20" s="324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>
        <v>0.7</v>
      </c>
      <c r="U20" s="321">
        <v>2.6</v>
      </c>
      <c r="V20" s="321">
        <v>1.1</v>
      </c>
      <c r="W20" s="321"/>
      <c r="X20" s="321"/>
      <c r="Y20" s="321"/>
      <c r="Z20" s="321">
        <f>C20+D20+E20+F20+G20+H20+I20+J20+K20+L20+M20+N20+O20+P20+Q20+S20+T20+U20+V20+R20+W20+X20</f>
        <v>4.4</v>
      </c>
    </row>
    <row r="21" spans="1:26" ht="12">
      <c r="A21" s="318" t="s">
        <v>20</v>
      </c>
      <c r="B21" s="321" t="s">
        <v>11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</row>
    <row r="22" spans="1:26" ht="12">
      <c r="A22" s="318"/>
      <c r="B22" s="324" t="s">
        <v>23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spans="1:26" ht="12">
      <c r="A23" s="318"/>
      <c r="B23" s="321" t="s">
        <v>0</v>
      </c>
      <c r="C23" s="321">
        <f aca="true" t="shared" si="2" ref="C23:Z23">C24+C26</f>
        <v>0</v>
      </c>
      <c r="D23" s="321">
        <f t="shared" si="2"/>
        <v>0</v>
      </c>
      <c r="E23" s="321">
        <f t="shared" si="2"/>
        <v>0</v>
      </c>
      <c r="F23" s="321">
        <f t="shared" si="2"/>
        <v>0</v>
      </c>
      <c r="G23" s="321">
        <f t="shared" si="2"/>
        <v>0</v>
      </c>
      <c r="H23" s="321">
        <f t="shared" si="2"/>
        <v>0</v>
      </c>
      <c r="I23" s="321">
        <f t="shared" si="2"/>
        <v>0</v>
      </c>
      <c r="J23" s="321">
        <f t="shared" si="2"/>
        <v>0</v>
      </c>
      <c r="K23" s="321">
        <f t="shared" si="2"/>
        <v>0</v>
      </c>
      <c r="L23" s="321">
        <f t="shared" si="2"/>
        <v>0</v>
      </c>
      <c r="M23" s="321">
        <f t="shared" si="2"/>
        <v>0</v>
      </c>
      <c r="N23" s="321">
        <f t="shared" si="2"/>
        <v>0</v>
      </c>
      <c r="O23" s="321">
        <f>O24+O26</f>
        <v>56.3</v>
      </c>
      <c r="P23" s="321">
        <f t="shared" si="2"/>
        <v>78</v>
      </c>
      <c r="Q23" s="321">
        <f t="shared" si="2"/>
        <v>0</v>
      </c>
      <c r="R23" s="321"/>
      <c r="S23" s="321">
        <f t="shared" si="2"/>
        <v>0</v>
      </c>
      <c r="T23" s="321">
        <f t="shared" si="2"/>
        <v>0</v>
      </c>
      <c r="U23" s="321">
        <f t="shared" si="2"/>
        <v>0</v>
      </c>
      <c r="V23" s="321">
        <f t="shared" si="2"/>
        <v>0</v>
      </c>
      <c r="W23" s="321">
        <f t="shared" si="2"/>
        <v>0</v>
      </c>
      <c r="X23" s="321">
        <f t="shared" si="2"/>
        <v>0</v>
      </c>
      <c r="Y23" s="321">
        <f t="shared" si="2"/>
        <v>0</v>
      </c>
      <c r="Z23" s="321">
        <f t="shared" si="2"/>
        <v>134.3</v>
      </c>
    </row>
    <row r="24" spans="1:26" ht="12">
      <c r="A24" s="322" t="s">
        <v>18</v>
      </c>
      <c r="B24" s="321" t="s">
        <v>599</v>
      </c>
      <c r="C24" s="321"/>
      <c r="D24" s="324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>
        <v>56.3</v>
      </c>
      <c r="P24" s="321">
        <v>78</v>
      </c>
      <c r="Q24" s="321"/>
      <c r="R24" s="321"/>
      <c r="S24" s="321"/>
      <c r="T24" s="321"/>
      <c r="U24" s="321"/>
      <c r="V24" s="321"/>
      <c r="W24" s="321"/>
      <c r="X24" s="321"/>
      <c r="Y24" s="321"/>
      <c r="Z24" s="321">
        <f>C24+D24+E24+F24+G24+H24+I24+J24+K24+L24+M24+N24+O24+P24+Q24+S24+T24+U24+V24+R24</f>
        <v>134.3</v>
      </c>
    </row>
    <row r="25" spans="1:26" ht="12">
      <c r="A25" s="318" t="s">
        <v>19</v>
      </c>
      <c r="B25" s="323" t="s">
        <v>600</v>
      </c>
      <c r="C25" s="321"/>
      <c r="D25" s="324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>
        <v>36.5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>
        <f>C25+D25+E25+F25+G25+H25+I25+J25+K25+L25+M25+N25+O25+P25+Q25+S25+T25+U25+V25+R25</f>
        <v>36.5</v>
      </c>
    </row>
    <row r="26" spans="1:26" ht="12">
      <c r="A26" s="318" t="s">
        <v>20</v>
      </c>
      <c r="B26" s="321" t="s">
        <v>11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4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</row>
    <row r="27" spans="1:26" ht="14.25" customHeight="1">
      <c r="A27" s="318"/>
      <c r="B27" s="325" t="s">
        <v>52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4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</row>
    <row r="28" spans="1:26" ht="12">
      <c r="A28" s="318"/>
      <c r="B28" s="321" t="s">
        <v>0</v>
      </c>
      <c r="C28" s="321">
        <f aca="true" t="shared" si="3" ref="C28:Z28">C29+C31</f>
        <v>0</v>
      </c>
      <c r="D28" s="321">
        <f t="shared" si="3"/>
        <v>0</v>
      </c>
      <c r="E28" s="321">
        <f t="shared" si="3"/>
        <v>0</v>
      </c>
      <c r="F28" s="321">
        <f t="shared" si="3"/>
        <v>0</v>
      </c>
      <c r="G28" s="321">
        <f t="shared" si="3"/>
        <v>0</v>
      </c>
      <c r="H28" s="321">
        <f t="shared" si="3"/>
        <v>0</v>
      </c>
      <c r="I28" s="321">
        <f t="shared" si="3"/>
        <v>0</v>
      </c>
      <c r="J28" s="321">
        <f t="shared" si="3"/>
        <v>0</v>
      </c>
      <c r="K28" s="321">
        <f t="shared" si="3"/>
        <v>0</v>
      </c>
      <c r="L28" s="321">
        <f t="shared" si="3"/>
        <v>0</v>
      </c>
      <c r="M28" s="321">
        <f t="shared" si="3"/>
        <v>0</v>
      </c>
      <c r="N28" s="321">
        <f t="shared" si="3"/>
        <v>0</v>
      </c>
      <c r="O28" s="321">
        <f t="shared" si="3"/>
        <v>4.2</v>
      </c>
      <c r="P28" s="321">
        <f t="shared" si="3"/>
        <v>0</v>
      </c>
      <c r="Q28" s="321">
        <f t="shared" si="3"/>
        <v>0</v>
      </c>
      <c r="R28" s="321"/>
      <c r="S28" s="321">
        <f t="shared" si="3"/>
        <v>0.5</v>
      </c>
      <c r="T28" s="321">
        <f t="shared" si="3"/>
        <v>0</v>
      </c>
      <c r="U28" s="321">
        <f t="shared" si="3"/>
        <v>0</v>
      </c>
      <c r="V28" s="321">
        <f t="shared" si="3"/>
        <v>0</v>
      </c>
      <c r="W28" s="321">
        <f t="shared" si="3"/>
        <v>0</v>
      </c>
      <c r="X28" s="321">
        <f t="shared" si="3"/>
        <v>0</v>
      </c>
      <c r="Y28" s="321">
        <f t="shared" si="3"/>
        <v>0</v>
      </c>
      <c r="Z28" s="321">
        <f t="shared" si="3"/>
        <v>4.7</v>
      </c>
    </row>
    <row r="29" spans="1:26" ht="12">
      <c r="A29" s="322" t="s">
        <v>18</v>
      </c>
      <c r="B29" s="321" t="s">
        <v>10</v>
      </c>
      <c r="C29" s="321"/>
      <c r="D29" s="324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>
        <v>4.2</v>
      </c>
      <c r="P29" s="321"/>
      <c r="Q29" s="321"/>
      <c r="R29" s="321"/>
      <c r="S29" s="321">
        <v>0.5</v>
      </c>
      <c r="T29" s="321"/>
      <c r="U29" s="321"/>
      <c r="V29" s="321"/>
      <c r="W29" s="321"/>
      <c r="X29" s="321"/>
      <c r="Y29" s="321"/>
      <c r="Z29" s="321">
        <f>C29+D29+E29+F29+G29+H29+I29+J29+K29+L29+M29+N29+O29+P29+Q29+S29+T29+U29+V29+R29</f>
        <v>4.7</v>
      </c>
    </row>
    <row r="30" spans="1:26" ht="12">
      <c r="A30" s="318" t="s">
        <v>19</v>
      </c>
      <c r="B30" s="323" t="s">
        <v>600</v>
      </c>
      <c r="C30" s="321"/>
      <c r="D30" s="324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>
        <v>3.2</v>
      </c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>
        <f>C30+D30+E30+F30+G30+H30+I30+J30+K30+L30+M30+N30+O30+P30+Q30+S30+T30+U30+V30+R30</f>
        <v>3.2</v>
      </c>
    </row>
    <row r="31" spans="1:26" ht="12">
      <c r="A31" s="318" t="s">
        <v>20</v>
      </c>
      <c r="B31" s="321" t="s">
        <v>11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</row>
    <row r="32" spans="1:26" ht="23.25" customHeight="1">
      <c r="A32" s="318"/>
      <c r="B32" s="325" t="s">
        <v>57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</row>
    <row r="33" spans="1:26" ht="12">
      <c r="A33" s="318"/>
      <c r="B33" s="321" t="s">
        <v>0</v>
      </c>
      <c r="C33" s="321">
        <f aca="true" t="shared" si="4" ref="C33:Z33">C34+C36</f>
        <v>0</v>
      </c>
      <c r="D33" s="321">
        <f t="shared" si="4"/>
        <v>0</v>
      </c>
      <c r="E33" s="321">
        <f t="shared" si="4"/>
        <v>0</v>
      </c>
      <c r="F33" s="321">
        <f t="shared" si="4"/>
        <v>0</v>
      </c>
      <c r="G33" s="321">
        <f t="shared" si="4"/>
        <v>0</v>
      </c>
      <c r="H33" s="321">
        <f t="shared" si="4"/>
        <v>0</v>
      </c>
      <c r="I33" s="321">
        <f t="shared" si="4"/>
        <v>0</v>
      </c>
      <c r="J33" s="321">
        <f t="shared" si="4"/>
        <v>0</v>
      </c>
      <c r="K33" s="321">
        <f t="shared" si="4"/>
        <v>0</v>
      </c>
      <c r="L33" s="321">
        <f t="shared" si="4"/>
        <v>0</v>
      </c>
      <c r="M33" s="321">
        <f t="shared" si="4"/>
        <v>0</v>
      </c>
      <c r="N33" s="321">
        <f t="shared" si="4"/>
        <v>0</v>
      </c>
      <c r="O33" s="321">
        <f t="shared" si="4"/>
        <v>4.4</v>
      </c>
      <c r="P33" s="321">
        <f t="shared" si="4"/>
        <v>0</v>
      </c>
      <c r="Q33" s="321">
        <f t="shared" si="4"/>
        <v>0</v>
      </c>
      <c r="R33" s="321"/>
      <c r="S33" s="321">
        <f t="shared" si="4"/>
        <v>2.2</v>
      </c>
      <c r="T33" s="321">
        <f t="shared" si="4"/>
        <v>0</v>
      </c>
      <c r="U33" s="321">
        <f t="shared" si="4"/>
        <v>0</v>
      </c>
      <c r="V33" s="321">
        <f t="shared" si="4"/>
        <v>0</v>
      </c>
      <c r="W33" s="321">
        <f t="shared" si="4"/>
        <v>0</v>
      </c>
      <c r="X33" s="321">
        <f t="shared" si="4"/>
        <v>0</v>
      </c>
      <c r="Y33" s="321">
        <f t="shared" si="4"/>
        <v>0</v>
      </c>
      <c r="Z33" s="321">
        <f t="shared" si="4"/>
        <v>6.6000000000000005</v>
      </c>
    </row>
    <row r="34" spans="1:26" ht="12">
      <c r="A34" s="322" t="s">
        <v>18</v>
      </c>
      <c r="B34" s="321" t="s">
        <v>10</v>
      </c>
      <c r="C34" s="321"/>
      <c r="D34" s="324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>
        <v>4.4</v>
      </c>
      <c r="P34" s="321"/>
      <c r="Q34" s="321"/>
      <c r="R34" s="321"/>
      <c r="S34" s="321">
        <v>2.2</v>
      </c>
      <c r="T34" s="321"/>
      <c r="U34" s="321"/>
      <c r="V34" s="321"/>
      <c r="W34" s="321"/>
      <c r="X34" s="321"/>
      <c r="Y34" s="321"/>
      <c r="Z34" s="321">
        <f>C34+D34+E34+F34+G34+H34+I34+J34+K34+L34+M34+N34+O34+P34+Q34+S34+T34+U34+V34+R34</f>
        <v>6.6000000000000005</v>
      </c>
    </row>
    <row r="35" spans="1:26" ht="12">
      <c r="A35" s="318" t="s">
        <v>19</v>
      </c>
      <c r="B35" s="323" t="s">
        <v>600</v>
      </c>
      <c r="C35" s="321"/>
      <c r="D35" s="324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>
        <v>3.3</v>
      </c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>
        <f>C35+D35+E35+F35+G35+H35+I35+J35+K35+L35+M35+N35+O35+P35+Q35+S35+T35+U35+V35+R35</f>
        <v>3.3</v>
      </c>
    </row>
    <row r="36" spans="1:26" ht="12">
      <c r="A36" s="318" t="s">
        <v>20</v>
      </c>
      <c r="B36" s="321" t="s">
        <v>11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4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</row>
    <row r="37" spans="1:26" ht="27" customHeight="1">
      <c r="A37" s="318"/>
      <c r="B37" s="325" t="s">
        <v>61</v>
      </c>
      <c r="C37" s="321"/>
      <c r="D37" s="324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4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</row>
    <row r="38" spans="1:26" ht="12">
      <c r="A38" s="318"/>
      <c r="B38" s="321" t="s">
        <v>0</v>
      </c>
      <c r="C38" s="321">
        <f aca="true" t="shared" si="5" ref="C38:Z38">C39+C41</f>
        <v>0</v>
      </c>
      <c r="D38" s="321">
        <f t="shared" si="5"/>
        <v>0</v>
      </c>
      <c r="E38" s="321">
        <f t="shared" si="5"/>
        <v>0</v>
      </c>
      <c r="F38" s="321">
        <f t="shared" si="5"/>
        <v>0</v>
      </c>
      <c r="G38" s="321">
        <f t="shared" si="5"/>
        <v>0</v>
      </c>
      <c r="H38" s="321">
        <f t="shared" si="5"/>
        <v>0</v>
      </c>
      <c r="I38" s="321">
        <f t="shared" si="5"/>
        <v>0</v>
      </c>
      <c r="J38" s="321">
        <f t="shared" si="5"/>
        <v>0</v>
      </c>
      <c r="K38" s="321">
        <f t="shared" si="5"/>
        <v>0</v>
      </c>
      <c r="L38" s="326">
        <f t="shared" si="5"/>
        <v>0</v>
      </c>
      <c r="M38" s="321">
        <f t="shared" si="5"/>
        <v>0</v>
      </c>
      <c r="N38" s="321">
        <f t="shared" si="5"/>
        <v>0</v>
      </c>
      <c r="O38" s="321">
        <f t="shared" si="5"/>
        <v>0</v>
      </c>
      <c r="P38" s="321">
        <f t="shared" si="5"/>
        <v>0</v>
      </c>
      <c r="Q38" s="321">
        <f t="shared" si="5"/>
        <v>0</v>
      </c>
      <c r="R38" s="321"/>
      <c r="S38" s="321">
        <f t="shared" si="5"/>
        <v>6.7</v>
      </c>
      <c r="T38" s="321">
        <f t="shared" si="5"/>
        <v>0</v>
      </c>
      <c r="U38" s="321">
        <f t="shared" si="5"/>
        <v>0</v>
      </c>
      <c r="V38" s="321">
        <f t="shared" si="5"/>
        <v>0</v>
      </c>
      <c r="W38" s="321">
        <f t="shared" si="5"/>
        <v>0</v>
      </c>
      <c r="X38" s="321">
        <f t="shared" si="5"/>
        <v>0</v>
      </c>
      <c r="Y38" s="321">
        <f>Y39+Y41</f>
        <v>0</v>
      </c>
      <c r="Z38" s="321">
        <f t="shared" si="5"/>
        <v>6.7</v>
      </c>
    </row>
    <row r="39" spans="1:26" ht="12">
      <c r="A39" s="322" t="s">
        <v>18</v>
      </c>
      <c r="B39" s="321" t="s">
        <v>10</v>
      </c>
      <c r="C39" s="321"/>
      <c r="D39" s="324"/>
      <c r="E39" s="321"/>
      <c r="F39" s="321"/>
      <c r="G39" s="321"/>
      <c r="H39" s="321"/>
      <c r="I39" s="321"/>
      <c r="J39" s="321"/>
      <c r="K39" s="321"/>
      <c r="L39" s="326"/>
      <c r="M39" s="321"/>
      <c r="N39" s="321"/>
      <c r="O39" s="321"/>
      <c r="P39" s="321"/>
      <c r="Q39" s="321"/>
      <c r="R39" s="321"/>
      <c r="S39" s="321">
        <v>6.7</v>
      </c>
      <c r="T39" s="321"/>
      <c r="U39" s="321"/>
      <c r="V39" s="321"/>
      <c r="W39" s="321"/>
      <c r="X39" s="321"/>
      <c r="Y39" s="321"/>
      <c r="Z39" s="321">
        <f>C39+D39+E39+F39+G39+H39+I39+J39+K39+L39+M39+N39+O39+P39+Q39+S39+T39+U39+V39+R39</f>
        <v>6.7</v>
      </c>
    </row>
    <row r="40" spans="1:26" ht="12">
      <c r="A40" s="318" t="s">
        <v>19</v>
      </c>
      <c r="B40" s="323" t="s">
        <v>600</v>
      </c>
      <c r="C40" s="321"/>
      <c r="D40" s="324"/>
      <c r="E40" s="321"/>
      <c r="F40" s="321"/>
      <c r="G40" s="321"/>
      <c r="H40" s="321"/>
      <c r="I40" s="321"/>
      <c r="J40" s="321"/>
      <c r="K40" s="321"/>
      <c r="L40" s="326"/>
      <c r="M40" s="321"/>
      <c r="N40" s="321"/>
      <c r="O40" s="321"/>
      <c r="P40" s="321"/>
      <c r="Q40" s="321"/>
      <c r="R40" s="321"/>
      <c r="S40" s="321">
        <v>0.3</v>
      </c>
      <c r="T40" s="321"/>
      <c r="U40" s="321"/>
      <c r="V40" s="321"/>
      <c r="W40" s="321"/>
      <c r="X40" s="321"/>
      <c r="Y40" s="321"/>
      <c r="Z40" s="321">
        <f>C40+D40+E40+F40+G40+H40+I40+J40+K40+L40+M40+N40+O40+P40+Q40+S40+T40+U40+V40+R40</f>
        <v>0.3</v>
      </c>
    </row>
    <row r="41" spans="1:26" ht="12">
      <c r="A41" s="318" t="s">
        <v>20</v>
      </c>
      <c r="B41" s="321" t="s">
        <v>11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4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</row>
    <row r="42" spans="1:26" ht="12">
      <c r="A42" s="318"/>
      <c r="B42" s="324" t="s">
        <v>7</v>
      </c>
      <c r="C42" s="321"/>
      <c r="D42" s="324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4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</row>
    <row r="43" spans="1:26" ht="12">
      <c r="A43" s="318"/>
      <c r="B43" s="321" t="s">
        <v>0</v>
      </c>
      <c r="C43" s="321">
        <f aca="true" t="shared" si="6" ref="C43:Z43">C44+C46</f>
        <v>0</v>
      </c>
      <c r="D43" s="321">
        <f t="shared" si="6"/>
        <v>0</v>
      </c>
      <c r="E43" s="321">
        <f t="shared" si="6"/>
        <v>0</v>
      </c>
      <c r="F43" s="321">
        <f t="shared" si="6"/>
        <v>0</v>
      </c>
      <c r="G43" s="321">
        <f t="shared" si="6"/>
        <v>0</v>
      </c>
      <c r="H43" s="321">
        <f t="shared" si="6"/>
        <v>0</v>
      </c>
      <c r="I43" s="321">
        <f t="shared" si="6"/>
        <v>0</v>
      </c>
      <c r="J43" s="321">
        <f t="shared" si="6"/>
        <v>0</v>
      </c>
      <c r="K43" s="321">
        <f t="shared" si="6"/>
        <v>0</v>
      </c>
      <c r="L43" s="321">
        <f t="shared" si="6"/>
        <v>0</v>
      </c>
      <c r="M43" s="321">
        <f t="shared" si="6"/>
        <v>0</v>
      </c>
      <c r="N43" s="321">
        <f t="shared" si="6"/>
        <v>0</v>
      </c>
      <c r="O43" s="321">
        <f t="shared" si="6"/>
        <v>8.9</v>
      </c>
      <c r="P43" s="321">
        <f t="shared" si="6"/>
        <v>0</v>
      </c>
      <c r="Q43" s="321">
        <f t="shared" si="6"/>
        <v>0</v>
      </c>
      <c r="R43" s="321"/>
      <c r="S43" s="321">
        <f t="shared" si="6"/>
        <v>6.2</v>
      </c>
      <c r="T43" s="321">
        <f t="shared" si="6"/>
        <v>0</v>
      </c>
      <c r="U43" s="321">
        <f t="shared" si="6"/>
        <v>0</v>
      </c>
      <c r="V43" s="321">
        <f t="shared" si="6"/>
        <v>0</v>
      </c>
      <c r="W43" s="321">
        <f t="shared" si="6"/>
        <v>0</v>
      </c>
      <c r="X43" s="321">
        <f t="shared" si="6"/>
        <v>0</v>
      </c>
      <c r="Y43" s="321">
        <f>Y44+Y46</f>
        <v>0</v>
      </c>
      <c r="Z43" s="321">
        <f t="shared" si="6"/>
        <v>15.100000000000001</v>
      </c>
    </row>
    <row r="44" spans="1:26" ht="12">
      <c r="A44" s="322" t="s">
        <v>18</v>
      </c>
      <c r="B44" s="321" t="s">
        <v>10</v>
      </c>
      <c r="C44" s="321"/>
      <c r="D44" s="324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>
        <v>8.9</v>
      </c>
      <c r="P44" s="321"/>
      <c r="Q44" s="321"/>
      <c r="R44" s="321"/>
      <c r="S44" s="321">
        <v>6.2</v>
      </c>
      <c r="T44" s="321"/>
      <c r="U44" s="321"/>
      <c r="V44" s="321"/>
      <c r="W44" s="321"/>
      <c r="X44" s="321"/>
      <c r="Y44" s="321"/>
      <c r="Z44" s="321">
        <f>C44+D44+E44+F44+G44+H44+I44+J44+K44+L44+M44+N44+O44+P44+Q44+S44+T44+U44+V44+R44</f>
        <v>15.100000000000001</v>
      </c>
    </row>
    <row r="45" spans="1:26" ht="12">
      <c r="A45" s="318" t="s">
        <v>19</v>
      </c>
      <c r="B45" s="323" t="s">
        <v>600</v>
      </c>
      <c r="C45" s="321"/>
      <c r="D45" s="324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>
        <v>6.8</v>
      </c>
      <c r="P45" s="321"/>
      <c r="Q45" s="321"/>
      <c r="R45" s="321"/>
      <c r="S45" s="321">
        <v>0.3</v>
      </c>
      <c r="T45" s="321"/>
      <c r="U45" s="321"/>
      <c r="V45" s="321"/>
      <c r="W45" s="321"/>
      <c r="X45" s="321"/>
      <c r="Y45" s="321"/>
      <c r="Z45" s="321">
        <f>C45+D45+E45+F45+G45+H45+I45+J45+K45+L45+M45+N45+O45+P45+Q45+S45+T45+U45+V45+R45</f>
        <v>7.1</v>
      </c>
    </row>
    <row r="46" spans="1:26" ht="12">
      <c r="A46" s="318" t="s">
        <v>20</v>
      </c>
      <c r="B46" s="321" t="s">
        <v>11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</row>
    <row r="47" spans="1:26" ht="12">
      <c r="A47" s="318"/>
      <c r="B47" s="324" t="s">
        <v>8</v>
      </c>
      <c r="C47" s="321"/>
      <c r="D47" s="324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</row>
    <row r="48" spans="1:26" ht="12">
      <c r="A48" s="318"/>
      <c r="B48" s="321" t="s">
        <v>0</v>
      </c>
      <c r="C48" s="321">
        <f aca="true" t="shared" si="7" ref="C48:Z48">C49+C51</f>
        <v>0</v>
      </c>
      <c r="D48" s="321">
        <f t="shared" si="7"/>
        <v>0</v>
      </c>
      <c r="E48" s="321">
        <f t="shared" si="7"/>
        <v>0</v>
      </c>
      <c r="F48" s="321">
        <f t="shared" si="7"/>
        <v>0</v>
      </c>
      <c r="G48" s="321">
        <f t="shared" si="7"/>
        <v>0</v>
      </c>
      <c r="H48" s="321">
        <f t="shared" si="7"/>
        <v>0</v>
      </c>
      <c r="I48" s="321">
        <f t="shared" si="7"/>
        <v>0</v>
      </c>
      <c r="J48" s="321">
        <f t="shared" si="7"/>
        <v>0</v>
      </c>
      <c r="K48" s="321">
        <f t="shared" si="7"/>
        <v>0</v>
      </c>
      <c r="L48" s="321">
        <f t="shared" si="7"/>
        <v>0</v>
      </c>
      <c r="M48" s="321">
        <f t="shared" si="7"/>
        <v>0</v>
      </c>
      <c r="N48" s="321">
        <f t="shared" si="7"/>
        <v>0</v>
      </c>
      <c r="O48" s="321">
        <f t="shared" si="7"/>
        <v>6.7</v>
      </c>
      <c r="P48" s="321">
        <f t="shared" si="7"/>
        <v>0</v>
      </c>
      <c r="Q48" s="321">
        <f t="shared" si="7"/>
        <v>0</v>
      </c>
      <c r="R48" s="321"/>
      <c r="S48" s="321">
        <f t="shared" si="7"/>
        <v>2.7</v>
      </c>
      <c r="T48" s="321">
        <f t="shared" si="7"/>
        <v>0</v>
      </c>
      <c r="U48" s="321">
        <f t="shared" si="7"/>
        <v>0</v>
      </c>
      <c r="V48" s="321">
        <f t="shared" si="7"/>
        <v>0</v>
      </c>
      <c r="W48" s="321">
        <f t="shared" si="7"/>
        <v>0</v>
      </c>
      <c r="X48" s="321">
        <f t="shared" si="7"/>
        <v>0</v>
      </c>
      <c r="Y48" s="321">
        <f>Y49+Y51</f>
        <v>0</v>
      </c>
      <c r="Z48" s="321">
        <f t="shared" si="7"/>
        <v>9.4</v>
      </c>
    </row>
    <row r="49" spans="1:26" ht="12">
      <c r="A49" s="322" t="s">
        <v>18</v>
      </c>
      <c r="B49" s="321" t="s">
        <v>10</v>
      </c>
      <c r="C49" s="321"/>
      <c r="D49" s="324"/>
      <c r="E49" s="321"/>
      <c r="F49" s="321"/>
      <c r="G49" s="327"/>
      <c r="H49" s="321"/>
      <c r="I49" s="321"/>
      <c r="J49" s="321"/>
      <c r="K49" s="321"/>
      <c r="L49" s="321"/>
      <c r="M49" s="321"/>
      <c r="N49" s="321"/>
      <c r="O49" s="321">
        <v>6.7</v>
      </c>
      <c r="P49" s="321"/>
      <c r="Q49" s="321"/>
      <c r="R49" s="321"/>
      <c r="S49" s="321">
        <v>2.7</v>
      </c>
      <c r="T49" s="321"/>
      <c r="U49" s="321"/>
      <c r="V49" s="321"/>
      <c r="W49" s="321"/>
      <c r="X49" s="321"/>
      <c r="Y49" s="321"/>
      <c r="Z49" s="321">
        <f>C49+D49+E49+F49+G49+H49+I49+J49+K49+L49+M49+N49+O49+P49+Q49+S49+T49+U49+V49+R49</f>
        <v>9.4</v>
      </c>
    </row>
    <row r="50" spans="1:26" ht="12">
      <c r="A50" s="318" t="s">
        <v>19</v>
      </c>
      <c r="B50" s="323" t="s">
        <v>600</v>
      </c>
      <c r="C50" s="321"/>
      <c r="D50" s="324"/>
      <c r="E50" s="321"/>
      <c r="F50" s="321"/>
      <c r="G50" s="327"/>
      <c r="H50" s="321"/>
      <c r="I50" s="321"/>
      <c r="J50" s="321"/>
      <c r="K50" s="321"/>
      <c r="L50" s="321"/>
      <c r="M50" s="321"/>
      <c r="N50" s="321"/>
      <c r="O50" s="321">
        <v>5.1</v>
      </c>
      <c r="P50" s="321"/>
      <c r="Q50" s="321"/>
      <c r="R50" s="321"/>
      <c r="S50" s="321">
        <v>0.1</v>
      </c>
      <c r="T50" s="321"/>
      <c r="U50" s="321"/>
      <c r="V50" s="321"/>
      <c r="W50" s="321"/>
      <c r="X50" s="321"/>
      <c r="Y50" s="321"/>
      <c r="Z50" s="321">
        <f>C50+D50+E50+F50+G50+H50+I50+J50+K50+L50+M50+N50+O50+P50+Q50+S50+T50+U50+V50+R50</f>
        <v>5.199999999999999</v>
      </c>
    </row>
    <row r="51" spans="1:26" ht="12">
      <c r="A51" s="318" t="s">
        <v>20</v>
      </c>
      <c r="B51" s="321" t="s">
        <v>11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4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</row>
    <row r="52" spans="1:26" ht="12">
      <c r="A52" s="318"/>
      <c r="B52" s="324" t="s">
        <v>602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4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</row>
    <row r="53" spans="1:26" ht="12">
      <c r="A53" s="318"/>
      <c r="B53" s="321" t="s">
        <v>0</v>
      </c>
      <c r="C53" s="321">
        <f aca="true" t="shared" si="8" ref="C53:Z53">C54+C56</f>
        <v>0</v>
      </c>
      <c r="D53" s="321">
        <f t="shared" si="8"/>
        <v>0</v>
      </c>
      <c r="E53" s="321">
        <f t="shared" si="8"/>
        <v>0</v>
      </c>
      <c r="F53" s="321">
        <f t="shared" si="8"/>
        <v>0</v>
      </c>
      <c r="G53" s="321">
        <f t="shared" si="8"/>
        <v>88.1</v>
      </c>
      <c r="H53" s="321">
        <f t="shared" si="8"/>
        <v>0</v>
      </c>
      <c r="I53" s="321">
        <f t="shared" si="8"/>
        <v>0</v>
      </c>
      <c r="J53" s="321">
        <f t="shared" si="8"/>
        <v>0</v>
      </c>
      <c r="K53" s="321">
        <f t="shared" si="8"/>
        <v>0</v>
      </c>
      <c r="L53" s="321">
        <f t="shared" si="8"/>
        <v>0</v>
      </c>
      <c r="M53" s="321">
        <f t="shared" si="8"/>
        <v>0</v>
      </c>
      <c r="N53" s="321">
        <f t="shared" si="8"/>
        <v>0</v>
      </c>
      <c r="O53" s="321">
        <f t="shared" si="8"/>
        <v>0</v>
      </c>
      <c r="P53" s="321">
        <f t="shared" si="8"/>
        <v>0</v>
      </c>
      <c r="Q53" s="321">
        <f t="shared" si="8"/>
        <v>0</v>
      </c>
      <c r="R53" s="321">
        <f t="shared" si="8"/>
        <v>0</v>
      </c>
      <c r="S53" s="321">
        <f t="shared" si="8"/>
        <v>0</v>
      </c>
      <c r="T53" s="321">
        <f t="shared" si="8"/>
        <v>0</v>
      </c>
      <c r="U53" s="321">
        <f t="shared" si="8"/>
        <v>0</v>
      </c>
      <c r="V53" s="321">
        <f t="shared" si="8"/>
        <v>0</v>
      </c>
      <c r="W53" s="321">
        <f t="shared" si="8"/>
        <v>0</v>
      </c>
      <c r="X53" s="321">
        <f t="shared" si="8"/>
        <v>0</v>
      </c>
      <c r="Y53" s="321">
        <f>Y54+Y56</f>
        <v>0</v>
      </c>
      <c r="Z53" s="321">
        <f t="shared" si="8"/>
        <v>88.1</v>
      </c>
    </row>
    <row r="54" spans="1:26" ht="12">
      <c r="A54" s="322" t="s">
        <v>18</v>
      </c>
      <c r="B54" s="321" t="s">
        <v>10</v>
      </c>
      <c r="C54" s="321"/>
      <c r="D54" s="321"/>
      <c r="E54" s="321"/>
      <c r="F54" s="321"/>
      <c r="G54" s="321">
        <v>88.1</v>
      </c>
      <c r="H54" s="321"/>
      <c r="I54" s="321"/>
      <c r="J54" s="321"/>
      <c r="K54" s="321"/>
      <c r="L54" s="321"/>
      <c r="M54" s="321"/>
      <c r="N54" s="321"/>
      <c r="O54" s="324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>
        <f>C54+D54+E54+F54+G54+H54+I54+J54+K54+L54+M54+N54+O54+P54+Q54+S54+T54+U54+V54+R54</f>
        <v>88.1</v>
      </c>
    </row>
    <row r="55" spans="1:26" ht="12">
      <c r="A55" s="318" t="s">
        <v>19</v>
      </c>
      <c r="B55" s="323" t="s">
        <v>600</v>
      </c>
      <c r="C55" s="321"/>
      <c r="D55" s="321"/>
      <c r="E55" s="321"/>
      <c r="F55" s="321"/>
      <c r="G55" s="321">
        <v>59</v>
      </c>
      <c r="H55" s="321"/>
      <c r="I55" s="321"/>
      <c r="J55" s="321"/>
      <c r="K55" s="321"/>
      <c r="L55" s="321"/>
      <c r="M55" s="321"/>
      <c r="N55" s="321"/>
      <c r="O55" s="324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>
        <f>C55+D55+E55+F55+G55+H55+I55+J55+K55+L55+M55+N55+O55+P55+Q55+S55+T55+U55+V55+R55</f>
        <v>59</v>
      </c>
    </row>
    <row r="56" spans="1:26" ht="12">
      <c r="A56" s="318" t="s">
        <v>20</v>
      </c>
      <c r="B56" s="321" t="s">
        <v>11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4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>
        <f>C56+D56+E56+F56+G56+H56+I56+J56+K56+L56+M56+N56+O56+P56+Q56+S56+T56+U56+V56+R56</f>
        <v>0</v>
      </c>
    </row>
    <row r="57" spans="1:26" ht="19.5" customHeight="1">
      <c r="A57" s="318"/>
      <c r="B57" s="324" t="s">
        <v>112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4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</row>
    <row r="58" spans="1:26" ht="12">
      <c r="A58" s="318"/>
      <c r="B58" s="321" t="s">
        <v>0</v>
      </c>
      <c r="C58" s="321">
        <f aca="true" t="shared" si="9" ref="C58:Z58">C59+C61</f>
        <v>0</v>
      </c>
      <c r="D58" s="321">
        <f t="shared" si="9"/>
        <v>0</v>
      </c>
      <c r="E58" s="321">
        <f t="shared" si="9"/>
        <v>0</v>
      </c>
      <c r="F58" s="321">
        <f t="shared" si="9"/>
        <v>0</v>
      </c>
      <c r="G58" s="321">
        <f t="shared" si="9"/>
        <v>0</v>
      </c>
      <c r="H58" s="321">
        <f t="shared" si="9"/>
        <v>0</v>
      </c>
      <c r="I58" s="321">
        <f t="shared" si="9"/>
        <v>0</v>
      </c>
      <c r="J58" s="321">
        <f t="shared" si="9"/>
        <v>0</v>
      </c>
      <c r="K58" s="321">
        <f t="shared" si="9"/>
        <v>0</v>
      </c>
      <c r="L58" s="321">
        <f t="shared" si="9"/>
        <v>0</v>
      </c>
      <c r="M58" s="321">
        <f t="shared" si="9"/>
        <v>0</v>
      </c>
      <c r="N58" s="321">
        <f t="shared" si="9"/>
        <v>0</v>
      </c>
      <c r="O58" s="321">
        <f t="shared" si="9"/>
        <v>0</v>
      </c>
      <c r="P58" s="321">
        <f t="shared" si="9"/>
        <v>0</v>
      </c>
      <c r="Q58" s="321">
        <f t="shared" si="9"/>
        <v>0</v>
      </c>
      <c r="R58" s="321"/>
      <c r="S58" s="321">
        <f t="shared" si="9"/>
        <v>1</v>
      </c>
      <c r="T58" s="321">
        <f t="shared" si="9"/>
        <v>0</v>
      </c>
      <c r="U58" s="321">
        <f t="shared" si="9"/>
        <v>0</v>
      </c>
      <c r="V58" s="321">
        <f t="shared" si="9"/>
        <v>78.6</v>
      </c>
      <c r="W58" s="321">
        <f t="shared" si="9"/>
        <v>0</v>
      </c>
      <c r="X58" s="321">
        <f t="shared" si="9"/>
        <v>0</v>
      </c>
      <c r="Y58" s="321">
        <f>Y59+Y61</f>
        <v>0</v>
      </c>
      <c r="Z58" s="321">
        <f t="shared" si="9"/>
        <v>79.6</v>
      </c>
    </row>
    <row r="59" spans="1:26" ht="12">
      <c r="A59" s="322" t="s">
        <v>18</v>
      </c>
      <c r="B59" s="321" t="s">
        <v>10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4"/>
      <c r="P59" s="321"/>
      <c r="Q59" s="321"/>
      <c r="R59" s="321"/>
      <c r="S59" s="321">
        <v>1</v>
      </c>
      <c r="T59" s="321"/>
      <c r="U59" s="321"/>
      <c r="V59" s="321">
        <v>78.6</v>
      </c>
      <c r="W59" s="321"/>
      <c r="X59" s="321"/>
      <c r="Y59" s="321"/>
      <c r="Z59" s="321">
        <f>C59+D59+E59+F59+G59+H59+I59+J59+K59+L59+M59+N59+O59+P59+Q59+S59+T59+U59+V59+R59</f>
        <v>79.6</v>
      </c>
    </row>
    <row r="60" spans="1:26" ht="12">
      <c r="A60" s="318" t="s">
        <v>19</v>
      </c>
      <c r="B60" s="323" t="s">
        <v>600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4"/>
      <c r="P60" s="321"/>
      <c r="Q60" s="321"/>
      <c r="R60" s="321"/>
      <c r="S60" s="321"/>
      <c r="T60" s="321"/>
      <c r="U60" s="321"/>
      <c r="V60" s="321">
        <v>58.5</v>
      </c>
      <c r="W60" s="321"/>
      <c r="X60" s="321"/>
      <c r="Y60" s="321"/>
      <c r="Z60" s="321">
        <f>C60+D60+E60+F60+G60+H60+I60+J60+K60+L60+M60+N60+O60+P60+Q60+S60+T60+U60+V60+R60</f>
        <v>58.5</v>
      </c>
    </row>
    <row r="61" spans="1:26" ht="16.5" customHeight="1">
      <c r="A61" s="318" t="s">
        <v>20</v>
      </c>
      <c r="B61" s="321" t="s">
        <v>11</v>
      </c>
      <c r="C61" s="321"/>
      <c r="D61" s="324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4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</row>
    <row r="62" spans="1:26" ht="22.5" customHeight="1">
      <c r="A62" s="318"/>
      <c r="B62" s="358" t="s">
        <v>6</v>
      </c>
      <c r="C62" s="359"/>
      <c r="D62" s="359"/>
      <c r="E62" s="360"/>
      <c r="F62" s="321"/>
      <c r="G62" s="321"/>
      <c r="H62" s="321"/>
      <c r="I62" s="321"/>
      <c r="J62" s="321"/>
      <c r="K62" s="321"/>
      <c r="L62" s="321"/>
      <c r="M62" s="321"/>
      <c r="N62" s="321"/>
      <c r="O62" s="324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</row>
    <row r="63" spans="1:26" ht="16.5" customHeight="1">
      <c r="A63" s="322" t="s">
        <v>18</v>
      </c>
      <c r="B63" s="321" t="s">
        <v>0</v>
      </c>
      <c r="C63" s="321">
        <f aca="true" t="shared" si="10" ref="C63:Q63">C64+C66</f>
        <v>0</v>
      </c>
      <c r="D63" s="321">
        <f t="shared" si="10"/>
        <v>0</v>
      </c>
      <c r="E63" s="321">
        <f t="shared" si="10"/>
        <v>0</v>
      </c>
      <c r="F63" s="321">
        <f t="shared" si="10"/>
        <v>0</v>
      </c>
      <c r="G63" s="321">
        <f t="shared" si="10"/>
        <v>0</v>
      </c>
      <c r="H63" s="321">
        <f t="shared" si="10"/>
        <v>0</v>
      </c>
      <c r="I63" s="321">
        <f t="shared" si="10"/>
        <v>0</v>
      </c>
      <c r="J63" s="321">
        <f t="shared" si="10"/>
        <v>0</v>
      </c>
      <c r="K63" s="321">
        <f t="shared" si="10"/>
        <v>0</v>
      </c>
      <c r="L63" s="321">
        <f t="shared" si="10"/>
        <v>0</v>
      </c>
      <c r="M63" s="321">
        <f t="shared" si="10"/>
        <v>0</v>
      </c>
      <c r="N63" s="321">
        <f t="shared" si="10"/>
        <v>0</v>
      </c>
      <c r="O63" s="321">
        <f t="shared" si="10"/>
        <v>0</v>
      </c>
      <c r="P63" s="321">
        <f t="shared" si="10"/>
        <v>0</v>
      </c>
      <c r="Q63" s="321">
        <f t="shared" si="10"/>
        <v>0</v>
      </c>
      <c r="R63" s="321"/>
      <c r="S63" s="321">
        <f aca="true" t="shared" si="11" ref="S63:Z63">S64+S66</f>
        <v>4</v>
      </c>
      <c r="T63" s="321">
        <f t="shared" si="11"/>
        <v>0</v>
      </c>
      <c r="U63" s="321">
        <f t="shared" si="11"/>
        <v>0</v>
      </c>
      <c r="V63" s="321">
        <f t="shared" si="11"/>
        <v>0</v>
      </c>
      <c r="W63" s="321">
        <f t="shared" si="11"/>
        <v>0</v>
      </c>
      <c r="X63" s="321">
        <f t="shared" si="11"/>
        <v>0</v>
      </c>
      <c r="Y63" s="321">
        <f>Y64+Y66</f>
        <v>0</v>
      </c>
      <c r="Z63" s="321">
        <f t="shared" si="11"/>
        <v>4</v>
      </c>
    </row>
    <row r="64" spans="1:26" ht="16.5" customHeight="1">
      <c r="A64" s="318" t="s">
        <v>19</v>
      </c>
      <c r="B64" s="321" t="s">
        <v>10</v>
      </c>
      <c r="C64" s="321"/>
      <c r="D64" s="324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4"/>
      <c r="P64" s="321"/>
      <c r="Q64" s="321"/>
      <c r="R64" s="321"/>
      <c r="S64" s="321">
        <v>4</v>
      </c>
      <c r="T64" s="321"/>
      <c r="U64" s="321"/>
      <c r="V64" s="321"/>
      <c r="W64" s="321"/>
      <c r="X64" s="321"/>
      <c r="Y64" s="321"/>
      <c r="Z64" s="321">
        <f>C64+D64+E64+F64+G64+H64+I64+J64+K64+L64+M64+N64+O64+P64+Q64+S64+T64+U64+V64+R64</f>
        <v>4</v>
      </c>
    </row>
    <row r="65" spans="1:26" ht="16.5" customHeight="1">
      <c r="A65" s="318" t="s">
        <v>20</v>
      </c>
      <c r="B65" s="323" t="s">
        <v>600</v>
      </c>
      <c r="C65" s="321"/>
      <c r="D65" s="324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4"/>
      <c r="P65" s="321"/>
      <c r="Q65" s="321"/>
      <c r="R65" s="321"/>
      <c r="S65" s="321">
        <v>0.2</v>
      </c>
      <c r="T65" s="321"/>
      <c r="U65" s="321"/>
      <c r="V65" s="321"/>
      <c r="W65" s="321"/>
      <c r="X65" s="321"/>
      <c r="Y65" s="321"/>
      <c r="Z65" s="321">
        <f>C65+D65+E65+F65+G65+H65+I65+J65+K65+L65+M65+N65+O65+P65+Q65+S65+T65+U65+V65+R65</f>
        <v>0.2</v>
      </c>
    </row>
    <row r="66" spans="1:26" ht="16.5" customHeight="1">
      <c r="A66" s="318"/>
      <c r="B66" s="321" t="s">
        <v>11</v>
      </c>
      <c r="C66" s="321"/>
      <c r="D66" s="324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4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</row>
    <row r="67" spans="1:26" ht="12">
      <c r="A67" s="322"/>
      <c r="B67" s="324" t="s">
        <v>0</v>
      </c>
      <c r="C67" s="321">
        <f>C68+C70</f>
        <v>0.1</v>
      </c>
      <c r="D67" s="321">
        <f aca="true" t="shared" si="12" ref="D67:Y67">D68+D70</f>
        <v>17.3</v>
      </c>
      <c r="E67" s="321">
        <f t="shared" si="12"/>
        <v>15.1</v>
      </c>
      <c r="F67" s="321">
        <f t="shared" si="12"/>
        <v>0.3</v>
      </c>
      <c r="G67" s="321">
        <f t="shared" si="12"/>
        <v>88.1</v>
      </c>
      <c r="H67" s="321">
        <f t="shared" si="12"/>
        <v>7.6</v>
      </c>
      <c r="I67" s="321">
        <f t="shared" si="12"/>
        <v>6.6</v>
      </c>
      <c r="J67" s="321">
        <f t="shared" si="12"/>
        <v>5.4</v>
      </c>
      <c r="K67" s="321">
        <f t="shared" si="12"/>
        <v>2</v>
      </c>
      <c r="L67" s="321">
        <f t="shared" si="12"/>
        <v>3.9</v>
      </c>
      <c r="M67" s="321">
        <f t="shared" si="12"/>
        <v>34.9</v>
      </c>
      <c r="N67" s="321">
        <f t="shared" si="12"/>
        <v>0.5</v>
      </c>
      <c r="O67" s="321">
        <f t="shared" si="12"/>
        <v>80.50000000000001</v>
      </c>
      <c r="P67" s="321">
        <f t="shared" si="12"/>
        <v>78</v>
      </c>
      <c r="Q67" s="321">
        <f t="shared" si="12"/>
        <v>12</v>
      </c>
      <c r="R67" s="321">
        <f t="shared" si="12"/>
        <v>0.1</v>
      </c>
      <c r="S67" s="321">
        <f t="shared" si="12"/>
        <v>23.3</v>
      </c>
      <c r="T67" s="321">
        <f t="shared" si="12"/>
        <v>43.8</v>
      </c>
      <c r="U67" s="321">
        <f t="shared" si="12"/>
        <v>107.9</v>
      </c>
      <c r="V67" s="321">
        <f t="shared" si="12"/>
        <v>139.5</v>
      </c>
      <c r="W67" s="321">
        <f t="shared" si="12"/>
        <v>16.9</v>
      </c>
      <c r="X67" s="321">
        <f t="shared" si="12"/>
        <v>13</v>
      </c>
      <c r="Y67" s="321">
        <f t="shared" si="12"/>
        <v>2.7</v>
      </c>
      <c r="Z67" s="321">
        <f>Z68+Z70</f>
        <v>699.5</v>
      </c>
    </row>
    <row r="68" spans="1:26" ht="12">
      <c r="A68" s="322" t="s">
        <v>18</v>
      </c>
      <c r="B68" s="324" t="s">
        <v>10</v>
      </c>
      <c r="C68" s="321">
        <f>C14+C19+C24+C29+C34+C39+C44+C49+C59+C64+C54</f>
        <v>0.1</v>
      </c>
      <c r="D68" s="321">
        <f aca="true" t="shared" si="13" ref="D68:Z68">D14+D19+D24+D29+D34+D39+D44+D49+D59+D64+D54</f>
        <v>17.3</v>
      </c>
      <c r="E68" s="321">
        <f t="shared" si="13"/>
        <v>15.1</v>
      </c>
      <c r="F68" s="321">
        <f t="shared" si="13"/>
        <v>0.3</v>
      </c>
      <c r="G68" s="321">
        <f t="shared" si="13"/>
        <v>88.1</v>
      </c>
      <c r="H68" s="321">
        <f t="shared" si="13"/>
        <v>7.6</v>
      </c>
      <c r="I68" s="321">
        <f t="shared" si="13"/>
        <v>6.6</v>
      </c>
      <c r="J68" s="321">
        <f t="shared" si="13"/>
        <v>5.4</v>
      </c>
      <c r="K68" s="321">
        <f t="shared" si="13"/>
        <v>2</v>
      </c>
      <c r="L68" s="321">
        <f t="shared" si="13"/>
        <v>3.9</v>
      </c>
      <c r="M68" s="321">
        <f t="shared" si="13"/>
        <v>34.9</v>
      </c>
      <c r="N68" s="321">
        <f t="shared" si="13"/>
        <v>0.5</v>
      </c>
      <c r="O68" s="321">
        <f t="shared" si="13"/>
        <v>80.50000000000001</v>
      </c>
      <c r="P68" s="321">
        <f t="shared" si="13"/>
        <v>78</v>
      </c>
      <c r="Q68" s="321">
        <f t="shared" si="13"/>
        <v>12</v>
      </c>
      <c r="R68" s="321">
        <f t="shared" si="13"/>
        <v>0.1</v>
      </c>
      <c r="S68" s="321">
        <f t="shared" si="13"/>
        <v>23.3</v>
      </c>
      <c r="T68" s="321">
        <f t="shared" si="13"/>
        <v>43.8</v>
      </c>
      <c r="U68" s="321">
        <f t="shared" si="13"/>
        <v>107.9</v>
      </c>
      <c r="V68" s="321">
        <f t="shared" si="13"/>
        <v>139.5</v>
      </c>
      <c r="W68" s="321">
        <f t="shared" si="13"/>
        <v>16.9</v>
      </c>
      <c r="X68" s="321">
        <f t="shared" si="13"/>
        <v>13</v>
      </c>
      <c r="Y68" s="321">
        <f t="shared" si="13"/>
        <v>2.7</v>
      </c>
      <c r="Z68" s="321">
        <f t="shared" si="13"/>
        <v>699.5</v>
      </c>
    </row>
    <row r="69" spans="1:26" ht="12">
      <c r="A69" s="318" t="s">
        <v>96</v>
      </c>
      <c r="B69" s="328" t="s">
        <v>603</v>
      </c>
      <c r="C69" s="321">
        <f aca="true" t="shared" si="14" ref="C69:Z70">C15+C20+C25+C30+C35+C40+C45+C50+C60+C65+C55</f>
        <v>0.1</v>
      </c>
      <c r="D69" s="321">
        <f t="shared" si="14"/>
        <v>13.2</v>
      </c>
      <c r="E69" s="321">
        <f t="shared" si="14"/>
        <v>10.7</v>
      </c>
      <c r="F69" s="321">
        <f t="shared" si="14"/>
        <v>0.2</v>
      </c>
      <c r="G69" s="321">
        <f t="shared" si="14"/>
        <v>59</v>
      </c>
      <c r="H69" s="321">
        <f t="shared" si="14"/>
        <v>5.8</v>
      </c>
      <c r="I69" s="321">
        <f t="shared" si="14"/>
        <v>4.2</v>
      </c>
      <c r="J69" s="321">
        <f t="shared" si="14"/>
        <v>3.7</v>
      </c>
      <c r="K69" s="321">
        <f t="shared" si="14"/>
        <v>1.5</v>
      </c>
      <c r="L69" s="321">
        <f t="shared" si="14"/>
        <v>0.1</v>
      </c>
      <c r="M69" s="321">
        <f t="shared" si="14"/>
        <v>23.3</v>
      </c>
      <c r="N69" s="321">
        <f t="shared" si="14"/>
        <v>0.4</v>
      </c>
      <c r="O69" s="321">
        <f t="shared" si="14"/>
        <v>54.9</v>
      </c>
      <c r="P69" s="321">
        <f t="shared" si="14"/>
        <v>0</v>
      </c>
      <c r="Q69" s="321">
        <f t="shared" si="14"/>
        <v>7.7</v>
      </c>
      <c r="R69" s="321">
        <f t="shared" si="14"/>
        <v>0</v>
      </c>
      <c r="S69" s="321">
        <f t="shared" si="14"/>
        <v>0.8999999999999999</v>
      </c>
      <c r="T69" s="321">
        <f t="shared" si="14"/>
        <v>0.7</v>
      </c>
      <c r="U69" s="321">
        <f t="shared" si="14"/>
        <v>2.6</v>
      </c>
      <c r="V69" s="321">
        <f t="shared" si="14"/>
        <v>59.6</v>
      </c>
      <c r="W69" s="321">
        <f t="shared" si="14"/>
        <v>0</v>
      </c>
      <c r="X69" s="321">
        <f t="shared" si="14"/>
        <v>0</v>
      </c>
      <c r="Y69" s="321">
        <f t="shared" si="14"/>
        <v>0</v>
      </c>
      <c r="Z69" s="321">
        <f t="shared" si="14"/>
        <v>248.6</v>
      </c>
    </row>
    <row r="70" spans="1:26" ht="12">
      <c r="A70" s="318" t="s">
        <v>20</v>
      </c>
      <c r="B70" s="324" t="s">
        <v>11</v>
      </c>
      <c r="C70" s="321">
        <f t="shared" si="14"/>
        <v>0</v>
      </c>
      <c r="D70" s="321">
        <f t="shared" si="14"/>
        <v>0</v>
      </c>
      <c r="E70" s="321">
        <f t="shared" si="14"/>
        <v>0</v>
      </c>
      <c r="F70" s="321">
        <f t="shared" si="14"/>
        <v>0</v>
      </c>
      <c r="G70" s="321">
        <f t="shared" si="14"/>
        <v>0</v>
      </c>
      <c r="H70" s="321">
        <f t="shared" si="14"/>
        <v>0</v>
      </c>
      <c r="I70" s="321">
        <f t="shared" si="14"/>
        <v>0</v>
      </c>
      <c r="J70" s="321">
        <f t="shared" si="14"/>
        <v>0</v>
      </c>
      <c r="K70" s="321">
        <f t="shared" si="14"/>
        <v>0</v>
      </c>
      <c r="L70" s="321">
        <f t="shared" si="14"/>
        <v>0</v>
      </c>
      <c r="M70" s="321">
        <f t="shared" si="14"/>
        <v>0</v>
      </c>
      <c r="N70" s="321">
        <f t="shared" si="14"/>
        <v>0</v>
      </c>
      <c r="O70" s="321">
        <f t="shared" si="14"/>
        <v>0</v>
      </c>
      <c r="P70" s="321">
        <f t="shared" si="14"/>
        <v>0</v>
      </c>
      <c r="Q70" s="321">
        <f t="shared" si="14"/>
        <v>0</v>
      </c>
      <c r="R70" s="321">
        <f t="shared" si="14"/>
        <v>0</v>
      </c>
      <c r="S70" s="321">
        <f t="shared" si="14"/>
        <v>0</v>
      </c>
      <c r="T70" s="321">
        <f t="shared" si="14"/>
        <v>0</v>
      </c>
      <c r="U70" s="321">
        <f t="shared" si="14"/>
        <v>0</v>
      </c>
      <c r="V70" s="321">
        <f t="shared" si="14"/>
        <v>0</v>
      </c>
      <c r="W70" s="321">
        <f t="shared" si="14"/>
        <v>0</v>
      </c>
      <c r="X70" s="321">
        <f t="shared" si="14"/>
        <v>0</v>
      </c>
      <c r="Y70" s="321">
        <f t="shared" si="14"/>
        <v>0</v>
      </c>
      <c r="Z70" s="321">
        <f t="shared" si="14"/>
        <v>0</v>
      </c>
    </row>
    <row r="71" ht="12">
      <c r="D71" s="309"/>
    </row>
    <row r="72" ht="12">
      <c r="D72" s="309"/>
    </row>
    <row r="73" ht="12">
      <c r="B73" s="309" t="s">
        <v>604</v>
      </c>
    </row>
    <row r="74" spans="2:7" ht="12">
      <c r="B74" s="329" t="s">
        <v>605</v>
      </c>
      <c r="C74" s="329"/>
      <c r="D74" s="329"/>
      <c r="E74" s="329"/>
      <c r="F74" s="329"/>
      <c r="G74" s="329"/>
    </row>
    <row r="75" spans="2:7" ht="12">
      <c r="B75" s="361" t="s">
        <v>606</v>
      </c>
      <c r="C75" s="361"/>
      <c r="D75" s="361"/>
      <c r="E75" s="361"/>
      <c r="F75" s="361"/>
      <c r="G75" s="361"/>
    </row>
    <row r="76" spans="2:7" ht="12">
      <c r="B76" s="353" t="s">
        <v>607</v>
      </c>
      <c r="C76" s="353"/>
      <c r="D76" s="353"/>
      <c r="E76" s="353"/>
      <c r="F76" s="353"/>
      <c r="G76" s="353"/>
    </row>
    <row r="77" spans="2:7" ht="12">
      <c r="B77" s="353" t="s">
        <v>608</v>
      </c>
      <c r="C77" s="353"/>
      <c r="D77" s="353"/>
      <c r="E77" s="353"/>
      <c r="F77" s="353"/>
      <c r="G77" s="353"/>
    </row>
    <row r="79" ht="12.75" customHeight="1"/>
    <row r="80" ht="12.75" customHeight="1"/>
  </sheetData>
  <sheetProtection/>
  <mergeCells count="36">
    <mergeCell ref="V2:X2"/>
    <mergeCell ref="A8:A11"/>
    <mergeCell ref="B8:B11"/>
    <mergeCell ref="C8:Y8"/>
    <mergeCell ref="Z8:Z9"/>
    <mergeCell ref="C9:N9"/>
    <mergeCell ref="O9:P9"/>
    <mergeCell ref="T9:Y9"/>
    <mergeCell ref="C10:C11"/>
    <mergeCell ref="D10:D11"/>
    <mergeCell ref="E10:E11"/>
    <mergeCell ref="F10:F11"/>
    <mergeCell ref="G10:G11"/>
    <mergeCell ref="H10:H11"/>
    <mergeCell ref="I10:I11"/>
    <mergeCell ref="J10:J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B76:G76"/>
    <mergeCell ref="B77:G77"/>
    <mergeCell ref="W10:W11"/>
    <mergeCell ref="X10:X11"/>
    <mergeCell ref="Y10:Y11"/>
    <mergeCell ref="Z10:Z11"/>
    <mergeCell ref="B62:E62"/>
    <mergeCell ref="B75:G75"/>
    <mergeCell ref="Q10:Q11"/>
    <mergeCell ref="R10:R11"/>
  </mergeCells>
  <printOptions/>
  <pageMargins left="0" right="0" top="0.5511811023622047" bottom="0.551181102362204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8.8515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336" t="s">
        <v>565</v>
      </c>
      <c r="F2" s="336"/>
      <c r="G2" s="336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241</v>
      </c>
      <c r="F4" s="88"/>
    </row>
    <row r="6" spans="1:8" ht="14.25" customHeight="1">
      <c r="A6" s="390" t="s">
        <v>448</v>
      </c>
      <c r="B6" s="390"/>
      <c r="C6" s="390"/>
      <c r="D6" s="390"/>
      <c r="E6" s="390"/>
      <c r="F6" s="390"/>
      <c r="G6" s="390"/>
      <c r="H6" s="121"/>
    </row>
    <row r="7" spans="1:8" ht="12.75">
      <c r="A7" s="392" t="s">
        <v>383</v>
      </c>
      <c r="B7" s="392"/>
      <c r="C7" s="392"/>
      <c r="D7" s="392"/>
      <c r="E7" s="392"/>
      <c r="F7" s="392"/>
      <c r="G7" s="392"/>
      <c r="H7" s="300"/>
    </row>
    <row r="8" ht="12.75">
      <c r="G8" s="2" t="s">
        <v>449</v>
      </c>
    </row>
    <row r="9" spans="1:7" ht="12.75" customHeight="1">
      <c r="A9" s="391" t="s">
        <v>268</v>
      </c>
      <c r="B9" s="73"/>
      <c r="C9" s="373" t="s">
        <v>270</v>
      </c>
      <c r="D9" s="376" t="s">
        <v>0</v>
      </c>
      <c r="E9" s="379" t="s">
        <v>9</v>
      </c>
      <c r="F9" s="379"/>
      <c r="G9" s="379"/>
    </row>
    <row r="10" spans="1:7" ht="12.75" customHeight="1">
      <c r="A10" s="391"/>
      <c r="B10" s="393" t="s">
        <v>115</v>
      </c>
      <c r="C10" s="374"/>
      <c r="D10" s="377"/>
      <c r="E10" s="379" t="s">
        <v>10</v>
      </c>
      <c r="F10" s="379"/>
      <c r="G10" s="380" t="s">
        <v>11</v>
      </c>
    </row>
    <row r="11" spans="1:7" ht="12.75" customHeight="1">
      <c r="A11" s="391"/>
      <c r="B11" s="393"/>
      <c r="C11" s="374"/>
      <c r="D11" s="377"/>
      <c r="E11" s="376" t="s">
        <v>12</v>
      </c>
      <c r="F11" s="373" t="s">
        <v>233</v>
      </c>
      <c r="G11" s="380"/>
    </row>
    <row r="12" spans="1:7" ht="29.25" customHeight="1">
      <c r="A12" s="391"/>
      <c r="B12" s="394"/>
      <c r="C12" s="375"/>
      <c r="D12" s="378"/>
      <c r="E12" s="378"/>
      <c r="F12" s="375"/>
      <c r="G12" s="380"/>
    </row>
    <row r="13" spans="1:7" ht="12.75">
      <c r="A13" s="11" t="s">
        <v>13</v>
      </c>
      <c r="B13" s="298" t="s">
        <v>1</v>
      </c>
      <c r="C13" s="298"/>
      <c r="D13" s="22">
        <f>SB!D13+'dot.'!D13+'skol. lėšos'!D13+Lik!D13</f>
        <v>1604.9</v>
      </c>
      <c r="E13" s="22">
        <f>SB!E13+'dot.'!E13+'skol. lėšos'!E13+Lik!E13</f>
        <v>1303.7</v>
      </c>
      <c r="F13" s="22">
        <f>SB!F13+'dot.'!F13+'skol. lėšos'!F13+Lik!F13</f>
        <v>430.90000000000003</v>
      </c>
      <c r="G13" s="22">
        <f>SB!G13+'dot.'!G13+'skol. lėšos'!G13+Lik!G13</f>
        <v>301.2</v>
      </c>
    </row>
    <row r="14" spans="1:7" ht="12.75">
      <c r="A14" s="11" t="s">
        <v>14</v>
      </c>
      <c r="B14" s="7" t="s">
        <v>104</v>
      </c>
      <c r="C14" s="298" t="s">
        <v>137</v>
      </c>
      <c r="D14" s="22">
        <f>SB!D14+'dot.'!D14+'skol. lėšos'!D14+Lik!D14</f>
        <v>151.4</v>
      </c>
      <c r="E14" s="22">
        <f>SB!E14+'dot.'!E14+'skol. lėšos'!E14+Lik!E14</f>
        <v>151.4</v>
      </c>
      <c r="F14" s="22">
        <f>SB!F14+'dot.'!F14+'skol. lėšos'!F14+Lik!F14</f>
        <v>65.3</v>
      </c>
      <c r="G14" s="22">
        <f>SB!G14+'dot.'!G14+'skol. lėšos'!G14+Lik!G14</f>
        <v>0</v>
      </c>
    </row>
    <row r="15" spans="1:7" ht="12.75">
      <c r="A15" s="12" t="s">
        <v>156</v>
      </c>
      <c r="B15" s="119" t="s">
        <v>256</v>
      </c>
      <c r="C15" s="388"/>
      <c r="D15" s="23">
        <f>SB!D15+'dot.'!D15+'skol. lėšos'!D15+Lik!D15</f>
        <v>60.9</v>
      </c>
      <c r="E15" s="23">
        <f>SB!E15+'dot.'!E15+'skol. lėšos'!E15+Lik!E15</f>
        <v>60.9</v>
      </c>
      <c r="F15" s="23">
        <f>SB!F15+'dot.'!F15+'skol. lėšos'!F15+Lik!F15</f>
        <v>43.599999999999994</v>
      </c>
      <c r="G15" s="23">
        <f>SB!G15+'dot.'!G15+'skol. lėšos'!G15+Lik!G15</f>
        <v>0</v>
      </c>
    </row>
    <row r="16" spans="1:7" ht="12.75">
      <c r="A16" s="12" t="s">
        <v>157</v>
      </c>
      <c r="B16" s="119" t="s">
        <v>329</v>
      </c>
      <c r="C16" s="389"/>
      <c r="D16" s="23">
        <f>SB!D16+'dot.'!D16+'skol. lėšos'!D16+Lik!D16</f>
        <v>13</v>
      </c>
      <c r="E16" s="23">
        <f>SB!E16+'dot.'!E16+'skol. lėšos'!E16+Lik!E16</f>
        <v>13</v>
      </c>
      <c r="F16" s="23">
        <f>SB!F16+'dot.'!F16+'skol. lėšos'!F16+Lik!F16</f>
        <v>9.6</v>
      </c>
      <c r="G16" s="23">
        <f>SB!G16+'dot.'!G16+'skol. lėšos'!G16+Lik!G16</f>
        <v>0</v>
      </c>
    </row>
    <row r="17" spans="1:7" ht="15" customHeight="1">
      <c r="A17" s="12" t="s">
        <v>157</v>
      </c>
      <c r="B17" s="119" t="s">
        <v>257</v>
      </c>
      <c r="C17" s="389"/>
      <c r="D17" s="23">
        <f>SB!D17+'dot.'!D17+'skol. lėšos'!D17+Lik!D17</f>
        <v>16.6</v>
      </c>
      <c r="E17" s="23">
        <f>SB!E17+'dot.'!E17+'skol. lėšos'!E17+Lik!E17</f>
        <v>16.6</v>
      </c>
      <c r="F17" s="23">
        <f>SB!F17+'dot.'!F17+'skol. lėšos'!F17+Lik!F17</f>
        <v>12.1</v>
      </c>
      <c r="G17" s="23">
        <f>SB!G17+'dot.'!G17+'skol. lėšos'!G17+Lik!G17</f>
        <v>0</v>
      </c>
    </row>
    <row r="18" spans="1:7" ht="12.75">
      <c r="A18" s="12" t="s">
        <v>158</v>
      </c>
      <c r="B18" s="88" t="s">
        <v>231</v>
      </c>
      <c r="C18" s="389"/>
      <c r="D18" s="23">
        <f>SB!D18+'dot.'!D18+'skol. lėšos'!D18+Lik!D18</f>
        <v>8</v>
      </c>
      <c r="E18" s="23">
        <f>SB!E18+'dot.'!E18+'skol. lėšos'!E18+Lik!E18</f>
        <v>8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160</v>
      </c>
      <c r="B19" s="88" t="s">
        <v>463</v>
      </c>
      <c r="C19" s="389"/>
      <c r="D19" s="23">
        <f>SB!D19+'dot.'!D19+'skol. lėšos'!D19+Lik!D19</f>
        <v>24.7</v>
      </c>
      <c r="E19" s="23">
        <f>SB!E19+'dot.'!E19+'skol. lėšos'!E19+Lik!E19</f>
        <v>24.7</v>
      </c>
      <c r="F19" s="23">
        <f>SB!F19+'dot.'!F19+'skol. lėšos'!F19+Lik!F19</f>
        <v>0</v>
      </c>
      <c r="G19" s="23">
        <f>SB!G19+'dot.'!G19+'skol. lėšos'!G19+Lik!G19</f>
        <v>0</v>
      </c>
    </row>
    <row r="20" spans="1:7" ht="12.75">
      <c r="A20" s="12" t="s">
        <v>159</v>
      </c>
      <c r="B20" s="88" t="s">
        <v>234</v>
      </c>
      <c r="C20" s="389"/>
      <c r="D20" s="23">
        <f>SB!D20+'dot.'!D20+'skol. lėšos'!D20+Lik!D20</f>
        <v>13.2</v>
      </c>
      <c r="E20" s="23">
        <f>SB!E20+'dot.'!E20+'skol. lėšos'!E20+Lik!E20</f>
        <v>13.2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160</v>
      </c>
      <c r="B21" s="88" t="s">
        <v>80</v>
      </c>
      <c r="C21" s="389"/>
      <c r="D21" s="23">
        <f>SB!D21+'dot.'!D21+'skol. lėšos'!D21+Lik!D21</f>
        <v>2</v>
      </c>
      <c r="E21" s="23">
        <f>SB!E21+'dot.'!E21+'skol. lėšos'!E21+Lik!E21</f>
        <v>2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161</v>
      </c>
      <c r="B22" s="88" t="s">
        <v>81</v>
      </c>
      <c r="C22" s="389"/>
      <c r="D22" s="23">
        <f>SB!D22+'dot.'!D22+'skol. lėšos'!D22+Lik!D22</f>
        <v>13</v>
      </c>
      <c r="E22" s="23">
        <f>SB!E22+'dot.'!E22+'skol. lėšos'!E22+Lik!E22</f>
        <v>13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7" ht="12.75">
      <c r="A23" s="12" t="s">
        <v>162</v>
      </c>
      <c r="B23" s="13" t="s">
        <v>76</v>
      </c>
      <c r="C23" s="299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</row>
    <row r="24" spans="1:7" ht="38.25" customHeight="1">
      <c r="A24" s="74" t="s">
        <v>15</v>
      </c>
      <c r="B24" s="122" t="s">
        <v>107</v>
      </c>
      <c r="C24" s="86" t="s">
        <v>141</v>
      </c>
      <c r="D24" s="22">
        <f>SB!D24+'dot.'!D24+'skol. lėšos'!D24+Lik!D24</f>
        <v>717</v>
      </c>
      <c r="E24" s="22">
        <f>SB!E24+'dot.'!E24+'skol. lėšos'!E24+Lik!E24</f>
        <v>711</v>
      </c>
      <c r="F24" s="22">
        <f>SB!F24+'dot.'!F24+'skol. lėšos'!F24+Lik!F24</f>
        <v>358.1</v>
      </c>
      <c r="G24" s="22">
        <f>SB!G24+'dot.'!G24+'skol. lėšos'!G24+Lik!G24</f>
        <v>6</v>
      </c>
    </row>
    <row r="25" spans="1:7" ht="12.75">
      <c r="A25" s="17" t="s">
        <v>269</v>
      </c>
      <c r="B25" s="123" t="s">
        <v>255</v>
      </c>
      <c r="C25" s="76"/>
      <c r="D25" s="23">
        <f>SB!D25+'dot.'!D25+'skol. lėšos'!D25+Lik!D25</f>
        <v>539.9000000000001</v>
      </c>
      <c r="E25" s="23">
        <f>SB!E25+'dot.'!E25+'skol. lėšos'!E25+Lik!E25</f>
        <v>534.8</v>
      </c>
      <c r="F25" s="23">
        <f>SB!F25+'dot.'!F25+'skol. lėšos'!F25+Lik!F25</f>
        <v>316.9</v>
      </c>
      <c r="G25" s="23">
        <f>SB!G25+'dot.'!G25+'skol. lėšos'!G25+Lik!G25</f>
        <v>5.1</v>
      </c>
    </row>
    <row r="26" spans="1:7" ht="12.75">
      <c r="A26" s="17" t="s">
        <v>474</v>
      </c>
      <c r="B26" s="90" t="s">
        <v>254</v>
      </c>
      <c r="C26" s="77"/>
      <c r="D26" s="23">
        <f>SB!D26+'dot.'!D26+'skol. lėšos'!D26+Lik!D26</f>
        <v>62.800000000000004</v>
      </c>
      <c r="E26" s="23">
        <f>SB!E26+'dot.'!E26+'skol. lėšos'!E26+Lik!E26</f>
        <v>62.800000000000004</v>
      </c>
      <c r="F26" s="23">
        <f>SB!F26+'dot.'!F26+'skol. lėšos'!F26+Lik!F26</f>
        <v>37.6</v>
      </c>
      <c r="G26" s="23">
        <f>SB!G26+'dot.'!G26+'skol. lėšos'!G26+Lik!G26</f>
        <v>0</v>
      </c>
    </row>
    <row r="27" spans="1:7" ht="12.75">
      <c r="A27" s="17" t="s">
        <v>475</v>
      </c>
      <c r="B27" s="90" t="s">
        <v>71</v>
      </c>
      <c r="C27" s="78"/>
      <c r="D27" s="23">
        <f>SB!D27+'dot.'!D27+'skol. lėšos'!D27+Lik!D27</f>
        <v>2</v>
      </c>
      <c r="E27" s="23">
        <f>SB!E27+'dot.'!E27+'skol. lėšos'!E27+Lik!E27</f>
        <v>2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160</v>
      </c>
      <c r="B28" s="90" t="s">
        <v>169</v>
      </c>
      <c r="C28" s="78"/>
      <c r="D28" s="23">
        <f>SB!D28+'dot.'!D28+'skol. lėšos'!D28+Lik!D28</f>
        <v>70</v>
      </c>
      <c r="E28" s="23">
        <f>SB!E28+'dot.'!E28+'skol. lėšos'!E28+Lik!E28</f>
        <v>70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164</v>
      </c>
      <c r="B29" s="13" t="s">
        <v>2</v>
      </c>
      <c r="C29" s="77"/>
      <c r="D29" s="23">
        <f>SB!D29+'dot.'!D29+'skol. lėšos'!D29+Lik!D29</f>
        <v>10</v>
      </c>
      <c r="E29" s="23">
        <f>SB!E29+'dot.'!E29+'skol. lėšos'!E29+Lik!E29</f>
        <v>10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162</v>
      </c>
      <c r="B30" s="13" t="s">
        <v>76</v>
      </c>
      <c r="C30" s="7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265</v>
      </c>
      <c r="B31" s="90" t="s">
        <v>4</v>
      </c>
      <c r="C31" s="78"/>
      <c r="D31" s="23">
        <f>SB!D31+'dot.'!D31+'skol. lėšos'!D31+Lik!D31</f>
        <v>9</v>
      </c>
      <c r="E31" s="23">
        <f>SB!E31+'dot.'!E31+'skol. lėšos'!E31+Lik!E31</f>
        <v>9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79" t="s">
        <v>399</v>
      </c>
      <c r="B32" s="124" t="s">
        <v>92</v>
      </c>
      <c r="C32" s="78"/>
      <c r="D32" s="23">
        <f>SB!D32+'dot.'!D32+'skol. lėšos'!D32+Lik!D32</f>
        <v>0.9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0.9</v>
      </c>
    </row>
    <row r="33" spans="1:7" ht="25.5">
      <c r="A33" s="79" t="s">
        <v>475</v>
      </c>
      <c r="B33" s="275" t="s">
        <v>108</v>
      </c>
      <c r="C33" s="78"/>
      <c r="D33" s="23">
        <f>SB!D33+'dot.'!D33+'skol. lėšos'!D33+Lik!D33</f>
        <v>4.7</v>
      </c>
      <c r="E33" s="23">
        <f>SB!E33+'dot.'!E33+'skol. lėšos'!E33+Lik!E33</f>
        <v>4.7</v>
      </c>
      <c r="F33" s="23">
        <f>SB!F33+'dot.'!F33+'skol. lėšos'!F33+Lik!F33</f>
        <v>3.6</v>
      </c>
      <c r="G33" s="23">
        <f>SB!G33+'dot.'!G33+'skol. lėšos'!G33+Lik!G33</f>
        <v>0</v>
      </c>
    </row>
    <row r="34" spans="1:7" ht="25.5">
      <c r="A34" s="79" t="s">
        <v>407</v>
      </c>
      <c r="B34" s="125" t="s">
        <v>424</v>
      </c>
      <c r="C34" s="78"/>
      <c r="D34" s="23">
        <f>SB!D34+'dot.'!D34+'skol. lėšos'!D34+Lik!D34</f>
        <v>8.3</v>
      </c>
      <c r="E34" s="23">
        <f>SB!E34+'dot.'!E34+'skol. lėšos'!E34+Lik!E34</f>
        <v>8.3</v>
      </c>
      <c r="F34" s="23">
        <f>SB!F34+'dot.'!F34+'skol. lėšos'!F34+Lik!F34</f>
        <v>0</v>
      </c>
      <c r="G34" s="23">
        <f>SB!G34+'dot.'!G34+'skol. lėšos'!G34+Lik!G34</f>
        <v>0</v>
      </c>
    </row>
    <row r="35" spans="1:7" ht="30.75" customHeight="1">
      <c r="A35" s="11" t="s">
        <v>16</v>
      </c>
      <c r="B35" s="126" t="s">
        <v>220</v>
      </c>
      <c r="C35" s="80" t="s">
        <v>140</v>
      </c>
      <c r="D35" s="22">
        <f>SB!D35+'dot.'!D35+'skol. lėšos'!D35+Lik!D35</f>
        <v>41.599999999999994</v>
      </c>
      <c r="E35" s="22">
        <f>SB!E35+'dot.'!E35+'skol. lėšos'!E35+Lik!E35</f>
        <v>30.599999999999998</v>
      </c>
      <c r="F35" s="22">
        <f>SB!F35+'dot.'!F35+'skol. lėšos'!F35+Lik!F35</f>
        <v>3.2</v>
      </c>
      <c r="G35" s="22">
        <f>SB!G35+'dot.'!G35+'skol. lėšos'!G35+Lik!G35</f>
        <v>11</v>
      </c>
    </row>
    <row r="36" spans="1:7" ht="12.75">
      <c r="A36" s="12" t="s">
        <v>165</v>
      </c>
      <c r="B36" s="34" t="s">
        <v>3</v>
      </c>
      <c r="C36" s="80"/>
      <c r="D36" s="23">
        <f>SB!D36+'dot.'!D36+'skol. lėšos'!D36+Lik!D36</f>
        <v>4.2</v>
      </c>
      <c r="E36" s="23">
        <f>SB!E36+'dot.'!E36+'skol. lėšos'!E36+Lik!E36</f>
        <v>4.2</v>
      </c>
      <c r="F36" s="23">
        <f>SB!F36+'dot.'!F36+'skol. lėšos'!F36+Lik!F36</f>
        <v>3.2</v>
      </c>
      <c r="G36" s="23">
        <f>SB!G36+'dot.'!G36+'skol. lėšos'!G36+Lik!G36</f>
        <v>0</v>
      </c>
    </row>
    <row r="37" spans="1:7" ht="12.75">
      <c r="A37" s="12" t="s">
        <v>166</v>
      </c>
      <c r="B37" s="34" t="s">
        <v>150</v>
      </c>
      <c r="C37" s="81"/>
      <c r="D37" s="23">
        <f>SB!D37+'dot.'!D37+'skol. lėšos'!D37+Lik!D37</f>
        <v>0</v>
      </c>
      <c r="E37" s="23">
        <f>SB!E37+'dot.'!E37+'skol. lėšos'!E37+Lik!E37</f>
        <v>0</v>
      </c>
      <c r="F37" s="23">
        <f>SB!F37+'dot.'!F37+'skol. lėšos'!F37+Lik!F37</f>
        <v>0</v>
      </c>
      <c r="G37" s="23">
        <f>SB!G37+'dot.'!G37+'skol. lėšos'!G37+Lik!G37</f>
        <v>0</v>
      </c>
    </row>
    <row r="38" spans="1:7" ht="12.75">
      <c r="A38" s="12" t="s">
        <v>167</v>
      </c>
      <c r="B38" s="88" t="s">
        <v>78</v>
      </c>
      <c r="C38" s="81"/>
      <c r="D38" s="23">
        <f>SB!D38+'dot.'!D38+'skol. lėšos'!D38+Lik!D38</f>
        <v>26.4</v>
      </c>
      <c r="E38" s="23">
        <f>SB!E38+'dot.'!E38+'skol. lėšos'!E38+Lik!E38</f>
        <v>26.4</v>
      </c>
      <c r="F38" s="23">
        <f>SB!F38+'dot.'!F38+'skol. lėšos'!F38+Lik!F38</f>
        <v>0</v>
      </c>
      <c r="G38" s="23">
        <f>SB!G38+'dot.'!G38+'skol. lėšos'!G38+Lik!G38</f>
        <v>0</v>
      </c>
    </row>
    <row r="39" spans="1:7" ht="12.75">
      <c r="A39" s="12" t="s">
        <v>155</v>
      </c>
      <c r="B39" s="88" t="s">
        <v>395</v>
      </c>
      <c r="C39" s="82"/>
      <c r="D39" s="23">
        <f>SB!D39+'dot.'!D39+'skol. lėšos'!D39+Lik!D39</f>
        <v>11</v>
      </c>
      <c r="E39" s="23">
        <f>SB!E39+'dot.'!E39+'skol. lėšos'!E39+Lik!E39</f>
        <v>0</v>
      </c>
      <c r="F39" s="23">
        <f>SB!F39+'dot.'!F39+'skol. lėšos'!F39+Lik!F39</f>
        <v>0</v>
      </c>
      <c r="G39" s="23">
        <f>SB!G39+'dot.'!G39+'skol. lėšos'!G39+Lik!G39</f>
        <v>11</v>
      </c>
    </row>
    <row r="40" spans="1:7" ht="12.75">
      <c r="A40" s="11" t="s">
        <v>17</v>
      </c>
      <c r="B40" s="6" t="s">
        <v>111</v>
      </c>
      <c r="C40" s="81" t="s">
        <v>142</v>
      </c>
      <c r="D40" s="22">
        <f>SB!D40+'dot.'!D40+'skol. lėšos'!D40+Lik!D40</f>
        <v>328.1</v>
      </c>
      <c r="E40" s="22">
        <f>SB!E40+'dot.'!E40+'skol. lėšos'!E40+Lik!E40</f>
        <v>179.99999999999997</v>
      </c>
      <c r="F40" s="22">
        <f>SB!F40+'dot.'!F40+'skol. lėšos'!F40+Lik!F40</f>
        <v>0</v>
      </c>
      <c r="G40" s="22">
        <f>SB!G40+'dot.'!G40+'skol. lėšos'!G40+Lik!G40</f>
        <v>284.2</v>
      </c>
    </row>
    <row r="41" spans="1:7" ht="12.75">
      <c r="A41" s="12" t="s">
        <v>155</v>
      </c>
      <c r="B41" s="88" t="s">
        <v>72</v>
      </c>
      <c r="C41" s="80"/>
      <c r="D41" s="83">
        <f>SB!D41+'dot.'!D41+'skol. lėšos'!D41+Lik!D41</f>
        <v>3.8</v>
      </c>
      <c r="E41" s="23">
        <f>SB!E41+'dot.'!E41+'skol. lėšos'!E41+Lik!E41</f>
        <v>3.8</v>
      </c>
      <c r="F41" s="23">
        <f>SB!F41+'dot.'!F41+'skol. lėšos'!F41+Lik!F41</f>
        <v>0</v>
      </c>
      <c r="G41" s="23">
        <f>SB!G41+'dot.'!G41+'skol. lėšos'!G41+Lik!G41</f>
        <v>0</v>
      </c>
    </row>
    <row r="42" spans="1:7" ht="12.75">
      <c r="A42" s="12" t="s">
        <v>155</v>
      </c>
      <c r="B42" s="88" t="s">
        <v>464</v>
      </c>
      <c r="C42" s="81"/>
      <c r="D42" s="83">
        <f>SB!D42+'dot.'!D42+'skol. lėšos'!D42+Lik!D42</f>
        <v>30</v>
      </c>
      <c r="E42" s="23">
        <f>SB!E42+'dot.'!E42+'skol. lėšos'!E42+Lik!E42</f>
        <v>30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155</v>
      </c>
      <c r="B43" s="88" t="s">
        <v>466</v>
      </c>
      <c r="C43" s="81"/>
      <c r="D43" s="83">
        <f>SB!D43+'dot.'!D43+'skol. lėšos'!D43+Lik!D43</f>
        <v>294.3</v>
      </c>
      <c r="E43" s="23">
        <f>SB!E43+'dot.'!E43+'skol. lėšos'!E43+Lik!E43</f>
        <v>10.1</v>
      </c>
      <c r="F43" s="23">
        <f>SB!F43+'dot.'!F43+'skol. lėšos'!F43+Lik!F43</f>
        <v>0</v>
      </c>
      <c r="G43" s="23">
        <f>SB!G43+'dot.'!G43+'skol. lėšos'!G43+Lik!G43</f>
        <v>284.2</v>
      </c>
    </row>
    <row r="44" spans="1:7" ht="12.75">
      <c r="A44" s="12" t="s">
        <v>155</v>
      </c>
      <c r="B44" s="88" t="s">
        <v>467</v>
      </c>
      <c r="C44" s="81"/>
      <c r="D44" s="83">
        <f>SB!D44+'dot.'!D44+'skol. lėšos'!D44+Lik!D44</f>
        <v>286.3</v>
      </c>
      <c r="E44" s="23">
        <f>SB!E44+'dot.'!E44+'skol. lėšos'!E44+Lik!E44</f>
        <v>2.1</v>
      </c>
      <c r="F44" s="23">
        <f>SB!F44+'dot.'!F44+'skol. lėšos'!F44+Lik!F44</f>
        <v>0</v>
      </c>
      <c r="G44" s="23">
        <f>SB!G44+'dot.'!G44+'skol. lėšos'!G44+Lik!G44</f>
        <v>284.2</v>
      </c>
    </row>
    <row r="45" spans="1:7" ht="12.75">
      <c r="A45" s="12" t="s">
        <v>457</v>
      </c>
      <c r="B45" s="88" t="s">
        <v>458</v>
      </c>
      <c r="C45" s="82"/>
      <c r="D45" s="83">
        <f>SB!D45+'dot.'!D45+'skol. lėšos'!D45+Lik!D45</f>
        <v>136.1</v>
      </c>
      <c r="E45" s="23">
        <f>SB!E45+'dot.'!E45+'skol. lėšos'!E45+Lik!E45</f>
        <v>136.1</v>
      </c>
      <c r="F45" s="23">
        <f>SB!F45+'dot.'!F45+'skol. lėšos'!F45+Lik!F45</f>
        <v>0</v>
      </c>
      <c r="G45" s="23">
        <f>SB!G45+'dot.'!G45+'skol. lėšos'!G45+Lik!G45</f>
        <v>0</v>
      </c>
    </row>
    <row r="46" spans="1:7" ht="25.5">
      <c r="A46" s="11" t="s">
        <v>73</v>
      </c>
      <c r="B46" s="104" t="s">
        <v>187</v>
      </c>
      <c r="C46" s="81" t="s">
        <v>143</v>
      </c>
      <c r="D46" s="22">
        <f>SB!D46+'dot.'!D46+'skol. lėšos'!D46+Lik!D46</f>
        <v>2</v>
      </c>
      <c r="E46" s="22">
        <f>SB!E46+'dot.'!E46+'skol. lėšos'!E46+Lik!E46</f>
        <v>2</v>
      </c>
      <c r="F46" s="22">
        <f>SB!F46+'dot.'!F46+'skol. lėšos'!F46+Lik!F46</f>
        <v>0</v>
      </c>
      <c r="G46" s="22">
        <f>SB!G46+'dot.'!G46+'skol. lėšos'!G46+Lik!G46</f>
        <v>0</v>
      </c>
    </row>
    <row r="47" spans="1:7" ht="12.75">
      <c r="A47" s="12" t="s">
        <v>155</v>
      </c>
      <c r="B47" s="88" t="s">
        <v>72</v>
      </c>
      <c r="C47" s="80"/>
      <c r="D47" s="23">
        <f>SB!D47+'dot.'!D47+'skol. lėšos'!D47+Lik!D47</f>
        <v>2</v>
      </c>
      <c r="E47" s="23">
        <f>SB!E47+'dot.'!E47+'skol. lėšos'!E47+Lik!E47</f>
        <v>2</v>
      </c>
      <c r="F47" s="23">
        <f>SB!F47+'dot.'!F47+'skol. lėšos'!F47+Lik!F47</f>
        <v>0</v>
      </c>
      <c r="G47" s="23">
        <f>SB!G47+'dot.'!G47+'skol. lėšos'!G47+Lik!G47</f>
        <v>0</v>
      </c>
    </row>
    <row r="48" spans="1:7" ht="12.75">
      <c r="A48" s="11" t="s">
        <v>135</v>
      </c>
      <c r="B48" s="127" t="s">
        <v>133</v>
      </c>
      <c r="C48" s="82" t="s">
        <v>138</v>
      </c>
      <c r="D48" s="22">
        <f>SB!D48+'dot.'!D48+'skol. lėšos'!D48+Lik!D48</f>
        <v>55.00000000000001</v>
      </c>
      <c r="E48" s="22">
        <f>SB!E48+'dot.'!E48+'skol. lėšos'!E48+Lik!E48</f>
        <v>55.00000000000001</v>
      </c>
      <c r="F48" s="22">
        <f>SB!F48+'dot.'!F48+'skol. lėšos'!F48+Lik!F48</f>
        <v>4.3</v>
      </c>
      <c r="G48" s="22">
        <f>SB!G48+'dot.'!G48+'skol. lėšos'!G48+Lik!G48</f>
        <v>0</v>
      </c>
    </row>
    <row r="49" spans="1:7" ht="12.75">
      <c r="A49" s="12" t="s">
        <v>401</v>
      </c>
      <c r="B49" s="2" t="s">
        <v>134</v>
      </c>
      <c r="C49" s="80"/>
      <c r="D49" s="23">
        <f>SB!D49+'dot.'!D49+'skol. lėšos'!D49+Lik!D49</f>
        <v>55.00000000000001</v>
      </c>
      <c r="E49" s="23">
        <f>SB!E49+'dot.'!E49+'skol. lėšos'!E49+Lik!E49</f>
        <v>55.00000000000001</v>
      </c>
      <c r="F49" s="23">
        <f>SB!F49+'dot.'!F49+'skol. lėšos'!F49+Lik!F49</f>
        <v>4.3</v>
      </c>
      <c r="G49" s="23">
        <f>SB!G49+'dot.'!G49+'skol. lėšos'!G49+Lik!G49</f>
        <v>0</v>
      </c>
    </row>
    <row r="50" spans="1:7" ht="25.5">
      <c r="A50" s="11" t="s">
        <v>146</v>
      </c>
      <c r="B50" s="104" t="s">
        <v>151</v>
      </c>
      <c r="C50" s="80" t="s">
        <v>35</v>
      </c>
      <c r="D50" s="22">
        <f>SB!D50+'dot.'!D50+'skol. lėšos'!D50+Lik!D50</f>
        <v>173</v>
      </c>
      <c r="E50" s="22">
        <f>SB!E50+'dot.'!E50+'skol. lėšos'!E50+Lik!E50</f>
        <v>173</v>
      </c>
      <c r="F50" s="22">
        <f>SB!F50+'dot.'!F50+'skol. lėšos'!F50+Lik!F50</f>
        <v>0</v>
      </c>
      <c r="G50" s="22">
        <f>SB!G50+'dot.'!G50+'skol. lėšos'!G50+Lik!G50</f>
        <v>0</v>
      </c>
    </row>
    <row r="51" spans="1:7" ht="12.75">
      <c r="A51" s="12" t="s">
        <v>402</v>
      </c>
      <c r="B51" s="2" t="s">
        <v>113</v>
      </c>
      <c r="C51" s="80"/>
      <c r="D51" s="23">
        <f>SB!D51+'dot.'!D51+'skol. lėšos'!D51+Lik!D51</f>
        <v>170</v>
      </c>
      <c r="E51" s="23">
        <f>SB!E51+'dot.'!E51+'skol. lėšos'!E51+Lik!E51</f>
        <v>170</v>
      </c>
      <c r="F51" s="23">
        <f>SB!F51+'dot.'!F51+'skol. lėšos'!F51+Lik!F51</f>
        <v>0</v>
      </c>
      <c r="G51" s="23">
        <f>SB!G51+'dot.'!G51+'skol. lėšos'!G51+Lik!G51</f>
        <v>0</v>
      </c>
    </row>
    <row r="52" spans="1:7" ht="14.25" customHeight="1">
      <c r="A52" s="12" t="s">
        <v>402</v>
      </c>
      <c r="B52" s="128" t="s">
        <v>534</v>
      </c>
      <c r="C52" s="82"/>
      <c r="D52" s="23">
        <f>SB!D52+'dot.'!D52+'skol. lėšos'!D52+Lik!D52</f>
        <v>3</v>
      </c>
      <c r="E52" s="23">
        <f>SB!E52+'dot.'!E52+'skol. lėšos'!E52+Lik!E52</f>
        <v>3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2.75">
      <c r="A53" s="11" t="s">
        <v>153</v>
      </c>
      <c r="B53" s="7" t="s">
        <v>152</v>
      </c>
      <c r="C53" s="82" t="s">
        <v>37</v>
      </c>
      <c r="D53" s="22">
        <f>SB!D53+'dot.'!D53+'skol. lėšos'!D53+Lik!D53</f>
        <v>0.7</v>
      </c>
      <c r="E53" s="22">
        <f>SB!E53+'dot.'!E53+'skol. lėšos'!E54+Lik!E53</f>
        <v>0.7</v>
      </c>
      <c r="F53" s="22">
        <f>SB!F53+'dot.'!F53+'skol. lėšos'!F54+Lik!F53</f>
        <v>0</v>
      </c>
      <c r="G53" s="22">
        <f>SB!G53+'dot.'!G53+'skol. lėšos'!G54+Lik!G53</f>
        <v>0</v>
      </c>
    </row>
    <row r="54" spans="1:7" ht="12.75">
      <c r="A54" s="12" t="s">
        <v>403</v>
      </c>
      <c r="B54" s="129" t="s">
        <v>74</v>
      </c>
      <c r="C54" s="19"/>
      <c r="D54" s="23">
        <f>SB!D54+'dot.'!D54+'skol. lėšos'!D54+Lik!D54</f>
        <v>0.7</v>
      </c>
      <c r="E54" s="23">
        <f>SB!E54+'dot.'!E54+'skol. lėšos'!E55+Lik!E54</f>
        <v>0.7</v>
      </c>
      <c r="F54" s="23">
        <f>SB!F54+'dot.'!F54+'skol. lėšos'!F55+Lik!F54</f>
        <v>0</v>
      </c>
      <c r="G54" s="23">
        <f>SB!G54+'dot.'!G54+'skol. lėšos'!G55+Lik!G54</f>
        <v>0</v>
      </c>
    </row>
    <row r="55" spans="1:7" ht="12.75">
      <c r="A55" s="12" t="s">
        <v>163</v>
      </c>
      <c r="B55" s="129" t="s">
        <v>75</v>
      </c>
      <c r="C55" s="19"/>
      <c r="D55" s="23">
        <f>SB!D55+'dot.'!D55+'skol. lėšos'!D55+Lik!D55</f>
        <v>0</v>
      </c>
      <c r="E55" s="23">
        <f>SB!E55+'dot.'!E55+'skol. lėšos'!E56+Lik!E55</f>
        <v>0</v>
      </c>
      <c r="F55" s="23">
        <f>SB!F55+'dot.'!F55+'skol. lėšos'!F56+Lik!F55</f>
        <v>0</v>
      </c>
      <c r="G55" s="23">
        <f>SB!G55+'dot.'!G55+'skol. lėšos'!G56+Lik!G55</f>
        <v>0</v>
      </c>
    </row>
    <row r="56" spans="1:7" ht="12.75">
      <c r="A56" s="11" t="s">
        <v>18</v>
      </c>
      <c r="B56" s="130" t="s">
        <v>230</v>
      </c>
      <c r="C56" s="7"/>
      <c r="D56" s="22">
        <f>SB!D56+'dot.'!D56+'skol. lėšos'!D56+Lik!D56</f>
        <v>24.3</v>
      </c>
      <c r="E56" s="22">
        <f>SB!E56+'dot.'!E56+'skol. lėšos'!E57+Lik!E56</f>
        <v>24.3</v>
      </c>
      <c r="F56" s="22">
        <f>SB!F56+'dot.'!F56+'skol. lėšos'!F57+Lik!F56</f>
        <v>17.400000000000002</v>
      </c>
      <c r="G56" s="22">
        <f>SB!G56+'dot.'!G56+'skol. lėšos'!G57+Lik!G56</f>
        <v>0</v>
      </c>
    </row>
    <row r="57" spans="1:7" ht="38.25">
      <c r="A57" s="11" t="s">
        <v>19</v>
      </c>
      <c r="B57" s="131" t="s">
        <v>107</v>
      </c>
      <c r="C57" s="80" t="s">
        <v>141</v>
      </c>
      <c r="D57" s="22">
        <f>SB!D57+'dot.'!D57+'skol. lėšos'!D57+Lik!D57</f>
        <v>24.3</v>
      </c>
      <c r="E57" s="22">
        <f>SB!E57+'dot.'!E57+'skol. lėšos'!E58+Lik!E57</f>
        <v>24.3</v>
      </c>
      <c r="F57" s="22">
        <f>SB!F57+'dot.'!F57+'skol. lėšos'!F58+Lik!F57</f>
        <v>17.400000000000002</v>
      </c>
      <c r="G57" s="22">
        <f>SB!G57+'dot.'!G57+'skol. lėšos'!G58+Lik!G57</f>
        <v>0</v>
      </c>
    </row>
    <row r="58" spans="1:12" ht="25.5">
      <c r="A58" s="11" t="s">
        <v>20</v>
      </c>
      <c r="B58" s="104" t="s">
        <v>82</v>
      </c>
      <c r="C58" s="14"/>
      <c r="D58" s="22">
        <f>SB!D58+'dot.'!D58+'skol. lėšos'!D58+Lik!D58</f>
        <v>425.09999999999997</v>
      </c>
      <c r="E58" s="22">
        <f>SB!E58+'dot.'!E58+'skol. lėšos'!E59+Lik!E58</f>
        <v>425.09999999999997</v>
      </c>
      <c r="F58" s="22">
        <f>SB!F58+'dot.'!F58+'skol. lėšos'!F59+Lik!F58</f>
        <v>28.7</v>
      </c>
      <c r="G58" s="22">
        <f>SB!G58+'dot.'!G58+'skol. lėšos'!G59+Lik!G58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22">
        <f>SB!D59+'dot.'!D59+'skol. lėšos'!D59+Lik!D59</f>
        <v>425.09999999999997</v>
      </c>
      <c r="E59" s="22">
        <f>SB!E59+'dot.'!E59+'skol. lėšos'!E60+Lik!E59</f>
        <v>425.09999999999997</v>
      </c>
      <c r="F59" s="22">
        <f>SB!F59+'dot.'!F59+'skol. lėšos'!F60+Lik!F59</f>
        <v>28.7</v>
      </c>
      <c r="G59" s="22">
        <f>SB!G59+'dot.'!G59+'skol. lėšos'!G60+Lik!G59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132" t="s">
        <v>83</v>
      </c>
      <c r="C60" s="14"/>
      <c r="D60" s="23">
        <f>SB!D60+'dot.'!D60+'skol. lėšos'!D60+Lik!D60</f>
        <v>1</v>
      </c>
      <c r="E60" s="23">
        <f>SB!E60+'dot.'!E60+'skol. lėšos'!E61+Lik!E60</f>
        <v>1</v>
      </c>
      <c r="F60" s="23">
        <f>SB!F60+'dot.'!F60+'skol. lėšos'!F61+Lik!F60</f>
        <v>0</v>
      </c>
      <c r="G60" s="23">
        <f>SB!G60+'dot.'!G60+'skol. lėšos'!G61+Lik!G60</f>
        <v>0</v>
      </c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23">
        <f>SB!D61+'dot.'!D61+'skol. lėšos'!D61+Lik!D61</f>
        <v>1.2</v>
      </c>
      <c r="E61" s="23">
        <f>SB!E61+'dot.'!E61+'skol. lėšos'!E62+Lik!E61</f>
        <v>1.2</v>
      </c>
      <c r="F61" s="23">
        <f>SB!F61+'dot.'!F61+'skol. lėšos'!F62+Lik!F61</f>
        <v>0</v>
      </c>
      <c r="G61" s="23">
        <f>SB!G61+'dot.'!G61+'skol. lėšos'!G62+Lik!G61</f>
        <v>0</v>
      </c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23">
        <f>SB!D62+'dot.'!D62+'skol. lėšos'!D62+Lik!D62</f>
        <v>1.5</v>
      </c>
      <c r="E62" s="23">
        <f>SB!E62+'dot.'!E62+'skol. lėšos'!E63+Lik!E62</f>
        <v>1.5</v>
      </c>
      <c r="F62" s="23">
        <f>SB!F62+'dot.'!F62+'skol. lėšos'!F63+Lik!F62</f>
        <v>0</v>
      </c>
      <c r="G62" s="23">
        <f>SB!G62+'dot.'!G62+'skol. lėšos'!G63+Lik!G62</f>
        <v>0</v>
      </c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23">
        <f>SB!D63+'dot.'!D63+'skol. lėšos'!D63+Lik!D63</f>
        <v>75</v>
      </c>
      <c r="E63" s="23">
        <f>SB!E63+'dot.'!E63+'skol. lėšos'!E64+Lik!E63</f>
        <v>75</v>
      </c>
      <c r="F63" s="23">
        <f>SB!F63+'dot.'!F63+'skol. lėšos'!F64+Lik!F63</f>
        <v>0</v>
      </c>
      <c r="G63" s="23">
        <f>SB!G63+'dot.'!G63+'skol. lėšos'!G64+Lik!G63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533</v>
      </c>
      <c r="C64" s="91"/>
      <c r="D64" s="23">
        <f>SB!D64+'dot.'!D64+'skol. lėšos'!D64+Lik!D64</f>
        <v>6</v>
      </c>
      <c r="E64" s="23">
        <f>SB!E64+'dot.'!E64+'skol. lėšos'!E65+Lik!E64</f>
        <v>6</v>
      </c>
      <c r="F64" s="23">
        <f>SB!F64+'dot.'!F64+'skol. lėšos'!F65+Lik!F64</f>
        <v>0</v>
      </c>
      <c r="G64" s="23">
        <f>SB!G64+'dot.'!G64+'skol. lėšos'!G65+Lik!G64</f>
        <v>0</v>
      </c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90"/>
      <c r="D65" s="23">
        <f>SB!D65+'dot.'!D65+'skol. lėšos'!D65+Lik!D65</f>
        <v>21</v>
      </c>
      <c r="E65" s="23">
        <f>SB!E65+'dot.'!E65+'skol. lėšos'!E66+Lik!E65</f>
        <v>21</v>
      </c>
      <c r="F65" s="23">
        <f>SB!F65+'dot.'!F65+'skol. lėšos'!F66+Lik!F65</f>
        <v>0</v>
      </c>
      <c r="G65" s="23">
        <f>SB!G65+'dot.'!G65+'skol. lėšos'!G66+Lik!G65</f>
        <v>0</v>
      </c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90"/>
      <c r="D66" s="23">
        <f>SB!D66+'dot.'!D66+'skol. lėšos'!D66+Lik!D66</f>
        <v>25</v>
      </c>
      <c r="E66" s="23">
        <f>SB!E66+'dot.'!E66+'skol. lėšos'!E67+Lik!E66</f>
        <v>25</v>
      </c>
      <c r="F66" s="23">
        <f>SB!F66+'dot.'!F66+'skol. lėšos'!F67+Lik!F66</f>
        <v>0</v>
      </c>
      <c r="G66" s="23">
        <f>SB!G66+'dot.'!G66+'skol. lėšos'!G67+Lik!G66</f>
        <v>0</v>
      </c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23">
        <f>SB!D67+'dot.'!D67+'skol. lėšos'!D67+Lik!D67</f>
        <v>8</v>
      </c>
      <c r="E67" s="23">
        <f>SB!E67+'dot.'!E67+'skol. lėšos'!E68+Lik!E67</f>
        <v>8</v>
      </c>
      <c r="F67" s="23">
        <f>SB!F67+'dot.'!F67+'skol. lėšos'!F68+Lik!F67</f>
        <v>0</v>
      </c>
      <c r="G67" s="23">
        <f>SB!G67+'dot.'!G67+'skol. lėšos'!G68+Lik!G67</f>
        <v>0</v>
      </c>
    </row>
    <row r="68" spans="1:7" ht="12.75">
      <c r="A68" s="12" t="s">
        <v>228</v>
      </c>
      <c r="B68" s="136" t="s">
        <v>87</v>
      </c>
      <c r="C68" s="90"/>
      <c r="D68" s="23">
        <f>SB!D68+'dot.'!D68+'skol. lėšos'!D68+Lik!D68</f>
        <v>15</v>
      </c>
      <c r="E68" s="23">
        <f>SB!E68+'dot.'!E68+'skol. lėšos'!E69+Lik!E68</f>
        <v>15</v>
      </c>
      <c r="F68" s="23">
        <f>SB!F68+'dot.'!F68+'skol. lėšos'!F69+Lik!F68</f>
        <v>0</v>
      </c>
      <c r="G68" s="23">
        <f>SB!G68+'dot.'!G68+'skol. lėšos'!G69+Lik!G68</f>
        <v>0</v>
      </c>
    </row>
    <row r="69" spans="1:7" ht="25.5">
      <c r="A69" s="12" t="s">
        <v>228</v>
      </c>
      <c r="B69" s="304" t="s">
        <v>560</v>
      </c>
      <c r="C69" s="90"/>
      <c r="D69" s="23">
        <f>SB!D69+'dot.'!D69+'skol. lėšos'!D69+Lik!D69</f>
        <v>22.1</v>
      </c>
      <c r="E69" s="23">
        <f>SB!E69+'dot.'!E69+'skol. lėšos'!E70+Lik!E69</f>
        <v>22.1</v>
      </c>
      <c r="F69" s="23">
        <f>SB!F69+'dot.'!F69+'skol. lėšos'!F70+Lik!F69</f>
        <v>13.7</v>
      </c>
      <c r="G69" s="23">
        <f>SB!G69+'dot.'!G69+'skol. lėšos'!G70+Lik!G69</f>
        <v>0</v>
      </c>
    </row>
    <row r="70" spans="1:7" ht="12.75">
      <c r="A70" s="17" t="s">
        <v>224</v>
      </c>
      <c r="B70" s="114" t="s">
        <v>441</v>
      </c>
      <c r="C70" s="90"/>
      <c r="D70" s="23">
        <f>SB!D70+'dot.'!D70+'skol. lėšos'!D70+Lik!D70</f>
        <v>6.6</v>
      </c>
      <c r="E70" s="23">
        <f>SB!E70+'dot.'!E70+'skol. lėšos'!E71+Lik!E70</f>
        <v>6.6</v>
      </c>
      <c r="F70" s="23">
        <f>SB!F70+'dot.'!F70+'skol. lėšos'!F71+Lik!F70</f>
        <v>5</v>
      </c>
      <c r="G70" s="23">
        <f>SB!G70+'dot.'!G70+'skol. lėšos'!G71+Lik!G70</f>
        <v>0</v>
      </c>
    </row>
    <row r="71" spans="1:7" ht="12.75">
      <c r="A71" s="17" t="s">
        <v>224</v>
      </c>
      <c r="B71" s="114" t="s">
        <v>439</v>
      </c>
      <c r="C71" s="90"/>
      <c r="D71" s="23">
        <f>SB!D71+'dot.'!D71+'skol. lėšos'!D71+Lik!D71</f>
        <v>1.1</v>
      </c>
      <c r="E71" s="23">
        <f>SB!E71+'dot.'!E71+'skol. lėšos'!E72+Lik!E71</f>
        <v>1.1</v>
      </c>
      <c r="F71" s="23">
        <f>SB!F71+'dot.'!F71+'skol. lėšos'!F72+Lik!F71</f>
        <v>0</v>
      </c>
      <c r="G71" s="23">
        <f>SB!G71+'dot.'!G71+'skol. lėšos'!G72+Lik!G71</f>
        <v>0</v>
      </c>
    </row>
    <row r="72" spans="1:7" ht="12.75">
      <c r="A72" s="17" t="s">
        <v>224</v>
      </c>
      <c r="B72" s="114" t="s">
        <v>262</v>
      </c>
      <c r="C72" s="90"/>
      <c r="D72" s="23">
        <f>SB!D72+'dot.'!D72+'skol. lėšos'!D72+Lik!D72</f>
        <v>15</v>
      </c>
      <c r="E72" s="23">
        <f>SB!E72+'dot.'!E72+'skol. lėšos'!E73+Lik!E72</f>
        <v>15</v>
      </c>
      <c r="F72" s="23">
        <f>SB!F72+'dot.'!F72+'skol. lėšos'!F73+Lik!F72</f>
        <v>0</v>
      </c>
      <c r="G72" s="23">
        <f>SB!G72+'dot.'!G72+'skol. lėšos'!G73+Lik!G72</f>
        <v>0</v>
      </c>
    </row>
    <row r="73" spans="1:7" ht="12.75">
      <c r="A73" s="17" t="s">
        <v>224</v>
      </c>
      <c r="B73" s="114" t="s">
        <v>263</v>
      </c>
      <c r="C73" s="90"/>
      <c r="D73" s="23">
        <f>SB!D73+'dot.'!D73+'skol. lėšos'!D73+Lik!D73</f>
        <v>18</v>
      </c>
      <c r="E73" s="23">
        <f>SB!E73+'dot.'!E73+'skol. lėšos'!E74+Lik!E73</f>
        <v>18</v>
      </c>
      <c r="F73" s="23">
        <f>SB!F73+'dot.'!F73+'skol. lėšos'!F74+Lik!F73</f>
        <v>0</v>
      </c>
      <c r="G73" s="23">
        <f>SB!G73+'dot.'!G73+'skol. lėšos'!G74+Lik!G73</f>
        <v>0</v>
      </c>
    </row>
    <row r="74" spans="1:7" ht="12.75">
      <c r="A74" s="17" t="s">
        <v>224</v>
      </c>
      <c r="B74" s="114" t="s">
        <v>264</v>
      </c>
      <c r="C74" s="90"/>
      <c r="D74" s="23">
        <f>SB!D74+'dot.'!D74+'skol. lėšos'!D74+Lik!D74</f>
        <v>4.3</v>
      </c>
      <c r="E74" s="23">
        <f>SB!E74+'dot.'!E74+'skol. lėšos'!E75+Lik!E74</f>
        <v>4.3</v>
      </c>
      <c r="F74" s="23">
        <f>SB!F74+'dot.'!F74+'skol. lėšos'!F75+Lik!F74</f>
        <v>0</v>
      </c>
      <c r="G74" s="23">
        <f>SB!G74+'dot.'!G74+'skol. lėšos'!G75+Lik!G74</f>
        <v>0</v>
      </c>
    </row>
    <row r="75" spans="1:7" ht="12.75">
      <c r="A75" s="17" t="s">
        <v>224</v>
      </c>
      <c r="B75" s="114" t="s">
        <v>440</v>
      </c>
      <c r="C75" s="90"/>
      <c r="D75" s="23">
        <f>SB!D75+'dot.'!D75+'skol. lėšos'!D75+Lik!D75</f>
        <v>40</v>
      </c>
      <c r="E75" s="23">
        <f>SB!E75+'dot.'!E75+'skol. lėšos'!E76+Lik!E75</f>
        <v>40</v>
      </c>
      <c r="F75" s="23">
        <f>SB!F75+'dot.'!F75+'skol. lėšos'!F76+Lik!F75</f>
        <v>0</v>
      </c>
      <c r="G75" s="23">
        <f>SB!G75+'dot.'!G75+'skol. lėšos'!G76+Lik!G75</f>
        <v>0</v>
      </c>
    </row>
    <row r="76" spans="1:7" ht="12.75">
      <c r="A76" s="17" t="s">
        <v>225</v>
      </c>
      <c r="B76" s="114" t="s">
        <v>84</v>
      </c>
      <c r="C76" s="90"/>
      <c r="D76" s="23">
        <f>SB!D76+'dot.'!D76+'skol. lėšos'!D76+Lik!D76</f>
        <v>6</v>
      </c>
      <c r="E76" s="23">
        <f>SB!E76+'dot.'!E76+'skol. lėšos'!E77+Lik!E76</f>
        <v>6</v>
      </c>
      <c r="F76" s="23">
        <f>SB!F76+'dot.'!F76+'skol. lėšos'!F77+Lik!F76</f>
        <v>0</v>
      </c>
      <c r="G76" s="23">
        <f>SB!G76+'dot.'!G76+'skol. lėšos'!G77+Lik!G76</f>
        <v>0</v>
      </c>
    </row>
    <row r="77" spans="1:7" ht="12.75">
      <c r="A77" s="17" t="s">
        <v>225</v>
      </c>
      <c r="B77" s="114" t="s">
        <v>89</v>
      </c>
      <c r="C77" s="90"/>
      <c r="D77" s="23">
        <f>SB!D77+'dot.'!D77+'skol. lėšos'!D77+Lik!D77</f>
        <v>2.6999999999999997</v>
      </c>
      <c r="E77" s="23">
        <f>SB!E77+'dot.'!E77+'skol. lėšos'!E78+Lik!E77</f>
        <v>2.6999999999999997</v>
      </c>
      <c r="F77" s="23">
        <f>SB!F77+'dot.'!F77+'skol. lėšos'!F78+Lik!F77</f>
        <v>0</v>
      </c>
      <c r="G77" s="23">
        <f>SB!G77+'dot.'!G77+'skol. lėšos'!G78+Lik!G77</f>
        <v>0</v>
      </c>
    </row>
    <row r="78" spans="1:7" ht="12.75">
      <c r="A78" s="17" t="s">
        <v>225</v>
      </c>
      <c r="B78" s="114" t="s">
        <v>258</v>
      </c>
      <c r="C78" s="90"/>
      <c r="D78" s="23">
        <f>SB!D78+'dot.'!D78+'skol. lėšos'!D78+Lik!D78</f>
        <v>206.89999999999998</v>
      </c>
      <c r="E78" s="23">
        <f>SB!E78+'dot.'!E78+'skol. lėšos'!E79+Lik!E78</f>
        <v>206.89999999999998</v>
      </c>
      <c r="F78" s="23">
        <f>SB!F78+'dot.'!F78+'skol. lėšos'!F79+Lik!F78</f>
        <v>0</v>
      </c>
      <c r="G78" s="23">
        <f>SB!G78+'dot.'!G78+'skol. lėšos'!G79+Lik!G78</f>
        <v>0</v>
      </c>
    </row>
    <row r="79" spans="1:7" ht="12.75">
      <c r="A79" s="17" t="s">
        <v>225</v>
      </c>
      <c r="B79" s="114" t="s">
        <v>266</v>
      </c>
      <c r="C79" s="90"/>
      <c r="D79" s="23">
        <f>SB!D79+'dot.'!D79+'skol. lėšos'!D79+Lik!D79</f>
        <v>13.7</v>
      </c>
      <c r="E79" s="23">
        <f>SB!E79+'dot.'!E79+'skol. lėšos'!E80+Lik!E79</f>
        <v>13.7</v>
      </c>
      <c r="F79" s="23">
        <f>SB!F79+'dot.'!F79+'skol. lėšos'!F80+Lik!F79</f>
        <v>10</v>
      </c>
      <c r="G79" s="23">
        <f>SB!G79+'dot.'!G79+'skol. lėšos'!G80+Lik!G79</f>
        <v>0</v>
      </c>
    </row>
    <row r="80" spans="1:8" ht="12.75">
      <c r="A80" s="17" t="s">
        <v>168</v>
      </c>
      <c r="B80" s="114" t="s">
        <v>90</v>
      </c>
      <c r="C80" s="92"/>
      <c r="D80" s="23">
        <f>SB!D80+'dot.'!D80+'skol. lėšos'!D80+Lik!D80</f>
        <v>10</v>
      </c>
      <c r="E80" s="23">
        <f>SB!E80+'dot.'!E80+'skol. lėšos'!E81+Lik!E80</f>
        <v>10</v>
      </c>
      <c r="F80" s="23">
        <f>SB!F80+'dot.'!F80+'skol. lėšos'!F81+Lik!F80</f>
        <v>0</v>
      </c>
      <c r="G80" s="23">
        <f>SB!G80+'dot.'!G80+'skol. lėšos'!G81+Lik!G80</f>
        <v>0</v>
      </c>
      <c r="H80" s="2"/>
    </row>
    <row r="81" spans="1:7" ht="12.75">
      <c r="A81" s="93" t="s">
        <v>22</v>
      </c>
      <c r="B81" s="6" t="s">
        <v>530</v>
      </c>
      <c r="C81" s="94"/>
      <c r="D81" s="22"/>
      <c r="E81" s="22"/>
      <c r="F81" s="22"/>
      <c r="G81" s="22"/>
    </row>
    <row r="82" spans="1:7" ht="12.75">
      <c r="A82" s="93" t="s">
        <v>24</v>
      </c>
      <c r="B82" s="7" t="s">
        <v>104</v>
      </c>
      <c r="C82" s="6" t="s">
        <v>137</v>
      </c>
      <c r="D82" s="22">
        <f>SB!D82+'dot.'!D82+'skol. lėšos'!D82+Lik!D82</f>
        <v>289.4</v>
      </c>
      <c r="E82" s="22">
        <f>SB!E82+'dot.'!E82+'skol. lėšos'!E82+Lik!E82</f>
        <v>289.4</v>
      </c>
      <c r="F82" s="22">
        <f>SB!F82+'dot.'!F82+'skol. lėšos'!F82+Lik!F82</f>
        <v>190.8</v>
      </c>
      <c r="G82" s="22">
        <f>SB!G82+'dot.'!G82+'skol. lėšos'!G82+Lik!G82</f>
        <v>0</v>
      </c>
    </row>
    <row r="83" spans="1:7" ht="12.75">
      <c r="A83" s="12" t="s">
        <v>392</v>
      </c>
      <c r="B83" s="95" t="s">
        <v>236</v>
      </c>
      <c r="C83" s="95"/>
      <c r="D83" s="23">
        <f>SB!D83+'dot.'!D83+'skol. lėšos'!D83+Lik!D83</f>
        <v>289.4</v>
      </c>
      <c r="E83" s="23">
        <f>SB!E83+'dot.'!E83+'skol. lėšos'!E83+Lik!E83</f>
        <v>289.4</v>
      </c>
      <c r="F83" s="23">
        <f>SB!F83+'dot.'!F83+'skol. lėšos'!F83+Lik!F83</f>
        <v>190.8</v>
      </c>
      <c r="G83" s="23">
        <f>SB!G83+'dot.'!G83+'skol. lėšos'!G83+Lik!G83</f>
        <v>0</v>
      </c>
    </row>
    <row r="84" spans="1:7" ht="25.5">
      <c r="A84" s="11" t="s">
        <v>25</v>
      </c>
      <c r="B84" s="104" t="s">
        <v>267</v>
      </c>
      <c r="C84" s="6"/>
      <c r="D84" s="22"/>
      <c r="E84" s="22"/>
      <c r="F84" s="22"/>
      <c r="G84" s="22"/>
    </row>
    <row r="85" spans="1:7" ht="12.75">
      <c r="A85" s="11" t="s">
        <v>26</v>
      </c>
      <c r="B85" s="7" t="s">
        <v>104</v>
      </c>
      <c r="C85" s="6" t="s">
        <v>137</v>
      </c>
      <c r="D85" s="22">
        <f>SB!D85+'dot.'!D85+'skol. lėšos'!D85+Lik!D85</f>
        <v>225</v>
      </c>
      <c r="E85" s="22">
        <f>SB!E85+'dot.'!E85+'skol. lėšos'!E85+Lik!E85</f>
        <v>225</v>
      </c>
      <c r="F85" s="22">
        <f>SB!F85+'dot.'!F85+'skol. lėšos'!F85+Lik!F85</f>
        <v>167.5</v>
      </c>
      <c r="G85" s="22">
        <f>SB!G85+'dot.'!G85+'skol. lėšos'!G85+Lik!G85</f>
        <v>0</v>
      </c>
    </row>
    <row r="86" spans="1:7" ht="13.5" customHeight="1">
      <c r="A86" s="12" t="s">
        <v>393</v>
      </c>
      <c r="B86" s="95" t="s">
        <v>236</v>
      </c>
      <c r="C86" s="95"/>
      <c r="D86" s="23">
        <f>SB!D86+'dot.'!D86+'skol. lėšos'!D86+Lik!D86</f>
        <v>225</v>
      </c>
      <c r="E86" s="23">
        <f>SB!E86+'dot.'!E86+'skol. lėšos'!E86+Lik!E86</f>
        <v>225</v>
      </c>
      <c r="F86" s="22">
        <f>SB!F86+'dot.'!F86+'skol. lėšos'!F86+Lik!F86</f>
        <v>167.5</v>
      </c>
      <c r="G86" s="23">
        <f>SB!G86+'dot.'!G86+'skol. lėšos'!G86+Lik!G86</f>
        <v>0</v>
      </c>
    </row>
    <row r="87" spans="1:7" ht="12.75">
      <c r="A87" s="11" t="s">
        <v>27</v>
      </c>
      <c r="B87" s="6" t="s">
        <v>30</v>
      </c>
      <c r="C87" s="6"/>
      <c r="D87" s="22"/>
      <c r="E87" s="22"/>
      <c r="F87" s="22"/>
      <c r="G87" s="22"/>
    </row>
    <row r="88" spans="1:7" ht="14.25" customHeight="1">
      <c r="A88" s="12" t="s">
        <v>28</v>
      </c>
      <c r="B88" s="130" t="s">
        <v>104</v>
      </c>
      <c r="C88" s="6" t="s">
        <v>137</v>
      </c>
      <c r="D88" s="22">
        <f>SB!D88+'dot.'!D88+'skol. lėšos'!D88+Lik!D88</f>
        <v>376.8</v>
      </c>
      <c r="E88" s="22">
        <f>SB!E88+'dot.'!E88+'skol. lėšos'!E88+Lik!E88</f>
        <v>375.3</v>
      </c>
      <c r="F88" s="22">
        <f>SB!F88+'dot.'!F88+'skol. lėšos'!F88+Lik!F88</f>
        <v>213.4</v>
      </c>
      <c r="G88" s="22">
        <f>SB!G88+'dot.'!G88+'skol. lėšos'!G88+Lik!G88</f>
        <v>1.5</v>
      </c>
    </row>
    <row r="89" spans="1:7" ht="12.75">
      <c r="A89" s="12" t="s">
        <v>265</v>
      </c>
      <c r="B89" s="95" t="s">
        <v>236</v>
      </c>
      <c r="C89" s="6"/>
      <c r="D89" s="23">
        <f>SB!D89+'dot.'!D89+'skol. lėšos'!D89+Lik!D89</f>
        <v>376.8</v>
      </c>
      <c r="E89" s="23">
        <f>SB!E89+'dot.'!E89+'skol. lėšos'!E89+Lik!E89</f>
        <v>375.3</v>
      </c>
      <c r="F89" s="23">
        <f>SB!F89+'dot.'!F89+'skol. lėšos'!F89+Lik!F89</f>
        <v>213.4</v>
      </c>
      <c r="G89" s="23">
        <f>SB!G89+'dot.'!G89+'skol. lėšos'!G89+Lik!G89</f>
        <v>1.5</v>
      </c>
    </row>
    <row r="90" spans="1:7" ht="12.75">
      <c r="A90" s="11" t="s">
        <v>29</v>
      </c>
      <c r="B90" s="137" t="s">
        <v>455</v>
      </c>
      <c r="C90" s="6"/>
      <c r="D90" s="22"/>
      <c r="E90" s="22"/>
      <c r="F90" s="22"/>
      <c r="G90" s="22"/>
    </row>
    <row r="91" spans="1:7" ht="12.75">
      <c r="A91" s="11" t="s">
        <v>31</v>
      </c>
      <c r="B91" s="130" t="s">
        <v>104</v>
      </c>
      <c r="C91" s="6" t="s">
        <v>137</v>
      </c>
      <c r="D91" s="22">
        <f>SB!D91+'dot.'!D91+'skol. lėšos'!D91+Lik!D91</f>
        <v>263.9</v>
      </c>
      <c r="E91" s="22">
        <f>SB!E91+'dot.'!E91+'skol. lėšos'!E91+Lik!E91</f>
        <v>263.9</v>
      </c>
      <c r="F91" s="22">
        <f>SB!F91+'dot.'!F91+'skol. lėšos'!F91+Lik!F91</f>
        <v>153.7</v>
      </c>
      <c r="G91" s="22">
        <f>SB!G91+'dot.'!G91+'skol. lėšos'!G91+Lik!G91</f>
        <v>0</v>
      </c>
    </row>
    <row r="92" spans="1:7" ht="12.75">
      <c r="A92" s="12" t="s">
        <v>265</v>
      </c>
      <c r="B92" s="95" t="s">
        <v>236</v>
      </c>
      <c r="C92" s="6"/>
      <c r="D92" s="23">
        <f>SB!D92+'dot.'!D92+'skol. lėšos'!D92+Lik!D92</f>
        <v>263.9</v>
      </c>
      <c r="E92" s="23">
        <f>SB!E92+'dot.'!E92+'skol. lėšos'!E92+Lik!E92</f>
        <v>263.9</v>
      </c>
      <c r="F92" s="23">
        <f>SB!F92+'dot.'!F92+'skol. lėšos'!F92+Lik!F92</f>
        <v>153.7</v>
      </c>
      <c r="G92" s="23">
        <f>SB!G92+'dot.'!G92+'skol. lėšos'!G92+Lik!G92</f>
        <v>0</v>
      </c>
    </row>
    <row r="93" spans="1:7" ht="12.75">
      <c r="A93" s="11" t="s">
        <v>32</v>
      </c>
      <c r="B93" s="127" t="s">
        <v>5</v>
      </c>
      <c r="C93" s="6"/>
      <c r="D93" s="22"/>
      <c r="E93" s="22"/>
      <c r="F93" s="22"/>
      <c r="G93" s="22"/>
    </row>
    <row r="94" spans="1:7" ht="12.75">
      <c r="A94" s="11" t="s">
        <v>33</v>
      </c>
      <c r="B94" s="7" t="s">
        <v>104</v>
      </c>
      <c r="C94" s="6" t="s">
        <v>137</v>
      </c>
      <c r="D94" s="22">
        <f>SB!D94+'dot.'!D94+'skol. lėšos'!D94+Lik!D94</f>
        <v>98.5</v>
      </c>
      <c r="E94" s="22">
        <f>SB!E94+'dot.'!E94+'skol. lėšos'!E94+Lik!E94</f>
        <v>98.5</v>
      </c>
      <c r="F94" s="22">
        <f>SB!F94+'dot.'!F94+'skol. lėšos'!F94+Lik!F94</f>
        <v>55.9</v>
      </c>
      <c r="G94" s="22">
        <f>SB!G94+'dot.'!G94+'skol. lėšos'!G94+Lik!G94</f>
        <v>0</v>
      </c>
    </row>
    <row r="95" spans="1:7" ht="12.75">
      <c r="A95" s="12" t="s">
        <v>394</v>
      </c>
      <c r="B95" s="90" t="s">
        <v>333</v>
      </c>
      <c r="C95" s="6"/>
      <c r="D95" s="23">
        <f>SB!D95+'dot.'!D95+'skol. lėšos'!D95+Lik!D95</f>
        <v>98.5</v>
      </c>
      <c r="E95" s="23">
        <f>SB!E95+'dot.'!E95+'skol. lėšos'!E95+Lik!E95</f>
        <v>98.5</v>
      </c>
      <c r="F95" s="23">
        <f>SB!F95+'dot.'!F95+'skol. lėšos'!F95+Lik!F95</f>
        <v>55.9</v>
      </c>
      <c r="G95" s="23">
        <f>SB!G95+'dot.'!G95+'skol. lėšos'!G95+Lik!G95</f>
        <v>0</v>
      </c>
    </row>
    <row r="96" spans="1:7" ht="14.25" customHeight="1">
      <c r="A96" s="11" t="s">
        <v>35</v>
      </c>
      <c r="B96" s="127" t="s">
        <v>536</v>
      </c>
      <c r="C96" s="6"/>
      <c r="D96" s="22"/>
      <c r="E96" s="22"/>
      <c r="F96" s="22"/>
      <c r="G96" s="22"/>
    </row>
    <row r="97" spans="1:7" ht="12.75">
      <c r="A97" s="11" t="s">
        <v>36</v>
      </c>
      <c r="B97" s="7" t="s">
        <v>104</v>
      </c>
      <c r="C97" s="6" t="s">
        <v>137</v>
      </c>
      <c r="D97" s="22">
        <f>SB!D97+'dot.'!D97+'skol. lėšos'!D97+Lik!D97</f>
        <v>739.1999999999999</v>
      </c>
      <c r="E97" s="22">
        <f>SB!E97+'dot.'!E97+'skol. lėšos'!E97+Lik!E97</f>
        <v>737.6999999999999</v>
      </c>
      <c r="F97" s="22">
        <f>SB!F97+'dot.'!F97+'skol. lėšos'!F97+Lik!F97</f>
        <v>422.99999999999994</v>
      </c>
      <c r="G97" s="22">
        <f>SB!G97+'dot.'!G97+'skol. lėšos'!G97+Lik!G97</f>
        <v>1.5</v>
      </c>
    </row>
    <row r="98" spans="1:7" ht="12.75">
      <c r="A98" s="12"/>
      <c r="B98" s="90" t="s">
        <v>333</v>
      </c>
      <c r="C98" s="6"/>
      <c r="D98" s="23">
        <f>SB!D98+'dot.'!D98+'skol. lėšos'!D98+Lik!D98</f>
        <v>739.1999999999999</v>
      </c>
      <c r="E98" s="23">
        <f>SB!E98+'dot.'!E98+'skol. lėšos'!E98+Lik!E98</f>
        <v>737.6999999999999</v>
      </c>
      <c r="F98" s="23">
        <f>SB!F98+'dot.'!F98+'skol. lėšos'!F98+Lik!F98</f>
        <v>422.99999999999994</v>
      </c>
      <c r="G98" s="23">
        <f>SB!G98+'dot.'!G98+'skol. lėšos'!G98+Lik!G98</f>
        <v>1.5</v>
      </c>
    </row>
    <row r="99" spans="1:7" ht="12.75">
      <c r="A99" s="11" t="s">
        <v>37</v>
      </c>
      <c r="B99" s="6" t="s">
        <v>6</v>
      </c>
      <c r="C99" s="96"/>
      <c r="D99" s="385"/>
      <c r="E99" s="386"/>
      <c r="F99" s="386"/>
      <c r="G99" s="387"/>
    </row>
    <row r="100" spans="1:7" ht="12.75">
      <c r="A100" s="11" t="s">
        <v>38</v>
      </c>
      <c r="B100" s="7" t="s">
        <v>104</v>
      </c>
      <c r="C100" s="96" t="s">
        <v>137</v>
      </c>
      <c r="D100" s="22">
        <f>SB!D100+'dot.'!D100+'skol. lėšos'!D100+Lik!D100</f>
        <v>96.7</v>
      </c>
      <c r="E100" s="22">
        <f>SB!E100+'dot.'!E100+'skol. lėšos'!E100+Lik!E100</f>
        <v>96.7</v>
      </c>
      <c r="F100" s="22">
        <f>SB!F100+'dot.'!F100+'skol. lėšos'!F100+Lik!F100</f>
        <v>55.6</v>
      </c>
      <c r="G100" s="22">
        <f>SB!G100+'dot.'!G100+'skol. lėšos'!G100+Lik!G100</f>
        <v>0</v>
      </c>
    </row>
    <row r="101" spans="1:7" ht="12.75">
      <c r="A101" s="12" t="s">
        <v>396</v>
      </c>
      <c r="B101" s="90" t="s">
        <v>333</v>
      </c>
      <c r="C101" s="96"/>
      <c r="D101" s="23">
        <f>SB!D101+'dot.'!D101+'skol. lėšos'!D101+Lik!D101</f>
        <v>96.7</v>
      </c>
      <c r="E101" s="23">
        <f>SB!E101+'dot.'!E101+'skol. lėšos'!E101+Lik!E101</f>
        <v>96.7</v>
      </c>
      <c r="F101" s="23">
        <f>SB!F101+'dot.'!F101+'skol. lėšos'!F101+Lik!F101</f>
        <v>55.6</v>
      </c>
      <c r="G101" s="23">
        <f>SB!G101+'dot.'!G101+'skol. lėšos'!G101+Lik!G101</f>
        <v>0</v>
      </c>
    </row>
    <row r="102" spans="1:7" ht="12.75">
      <c r="A102" s="11" t="s">
        <v>39</v>
      </c>
      <c r="B102" s="6" t="s">
        <v>46</v>
      </c>
      <c r="C102" s="96"/>
      <c r="D102" s="385"/>
      <c r="E102" s="386"/>
      <c r="F102" s="386"/>
      <c r="G102" s="387"/>
    </row>
    <row r="103" spans="1:7" ht="12.75">
      <c r="A103" s="12" t="s">
        <v>40</v>
      </c>
      <c r="B103" s="298" t="s">
        <v>104</v>
      </c>
      <c r="C103" s="96" t="s">
        <v>137</v>
      </c>
      <c r="D103" s="22">
        <f>SB!D103+'dot.'!D103+'skol. lėšos'!D103+Lik!D103</f>
        <v>167.1</v>
      </c>
      <c r="E103" s="22">
        <f>SB!E103+'dot.'!E103+'skol. lėšos'!E103+Lik!E103</f>
        <v>167.1</v>
      </c>
      <c r="F103" s="22">
        <f>SB!F103+'dot.'!F103+'skol. lėšos'!F103+Lik!F103</f>
        <v>96</v>
      </c>
      <c r="G103" s="22">
        <f>SB!G103+'dot.'!G103+'skol. lėšos'!G103+Lik!G103</f>
        <v>0</v>
      </c>
    </row>
    <row r="104" spans="1:7" ht="14.25" customHeight="1">
      <c r="A104" s="12" t="s">
        <v>397</v>
      </c>
      <c r="B104" s="90" t="s">
        <v>333</v>
      </c>
      <c r="C104" s="97"/>
      <c r="D104" s="276">
        <f>SB!D104+'dot.'!D104+'skol. lėšos'!D104+Lik!D104</f>
        <v>167.1</v>
      </c>
      <c r="E104" s="276">
        <f>SB!E104+'dot.'!E104+'skol. lėšos'!E104+Lik!E104</f>
        <v>167.1</v>
      </c>
      <c r="F104" s="276">
        <f>SB!F104+'dot.'!F104+'skol. lėšos'!F104+Lik!F104</f>
        <v>96</v>
      </c>
      <c r="G104" s="276">
        <f>SB!G104+'dot.'!G104+'skol. lėšos'!G104+Lik!G104</f>
        <v>0</v>
      </c>
    </row>
    <row r="105" spans="1:7" ht="25.5">
      <c r="A105" s="11" t="s">
        <v>41</v>
      </c>
      <c r="B105" s="104" t="s">
        <v>382</v>
      </c>
      <c r="C105" s="277"/>
      <c r="D105" s="278"/>
      <c r="E105" s="279"/>
      <c r="F105" s="279"/>
      <c r="G105" s="98"/>
    </row>
    <row r="106" spans="1:7" ht="12.75">
      <c r="A106" s="11" t="s">
        <v>42</v>
      </c>
      <c r="B106" s="7" t="s">
        <v>104</v>
      </c>
      <c r="C106" s="96" t="s">
        <v>137</v>
      </c>
      <c r="D106" s="22">
        <f>SB!D106+'dot.'!D106+'skol. lėšos'!D106+Lik!D106</f>
        <v>106.60000000000001</v>
      </c>
      <c r="E106" s="22">
        <f>SB!E106+'dot.'!E106+'skol. lėšos'!E106+Lik!E106</f>
        <v>106.60000000000001</v>
      </c>
      <c r="F106" s="22">
        <f>SB!F106+'dot.'!F106+'skol. lėšos'!F106+Lik!F106</f>
        <v>69.5</v>
      </c>
      <c r="G106" s="22">
        <f>SB!G106+'dot.'!G106+'skol. lėšos'!G106+Lik!G106</f>
        <v>0</v>
      </c>
    </row>
    <row r="107" spans="1:7" ht="14.25" customHeight="1">
      <c r="A107" s="12" t="s">
        <v>398</v>
      </c>
      <c r="B107" s="90" t="s">
        <v>333</v>
      </c>
      <c r="C107" s="97"/>
      <c r="D107" s="23">
        <f>SB!D107+'dot.'!D107+'skol. lėšos'!D107+Lik!D107</f>
        <v>106.60000000000001</v>
      </c>
      <c r="E107" s="23">
        <f>SB!E107+'dot.'!E107+'skol. lėšos'!E107+Lik!E107</f>
        <v>106.60000000000001</v>
      </c>
      <c r="F107" s="23">
        <f>SB!F107+'dot.'!F107+'skol. lėšos'!F107+Lik!F107</f>
        <v>69.5</v>
      </c>
      <c r="G107" s="23">
        <f>SB!G107+'dot.'!G107+'skol. lėšos'!G107+Lik!G107</f>
        <v>0</v>
      </c>
    </row>
    <row r="108" spans="1:7" ht="12.75">
      <c r="A108" s="11" t="s">
        <v>43</v>
      </c>
      <c r="B108" s="6" t="s">
        <v>52</v>
      </c>
      <c r="C108" s="6"/>
      <c r="D108" s="22">
        <f>SB!D108+'dot.'!D108+'skol. lėšos'!D108+Lik!D108</f>
        <v>46.800000000000004</v>
      </c>
      <c r="E108" s="22">
        <f>SB!E108+'dot.'!E108+'skol. lėšos'!E108+Lik!E108</f>
        <v>46.800000000000004</v>
      </c>
      <c r="F108" s="22">
        <f>SB!F108+'dot.'!F108+'skol. lėšos'!F108+Lik!F108</f>
        <v>23.5</v>
      </c>
      <c r="G108" s="22">
        <f>SB!G108+'dot.'!G108+'skol. lėšos'!G108+Lik!G108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2">
        <f>SB!D109+'dot.'!D109+'skol. lėšos'!D109+Lik!D109</f>
        <v>1</v>
      </c>
      <c r="E109" s="22">
        <f>SB!E109+'dot.'!E109+'skol. lėšos'!E109+Lik!E109</f>
        <v>1</v>
      </c>
      <c r="F109" s="22">
        <f>SB!F109+'dot.'!F109+'skol. lėšos'!F109+Lik!F109</f>
        <v>0</v>
      </c>
      <c r="G109" s="22">
        <f>SB!G109+'dot.'!G109+'skol. lėšos'!G109+Lik!G109</f>
        <v>0</v>
      </c>
    </row>
    <row r="110" spans="1:7" ht="12.75">
      <c r="A110" s="12" t="s">
        <v>398</v>
      </c>
      <c r="B110" s="123" t="s">
        <v>93</v>
      </c>
      <c r="C110" s="14"/>
      <c r="D110" s="23">
        <f>SB!D110+'dot.'!D110+'skol. lėšos'!D110+Lik!D110</f>
        <v>0.6</v>
      </c>
      <c r="E110" s="23">
        <f>SB!E110+'dot.'!E110+'skol. lėšos'!E110+Lik!E110</f>
        <v>0.6</v>
      </c>
      <c r="F110" s="23">
        <f>SB!F110+'dot.'!F110+'skol. lėšos'!F110+Lik!F110</f>
        <v>0</v>
      </c>
      <c r="G110" s="23">
        <f>SB!G110+'dot.'!G110+'skol. lėšos'!G110+Lik!G110</f>
        <v>0</v>
      </c>
    </row>
    <row r="111" spans="1:7" ht="12.75">
      <c r="A111" s="12" t="s">
        <v>415</v>
      </c>
      <c r="B111" s="25" t="s">
        <v>120</v>
      </c>
      <c r="C111" s="94"/>
      <c r="D111" s="23">
        <f>SB!D111+'dot.'!D111+'skol. lėšos'!D111+Lik!D111</f>
        <v>0.4</v>
      </c>
      <c r="E111" s="23">
        <f>SB!E111+'dot.'!E111+'skol. lėšos'!E111+Lik!E111</f>
        <v>0.4</v>
      </c>
      <c r="F111" s="23">
        <f>SB!F111+'dot.'!F111+'skol. lėšos'!F111+Lik!F111</f>
        <v>0</v>
      </c>
      <c r="G111" s="23">
        <f>SB!G111+'dot.'!G111+'skol. lėšos'!G111+Lik!G111</f>
        <v>0</v>
      </c>
    </row>
    <row r="112" spans="1:7" ht="38.25">
      <c r="A112" s="11" t="s">
        <v>238</v>
      </c>
      <c r="B112" s="131" t="s">
        <v>107</v>
      </c>
      <c r="C112" s="6" t="s">
        <v>141</v>
      </c>
      <c r="D112" s="22">
        <f>SB!D112+'dot.'!D112+'skol. lėšos'!D112+Lik!D112</f>
        <v>39.300000000000004</v>
      </c>
      <c r="E112" s="22">
        <f>SB!E112+'dot.'!E112+'skol. lėšos'!E112+Lik!E112</f>
        <v>39.300000000000004</v>
      </c>
      <c r="F112" s="22">
        <f>SB!F112+'dot.'!F112+'skol. lėšos'!F112+Lik!F112</f>
        <v>23.3</v>
      </c>
      <c r="G112" s="22">
        <f>SB!G112+'dot.'!G112+'skol. lėšos'!G112+Lik!G112</f>
        <v>0</v>
      </c>
    </row>
    <row r="113" spans="1:7" ht="12.75">
      <c r="A113" s="12" t="s">
        <v>269</v>
      </c>
      <c r="B113" s="123" t="s">
        <v>91</v>
      </c>
      <c r="C113" s="90"/>
      <c r="D113" s="23">
        <f>SB!D113+'dot.'!D113+'skol. lėšos'!D113+Lik!D113</f>
        <v>32.1</v>
      </c>
      <c r="E113" s="23">
        <f>SB!E113+'dot.'!E113+'skol. lėšos'!E113+Lik!E113</f>
        <v>32.1</v>
      </c>
      <c r="F113" s="23">
        <f>SB!F113+'dot.'!F113+'skol. lėšos'!F113+Lik!F113</f>
        <v>21</v>
      </c>
      <c r="G113" s="23">
        <f>SB!G113+'dot.'!G113+'skol. lėšos'!G113+Lik!G113</f>
        <v>0</v>
      </c>
    </row>
    <row r="114" spans="1:7" ht="12.75">
      <c r="A114" s="12" t="s">
        <v>399</v>
      </c>
      <c r="B114" s="92" t="s">
        <v>92</v>
      </c>
      <c r="C114" s="90"/>
      <c r="D114" s="23">
        <f>SB!D114+'dot.'!D114+'skol. lėšos'!D114+Lik!D114</f>
        <v>7.2</v>
      </c>
      <c r="E114" s="23">
        <f>SB!E114+'dot.'!E114+'skol. lėšos'!E114+Lik!E114</f>
        <v>7.2</v>
      </c>
      <c r="F114" s="23">
        <f>SB!F114+'dot.'!F114+'skol. lėšos'!F114+Lik!F114</f>
        <v>2.3</v>
      </c>
      <c r="G114" s="23">
        <f>SB!G114+'dot.'!G114+'skol. lėšos'!G114+Lik!G114</f>
        <v>0</v>
      </c>
    </row>
    <row r="115" spans="1:7" ht="17.25" customHeight="1">
      <c r="A115" s="12" t="s">
        <v>399</v>
      </c>
      <c r="B115" s="90" t="s">
        <v>473</v>
      </c>
      <c r="C115" s="90"/>
      <c r="D115" s="23">
        <f>SB!D115+'dot.'!D115+'skol. lėšos'!D115+Lik!D115</f>
        <v>0</v>
      </c>
      <c r="E115" s="23">
        <f>SB!E115+'dot.'!E115+'skol. lėšos'!E115+Lik!E115</f>
        <v>0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6.25" customHeight="1">
      <c r="A116" s="11" t="s">
        <v>381</v>
      </c>
      <c r="B116" s="210" t="s">
        <v>187</v>
      </c>
      <c r="C116" s="285" t="s">
        <v>143</v>
      </c>
      <c r="D116" s="22">
        <f>SB!D116+'dot.'!D116+'skol. lėšos'!D116+Lik!D116</f>
        <v>0.3</v>
      </c>
      <c r="E116" s="22">
        <f>SB!E116+'dot.'!E116+'skol. lėšos'!E116+Lik!E116</f>
        <v>0.3</v>
      </c>
      <c r="F116" s="22">
        <f>SB!F116+'dot.'!F116+'skol. lėšos'!F116+Lik!F116</f>
        <v>0.2</v>
      </c>
      <c r="G116" s="22">
        <f>SB!G116+'dot.'!G116+'skol. lėšos'!G116+Lik!G116</f>
        <v>0</v>
      </c>
    </row>
    <row r="117" spans="1:7" ht="21" customHeight="1">
      <c r="A117" s="12" t="s">
        <v>556</v>
      </c>
      <c r="B117" s="114" t="s">
        <v>557</v>
      </c>
      <c r="C117" s="90"/>
      <c r="D117" s="23">
        <f>SB!D117+'dot.'!D117+'skol. lėšos'!D117+Lik!D117</f>
        <v>0.3</v>
      </c>
      <c r="E117" s="23">
        <f>SB!E117+'dot.'!E117+'skol. lėšos'!E117+Lik!E117</f>
        <v>0.3</v>
      </c>
      <c r="F117" s="23">
        <f>SB!F117+'dot.'!F117+'skol. lėšos'!F117+Lik!F117</f>
        <v>0.2</v>
      </c>
      <c r="G117" s="23">
        <f>SB!G117+'dot.'!G117+'skol. lėšos'!G117+Lik!G117</f>
        <v>0</v>
      </c>
    </row>
    <row r="118" spans="1:7" ht="25.5">
      <c r="A118" s="11" t="s">
        <v>501</v>
      </c>
      <c r="B118" s="131" t="s">
        <v>502</v>
      </c>
      <c r="C118" s="6" t="s">
        <v>183</v>
      </c>
      <c r="D118" s="22">
        <f>SB!D118+'dot.'!D118+'skol. lėšos'!D118+Lik!D118</f>
        <v>1.2</v>
      </c>
      <c r="E118" s="22">
        <f>SB!E118+'dot.'!E118+'skol. lėšos'!E118+Lik!E118</f>
        <v>1.2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2.75">
      <c r="A119" s="12" t="s">
        <v>500</v>
      </c>
      <c r="B119" s="90" t="s">
        <v>438</v>
      </c>
      <c r="C119" s="78"/>
      <c r="D119" s="23">
        <f>SB!D119+'dot.'!D119+'skol. lėšos'!D119+Lik!D119</f>
        <v>1.2</v>
      </c>
      <c r="E119" s="23">
        <f>SB!E119+'dot.'!E119+'skol. lėšos'!E119+Lik!E119</f>
        <v>1.2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12.75">
      <c r="A120" s="11" t="s">
        <v>558</v>
      </c>
      <c r="B120" s="6" t="s">
        <v>77</v>
      </c>
      <c r="C120" s="6" t="s">
        <v>138</v>
      </c>
      <c r="D120" s="22">
        <f>SB!D120+'dot.'!D120+'skol. lėšos'!D120+Lik!D120</f>
        <v>5</v>
      </c>
      <c r="E120" s="22">
        <f>SB!E120+'dot.'!E120+'skol. lėšos'!E120+Lik!E120</f>
        <v>5</v>
      </c>
      <c r="F120" s="22">
        <f>SB!F120+'dot.'!F120+'skol. lėšos'!F120+Lik!F120</f>
        <v>0</v>
      </c>
      <c r="G120" s="22">
        <f>SB!G120+'dot.'!G120+'skol. lėšos'!G120+Lik!G120</f>
        <v>0</v>
      </c>
    </row>
    <row r="121" spans="1:7" ht="12.75">
      <c r="A121" s="12" t="s">
        <v>401</v>
      </c>
      <c r="B121" s="88" t="s">
        <v>110</v>
      </c>
      <c r="C121" s="6"/>
      <c r="D121" s="23">
        <f>SB!D121+'dot.'!D121+'skol. lėšos'!D121+Lik!D121</f>
        <v>5</v>
      </c>
      <c r="E121" s="23">
        <f>SB!E121+'dot.'!E121+'skol. lėšos'!E121+Lik!E121</f>
        <v>5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12.75">
      <c r="A122" s="11" t="s">
        <v>45</v>
      </c>
      <c r="B122" s="6" t="s">
        <v>57</v>
      </c>
      <c r="C122" s="6"/>
      <c r="D122" s="22">
        <f>SB!D122+'dot.'!D122+'skol. lėšos'!D122+Lik!D122</f>
        <v>65.4</v>
      </c>
      <c r="E122" s="22">
        <f>SB!E122+'dot.'!E122+'skol. lėšos'!E122+Lik!E122</f>
        <v>58.5</v>
      </c>
      <c r="F122" s="22">
        <f>SB!F122+'dot.'!F122+'skol. lėšos'!F122+Lik!F122</f>
        <v>34.300000000000004</v>
      </c>
      <c r="G122" s="22">
        <f>SB!G122+'dot.'!G122+'skol. lėšos'!G122+Lik!G122</f>
        <v>6.9</v>
      </c>
    </row>
    <row r="123" spans="1:7" ht="12.75">
      <c r="A123" s="15" t="s">
        <v>47</v>
      </c>
      <c r="B123" s="7" t="s">
        <v>104</v>
      </c>
      <c r="C123" s="6" t="s">
        <v>137</v>
      </c>
      <c r="D123" s="22">
        <f>SB!D123+'dot.'!D123+'skol. lėšos'!D123+Lik!D123</f>
        <v>2.2</v>
      </c>
      <c r="E123" s="22">
        <f>SB!E123+'dot.'!E123+'skol. lėšos'!E123+Lik!E123</f>
        <v>2.2</v>
      </c>
      <c r="F123" s="22">
        <f>SB!F123+'dot.'!F123+'skol. lėšos'!F123+Lik!F123</f>
        <v>0</v>
      </c>
      <c r="G123" s="22">
        <f>SB!G123+'dot.'!G123+'skol. lėšos'!G123+Lik!G123</f>
        <v>0</v>
      </c>
    </row>
    <row r="124" spans="1:7" ht="12.75">
      <c r="A124" s="12" t="s">
        <v>398</v>
      </c>
      <c r="B124" s="123" t="s">
        <v>93</v>
      </c>
      <c r="C124" s="14"/>
      <c r="D124" s="23">
        <f>SB!D124+'dot.'!D124+'skol. lėšos'!D124+Lik!D124</f>
        <v>0.6</v>
      </c>
      <c r="E124" s="23">
        <f>SB!E124+'dot.'!E124+'skol. lėšos'!E124+Lik!E124</f>
        <v>0.6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12.75">
      <c r="A125" s="12" t="s">
        <v>397</v>
      </c>
      <c r="B125" s="25" t="s">
        <v>120</v>
      </c>
      <c r="C125" s="94"/>
      <c r="D125" s="23">
        <f>SB!D125+'dot.'!D125+'skol. lėšos'!D125+Lik!D125</f>
        <v>1.6</v>
      </c>
      <c r="E125" s="23">
        <f>SB!E125+'dot.'!E125+'skol. lėšos'!E125+Lik!E125</f>
        <v>1.6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38.25">
      <c r="A126" s="11" t="s">
        <v>239</v>
      </c>
      <c r="B126" s="131" t="s">
        <v>107</v>
      </c>
      <c r="C126" s="6" t="s">
        <v>141</v>
      </c>
      <c r="D126" s="22">
        <f>SB!D126+'dot.'!D126+'skol. lėšos'!D126+Lik!D126</f>
        <v>60.9</v>
      </c>
      <c r="E126" s="22">
        <f>SB!E126+'dot.'!E126+'skol. lėšos'!E126+Lik!E126</f>
        <v>54</v>
      </c>
      <c r="F126" s="22">
        <f>SB!F126+'dot.'!F126+'skol. lėšos'!F126+Lik!F126</f>
        <v>34.1</v>
      </c>
      <c r="G126" s="22">
        <f>SB!G126+'dot.'!G126+'skol. lėšos'!G126+Lik!G126</f>
        <v>6.9</v>
      </c>
    </row>
    <row r="127" spans="1:7" ht="12.75">
      <c r="A127" s="12" t="s">
        <v>269</v>
      </c>
      <c r="B127" s="123" t="s">
        <v>91</v>
      </c>
      <c r="C127" s="90"/>
      <c r="D127" s="23">
        <f>SB!D127+'dot.'!D127+'skol. lėšos'!D127+Lik!D127</f>
        <v>31.9</v>
      </c>
      <c r="E127" s="23">
        <f>SB!E127+'dot.'!E127+'skol. lėšos'!E127+Lik!E127</f>
        <v>31.9</v>
      </c>
      <c r="F127" s="23">
        <f>SB!F127+'dot.'!F127+'skol. lėšos'!F127+Lik!F127</f>
        <v>22.1</v>
      </c>
      <c r="G127" s="23">
        <f>SB!G127+'dot.'!G127+'skol. lėšos'!G127+Lik!G127</f>
        <v>0</v>
      </c>
    </row>
    <row r="128" spans="1:7" ht="12.75">
      <c r="A128" s="12" t="s">
        <v>399</v>
      </c>
      <c r="B128" s="92" t="s">
        <v>92</v>
      </c>
      <c r="C128" s="90"/>
      <c r="D128" s="23">
        <f>SB!D128+'dot.'!D128+'skol. lėšos'!D128+Lik!D128</f>
        <v>22.1</v>
      </c>
      <c r="E128" s="23">
        <f>SB!E128+'dot.'!E128+'skol. lėšos'!E128+Lik!E128</f>
        <v>22.1</v>
      </c>
      <c r="F128" s="23">
        <f>SB!F128+'dot.'!F128+'skol. lėšos'!F128+Lik!F128</f>
        <v>12</v>
      </c>
      <c r="G128" s="23">
        <f>SB!G128+'dot.'!G128+'skol. lėšos'!G128+Lik!G128</f>
        <v>0</v>
      </c>
    </row>
    <row r="129" spans="1:7" ht="15.75">
      <c r="A129" s="12" t="s">
        <v>399</v>
      </c>
      <c r="B129" s="95" t="s">
        <v>473</v>
      </c>
      <c r="C129" s="118"/>
      <c r="D129" s="23">
        <f>SB!D129+'dot.'!D129+'skol. lėšos'!D129+Lik!D129</f>
        <v>6.9</v>
      </c>
      <c r="E129" s="23">
        <f>SB!E129+'dot.'!E129+'skol. lėšos'!E129+Lik!E129</f>
        <v>0</v>
      </c>
      <c r="F129" s="23">
        <f>SB!F129+'dot.'!F129+'skol. lėšos'!F129+Lik!F129</f>
        <v>0</v>
      </c>
      <c r="G129" s="23">
        <f>SB!G129+'dot.'!G129+'skol. lėšos'!G129+Lik!G129</f>
        <v>6.9</v>
      </c>
    </row>
    <row r="130" spans="1:7" ht="26.25">
      <c r="A130" s="15" t="s">
        <v>330</v>
      </c>
      <c r="B130" s="210" t="s">
        <v>187</v>
      </c>
      <c r="C130" s="287"/>
      <c r="D130" s="22">
        <f>SB!D130+'dot.'!D130+'skol. lėšos'!D130+Lik!D130</f>
        <v>0.4</v>
      </c>
      <c r="E130" s="22">
        <f>SB!E130+'dot.'!E130+'skol. lėšos'!E130+Lik!E130</f>
        <v>0.4</v>
      </c>
      <c r="F130" s="22">
        <f>SB!F130+'dot.'!F130+'skol. lėšos'!F130+Lik!F130</f>
        <v>0.2</v>
      </c>
      <c r="G130" s="22">
        <f>SB!G130+'dot.'!G130+'skol. lėšos'!G130+Lik!G130</f>
        <v>0</v>
      </c>
    </row>
    <row r="131" spans="1:7" ht="15.75">
      <c r="A131" s="18" t="s">
        <v>556</v>
      </c>
      <c r="B131" s="95" t="s">
        <v>557</v>
      </c>
      <c r="C131" s="118"/>
      <c r="D131" s="23">
        <f>SB!D131+'dot.'!D131+'skol. lėšos'!D131+Lik!D131</f>
        <v>0.4</v>
      </c>
      <c r="E131" s="23">
        <f>SB!E131+'dot.'!E131+'skol. lėšos'!E131+Lik!E131</f>
        <v>0.4</v>
      </c>
      <c r="F131" s="23">
        <f>SB!F131+'dot.'!F131+'skol. lėšos'!F131+Lik!F131</f>
        <v>0.2</v>
      </c>
      <c r="G131" s="23">
        <f>SB!G131+'dot.'!G131+'skol. lėšos'!G131+Lik!G131</f>
        <v>0</v>
      </c>
    </row>
    <row r="132" spans="1:7" ht="12.75">
      <c r="A132" s="15" t="s">
        <v>343</v>
      </c>
      <c r="B132" s="6" t="s">
        <v>77</v>
      </c>
      <c r="C132" s="6" t="s">
        <v>138</v>
      </c>
      <c r="D132" s="22">
        <f>SB!D132+'dot.'!D132+'skol. lėšos'!D132+Lik!D132</f>
        <v>1.9</v>
      </c>
      <c r="E132" s="22">
        <f>SB!E132+'dot.'!E132+'skol. lėšos'!E132+Lik!E132</f>
        <v>1.9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401</v>
      </c>
      <c r="B133" s="88" t="s">
        <v>110</v>
      </c>
      <c r="C133" s="6"/>
      <c r="D133" s="23">
        <f>SB!D133+'dot.'!D133+'skol. lėšos'!D133+Lik!D133</f>
        <v>1.9</v>
      </c>
      <c r="E133" s="23">
        <f>SB!E133+'dot.'!E133+'skol. lėšos'!E133+Lik!E133</f>
        <v>1.9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12.75">
      <c r="A134" s="15" t="s">
        <v>48</v>
      </c>
      <c r="B134" s="6" t="s">
        <v>61</v>
      </c>
      <c r="C134" s="6"/>
      <c r="D134" s="23">
        <f>SB!D134+'dot.'!D134+'skol. lėšos'!D134+Lik!D134</f>
        <v>149.7</v>
      </c>
      <c r="E134" s="23">
        <f>SB!E134+'dot.'!E134+'skol. lėšos'!E134+Lik!E134</f>
        <v>148.5</v>
      </c>
      <c r="F134" s="23">
        <f>SB!F134+'dot.'!F134+'skol. lėšos'!F134+Lik!F134</f>
        <v>73.5</v>
      </c>
      <c r="G134" s="23">
        <f>SB!G134+'dot.'!G134+'skol. lėšos'!G134+Lik!G134</f>
        <v>1.2</v>
      </c>
    </row>
    <row r="135" spans="1:7" ht="38.25">
      <c r="A135" s="11" t="s">
        <v>49</v>
      </c>
      <c r="B135" s="122" t="s">
        <v>107</v>
      </c>
      <c r="C135" s="6" t="s">
        <v>141</v>
      </c>
      <c r="D135" s="22">
        <f>SB!D135+'dot.'!D135+'skol. lėšos'!D135+Lik!D135</f>
        <v>140.7</v>
      </c>
      <c r="E135" s="22">
        <f>SB!E135+'dot.'!E135+'skol. lėšos'!E135+Lik!E135</f>
        <v>139.5</v>
      </c>
      <c r="F135" s="22">
        <f>SB!F135+'dot.'!F135+'skol. lėšos'!F135+Lik!F135</f>
        <v>73.5</v>
      </c>
      <c r="G135" s="22">
        <f>SB!G135+'dot.'!G135+'skol. lėšos'!G135+Lik!G135</f>
        <v>1.2</v>
      </c>
    </row>
    <row r="136" spans="1:7" ht="12.75">
      <c r="A136" s="12" t="s">
        <v>269</v>
      </c>
      <c r="B136" s="123" t="s">
        <v>91</v>
      </c>
      <c r="C136" s="78"/>
      <c r="D136" s="23">
        <f>SB!D136+'dot.'!D136+'skol. lėšos'!D136+Lik!D136</f>
        <v>44.5</v>
      </c>
      <c r="E136" s="23">
        <f>SB!E136+'dot.'!E136+'skol. lėšos'!E136+Lik!E136</f>
        <v>44.5</v>
      </c>
      <c r="F136" s="23">
        <f>SB!F136+'dot.'!F136+'skol. lėšos'!F136+Lik!F136</f>
        <v>30.8</v>
      </c>
      <c r="G136" s="23">
        <f>SB!G136+'dot.'!G136+'skol. lėšos'!G136+Lik!G136</f>
        <v>0</v>
      </c>
    </row>
    <row r="137" spans="1:7" ht="12.75">
      <c r="A137" s="12" t="s">
        <v>399</v>
      </c>
      <c r="B137" s="90" t="s">
        <v>92</v>
      </c>
      <c r="C137" s="78"/>
      <c r="D137" s="23">
        <f>SB!D137+'dot.'!D137+'skol. lėšos'!D137+Lik!D137</f>
        <v>68.10000000000001</v>
      </c>
      <c r="E137" s="23">
        <f>SB!E137+'dot.'!E137+'skol. lėšos'!E137+Lik!E137</f>
        <v>66.9</v>
      </c>
      <c r="F137" s="23">
        <f>SB!F137+'dot.'!F137+'skol. lėšos'!F137+Lik!F137</f>
        <v>42.7</v>
      </c>
      <c r="G137" s="23">
        <f>SB!G137+'dot.'!G137+'skol. lėšos'!G137+Lik!G137</f>
        <v>1.2</v>
      </c>
    </row>
    <row r="138" spans="1:7" ht="15.75">
      <c r="A138" s="12" t="s">
        <v>399</v>
      </c>
      <c r="B138" s="90" t="s">
        <v>473</v>
      </c>
      <c r="C138" s="118"/>
      <c r="D138" s="23">
        <f>SB!D138+'dot.'!D138+'skol. lėšos'!D138+Lik!D138</f>
        <v>1</v>
      </c>
      <c r="E138" s="23">
        <f>SB!E138+'dot.'!E138+'skol. lėšos'!E138+Lik!E138</f>
        <v>1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12.75">
      <c r="A139" s="146" t="s">
        <v>400</v>
      </c>
      <c r="B139" s="90" t="s">
        <v>94</v>
      </c>
      <c r="C139" s="78"/>
      <c r="D139" s="23">
        <f>SB!D139+'dot.'!D139+'skol. lėšos'!D139+Lik!D139</f>
        <v>27.1</v>
      </c>
      <c r="E139" s="23">
        <f>SB!E139+'dot.'!E139+'skol. lėšos'!E139+Lik!E139</f>
        <v>27.1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25.5">
      <c r="A140" s="286" t="s">
        <v>50</v>
      </c>
      <c r="B140" s="210" t="s">
        <v>187</v>
      </c>
      <c r="C140" s="6" t="s">
        <v>143</v>
      </c>
      <c r="D140" s="22">
        <f>SB!D140+'dot.'!D140+'skol. lėšos'!D140+Lik!D140</f>
        <v>0</v>
      </c>
      <c r="E140" s="22">
        <f>SB!E140+'dot.'!E140+'skol. lėšos'!E140+Lik!E140</f>
        <v>0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8" t="s">
        <v>556</v>
      </c>
      <c r="B141" s="95" t="s">
        <v>557</v>
      </c>
      <c r="C141" s="78"/>
      <c r="D141" s="23">
        <f>SB!D141+'dot.'!D141+'skol. lėšos'!D141+Lik!D141</f>
        <v>0</v>
      </c>
      <c r="E141" s="23">
        <f>SB!E141+'dot.'!E141+'skol. lėšos'!E141+Lik!E141</f>
        <v>0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1" t="s">
        <v>403</v>
      </c>
      <c r="B142" s="7" t="s">
        <v>469</v>
      </c>
      <c r="C142" s="6" t="s">
        <v>37</v>
      </c>
      <c r="D142" s="22">
        <f>SB!D142+'dot.'!D142+'skol. lėšos'!D142+Lik!D142</f>
        <v>0.9</v>
      </c>
      <c r="E142" s="22">
        <f>SB!E142+'dot.'!E142+'skol. lėšos'!E142+Lik!E142</f>
        <v>0.9</v>
      </c>
      <c r="F142" s="22">
        <f>SB!F142+'dot.'!F142+'skol. lėšos'!F142+Lik!F142</f>
        <v>0</v>
      </c>
      <c r="G142" s="22">
        <f>SB!G142+'dot.'!G142+'skol. lėšos'!G142+Lik!G142</f>
        <v>0</v>
      </c>
    </row>
    <row r="143" spans="1:7" ht="12.75">
      <c r="A143" s="15" t="s">
        <v>243</v>
      </c>
      <c r="B143" s="94" t="s">
        <v>77</v>
      </c>
      <c r="C143" s="94" t="s">
        <v>138</v>
      </c>
      <c r="D143" s="22">
        <f>SB!D143+'dot.'!D143+'skol. lėšos'!D143+Lik!D143</f>
        <v>8.1</v>
      </c>
      <c r="E143" s="22">
        <f>SB!E143+'dot.'!E143+'skol. lėšos'!E143+Lik!E143</f>
        <v>8.1</v>
      </c>
      <c r="F143" s="22">
        <f>SB!F143+'dot.'!F143+'skol. lėšos'!F143+Lik!F143</f>
        <v>0</v>
      </c>
      <c r="G143" s="22">
        <f>SB!G143+'dot.'!G143+'skol. lėšos'!G143+Lik!G143</f>
        <v>0</v>
      </c>
    </row>
    <row r="144" spans="1:7" ht="12.75">
      <c r="A144" s="18" t="s">
        <v>401</v>
      </c>
      <c r="B144" s="88" t="s">
        <v>110</v>
      </c>
      <c r="C144" s="6"/>
      <c r="D144" s="23">
        <f>SB!D144+'dot.'!D144+'skol. lėšos'!D144+Lik!D144</f>
        <v>8.1</v>
      </c>
      <c r="E144" s="23">
        <f>SB!E144+'dot.'!E144+'skol. lėšos'!E144+Lik!E144</f>
        <v>8.1</v>
      </c>
      <c r="F144" s="23">
        <f>SB!F144+'dot.'!F144+'skol. lėšos'!F144+Lik!F144</f>
        <v>0</v>
      </c>
      <c r="G144" s="23">
        <f>SB!G144+'dot.'!G144+'skol. lėšos'!G144+Lik!G144</f>
        <v>0</v>
      </c>
    </row>
    <row r="145" spans="1:7" ht="12.75">
      <c r="A145" s="15" t="s">
        <v>51</v>
      </c>
      <c r="B145" s="6" t="s">
        <v>7</v>
      </c>
      <c r="C145" s="6"/>
      <c r="D145" s="22">
        <f>SB!D145+'dot.'!D145+'skol. lėšos'!D145+Lik!D145</f>
        <v>83.50000000000001</v>
      </c>
      <c r="E145" s="22">
        <f>SB!E145+'dot.'!E145+'skol. lėšos'!E145+Lik!E145</f>
        <v>82.80000000000001</v>
      </c>
      <c r="F145" s="22">
        <f>SB!F145+'dot.'!F145+'skol. lėšos'!F145+Lik!F145</f>
        <v>44.9</v>
      </c>
      <c r="G145" s="22">
        <f>SB!G145+'dot.'!G145+'skol. lėšos'!G145+Lik!G145</f>
        <v>0.7</v>
      </c>
    </row>
    <row r="146" spans="1:7" ht="12.75">
      <c r="A146" s="15" t="s">
        <v>53</v>
      </c>
      <c r="B146" s="7" t="s">
        <v>104</v>
      </c>
      <c r="C146" s="6" t="s">
        <v>137</v>
      </c>
      <c r="D146" s="22">
        <f>SB!D146+'dot.'!D146+'skol. lėšos'!D146+Lik!D146</f>
        <v>1.4</v>
      </c>
      <c r="E146" s="22">
        <f>SB!E146+'dot.'!E146+'skol. lėšos'!E146+Lik!E146</f>
        <v>1.4</v>
      </c>
      <c r="F146" s="22">
        <f>SB!F146+'dot.'!F146+'skol. lėšos'!F146+Lik!F146</f>
        <v>0</v>
      </c>
      <c r="G146" s="22">
        <f>SB!G146+'dot.'!G146+'skol. lėšos'!G146+Lik!G146</f>
        <v>0</v>
      </c>
    </row>
    <row r="147" spans="1:7" ht="12.75">
      <c r="A147" s="12" t="s">
        <v>398</v>
      </c>
      <c r="B147" s="123" t="s">
        <v>93</v>
      </c>
      <c r="C147" s="99"/>
      <c r="D147" s="23">
        <f>SB!D147+'dot.'!D147+'skol. lėšos'!D147+Lik!D147</f>
        <v>1</v>
      </c>
      <c r="E147" s="23">
        <f>SB!E147+'dot.'!E147+'skol. lėšos'!E147+Lik!E147</f>
        <v>1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12.75">
      <c r="A148" s="12" t="s">
        <v>397</v>
      </c>
      <c r="B148" s="25" t="s">
        <v>120</v>
      </c>
      <c r="C148" s="100"/>
      <c r="D148" s="23">
        <f>SB!D148+'dot.'!D148+'skol. lėšos'!D148+Lik!D148</f>
        <v>0.4</v>
      </c>
      <c r="E148" s="23">
        <f>SB!E148+'dot.'!E148+'skol. lėšos'!E148+Lik!E148</f>
        <v>0.4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38.25">
      <c r="A149" s="11" t="s">
        <v>54</v>
      </c>
      <c r="B149" s="122" t="s">
        <v>107</v>
      </c>
      <c r="C149" s="6" t="s">
        <v>141</v>
      </c>
      <c r="D149" s="22">
        <f>SB!D149+'dot.'!D149+'skol. lėšos'!D149+Lik!D149</f>
        <v>77.9</v>
      </c>
      <c r="E149" s="22">
        <f>SB!E149+'dot.'!E149+'skol. lėšos'!E149+Lik!E149</f>
        <v>77.2</v>
      </c>
      <c r="F149" s="22">
        <f>SB!F149+'dot.'!F149+'skol. lėšos'!F149+Lik!F149</f>
        <v>44.4</v>
      </c>
      <c r="G149" s="22">
        <f>SB!G149+'dot.'!G149+'skol. lėšos'!G149+Lik!G149</f>
        <v>0.7</v>
      </c>
    </row>
    <row r="150" spans="1:7" ht="12.75">
      <c r="A150" s="12" t="s">
        <v>269</v>
      </c>
      <c r="B150" s="123" t="s">
        <v>91</v>
      </c>
      <c r="C150" s="78"/>
      <c r="D150" s="23">
        <f>SB!D150+'dot.'!D150+'skol. lėšos'!D150+Lik!D150</f>
        <v>54.800000000000004</v>
      </c>
      <c r="E150" s="23">
        <f>SB!E150+'dot.'!E150+'skol. lėšos'!E150+Lik!E150</f>
        <v>54.1</v>
      </c>
      <c r="F150" s="23">
        <f>SB!F150+'dot.'!F150+'skol. lėšos'!F150+Lik!F150</f>
        <v>34.5</v>
      </c>
      <c r="G150" s="23">
        <f>SB!G150+'dot.'!G150+'skol. lėšos'!G150+Lik!G150</f>
        <v>0.7</v>
      </c>
    </row>
    <row r="151" spans="1:7" ht="12.75">
      <c r="A151" s="12" t="s">
        <v>399</v>
      </c>
      <c r="B151" s="90" t="s">
        <v>92</v>
      </c>
      <c r="C151" s="78"/>
      <c r="D151" s="23">
        <f>SB!D151+'dot.'!D151+'skol. lėšos'!D151+Lik!D151</f>
        <v>23.099999999999998</v>
      </c>
      <c r="E151" s="23">
        <f>SB!E151+'dot.'!E151+'skol. lėšos'!E151+Lik!E151</f>
        <v>23.099999999999998</v>
      </c>
      <c r="F151" s="23">
        <f>SB!F151+'dot.'!F151+'skol. lėšos'!F151+Lik!F151</f>
        <v>9.9</v>
      </c>
      <c r="G151" s="23">
        <f>SB!G151+'dot.'!G151+'skol. lėšos'!G151+Lik!G151</f>
        <v>0</v>
      </c>
    </row>
    <row r="152" spans="1:7" ht="15.75">
      <c r="A152" s="12" t="s">
        <v>399</v>
      </c>
      <c r="B152" s="90" t="s">
        <v>473</v>
      </c>
      <c r="C152" s="118"/>
      <c r="D152" s="23">
        <f>SB!D152+'dot.'!D152+'skol. lėšos'!D152+Lik!D152</f>
        <v>0</v>
      </c>
      <c r="E152" s="23">
        <f>SB!E152+'dot.'!E152+'skol. lėšos'!E152+Lik!E152</f>
        <v>0</v>
      </c>
      <c r="F152" s="23">
        <f>SB!F152+'dot.'!F152+'skol. lėšos'!F152+Lik!F152</f>
        <v>0</v>
      </c>
      <c r="G152" s="23">
        <f>SB!G152+'dot.'!G152+'skol. lėšos'!G152+Lik!G152</f>
        <v>0</v>
      </c>
    </row>
    <row r="153" spans="1:7" ht="26.25">
      <c r="A153" s="15" t="s">
        <v>55</v>
      </c>
      <c r="B153" s="210" t="s">
        <v>187</v>
      </c>
      <c r="C153" s="287"/>
      <c r="D153" s="106">
        <f>SB!D153+'dot.'!D153+'skol. lėšos'!D153+Lik!D153</f>
        <v>0.7</v>
      </c>
      <c r="E153" s="106">
        <f>SB!E153+'dot.'!E153+'skol. lėšos'!E153+Lik!E153</f>
        <v>0.7</v>
      </c>
      <c r="F153" s="106">
        <f>SB!F153+'dot.'!F153+'skol. lėšos'!F153+Lik!F153</f>
        <v>0.5</v>
      </c>
      <c r="G153" s="106">
        <f>SB!G153+'dot.'!G153+'skol. lėšos'!G153+Lik!G153</f>
        <v>0</v>
      </c>
    </row>
    <row r="154" spans="1:7" ht="15.75">
      <c r="A154" s="18" t="s">
        <v>556</v>
      </c>
      <c r="B154" s="95" t="s">
        <v>557</v>
      </c>
      <c r="C154" s="118"/>
      <c r="D154" s="23">
        <f>SB!D154+'dot.'!D154+'skol. lėšos'!D154+Lik!D154</f>
        <v>0.7</v>
      </c>
      <c r="E154" s="23">
        <f>SB!E154+'dot.'!E154+'skol. lėšos'!E154+Lik!E154</f>
        <v>0.7</v>
      </c>
      <c r="F154" s="23">
        <f>SB!F154+'dot.'!F154+'skol. lėšos'!F154+Lik!F154</f>
        <v>0.5</v>
      </c>
      <c r="G154" s="23">
        <f>SB!G154+'dot.'!G154+'skol. lėšos'!G154+Lik!G154</f>
        <v>0</v>
      </c>
    </row>
    <row r="155" spans="1:7" ht="12.75">
      <c r="A155" s="15" t="s">
        <v>203</v>
      </c>
      <c r="B155" s="6" t="s">
        <v>77</v>
      </c>
      <c r="C155" s="6" t="s">
        <v>138</v>
      </c>
      <c r="D155" s="22">
        <f>SB!D155+'dot.'!D155+'skol. lėšos'!D155+Lik!D155</f>
        <v>3.5</v>
      </c>
      <c r="E155" s="22">
        <f>SB!E155+'dot.'!E155+'skol. lėšos'!E155+Lik!E155</f>
        <v>3.5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401</v>
      </c>
      <c r="B156" s="88" t="s">
        <v>110</v>
      </c>
      <c r="C156" s="101"/>
      <c r="D156" s="23">
        <f>SB!D156+'dot.'!D156+'skol. lėšos'!D156+Lik!D156</f>
        <v>3.5</v>
      </c>
      <c r="E156" s="23">
        <f>SB!E156+'dot.'!E156+'skol. lėšos'!E156+Lik!E156</f>
        <v>3.5</v>
      </c>
      <c r="F156" s="23">
        <f>SB!F156+'dot.'!F156+'skol. lėšos'!F156+Lik!F156</f>
        <v>0</v>
      </c>
      <c r="G156" s="23">
        <f>SB!G156+'dot.'!G156+'skol. lėšos'!G156+Lik!G156</f>
        <v>0</v>
      </c>
    </row>
    <row r="157" spans="1:7" ht="15" customHeight="1">
      <c r="A157" s="12" t="s">
        <v>56</v>
      </c>
      <c r="B157" s="6" t="s">
        <v>8</v>
      </c>
      <c r="C157" s="6"/>
      <c r="D157" s="22">
        <f>SB!D157+'dot.'!D157+'skol. lėšos'!D157+Lik!D157</f>
        <v>88.30000000000001</v>
      </c>
      <c r="E157" s="22">
        <f>SB!E157+'dot.'!E157+'skol. lėšos'!E157+Lik!E157</f>
        <v>87.50000000000001</v>
      </c>
      <c r="F157" s="22">
        <f>SB!F157+'dot.'!F157+'skol. lėšos'!F157+Lik!F157</f>
        <v>47.5</v>
      </c>
      <c r="G157" s="22">
        <f>SB!G157+'dot.'!G157+'skol. lėšos'!G157+Lik!G157</f>
        <v>0.8</v>
      </c>
    </row>
    <row r="158" spans="1:7" ht="12.75">
      <c r="A158" s="11" t="s">
        <v>58</v>
      </c>
      <c r="B158" s="7" t="s">
        <v>104</v>
      </c>
      <c r="C158" s="6" t="s">
        <v>137</v>
      </c>
      <c r="D158" s="22">
        <f>SB!D158+'dot.'!D158+'skol. lėšos'!D158+Lik!D158</f>
        <v>3.4000000000000004</v>
      </c>
      <c r="E158" s="22">
        <f>SB!E158+'dot.'!E158+'skol. lėšos'!E158+Lik!E158</f>
        <v>3.4000000000000004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398</v>
      </c>
      <c r="B159" s="123" t="s">
        <v>93</v>
      </c>
      <c r="C159" s="14"/>
      <c r="D159" s="23">
        <f>SB!D159+'dot.'!D159+'skol. lėšos'!D159+Lik!D159</f>
        <v>1.8</v>
      </c>
      <c r="E159" s="23">
        <f>SB!E159+'dot.'!E159+'skol. lėšos'!E159+Lik!E159</f>
        <v>1.8</v>
      </c>
      <c r="F159" s="23">
        <f>SB!F159+'dot.'!F159+'skol. lėšos'!F159+Lik!F159</f>
        <v>0</v>
      </c>
      <c r="G159" s="23">
        <f>SB!G159+'dot.'!G159+'skol. lėšos'!G159+Lik!G159</f>
        <v>0</v>
      </c>
    </row>
    <row r="160" spans="1:7" ht="12.75">
      <c r="A160" s="12" t="s">
        <v>397</v>
      </c>
      <c r="B160" s="25" t="s">
        <v>148</v>
      </c>
      <c r="C160" s="94"/>
      <c r="D160" s="23">
        <f>SB!D160+'dot.'!D160+'skol. lėšos'!D160+Lik!D160</f>
        <v>1.6</v>
      </c>
      <c r="E160" s="23">
        <f>SB!E160+'dot.'!E160+'skol. lėšos'!E160+Lik!E160</f>
        <v>1.6</v>
      </c>
      <c r="F160" s="23">
        <f>SB!F160+'dot.'!F160+'skol. lėšos'!F160+Lik!F160</f>
        <v>0</v>
      </c>
      <c r="G160" s="23">
        <f>SB!G160+'dot.'!G160+'skol. lėšos'!G160+Lik!G160</f>
        <v>0</v>
      </c>
    </row>
    <row r="161" spans="1:7" ht="38.25">
      <c r="A161" s="11" t="s">
        <v>59</v>
      </c>
      <c r="B161" s="122" t="s">
        <v>107</v>
      </c>
      <c r="C161" s="6" t="s">
        <v>141</v>
      </c>
      <c r="D161" s="22">
        <f>SB!D161+'dot.'!D161+'skol. lėšos'!D161+Lik!D161</f>
        <v>76.1</v>
      </c>
      <c r="E161" s="22">
        <f>SB!E161+'dot.'!E161+'skol. lėšos'!E161+Lik!E161</f>
        <v>75.30000000000001</v>
      </c>
      <c r="F161" s="22">
        <f>SB!F161+'dot.'!F161+'skol. lėšos'!F161+Lik!F161</f>
        <v>47.5</v>
      </c>
      <c r="G161" s="22">
        <f>SB!G161+'dot.'!G161+'skol. lėšos'!G161+Lik!G161</f>
        <v>0.8</v>
      </c>
    </row>
    <row r="162" spans="1:7" ht="15" customHeight="1">
      <c r="A162" s="12" t="s">
        <v>269</v>
      </c>
      <c r="B162" s="123" t="s">
        <v>91</v>
      </c>
      <c r="C162" s="78"/>
      <c r="D162" s="23">
        <f>SB!D162+'dot.'!D162+'skol. lėšos'!D162+Lik!D162</f>
        <v>59</v>
      </c>
      <c r="E162" s="23">
        <f>SB!E162+'dot.'!E162+'skol. lėšos'!E162+Lik!E162</f>
        <v>58.2</v>
      </c>
      <c r="F162" s="23">
        <f>SB!F162+'dot.'!F162+'skol. lėšos'!F162+Lik!F162</f>
        <v>40.1</v>
      </c>
      <c r="G162" s="23">
        <f>SB!G162+'dot.'!G162+'skol. lėšos'!G162+Lik!G162</f>
        <v>0.8</v>
      </c>
    </row>
    <row r="163" spans="1:7" ht="12.75">
      <c r="A163" s="12" t="s">
        <v>399</v>
      </c>
      <c r="B163" s="90" t="s">
        <v>92</v>
      </c>
      <c r="C163" s="78"/>
      <c r="D163" s="23">
        <f>SB!D163+'dot.'!D163+'skol. lėšos'!D163+Lik!D163</f>
        <v>17.1</v>
      </c>
      <c r="E163" s="23">
        <f>SB!E163+'dot.'!E163+'skol. lėšos'!E163+Lik!E163</f>
        <v>17.1</v>
      </c>
      <c r="F163" s="23">
        <f>SB!F163+'dot.'!F163+'skol. lėšos'!F163+Lik!F163</f>
        <v>7.4</v>
      </c>
      <c r="G163" s="23">
        <f>SB!G163+'dot.'!G163+'skol. lėšos'!G163+Lik!G163</f>
        <v>0</v>
      </c>
    </row>
    <row r="164" spans="1:7" ht="15.75">
      <c r="A164" s="12" t="s">
        <v>399</v>
      </c>
      <c r="B164" s="90" t="s">
        <v>473</v>
      </c>
      <c r="C164" s="118"/>
      <c r="D164" s="276">
        <f>SB!D164+'dot.'!D164+'skol. lėšos'!D164+Lik!D164</f>
        <v>0</v>
      </c>
      <c r="E164" s="276">
        <f>SB!E164+'dot.'!E164+'skol. lėšos'!E164+Lik!E164</f>
        <v>0</v>
      </c>
      <c r="F164" s="276">
        <f>SB!F164+'dot.'!F164+'skol. lėšos'!F164+Lik!F164</f>
        <v>0</v>
      </c>
      <c r="G164" s="276">
        <f>SB!G164+'dot.'!G164+'skol. lėšos'!G164+Lik!G164</f>
        <v>0</v>
      </c>
    </row>
    <row r="165" spans="1:7" ht="26.25">
      <c r="A165" s="11" t="s">
        <v>205</v>
      </c>
      <c r="B165" s="210" t="s">
        <v>187</v>
      </c>
      <c r="C165" s="288"/>
      <c r="D165" s="106">
        <f>SB!D165+'dot.'!D165+'skol. lėšos'!D165+Lik!D165</f>
        <v>0</v>
      </c>
      <c r="E165" s="106">
        <f>SB!E165+'dot.'!E165+'skol. lėšos'!E165+Lik!E165</f>
        <v>0</v>
      </c>
      <c r="F165" s="106">
        <f>SB!F165+'dot.'!F165+'skol. lėšos'!F165+Lik!F165</f>
        <v>0</v>
      </c>
      <c r="G165" s="106">
        <f>SB!G165+'dot.'!G165+'skol. lėšos'!G165+Lik!G165</f>
        <v>0</v>
      </c>
    </row>
    <row r="166" spans="1:7" ht="15.75">
      <c r="A166" s="18" t="s">
        <v>556</v>
      </c>
      <c r="B166" s="95" t="s">
        <v>557</v>
      </c>
      <c r="C166" s="118"/>
      <c r="D166" s="23"/>
      <c r="E166" s="23"/>
      <c r="F166" s="23"/>
      <c r="G166" s="23"/>
    </row>
    <row r="167" spans="1:7" ht="12.75">
      <c r="A167" s="11" t="s">
        <v>206</v>
      </c>
      <c r="B167" s="6" t="s">
        <v>77</v>
      </c>
      <c r="C167" s="6" t="s">
        <v>138</v>
      </c>
      <c r="D167" s="22">
        <f>SB!D167+'dot.'!D167+'skol. lėšos'!D167+Lik!D167</f>
        <v>8.8</v>
      </c>
      <c r="E167" s="22">
        <f>SB!E167+'dot.'!E167+'skol. lėšos'!E167+Lik!E167</f>
        <v>8.8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401</v>
      </c>
      <c r="B168" s="88" t="s">
        <v>110</v>
      </c>
      <c r="C168" s="6"/>
      <c r="D168" s="22">
        <f>SB!D168+'dot.'!D168+'skol. lėšos'!D168+Lik!D168</f>
        <v>8.8</v>
      </c>
      <c r="E168" s="22">
        <f>SB!E168+'dot.'!E168+'skol. lėšos'!E168+Lik!E168</f>
        <v>8.8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21" customHeight="1">
      <c r="A169" s="93" t="s">
        <v>60</v>
      </c>
      <c r="B169" s="6" t="s">
        <v>532</v>
      </c>
      <c r="C169" s="95"/>
      <c r="D169" s="22">
        <f>SB!D169+'dot.'!D169+'skol. lėšos'!D169+Lik!D169</f>
        <v>432.3</v>
      </c>
      <c r="E169" s="22">
        <f>SB!E169+'dot.'!E169+'skol. lėšos'!E169+Lik!E169</f>
        <v>422.7</v>
      </c>
      <c r="F169" s="22">
        <f>SB!F169+'dot.'!F169+'skol. lėšos'!F169+Lik!F169</f>
        <v>222.79999999999998</v>
      </c>
      <c r="G169" s="22">
        <f>SB!G169+'dot.'!G169+'skol. lėšos'!G169+Lik!G169</f>
        <v>9.600000000000001</v>
      </c>
    </row>
    <row r="170" spans="1:7" ht="13.5" customHeight="1">
      <c r="A170" s="11" t="s">
        <v>62</v>
      </c>
      <c r="B170" s="7" t="s">
        <v>104</v>
      </c>
      <c r="C170" s="6" t="s">
        <v>137</v>
      </c>
      <c r="D170" s="22">
        <f>SB!D170+'dot.'!D170+'skol. lėšos'!D170+Lik!D170</f>
        <v>8</v>
      </c>
      <c r="E170" s="22">
        <f>SB!E170+'dot.'!E170+'skol. lėšos'!E170+Lik!E170</f>
        <v>8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2.75">
      <c r="A171" s="12" t="s">
        <v>398</v>
      </c>
      <c r="B171" s="90" t="s">
        <v>93</v>
      </c>
      <c r="C171" s="90"/>
      <c r="D171" s="23">
        <f>SB!D171+'dot.'!D171+'skol. lėšos'!D171+Lik!D171</f>
        <v>4</v>
      </c>
      <c r="E171" s="23">
        <f>SB!E171+'dot.'!E171+'skol. lėšos'!E171+Lik!E171</f>
        <v>4</v>
      </c>
      <c r="F171" s="23">
        <f>SB!F171+'dot.'!F171+'skol. lėšos'!F171+Lik!F171</f>
        <v>0</v>
      </c>
      <c r="G171" s="23">
        <f>SB!G171+'dot.'!G171+'skol. lėšos'!G171+Lik!G171</f>
        <v>0</v>
      </c>
    </row>
    <row r="172" spans="1:7" ht="16.5" customHeight="1">
      <c r="A172" s="12" t="s">
        <v>397</v>
      </c>
      <c r="B172" s="90" t="s">
        <v>120</v>
      </c>
      <c r="C172" s="88"/>
      <c r="D172" s="23">
        <f>SB!D172+'dot.'!D172+'skol. lėšos'!D172+Lik!D172</f>
        <v>4</v>
      </c>
      <c r="E172" s="23">
        <f>SB!E172+'dot.'!E172+'skol. lėšos'!E172+Lik!E172</f>
        <v>4</v>
      </c>
      <c r="F172" s="23">
        <f>SB!F172+'dot.'!F172+'skol. lėšos'!F172+Lik!F172</f>
        <v>0</v>
      </c>
      <c r="G172" s="23">
        <f>SB!G172+'dot.'!G172+'skol. lėšos'!G172+Lik!G172</f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22">
        <f>SB!D173+'dot.'!D173+'skol. lėšos'!D173+Lik!D173</f>
        <v>394.90000000000003</v>
      </c>
      <c r="E173" s="22">
        <f>SB!E173+'dot.'!E173+'skol. lėšos'!E173+Lik!E173</f>
        <v>385.3</v>
      </c>
      <c r="F173" s="22">
        <f>SB!F173+'dot.'!F173+'skol. lėšos'!F173+Lik!F173</f>
        <v>222.79999999999998</v>
      </c>
      <c r="G173" s="22">
        <f>SB!G173+'dot.'!G173+'skol. lėšos'!G173+Lik!G173</f>
        <v>9.600000000000001</v>
      </c>
    </row>
    <row r="174" spans="1:7" ht="12.75">
      <c r="A174" s="12" t="s">
        <v>269</v>
      </c>
      <c r="B174" s="132" t="s">
        <v>91</v>
      </c>
      <c r="C174" s="80"/>
      <c r="D174" s="23">
        <f>SB!D174+'dot.'!D174+'skol. lėšos'!D174+Lik!D174</f>
        <v>222.29999999999998</v>
      </c>
      <c r="E174" s="23">
        <f>SB!E174+'dot.'!E174+'skol. lėšos'!E174+Lik!E174</f>
        <v>220.79999999999998</v>
      </c>
      <c r="F174" s="23">
        <f>SB!F174+'dot.'!F174+'skol. lėšos'!F174+Lik!F174</f>
        <v>148.5</v>
      </c>
      <c r="G174" s="23">
        <f>SB!G174+'dot.'!G174+'skol. lėšos'!G174+Lik!G174</f>
        <v>1.5</v>
      </c>
    </row>
    <row r="175" spans="1:7" ht="13.5" customHeight="1">
      <c r="A175" s="12" t="s">
        <v>399</v>
      </c>
      <c r="B175" s="114" t="s">
        <v>92</v>
      </c>
      <c r="C175" s="81"/>
      <c r="D175" s="23">
        <f>SB!D175+'dot.'!D175+'skol. lėšos'!D175+Lik!D175</f>
        <v>137.6</v>
      </c>
      <c r="E175" s="23">
        <f>SB!E175+'dot.'!E175+'skol. lėšos'!E175+Lik!E175</f>
        <v>136.4</v>
      </c>
      <c r="F175" s="23">
        <f>SB!F175+'dot.'!F175+'skol. lėšos'!F175+Lik!F175</f>
        <v>74.3</v>
      </c>
      <c r="G175" s="23">
        <f>SB!G175+'dot.'!G175+'skol. lėšos'!G175+Lik!G175</f>
        <v>1.2</v>
      </c>
    </row>
    <row r="176" spans="1:7" ht="15.75" customHeight="1">
      <c r="A176" s="12" t="s">
        <v>399</v>
      </c>
      <c r="B176" s="114" t="s">
        <v>473</v>
      </c>
      <c r="C176" s="81"/>
      <c r="D176" s="23">
        <f>SB!D176+'dot.'!D176+'skol. lėšos'!D176+Lik!D176</f>
        <v>7.9</v>
      </c>
      <c r="E176" s="23">
        <f>SB!E176+'dot.'!E176+'skol. lėšos'!E176+Lik!E176</f>
        <v>1</v>
      </c>
      <c r="F176" s="23">
        <f>SB!F176+'dot.'!F176+'skol. lėšos'!F176+Lik!F176</f>
        <v>0</v>
      </c>
      <c r="G176" s="23">
        <f>SB!G176+'dot.'!G176+'skol. lėšos'!G176+Lik!G176</f>
        <v>6.9</v>
      </c>
    </row>
    <row r="177" spans="1:12" ht="12.75">
      <c r="A177" s="12" t="s">
        <v>400</v>
      </c>
      <c r="B177" s="138" t="s">
        <v>94</v>
      </c>
      <c r="C177" s="101"/>
      <c r="D177" s="276">
        <f>SB!D177+'dot.'!D177+'skol. lėšos'!D177+Lik!D177</f>
        <v>27.1</v>
      </c>
      <c r="E177" s="276">
        <f>SB!E177+'dot.'!E177+'skol. lėšos'!E177+Lik!E177</f>
        <v>27.1</v>
      </c>
      <c r="F177" s="276">
        <f>SB!F177+'dot.'!F177+'skol. lėšos'!F177+Lik!F177</f>
        <v>0</v>
      </c>
      <c r="G177" s="276">
        <f>SB!G177+'dot.'!G177+'skol. lėšos'!G177+Lik!G177</f>
        <v>0</v>
      </c>
      <c r="L177" s="2" t="s">
        <v>95</v>
      </c>
    </row>
    <row r="178" spans="1:7" ht="25.5">
      <c r="A178" s="146" t="s">
        <v>559</v>
      </c>
      <c r="B178" s="210" t="s">
        <v>187</v>
      </c>
      <c r="C178" s="6"/>
      <c r="D178" s="106">
        <f>SB!D178+'dot.'!D178+'skol. lėšos'!D178+Lik!D178</f>
        <v>1.4</v>
      </c>
      <c r="E178" s="106">
        <f>SB!E178+'dot.'!E178+'skol. lėšos'!E178+Lik!E178</f>
        <v>1.4</v>
      </c>
      <c r="F178" s="106">
        <f>SB!F178+'dot.'!F178+'skol. lėšos'!F178+Lik!F178</f>
        <v>0.9</v>
      </c>
      <c r="G178" s="106">
        <f>SB!G178+'dot.'!G178+'skol. lėšos'!G178+Lik!G178</f>
        <v>0</v>
      </c>
    </row>
    <row r="179" spans="1:7" ht="15" customHeight="1">
      <c r="A179" s="18" t="s">
        <v>556</v>
      </c>
      <c r="B179" s="95" t="s">
        <v>557</v>
      </c>
      <c r="C179" s="101"/>
      <c r="D179" s="23">
        <f>SB!D179+'dot.'!D179+'skol. lėšos'!D179+Lik!D179</f>
        <v>1.4</v>
      </c>
      <c r="E179" s="23">
        <f>SB!E179+'dot.'!E179+'skol. lėšos'!E179+Lik!E179</f>
        <v>1.4</v>
      </c>
      <c r="F179" s="23">
        <f>SB!F179+'dot.'!F179+'skol. lėšos'!F179+Lik!F179</f>
        <v>0.9</v>
      </c>
      <c r="G179" s="23">
        <f>SB!G179+'dot.'!G179+'skol. lėšos'!G179+Lik!G179</f>
        <v>0</v>
      </c>
    </row>
    <row r="180" spans="1:7" ht="25.5">
      <c r="A180" s="102" t="s">
        <v>210</v>
      </c>
      <c r="B180" s="131" t="s">
        <v>502</v>
      </c>
      <c r="C180" s="6" t="s">
        <v>183</v>
      </c>
      <c r="D180" s="22">
        <f>SB!D180+'dot.'!D180+'skol. lėšos'!D180+Lik!D180</f>
        <v>1.2</v>
      </c>
      <c r="E180" s="22">
        <f>SB!E180+'dot.'!E180+'skol. lėšos'!E180+Lik!E180</f>
        <v>1.2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2.75">
      <c r="A181" s="12"/>
      <c r="B181" s="90" t="s">
        <v>438</v>
      </c>
      <c r="C181" s="78"/>
      <c r="D181" s="23">
        <f>SB!D181+'dot.'!D181+'skol. lėšos'!D181+Lik!D181</f>
        <v>1.2</v>
      </c>
      <c r="E181" s="23">
        <f>SB!E181+'dot.'!E181+'skol. lėšos'!E181+Lik!E181</f>
        <v>1.2</v>
      </c>
      <c r="F181" s="23">
        <f>SB!F181+'dot.'!F181+'skol. lėšos'!F181+Lik!F181</f>
        <v>0</v>
      </c>
      <c r="G181" s="23">
        <f>SB!G181+'dot.'!G181+'skol. lėšos'!G181+Lik!G181</f>
        <v>0</v>
      </c>
    </row>
    <row r="182" spans="1:7" ht="12.75">
      <c r="A182" s="11" t="s">
        <v>349</v>
      </c>
      <c r="B182" s="101" t="s">
        <v>77</v>
      </c>
      <c r="C182" s="82" t="s">
        <v>138</v>
      </c>
      <c r="D182" s="22">
        <f>SB!D182+'dot.'!D182+'skol. lėšos'!D182+Lik!D182</f>
        <v>27.3</v>
      </c>
      <c r="E182" s="22">
        <f>SB!E182+'dot.'!E182+'skol. lėšos'!E182+Lik!E182</f>
        <v>27.3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12" t="s">
        <v>401</v>
      </c>
      <c r="B183" s="95" t="s">
        <v>110</v>
      </c>
      <c r="C183" s="5"/>
      <c r="D183" s="23">
        <f>SB!D183+'dot.'!D183+'skol. lėšos'!D183+Lik!D183</f>
        <v>27.3</v>
      </c>
      <c r="E183" s="23">
        <f>SB!E183+'dot.'!E183+'skol. lėšos'!E183+Lik!E183</f>
        <v>27.3</v>
      </c>
      <c r="F183" s="23">
        <f>SB!F183+'dot.'!F183+'skol. lėšos'!F183+Lik!F183</f>
        <v>0</v>
      </c>
      <c r="G183" s="23">
        <f>SB!G183+'dot.'!G183+'skol. lėšos'!G183+Lik!G183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2">
        <f>SB!D184+'dot.'!D184+'skol. lėšos'!D184+Lik!D184</f>
        <v>0.9</v>
      </c>
      <c r="E184" s="22">
        <f>SB!E184+'dot.'!E184+'skol. lėšos'!E184+Lik!E184</f>
        <v>0.9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403</v>
      </c>
      <c r="B185" s="90" t="s">
        <v>451</v>
      </c>
      <c r="C185" s="1"/>
      <c r="D185" s="23">
        <f>SB!D185+'dot.'!D185+'skol. lėšos'!D185+Lik!D185</f>
        <v>0.9</v>
      </c>
      <c r="E185" s="23">
        <f>SB!E185+'dot.'!E185+'skol. lėšos'!E185+Lik!E185</f>
        <v>0.9</v>
      </c>
      <c r="F185" s="23">
        <f>SB!F185+'dot.'!F185+'skol. lėšos'!F185+Lik!F185</f>
        <v>0</v>
      </c>
      <c r="G185" s="23">
        <f>SB!G185+'dot.'!G185+'skol. lėšos'!G185+Lik!G185</f>
        <v>0</v>
      </c>
    </row>
    <row r="186" spans="1:7" ht="18" customHeight="1">
      <c r="A186" s="11" t="s">
        <v>67</v>
      </c>
      <c r="B186" s="6" t="s">
        <v>112</v>
      </c>
      <c r="C186" s="5"/>
      <c r="D186" s="22">
        <f>SB!D186+'dot.'!D186+'skol. lėšos'!D186+Lik!D186</f>
        <v>123.39999999999999</v>
      </c>
      <c r="E186" s="22">
        <f>SB!E186+'dot.'!E186+'skol. lėšos'!E186+Lik!E186</f>
        <v>108.69999999999999</v>
      </c>
      <c r="F186" s="22">
        <f>SB!F186+'dot.'!F186+'skol. lėšos'!F186+Lik!F186</f>
        <v>68.8</v>
      </c>
      <c r="G186" s="22">
        <f>SB!G186+'dot.'!G186+'skol. lėšos'!G186+Lik!G186</f>
        <v>14.7</v>
      </c>
    </row>
    <row r="187" spans="1:7" ht="25.5">
      <c r="A187" s="12" t="s">
        <v>68</v>
      </c>
      <c r="B187" s="131" t="s">
        <v>105</v>
      </c>
      <c r="C187" s="7" t="s">
        <v>139</v>
      </c>
      <c r="D187" s="22">
        <f>SB!D187+'dot.'!D187+'skol. lėšos'!D187+Lik!D187</f>
        <v>123.39999999999999</v>
      </c>
      <c r="E187" s="22">
        <f>SB!E187+'dot.'!E187+'skol. lėšos'!E187+Lik!E187</f>
        <v>108.69999999999999</v>
      </c>
      <c r="F187" s="22">
        <f>SB!F187+'dot.'!F187+'skol. lėšos'!F187+Lik!F187</f>
        <v>68.8</v>
      </c>
      <c r="G187" s="22">
        <f>SB!G187+'dot.'!G187+'skol. lėšos'!G187+Lik!G187</f>
        <v>14.7</v>
      </c>
    </row>
    <row r="188" spans="1:7" ht="15">
      <c r="A188" s="11" t="s">
        <v>69</v>
      </c>
      <c r="B188" s="169" t="s">
        <v>326</v>
      </c>
      <c r="C188" s="139"/>
      <c r="D188" s="22">
        <f>SB!D188+'dot.'!D188+'skol. lėšos'!D188+Lik!D188</f>
        <v>308.9</v>
      </c>
      <c r="E188" s="22">
        <f>SB!E188+'dot.'!E188+'skol. lėšos'!E188+Lik!E188</f>
        <v>19.9</v>
      </c>
      <c r="F188" s="22">
        <f>SB!F188+'dot.'!F188+'skol. lėšos'!F188+Lik!F188</f>
        <v>0</v>
      </c>
      <c r="G188" s="22">
        <f>SB!G188+'dot.'!G188+'skol. lėšos'!G188+Lik!G188</f>
        <v>289</v>
      </c>
    </row>
    <row r="189" spans="1:7" ht="15.75" customHeight="1">
      <c r="A189" s="12" t="s">
        <v>70</v>
      </c>
      <c r="B189" s="7" t="s">
        <v>152</v>
      </c>
      <c r="C189" s="382" t="s">
        <v>37</v>
      </c>
      <c r="D189" s="22">
        <f>SB!D189+'dot.'!D189+'skol. lėšos'!D189+Lik!D189</f>
        <v>308.9</v>
      </c>
      <c r="E189" s="22">
        <f>SB!E189+'dot.'!E189+'skol. lėšos'!E189+Lik!E189</f>
        <v>19.9</v>
      </c>
      <c r="F189" s="22">
        <f>SB!F189+'dot.'!F189+'skol. lėšos'!F189+Lik!F189</f>
        <v>0</v>
      </c>
      <c r="G189" s="22">
        <f>SB!G189+'dot.'!G189+'skol. lėšos'!G189+Lik!G189</f>
        <v>289</v>
      </c>
    </row>
    <row r="190" spans="1:7" ht="12.75">
      <c r="A190" s="12" t="s">
        <v>216</v>
      </c>
      <c r="B190" s="129" t="s">
        <v>74</v>
      </c>
      <c r="C190" s="383"/>
      <c r="D190" s="23">
        <f>SB!D190+'dot.'!D190+'skol. lėšos'!D190+Lik!D190</f>
        <v>19.9</v>
      </c>
      <c r="E190" s="23">
        <f>SB!E190+'dot.'!E190+'skol. lėšos'!E190+Lik!E190</f>
        <v>19.9</v>
      </c>
      <c r="F190" s="23">
        <f>SB!F190+'dot.'!F190+'skol. lėšos'!F190+Lik!F190</f>
        <v>0</v>
      </c>
      <c r="G190" s="23">
        <f>SB!G190+'dot.'!G190+'skol. lėšos'!G190+Lik!G190</f>
        <v>0</v>
      </c>
    </row>
    <row r="191" spans="1:7" ht="12.75">
      <c r="A191" s="12" t="s">
        <v>503</v>
      </c>
      <c r="B191" s="129" t="s">
        <v>75</v>
      </c>
      <c r="C191" s="384"/>
      <c r="D191" s="23">
        <f>SB!D191+'dot.'!D191+'skol. lėšos'!D191+Lik!D191</f>
        <v>289</v>
      </c>
      <c r="E191" s="23">
        <f>SB!E191+'dot.'!E191+'skol. lėšos'!E191+Lik!E191</f>
        <v>0</v>
      </c>
      <c r="F191" s="23">
        <f>SB!F191+'dot.'!F191+'skol. lėšos'!F191+Lik!F191</f>
        <v>0</v>
      </c>
      <c r="G191" s="23">
        <f>SB!G191+'dot.'!G191+'skol. lėšos'!G191+Lik!G191</f>
        <v>289</v>
      </c>
    </row>
    <row r="192" spans="1:7" ht="12.75">
      <c r="A192" s="175" t="s">
        <v>286</v>
      </c>
      <c r="B192" s="298" t="s">
        <v>335</v>
      </c>
      <c r="C192" s="381" t="s">
        <v>137</v>
      </c>
      <c r="D192" s="22">
        <f>SB!D192+'dot.'!D192+'skol. lėšos'!D192+Lik!D192</f>
        <v>18.6</v>
      </c>
      <c r="E192" s="22">
        <f>SB!E192+'dot.'!E192+'skol. lėšos'!E192+Lik!E192</f>
        <v>18.6</v>
      </c>
      <c r="F192" s="22">
        <f>SB!F192+'dot.'!F192+'skol. lėšos'!F192+Lik!F192</f>
        <v>11.6</v>
      </c>
      <c r="G192" s="22">
        <f>SB!G192+'dot.'!G192+'skol. lėšos'!G192+Lik!G192</f>
        <v>0</v>
      </c>
    </row>
    <row r="193" spans="1:7" ht="15.75" customHeight="1">
      <c r="A193" s="12" t="s">
        <v>217</v>
      </c>
      <c r="B193" s="5" t="s">
        <v>104</v>
      </c>
      <c r="C193" s="381"/>
      <c r="D193" s="22">
        <f>SB!D193+'dot.'!D193+'skol. lėšos'!D193+Lik!D193</f>
        <v>18.6</v>
      </c>
      <c r="E193" s="22">
        <f>SB!E193+'dot.'!E193+'skol. lėšos'!E193+Lik!E193</f>
        <v>18.6</v>
      </c>
      <c r="F193" s="22">
        <f>SB!F193+'dot.'!F193+'skol. lėšos'!F193+Lik!F193</f>
        <v>11.6</v>
      </c>
      <c r="G193" s="22">
        <f>SB!G193+'dot.'!G193+'skol. lėšos'!G193+Lik!G193</f>
        <v>0</v>
      </c>
    </row>
    <row r="194" spans="1:7" ht="16.5" customHeight="1">
      <c r="A194" s="11" t="s">
        <v>430</v>
      </c>
      <c r="B194" s="81" t="s">
        <v>468</v>
      </c>
      <c r="C194" s="297"/>
      <c r="D194" s="22">
        <f>SB!D194+'dot.'!D194+'skol. lėšos'!D194+Lik!D194</f>
        <v>0</v>
      </c>
      <c r="E194" s="22">
        <f>SB!E194+'dot.'!E194+'skol. lėšos'!E194+Lik!E194</f>
        <v>0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38.25" customHeight="1">
      <c r="A195" s="11" t="s">
        <v>336</v>
      </c>
      <c r="B195" s="104" t="s">
        <v>107</v>
      </c>
      <c r="C195" s="103" t="s">
        <v>141</v>
      </c>
      <c r="D195" s="23">
        <f>SB!D195+'dot.'!D195+'skol. lėšos'!D195+Lik!D195</f>
        <v>0</v>
      </c>
      <c r="E195" s="23">
        <f>SB!E195+'dot.'!E195+'skol. lėšos'!E195+Lik!E195</f>
        <v>0</v>
      </c>
      <c r="F195" s="23">
        <f>SB!F195+'dot.'!F195+'skol. lėšos'!F195+Lik!F195</f>
        <v>0</v>
      </c>
      <c r="G195" s="23">
        <f>SB!G195+'dot.'!G195+'skol. lėšos'!G195+Lik!G195</f>
        <v>0</v>
      </c>
    </row>
    <row r="196" spans="1:7" ht="15.75">
      <c r="A196" s="11" t="s">
        <v>431</v>
      </c>
      <c r="B196" s="37" t="s">
        <v>132</v>
      </c>
      <c r="C196" s="139"/>
      <c r="D196" s="22">
        <f>SB!D196+'dot.'!D196+'skol. lėšos'!D196+Lik!D196</f>
        <v>4562.9</v>
      </c>
      <c r="E196" s="22">
        <f>SB!E196+'dot.'!E196+'skol. lėšos'!E196+Lik!E196</f>
        <v>3946.8999999999996</v>
      </c>
      <c r="F196" s="22">
        <f>SB!F196+'dot.'!F196+'skol. lėšos'!F196+Lik!F196</f>
        <v>1783.5000000000002</v>
      </c>
      <c r="G196" s="22">
        <f>SB!G196+'dot.'!G196+'skol. lėšos'!G196+Lik!G196</f>
        <v>616</v>
      </c>
    </row>
    <row r="197" spans="1:7" ht="15">
      <c r="A197" s="11" t="s">
        <v>504</v>
      </c>
      <c r="B197" s="139" t="s">
        <v>104</v>
      </c>
      <c r="C197" s="139" t="s">
        <v>137</v>
      </c>
      <c r="D197" s="22">
        <f>SB!D197+'dot.'!D197+'skol. lėšos'!D197+Lik!D197</f>
        <v>1802</v>
      </c>
      <c r="E197" s="22">
        <f>SB!E197+'dot.'!E197+'skol. lėšos'!E197+Lik!E197</f>
        <v>1800.5</v>
      </c>
      <c r="F197" s="22">
        <f>SB!F197+'dot.'!F197+'skol. lėšos'!F197+Lik!F197</f>
        <v>1079.2999999999997</v>
      </c>
      <c r="G197" s="22">
        <f>SB!G197+'dot.'!G197+'skol. lėšos'!G197+Lik!G197</f>
        <v>1.5</v>
      </c>
    </row>
    <row r="198" spans="1:7" ht="30">
      <c r="A198" s="11" t="s">
        <v>505</v>
      </c>
      <c r="B198" s="144" t="s">
        <v>105</v>
      </c>
      <c r="C198" s="139" t="s">
        <v>139</v>
      </c>
      <c r="D198" s="22">
        <f>SB!D198+'dot.'!D198+'skol. lėšos'!D198+Lik!D198</f>
        <v>548.5</v>
      </c>
      <c r="E198" s="22">
        <f>SB!E198+'dot.'!E198+'skol. lėšos'!E198+Lik!E198</f>
        <v>533.8</v>
      </c>
      <c r="F198" s="22">
        <f>SB!F198+'dot.'!F198+'skol. lėšos'!F198+Lik!F198</f>
        <v>97.5</v>
      </c>
      <c r="G198" s="22">
        <f>SB!G198+'dot.'!G198+'skol. lėšos'!G198+Lik!G198</f>
        <v>14.7</v>
      </c>
    </row>
    <row r="199" spans="1:7" ht="45">
      <c r="A199" s="11" t="s">
        <v>506</v>
      </c>
      <c r="B199" s="141" t="s">
        <v>107</v>
      </c>
      <c r="C199" s="139" t="s">
        <v>141</v>
      </c>
      <c r="D199" s="22">
        <f>SB!D199+'dot.'!D199+'skol. lėšos'!D199+Lik!D199</f>
        <v>1136.2</v>
      </c>
      <c r="E199" s="22">
        <f>SB!E199+'dot.'!E199+'skol. lėšos'!E199+Lik!E199</f>
        <v>1120.6000000000001</v>
      </c>
      <c r="F199" s="22">
        <f>SB!F199+'dot.'!F199+'skol. lėšos'!F199+Lik!F199</f>
        <v>598.3000000000001</v>
      </c>
      <c r="G199" s="22">
        <f>SB!G199+'dot.'!G199+'skol. lėšos'!G199+Lik!G199</f>
        <v>15.6</v>
      </c>
    </row>
    <row r="200" spans="1:7" ht="30">
      <c r="A200" s="11" t="s">
        <v>507</v>
      </c>
      <c r="B200" s="142" t="s">
        <v>220</v>
      </c>
      <c r="C200" s="139" t="s">
        <v>140</v>
      </c>
      <c r="D200" s="22">
        <f>SB!D200+'dot.'!D200+'skol. lėšos'!D200+Lik!D200</f>
        <v>41.599999999999994</v>
      </c>
      <c r="E200" s="22">
        <f>SB!E200+'dot.'!E200+'skol. lėšos'!E200+Lik!E200</f>
        <v>30.599999999999998</v>
      </c>
      <c r="F200" s="22">
        <f>SB!F200+'dot.'!F200+'skol. lėšos'!F200+Lik!F200</f>
        <v>3.2</v>
      </c>
      <c r="G200" s="22">
        <f>SB!G200+'dot.'!G200+'skol. lėšos'!G200+Lik!G200</f>
        <v>11</v>
      </c>
    </row>
    <row r="201" spans="1:7" ht="15">
      <c r="A201" s="11" t="s">
        <v>508</v>
      </c>
      <c r="B201" s="140" t="s">
        <v>111</v>
      </c>
      <c r="C201" s="139" t="s">
        <v>142</v>
      </c>
      <c r="D201" s="22">
        <f>SB!D201+'dot.'!D201+'skol. lėšos'!D201+Lik!D201</f>
        <v>464.2</v>
      </c>
      <c r="E201" s="22">
        <f>SB!E201+'dot.'!E201+'skol. lėšos'!E201+Lik!E201</f>
        <v>179.99999999999997</v>
      </c>
      <c r="F201" s="22">
        <f>SB!F201+'dot.'!F201+'skol. lėšos'!F201+Lik!F201</f>
        <v>0</v>
      </c>
      <c r="G201" s="22">
        <f>SB!G201+'dot.'!G201+'skol. lėšos'!G201+Lik!G201</f>
        <v>284.2</v>
      </c>
    </row>
    <row r="202" spans="1:7" ht="30">
      <c r="A202" s="11" t="s">
        <v>509</v>
      </c>
      <c r="B202" s="105" t="s">
        <v>187</v>
      </c>
      <c r="C202" s="139" t="s">
        <v>143</v>
      </c>
      <c r="D202" s="22">
        <f>SB!D202+'dot.'!D202+'skol. lėšos'!D202+Lik!D202</f>
        <v>3.4</v>
      </c>
      <c r="E202" s="22">
        <f>SB!E202+'dot.'!E202+'skol. lėšos'!E202+Lik!E202</f>
        <v>3.4</v>
      </c>
      <c r="F202" s="22">
        <f>SB!F202+'dot.'!F202+'skol. lėšos'!F202+Lik!F202</f>
        <v>0.9</v>
      </c>
      <c r="G202" s="22">
        <f>SB!G202+'dot.'!G202+'skol. lėšos'!G202+Lik!G202</f>
        <v>0</v>
      </c>
    </row>
    <row r="203" spans="1:7" ht="15">
      <c r="A203" s="11" t="s">
        <v>510</v>
      </c>
      <c r="B203" s="140" t="s">
        <v>77</v>
      </c>
      <c r="C203" s="139" t="s">
        <v>138</v>
      </c>
      <c r="D203" s="22">
        <f>SB!D204+'dot.'!D203+'skol. lėšos'!D203+Lik!D203</f>
        <v>82.3</v>
      </c>
      <c r="E203" s="22">
        <f>SB!E204+'dot.'!E203+'skol. lėšos'!E203+Lik!E203</f>
        <v>82.3</v>
      </c>
      <c r="F203" s="22">
        <f>SB!F204+'dot.'!F203+'skol. lėšos'!F203+Lik!F203</f>
        <v>4.3</v>
      </c>
      <c r="G203" s="22">
        <f>SB!G204+'dot.'!G203+'skol. lėšos'!G203+Lik!G203</f>
        <v>0</v>
      </c>
    </row>
    <row r="204" spans="1:7" ht="30">
      <c r="A204" s="74" t="s">
        <v>511</v>
      </c>
      <c r="B204" s="105" t="s">
        <v>151</v>
      </c>
      <c r="C204" s="139" t="s">
        <v>35</v>
      </c>
      <c r="D204" s="22">
        <f>SB!D205+'dot.'!D204+'skol. lėšos'!D204+Lik!D204</f>
        <v>173</v>
      </c>
      <c r="E204" s="22">
        <f>SB!E205+'dot.'!E204+'skol. lėšos'!E204+Lik!E204</f>
        <v>173</v>
      </c>
      <c r="F204" s="22">
        <f>SB!F205+'dot.'!F204+'skol. lėšos'!F204+Lik!F204</f>
        <v>0</v>
      </c>
      <c r="G204" s="22">
        <f>SB!G205+'dot.'!G204+'skol. lėšos'!G204+Lik!G204</f>
        <v>0</v>
      </c>
    </row>
    <row r="205" spans="1:7" ht="18.75" customHeight="1">
      <c r="A205" s="11" t="s">
        <v>512</v>
      </c>
      <c r="B205" s="139" t="s">
        <v>152</v>
      </c>
      <c r="C205" s="280" t="s">
        <v>37</v>
      </c>
      <c r="D205" s="22">
        <f>SB!D206+'dot.'!D205+'skol. lėšos'!D205+Lik!D205</f>
        <v>310.5</v>
      </c>
      <c r="E205" s="22">
        <f>SB!E206+'dot.'!E205+'skol. lėšos'!E205+Lik!E205</f>
        <v>21.5</v>
      </c>
      <c r="F205" s="22">
        <f>SB!F206+'dot.'!F205+'skol. lėšos'!F205+Lik!F205</f>
        <v>0</v>
      </c>
      <c r="G205" s="22">
        <f>SB!G206+'dot.'!G205+'skol. lėšos'!G205+Lik!G205</f>
        <v>289</v>
      </c>
    </row>
    <row r="206" spans="1:7" ht="20.25" customHeight="1">
      <c r="A206" s="11" t="s">
        <v>432</v>
      </c>
      <c r="B206" s="105" t="s">
        <v>537</v>
      </c>
      <c r="C206" s="139"/>
      <c r="D206" s="22">
        <f>SB!D207+'dot.'!D206+'skol. lėšos'!D206+Lik!D206</f>
        <v>4273.9</v>
      </c>
      <c r="E206" s="22">
        <f>SB!E207+'dot.'!E206+'skol. lėšos'!E206+Lik!E206</f>
        <v>3946.8999999999996</v>
      </c>
      <c r="F206" s="22">
        <f>SB!F207+'dot.'!F206+'skol. lėšos'!F206+Lik!F206</f>
        <v>1783.5000000000002</v>
      </c>
      <c r="G206" s="22">
        <f>SB!G207+'dot.'!G206+'skol. lėšos'!G206+Lik!G206</f>
        <v>327</v>
      </c>
    </row>
    <row r="207" spans="1:7" ht="12.75">
      <c r="A207" s="34"/>
      <c r="C207" s="34"/>
      <c r="D207" s="34"/>
      <c r="E207" s="34"/>
      <c r="F207" s="34"/>
      <c r="G207" s="34"/>
    </row>
  </sheetData>
  <sheetProtection/>
  <mergeCells count="17">
    <mergeCell ref="C192:C193"/>
    <mergeCell ref="C189:C191"/>
    <mergeCell ref="D99:G99"/>
    <mergeCell ref="D102:G102"/>
    <mergeCell ref="C15:C22"/>
    <mergeCell ref="E2:G2"/>
    <mergeCell ref="A6:G6"/>
    <mergeCell ref="A9:A12"/>
    <mergeCell ref="A7:G7"/>
    <mergeCell ref="B10:B12"/>
    <mergeCell ref="C9:C12"/>
    <mergeCell ref="D9:D12"/>
    <mergeCell ref="E9:G9"/>
    <mergeCell ref="E10:F10"/>
    <mergeCell ref="F11:F12"/>
    <mergeCell ref="G10:G12"/>
    <mergeCell ref="E11:E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8.28125" style="2" customWidth="1"/>
    <col min="4" max="4" width="7.8515625" style="2" customWidth="1"/>
    <col min="5" max="5" width="8.2812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5">
      <c r="C1" s="71"/>
      <c r="D1" s="71"/>
      <c r="E1" s="69" t="s">
        <v>237</v>
      </c>
      <c r="F1" s="70"/>
      <c r="G1" s="70"/>
    </row>
    <row r="2" spans="3:7" ht="15">
      <c r="C2" s="4"/>
      <c r="D2" s="4"/>
      <c r="E2" s="336" t="s">
        <v>565</v>
      </c>
      <c r="F2" s="336"/>
      <c r="G2" s="336"/>
    </row>
    <row r="3" spans="3:7" ht="15">
      <c r="C3" s="71"/>
      <c r="D3" s="71"/>
      <c r="E3" s="4" t="s">
        <v>447</v>
      </c>
      <c r="F3" s="70"/>
      <c r="G3" s="70"/>
    </row>
    <row r="4" spans="4:7" ht="15">
      <c r="D4" s="4"/>
      <c r="E4" s="4" t="s">
        <v>260</v>
      </c>
      <c r="F4" s="4"/>
      <c r="G4" s="70"/>
    </row>
    <row r="6" spans="1:8" ht="14.25">
      <c r="A6" s="395" t="s">
        <v>477</v>
      </c>
      <c r="B6" s="395"/>
      <c r="C6" s="395"/>
      <c r="D6" s="395"/>
      <c r="E6" s="395"/>
      <c r="F6" s="395"/>
      <c r="G6" s="395"/>
      <c r="H6" s="72"/>
    </row>
    <row r="7" spans="1:8" ht="14.25">
      <c r="A7" s="395" t="s">
        <v>384</v>
      </c>
      <c r="B7" s="395"/>
      <c r="C7" s="395"/>
      <c r="D7" s="395"/>
      <c r="E7" s="395"/>
      <c r="F7" s="395"/>
      <c r="G7" s="395"/>
      <c r="H7" s="301"/>
    </row>
    <row r="8" ht="12.75">
      <c r="G8" s="2" t="s">
        <v>449</v>
      </c>
    </row>
    <row r="9" spans="1:7" ht="12.75" customHeight="1">
      <c r="A9" s="391" t="s">
        <v>268</v>
      </c>
      <c r="B9" s="73"/>
      <c r="C9" s="373" t="s">
        <v>270</v>
      </c>
      <c r="D9" s="376" t="s">
        <v>0</v>
      </c>
      <c r="E9" s="379" t="s">
        <v>9</v>
      </c>
      <c r="F9" s="379"/>
      <c r="G9" s="379"/>
    </row>
    <row r="10" spans="1:7" ht="12.75" customHeight="1">
      <c r="A10" s="391"/>
      <c r="B10" s="393" t="s">
        <v>115</v>
      </c>
      <c r="C10" s="374"/>
      <c r="D10" s="377"/>
      <c r="E10" s="379" t="s">
        <v>10</v>
      </c>
      <c r="F10" s="379"/>
      <c r="G10" s="380" t="s">
        <v>11</v>
      </c>
    </row>
    <row r="11" spans="1:7" ht="12.75" customHeight="1">
      <c r="A11" s="391"/>
      <c r="B11" s="393"/>
      <c r="C11" s="374"/>
      <c r="D11" s="377"/>
      <c r="E11" s="376" t="s">
        <v>12</v>
      </c>
      <c r="F11" s="373" t="s">
        <v>233</v>
      </c>
      <c r="G11" s="380"/>
    </row>
    <row r="12" spans="1:7" ht="29.25" customHeight="1">
      <c r="A12" s="391"/>
      <c r="B12" s="394"/>
      <c r="C12" s="375"/>
      <c r="D12" s="378"/>
      <c r="E12" s="378"/>
      <c r="F12" s="375"/>
      <c r="G12" s="380"/>
    </row>
    <row r="13" spans="1:7" ht="12.75">
      <c r="A13" s="11" t="s">
        <v>13</v>
      </c>
      <c r="B13" s="298" t="s">
        <v>1</v>
      </c>
      <c r="C13" s="298"/>
      <c r="D13" s="20">
        <f>E13+G13</f>
        <v>1168.2</v>
      </c>
      <c r="E13" s="22">
        <f>E14+E24+E35+E40+E48+E46+E50+E53</f>
        <v>1157.2</v>
      </c>
      <c r="F13" s="22">
        <f>F14+F24+F35+F40+F48+F46+F50+F53</f>
        <v>396.20000000000005</v>
      </c>
      <c r="G13" s="22">
        <f>G14+G24+G35+G40+G48+G46+G50+G53</f>
        <v>11</v>
      </c>
    </row>
    <row r="14" spans="1:7" ht="12.75">
      <c r="A14" s="117" t="s">
        <v>14</v>
      </c>
      <c r="B14" s="7" t="s">
        <v>104</v>
      </c>
      <c r="C14" s="298" t="s">
        <v>137</v>
      </c>
      <c r="D14" s="22">
        <f>D15+D16+D17+D18+D19+D20+D21+D22+D23</f>
        <v>121.10000000000001</v>
      </c>
      <c r="E14" s="22">
        <f>E15+E16+E17+E18+E19+E20+E21+E22+E23</f>
        <v>121.10000000000001</v>
      </c>
      <c r="F14" s="22">
        <f>F15+F16+F17+F18+F19+F20+F21+F22+F23</f>
        <v>61.8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388"/>
      <c r="D15" s="9">
        <f aca="true" t="shared" si="0" ref="D15:D33">E15+G15</f>
        <v>57.9</v>
      </c>
      <c r="E15" s="23">
        <v>57.9</v>
      </c>
      <c r="F15" s="23">
        <v>41.3</v>
      </c>
      <c r="G15" s="23"/>
    </row>
    <row r="16" spans="1:7" ht="12.75">
      <c r="A16" s="12" t="s">
        <v>157</v>
      </c>
      <c r="B16" s="119" t="s">
        <v>329</v>
      </c>
      <c r="C16" s="389"/>
      <c r="D16" s="9">
        <f t="shared" si="0"/>
        <v>12.3</v>
      </c>
      <c r="E16" s="23">
        <v>12.3</v>
      </c>
      <c r="F16" s="23">
        <v>9.1</v>
      </c>
      <c r="G16" s="23"/>
    </row>
    <row r="17" spans="1:7" ht="12.75">
      <c r="A17" s="12" t="s">
        <v>157</v>
      </c>
      <c r="B17" s="119" t="s">
        <v>257</v>
      </c>
      <c r="C17" s="389"/>
      <c r="D17" s="9">
        <f t="shared" si="0"/>
        <v>15.5</v>
      </c>
      <c r="E17" s="23">
        <v>15.5</v>
      </c>
      <c r="F17" s="23">
        <v>11.4</v>
      </c>
      <c r="G17" s="23"/>
    </row>
    <row r="18" spans="1:7" ht="12.75">
      <c r="A18" s="12" t="s">
        <v>158</v>
      </c>
      <c r="B18" s="88" t="s">
        <v>231</v>
      </c>
      <c r="C18" s="389"/>
      <c r="D18" s="9">
        <f t="shared" si="0"/>
        <v>8</v>
      </c>
      <c r="E18" s="23">
        <v>8</v>
      </c>
      <c r="F18" s="23"/>
      <c r="G18" s="22"/>
    </row>
    <row r="19" spans="1:7" ht="12.75">
      <c r="A19" s="12" t="s">
        <v>160</v>
      </c>
      <c r="B19" s="88" t="s">
        <v>463</v>
      </c>
      <c r="C19" s="389"/>
      <c r="D19" s="9">
        <f t="shared" si="0"/>
        <v>0</v>
      </c>
      <c r="E19" s="23"/>
      <c r="F19" s="23"/>
      <c r="G19" s="22"/>
    </row>
    <row r="20" spans="1:7" ht="12.75">
      <c r="A20" s="12" t="s">
        <v>159</v>
      </c>
      <c r="B20" s="88" t="s">
        <v>234</v>
      </c>
      <c r="C20" s="389"/>
      <c r="D20" s="9">
        <f t="shared" si="0"/>
        <v>13.2</v>
      </c>
      <c r="E20" s="23">
        <v>13.2</v>
      </c>
      <c r="F20" s="23"/>
      <c r="G20" s="22"/>
    </row>
    <row r="21" spans="1:7" ht="12.75">
      <c r="A21" s="12" t="s">
        <v>160</v>
      </c>
      <c r="B21" s="88" t="s">
        <v>80</v>
      </c>
      <c r="C21" s="389"/>
      <c r="D21" s="9">
        <f t="shared" si="0"/>
        <v>2</v>
      </c>
      <c r="E21" s="23">
        <v>2</v>
      </c>
      <c r="F21" s="23"/>
      <c r="G21" s="22"/>
    </row>
    <row r="22" spans="1:7" ht="12.75">
      <c r="A22" s="12" t="s">
        <v>161</v>
      </c>
      <c r="B22" s="88" t="s">
        <v>81</v>
      </c>
      <c r="C22" s="389"/>
      <c r="D22" s="9">
        <f t="shared" si="0"/>
        <v>12.2</v>
      </c>
      <c r="E22" s="23">
        <v>12.2</v>
      </c>
      <c r="F22" s="23"/>
      <c r="G22" s="22"/>
    </row>
    <row r="23" spans="1:7" ht="15.75" customHeight="1">
      <c r="A23" s="12" t="s">
        <v>162</v>
      </c>
      <c r="B23" s="13" t="s">
        <v>76</v>
      </c>
      <c r="C23" s="299"/>
      <c r="D23" s="9">
        <f t="shared" si="0"/>
        <v>0</v>
      </c>
      <c r="E23" s="23"/>
      <c r="F23" s="23"/>
      <c r="G23" s="22"/>
    </row>
    <row r="24" spans="1:7" ht="36.75" customHeight="1">
      <c r="A24" s="74" t="s">
        <v>15</v>
      </c>
      <c r="B24" s="122" t="s">
        <v>107</v>
      </c>
      <c r="C24" s="75" t="s">
        <v>141</v>
      </c>
      <c r="D24" s="29">
        <f>E24+G24</f>
        <v>650.7</v>
      </c>
      <c r="E24" s="26">
        <f>E25+E27+E28+E29+E30+E31+E33+E26+E32+E34</f>
        <v>644.7</v>
      </c>
      <c r="F24" s="26">
        <f>F25+F27+F28+F29+F30+F31+F33+F26+F32+F34</f>
        <v>328.30000000000007</v>
      </c>
      <c r="G24" s="26">
        <f>G25+G27+G28+G29+G30+G31+G33+G26+G32+G34</f>
        <v>6</v>
      </c>
    </row>
    <row r="25" spans="1:7" ht="12.75">
      <c r="A25" s="17" t="s">
        <v>269</v>
      </c>
      <c r="B25" s="95" t="s">
        <v>255</v>
      </c>
      <c r="C25" s="76"/>
      <c r="D25" s="21">
        <f t="shared" si="0"/>
        <v>486.90000000000003</v>
      </c>
      <c r="E25" s="9">
        <v>481.8</v>
      </c>
      <c r="F25" s="8">
        <v>290.1</v>
      </c>
      <c r="G25" s="8">
        <v>5.1</v>
      </c>
    </row>
    <row r="26" spans="1:7" ht="12.75">
      <c r="A26" s="17" t="s">
        <v>474</v>
      </c>
      <c r="B26" s="95" t="s">
        <v>254</v>
      </c>
      <c r="C26" s="77"/>
      <c r="D26" s="21">
        <f t="shared" si="0"/>
        <v>58.7</v>
      </c>
      <c r="E26" s="9">
        <v>58.7</v>
      </c>
      <c r="F26" s="8">
        <v>34.6</v>
      </c>
      <c r="G26" s="8"/>
    </row>
    <row r="27" spans="1:7" ht="12.75">
      <c r="A27" s="17" t="s">
        <v>475</v>
      </c>
      <c r="B27" s="95" t="s">
        <v>71</v>
      </c>
      <c r="C27" s="78"/>
      <c r="D27" s="21">
        <f t="shared" si="0"/>
        <v>2</v>
      </c>
      <c r="E27" s="9">
        <v>2</v>
      </c>
      <c r="F27" s="8"/>
      <c r="G27" s="8"/>
    </row>
    <row r="28" spans="1:7" ht="12.75">
      <c r="A28" s="17" t="s">
        <v>160</v>
      </c>
      <c r="B28" s="95" t="s">
        <v>169</v>
      </c>
      <c r="C28" s="78"/>
      <c r="D28" s="21">
        <f t="shared" si="0"/>
        <v>63</v>
      </c>
      <c r="E28" s="9">
        <v>63</v>
      </c>
      <c r="F28" s="8"/>
      <c r="G28" s="8"/>
    </row>
    <row r="29" spans="1:7" ht="12.75">
      <c r="A29" s="17" t="s">
        <v>164</v>
      </c>
      <c r="B29" s="5" t="s">
        <v>2</v>
      </c>
      <c r="C29" s="77"/>
      <c r="D29" s="21">
        <f t="shared" si="0"/>
        <v>10</v>
      </c>
      <c r="E29" s="9">
        <v>10</v>
      </c>
      <c r="F29" s="106"/>
      <c r="G29" s="106"/>
    </row>
    <row r="30" spans="1:7" ht="12.75">
      <c r="A30" s="17" t="s">
        <v>162</v>
      </c>
      <c r="B30" s="5" t="s">
        <v>76</v>
      </c>
      <c r="C30" s="77"/>
      <c r="D30" s="21">
        <f t="shared" si="0"/>
        <v>9.4</v>
      </c>
      <c r="E30" s="9">
        <v>9.4</v>
      </c>
      <c r="F30" s="106"/>
      <c r="G30" s="106"/>
    </row>
    <row r="31" spans="1:7" ht="12.75">
      <c r="A31" s="17" t="s">
        <v>265</v>
      </c>
      <c r="B31" s="95" t="s">
        <v>4</v>
      </c>
      <c r="C31" s="78"/>
      <c r="D31" s="21">
        <f t="shared" si="0"/>
        <v>7.7</v>
      </c>
      <c r="E31" s="27">
        <v>7.7</v>
      </c>
      <c r="F31" s="107"/>
      <c r="G31" s="106"/>
    </row>
    <row r="32" spans="1:7" ht="15" customHeight="1">
      <c r="A32" s="79" t="s">
        <v>399</v>
      </c>
      <c r="B32" s="124" t="s">
        <v>92</v>
      </c>
      <c r="C32" s="78"/>
      <c r="D32" s="21">
        <f t="shared" si="0"/>
        <v>0.9</v>
      </c>
      <c r="E32" s="27"/>
      <c r="F32" s="107"/>
      <c r="G32" s="8">
        <v>0.9</v>
      </c>
    </row>
    <row r="33" spans="1:7" ht="25.5">
      <c r="A33" s="79" t="s">
        <v>475</v>
      </c>
      <c r="B33" s="143" t="s">
        <v>108</v>
      </c>
      <c r="C33" s="78"/>
      <c r="D33" s="21">
        <f t="shared" si="0"/>
        <v>4.7</v>
      </c>
      <c r="E33" s="8">
        <v>4.7</v>
      </c>
      <c r="F33" s="8">
        <v>3.6</v>
      </c>
      <c r="G33" s="8"/>
    </row>
    <row r="34" spans="1:7" ht="25.5">
      <c r="A34" s="79" t="s">
        <v>407</v>
      </c>
      <c r="B34" s="125" t="s">
        <v>406</v>
      </c>
      <c r="C34" s="78"/>
      <c r="D34" s="21">
        <f>E34+G34</f>
        <v>7.4</v>
      </c>
      <c r="E34" s="23">
        <v>7.4</v>
      </c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14.2</v>
      </c>
      <c r="E35" s="28">
        <f>E36+E38+E37+E39</f>
        <v>14.2</v>
      </c>
      <c r="F35" s="28">
        <f>F36+F38+F37+F39</f>
        <v>3.2</v>
      </c>
      <c r="G35" s="28">
        <f>G36+G38+G37+G39</f>
        <v>0</v>
      </c>
    </row>
    <row r="36" spans="1:7" ht="12.75">
      <c r="A36" s="12" t="s">
        <v>165</v>
      </c>
      <c r="B36" s="34" t="s">
        <v>3</v>
      </c>
      <c r="C36" s="80"/>
      <c r="D36" s="21">
        <f>E36+G36</f>
        <v>4.2</v>
      </c>
      <c r="E36" s="9">
        <v>4.2</v>
      </c>
      <c r="F36" s="8">
        <v>3.2</v>
      </c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0</v>
      </c>
      <c r="E37" s="9"/>
      <c r="F37" s="8"/>
      <c r="G37" s="8"/>
    </row>
    <row r="38" spans="1:7" ht="12.75">
      <c r="A38" s="12" t="s">
        <v>167</v>
      </c>
      <c r="B38" s="88" t="s">
        <v>78</v>
      </c>
      <c r="C38" s="81"/>
      <c r="D38" s="21">
        <f>E38+G38</f>
        <v>10</v>
      </c>
      <c r="E38" s="8">
        <v>10</v>
      </c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</f>
        <v>46.8</v>
      </c>
      <c r="E40" s="29">
        <f>E41+E42+E43+E45</f>
        <v>177.89999999999998</v>
      </c>
      <c r="F40" s="29">
        <f>F41+F42+F43+F45</f>
        <v>0</v>
      </c>
      <c r="G40" s="29">
        <f>G41+G42+G43+G45</f>
        <v>5</v>
      </c>
    </row>
    <row r="41" spans="1:7" ht="12.75">
      <c r="A41" s="12" t="s">
        <v>155</v>
      </c>
      <c r="B41" s="88" t="s">
        <v>72</v>
      </c>
      <c r="C41" s="80"/>
      <c r="D41" s="21">
        <f>E41+G41</f>
        <v>3.8</v>
      </c>
      <c r="E41" s="9">
        <v>3.8</v>
      </c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30</v>
      </c>
      <c r="E42" s="9">
        <v>30</v>
      </c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13</v>
      </c>
      <c r="E43" s="9">
        <v>8</v>
      </c>
      <c r="F43" s="9"/>
      <c r="G43" s="9">
        <v>5</v>
      </c>
    </row>
    <row r="44" spans="1:7" ht="12.75">
      <c r="A44" s="12" t="s">
        <v>155</v>
      </c>
      <c r="B44" s="88" t="s">
        <v>467</v>
      </c>
      <c r="C44" s="81"/>
      <c r="D44" s="21">
        <f>E44+G44</f>
        <v>5</v>
      </c>
      <c r="E44" s="9"/>
      <c r="F44" s="21"/>
      <c r="G44" s="21">
        <v>5</v>
      </c>
    </row>
    <row r="45" spans="1:7" ht="12.75">
      <c r="A45" s="12" t="s">
        <v>457</v>
      </c>
      <c r="B45" s="88" t="s">
        <v>458</v>
      </c>
      <c r="C45" s="82"/>
      <c r="D45" s="21">
        <f>E45+G45</f>
        <v>136.1</v>
      </c>
      <c r="E45" s="9">
        <v>136.1</v>
      </c>
      <c r="F45" s="36"/>
      <c r="G45" s="21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2</v>
      </c>
      <c r="E46" s="29">
        <f>E47</f>
        <v>2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2</v>
      </c>
      <c r="E47" s="9">
        <v>2</v>
      </c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23.6</v>
      </c>
      <c r="E48" s="20">
        <f>E49</f>
        <v>23.6</v>
      </c>
      <c r="F48" s="20">
        <f>F49</f>
        <v>2.9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23.6</v>
      </c>
      <c r="E49" s="9">
        <v>23.6</v>
      </c>
      <c r="F49" s="8">
        <v>2.9</v>
      </c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173</v>
      </c>
      <c r="E50" s="29">
        <f>E51+E52</f>
        <v>173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170</v>
      </c>
      <c r="E51" s="21">
        <v>170</v>
      </c>
      <c r="F51" s="9"/>
      <c r="G51" s="8"/>
    </row>
    <row r="52" spans="1:7" ht="16.5" customHeight="1">
      <c r="A52" s="12" t="s">
        <v>402</v>
      </c>
      <c r="B52" s="128" t="s">
        <v>534</v>
      </c>
      <c r="C52" s="82"/>
      <c r="D52" s="21">
        <f>E52+G52</f>
        <v>3</v>
      </c>
      <c r="E52" s="21">
        <v>3</v>
      </c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0.7</v>
      </c>
      <c r="E53" s="29">
        <f>E54+E55</f>
        <v>0.7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0.7</v>
      </c>
      <c r="E54" s="9">
        <v>0.7</v>
      </c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22.6</v>
      </c>
      <c r="E56" s="20">
        <f>E57</f>
        <v>22.6</v>
      </c>
      <c r="F56" s="20">
        <f>F57</f>
        <v>16.1</v>
      </c>
      <c r="G56" s="20">
        <f>G57</f>
        <v>0</v>
      </c>
    </row>
    <row r="57" spans="1:7" ht="27" customHeight="1">
      <c r="A57" s="11" t="s">
        <v>19</v>
      </c>
      <c r="B57" s="150" t="s">
        <v>107</v>
      </c>
      <c r="C57" s="73" t="s">
        <v>141</v>
      </c>
      <c r="D57" s="9">
        <f aca="true" t="shared" si="1" ref="D57:D62">E57+G57</f>
        <v>22.6</v>
      </c>
      <c r="E57" s="9">
        <v>22.6</v>
      </c>
      <c r="F57" s="8">
        <v>16.1</v>
      </c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385.2</v>
      </c>
      <c r="E58" s="20">
        <f>E59</f>
        <v>385.2</v>
      </c>
      <c r="F58" s="20">
        <f>F59</f>
        <v>15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385.2</v>
      </c>
      <c r="E59" s="30">
        <f>E60+E61+E62+E63+E70+E71+E72+E73+E74+E75+E76+E77+E78+E79+E80</f>
        <v>385.2</v>
      </c>
      <c r="F59" s="30">
        <f>F60+F61+F62+F63+F70+F71+F72+F73+F74+F75+F76+F77+F78+F79+F80</f>
        <v>15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1</v>
      </c>
      <c r="E60" s="9">
        <v>1</v>
      </c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1.2</v>
      </c>
      <c r="E61" s="9">
        <v>1.2</v>
      </c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1.5</v>
      </c>
      <c r="E62" s="9">
        <v>1.5</v>
      </c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>E63+G63</f>
        <v>75</v>
      </c>
      <c r="E63" s="31">
        <f>E64+E65+E66+E67+E68</f>
        <v>75</v>
      </c>
      <c r="F63" s="31"/>
      <c r="G63" s="31"/>
      <c r="H63" s="88"/>
      <c r="L63" s="85"/>
    </row>
    <row r="64" spans="1:12" ht="12.75">
      <c r="A64" s="17" t="s">
        <v>229</v>
      </c>
      <c r="B64" s="135" t="s">
        <v>533</v>
      </c>
      <c r="C64" s="91"/>
      <c r="D64" s="31">
        <f aca="true" t="shared" si="2" ref="D64:D80">E64+G64</f>
        <v>6</v>
      </c>
      <c r="E64" s="32">
        <v>6</v>
      </c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2"/>
        <v>21</v>
      </c>
      <c r="E65" s="31">
        <v>21</v>
      </c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2"/>
        <v>25</v>
      </c>
      <c r="E66" s="31">
        <v>25</v>
      </c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8</v>
      </c>
      <c r="E67" s="31">
        <v>8</v>
      </c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15</v>
      </c>
      <c r="E68" s="31">
        <v>15</v>
      </c>
      <c r="F68" s="112"/>
      <c r="G68" s="112"/>
    </row>
    <row r="69" spans="1:7" ht="25.5">
      <c r="A69" s="12" t="s">
        <v>228</v>
      </c>
      <c r="B69" s="304" t="s">
        <v>560</v>
      </c>
      <c r="C69" s="90"/>
      <c r="D69" s="32">
        <f>E69+G69</f>
        <v>0</v>
      </c>
      <c r="E69" s="31"/>
      <c r="F69" s="112"/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6.6</v>
      </c>
      <c r="E70" s="9">
        <v>6.6</v>
      </c>
      <c r="F70" s="8">
        <v>5</v>
      </c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1.1</v>
      </c>
      <c r="E71" s="9">
        <v>1.1</v>
      </c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2"/>
        <v>15</v>
      </c>
      <c r="E72" s="9">
        <v>15</v>
      </c>
      <c r="F72" s="8"/>
      <c r="G72" s="8"/>
    </row>
    <row r="73" spans="1:8" ht="12.75">
      <c r="A73" s="17" t="s">
        <v>224</v>
      </c>
      <c r="B73" s="114" t="s">
        <v>263</v>
      </c>
      <c r="C73" s="90"/>
      <c r="D73" s="21">
        <f t="shared" si="2"/>
        <v>16.2</v>
      </c>
      <c r="E73" s="9">
        <v>16.2</v>
      </c>
      <c r="F73" s="8"/>
      <c r="G73" s="8"/>
      <c r="H73" s="113"/>
    </row>
    <row r="74" spans="1:8" ht="12.75">
      <c r="A74" s="17" t="s">
        <v>224</v>
      </c>
      <c r="B74" s="114" t="s">
        <v>264</v>
      </c>
      <c r="C74" s="90"/>
      <c r="D74" s="21">
        <f t="shared" si="2"/>
        <v>4.3</v>
      </c>
      <c r="E74" s="9">
        <v>4.3</v>
      </c>
      <c r="F74" s="8"/>
      <c r="G74" s="8"/>
      <c r="H74" s="113"/>
    </row>
    <row r="75" spans="1:8" ht="12.75">
      <c r="A75" s="17" t="s">
        <v>224</v>
      </c>
      <c r="B75" s="114" t="s">
        <v>440</v>
      </c>
      <c r="C75" s="114"/>
      <c r="D75" s="9">
        <f t="shared" si="2"/>
        <v>40</v>
      </c>
      <c r="E75" s="9">
        <v>40</v>
      </c>
      <c r="F75" s="8"/>
      <c r="G75" s="8"/>
      <c r="H75" s="113"/>
    </row>
    <row r="76" spans="1:8" ht="12.75">
      <c r="A76" s="17" t="s">
        <v>225</v>
      </c>
      <c r="B76" s="114" t="s">
        <v>84</v>
      </c>
      <c r="C76" s="115"/>
      <c r="D76" s="9">
        <f t="shared" si="2"/>
        <v>6</v>
      </c>
      <c r="E76" s="9">
        <v>6</v>
      </c>
      <c r="F76" s="8"/>
      <c r="G76" s="8"/>
      <c r="H76" s="113"/>
    </row>
    <row r="77" spans="1:7" ht="12.75">
      <c r="A77" s="17" t="s">
        <v>225</v>
      </c>
      <c r="B77" s="114" t="s">
        <v>89</v>
      </c>
      <c r="C77" s="90"/>
      <c r="D77" s="21">
        <f t="shared" si="2"/>
        <v>0.4</v>
      </c>
      <c r="E77" s="9">
        <v>0.4</v>
      </c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2"/>
        <v>193.2</v>
      </c>
      <c r="E78" s="9">
        <v>193.2</v>
      </c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2"/>
        <v>13.7</v>
      </c>
      <c r="E79" s="9">
        <v>13.7</v>
      </c>
      <c r="F79" s="8">
        <v>10</v>
      </c>
      <c r="G79" s="8"/>
    </row>
    <row r="80" spans="1:8" ht="12.75">
      <c r="A80" s="17" t="s">
        <v>168</v>
      </c>
      <c r="B80" s="114" t="s">
        <v>90</v>
      </c>
      <c r="C80" s="92"/>
      <c r="D80" s="21">
        <f t="shared" si="2"/>
        <v>10</v>
      </c>
      <c r="E80" s="9">
        <v>10</v>
      </c>
      <c r="F80" s="8"/>
      <c r="G80" s="8"/>
      <c r="H80" s="2"/>
    </row>
    <row r="81" spans="1:7" ht="14.25" customHeight="1">
      <c r="A81" s="93" t="s">
        <v>22</v>
      </c>
      <c r="B81" s="6" t="s">
        <v>530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20">
        <f>E82+G82</f>
        <v>210.5</v>
      </c>
      <c r="E82" s="20">
        <f>E83</f>
        <v>210.5</v>
      </c>
      <c r="F82" s="20">
        <f>F83</f>
        <v>130.5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21">
        <f>E83+G83</f>
        <v>210.5</v>
      </c>
      <c r="E83" s="9">
        <v>210.5</v>
      </c>
      <c r="F83" s="8">
        <v>130.5</v>
      </c>
      <c r="G83" s="8"/>
    </row>
    <row r="84" spans="1:7" ht="25.5">
      <c r="A84" s="11" t="s">
        <v>25</v>
      </c>
      <c r="B84" s="104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20">
        <f>E85+G85</f>
        <v>221.4</v>
      </c>
      <c r="E85" s="20">
        <f>E86</f>
        <v>221.4</v>
      </c>
      <c r="F85" s="20">
        <f>F86</f>
        <v>164.7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9">
        <f>E86+G86</f>
        <v>221.4</v>
      </c>
      <c r="E86" s="9">
        <v>221.4</v>
      </c>
      <c r="F86" s="8">
        <v>164.7</v>
      </c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20">
        <f>E88+G88</f>
        <v>318.8</v>
      </c>
      <c r="E88" s="20">
        <f>E89</f>
        <v>317.3</v>
      </c>
      <c r="F88" s="20">
        <f>F89</f>
        <v>184.9</v>
      </c>
      <c r="G88" s="20">
        <f>G89</f>
        <v>1.5</v>
      </c>
    </row>
    <row r="89" spans="1:7" ht="12.75">
      <c r="A89" s="12" t="s">
        <v>265</v>
      </c>
      <c r="B89" s="90" t="s">
        <v>333</v>
      </c>
      <c r="C89" s="6"/>
      <c r="D89" s="9">
        <f>E89+G89</f>
        <v>318.8</v>
      </c>
      <c r="E89" s="9">
        <v>317.3</v>
      </c>
      <c r="F89" s="8">
        <v>184.9</v>
      </c>
      <c r="G89" s="8">
        <v>1.5</v>
      </c>
    </row>
    <row r="90" spans="1:7" ht="12.75">
      <c r="A90" s="11" t="s">
        <v>29</v>
      </c>
      <c r="B90" s="137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20">
        <f>E91+G91</f>
        <v>247.2</v>
      </c>
      <c r="E91" s="20">
        <f>E92</f>
        <v>247.2</v>
      </c>
      <c r="F91" s="20">
        <f>F92</f>
        <v>142.5</v>
      </c>
      <c r="G91" s="20">
        <f>G92</f>
        <v>0</v>
      </c>
    </row>
    <row r="92" spans="1:7" ht="12.75">
      <c r="A92" s="12" t="s">
        <v>265</v>
      </c>
      <c r="B92" s="90" t="s">
        <v>333</v>
      </c>
      <c r="C92" s="6"/>
      <c r="D92" s="9">
        <f>E92+G92</f>
        <v>247.2</v>
      </c>
      <c r="E92" s="9">
        <v>247.2</v>
      </c>
      <c r="F92" s="8">
        <v>142.5</v>
      </c>
      <c r="G92" s="8"/>
    </row>
    <row r="93" spans="1:7" ht="12.75">
      <c r="A93" s="11" t="s">
        <v>32</v>
      </c>
      <c r="B93" s="127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20">
        <f>E94+G94</f>
        <v>87.3</v>
      </c>
      <c r="E94" s="20">
        <f>E95</f>
        <v>87.3</v>
      </c>
      <c r="F94" s="20">
        <f>F95</f>
        <v>47.4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9">
        <f>E95+G95</f>
        <v>87.3</v>
      </c>
      <c r="E95" s="9">
        <v>87.3</v>
      </c>
      <c r="F95" s="8">
        <v>47.4</v>
      </c>
      <c r="G95" s="8"/>
    </row>
    <row r="96" spans="1:7" ht="21" customHeight="1">
      <c r="A96" s="11" t="s">
        <v>35</v>
      </c>
      <c r="B96" s="127" t="s">
        <v>536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20">
        <f>E97+G97</f>
        <v>653.3</v>
      </c>
      <c r="E97" s="20">
        <f>E98</f>
        <v>651.8</v>
      </c>
      <c r="F97" s="20">
        <f>F98</f>
        <v>374.79999999999995</v>
      </c>
      <c r="G97" s="20">
        <f>G98</f>
        <v>1.5</v>
      </c>
    </row>
    <row r="98" spans="1:7" ht="12.75">
      <c r="A98" s="12"/>
      <c r="B98" s="90" t="s">
        <v>333</v>
      </c>
      <c r="C98" s="6"/>
      <c r="D98" s="9">
        <f>E98+G98</f>
        <v>653.3</v>
      </c>
      <c r="E98" s="9">
        <f>E89+E92+E95</f>
        <v>651.8</v>
      </c>
      <c r="F98" s="9">
        <f>F89+F92+F95</f>
        <v>374.79999999999995</v>
      </c>
      <c r="G98" s="9">
        <f>G89+G92+G95</f>
        <v>1.5</v>
      </c>
    </row>
    <row r="99" spans="1:7" ht="12.75">
      <c r="A99" s="11" t="s">
        <v>37</v>
      </c>
      <c r="B99" s="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20">
        <f>D101</f>
        <v>91.2</v>
      </c>
      <c r="E100" s="20">
        <f>E101</f>
        <v>91.2</v>
      </c>
      <c r="F100" s="20">
        <f>F101</f>
        <v>51.5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9">
        <f>E101+G101</f>
        <v>91.2</v>
      </c>
      <c r="E101" s="9">
        <v>91.2</v>
      </c>
      <c r="F101" s="8">
        <v>51.5</v>
      </c>
      <c r="G101" s="8"/>
    </row>
    <row r="102" spans="1:7" ht="12.75">
      <c r="A102" s="11" t="s">
        <v>39</v>
      </c>
      <c r="B102" s="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98" t="s">
        <v>104</v>
      </c>
      <c r="C103" s="96" t="s">
        <v>137</v>
      </c>
      <c r="D103" s="20">
        <f>D104</f>
        <v>157.7</v>
      </c>
      <c r="E103" s="20">
        <f>E104</f>
        <v>157.7</v>
      </c>
      <c r="F103" s="20">
        <f>F104</f>
        <v>89.9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9">
        <f>E104+G104</f>
        <v>157.7</v>
      </c>
      <c r="E104" s="9">
        <v>157.7</v>
      </c>
      <c r="F104" s="8">
        <v>89.9</v>
      </c>
      <c r="G104" s="8"/>
    </row>
    <row r="105" spans="1:7" ht="25.5">
      <c r="A105" s="11" t="s">
        <v>41</v>
      </c>
      <c r="B105" s="104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20">
        <f>D107</f>
        <v>101.7</v>
      </c>
      <c r="E106" s="20">
        <f>E107</f>
        <v>101.7</v>
      </c>
      <c r="F106" s="20">
        <f>F107</f>
        <v>65.9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9">
        <f>E107+G107</f>
        <v>101.7</v>
      </c>
      <c r="E107" s="9">
        <v>101.7</v>
      </c>
      <c r="F107" s="8">
        <v>65.9</v>
      </c>
      <c r="G107" s="8"/>
    </row>
    <row r="108" spans="1:7" ht="12.75">
      <c r="A108" s="11" t="s">
        <v>43</v>
      </c>
      <c r="B108" s="6" t="s">
        <v>52</v>
      </c>
      <c r="C108" s="6"/>
      <c r="D108" s="20">
        <f>D109+D112+D120+D118</f>
        <v>46.50000000000001</v>
      </c>
      <c r="E108" s="20">
        <f>E109+E112+E120+E118</f>
        <v>46.50000000000001</v>
      </c>
      <c r="F108" s="20">
        <f>F109+F112+F120+F118</f>
        <v>23.3</v>
      </c>
      <c r="G108" s="20">
        <f>G109+G112+G120+G118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1</v>
      </c>
      <c r="E109" s="20">
        <f>E110+E111</f>
        <v>1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0.6</v>
      </c>
      <c r="E110" s="9">
        <v>0.6</v>
      </c>
      <c r="F110" s="8"/>
      <c r="G110" s="8"/>
    </row>
    <row r="111" spans="1:7" ht="12.75">
      <c r="A111" s="12" t="s">
        <v>415</v>
      </c>
      <c r="B111" s="25" t="s">
        <v>120</v>
      </c>
      <c r="C111" s="94"/>
      <c r="D111" s="9">
        <f>E111+G111</f>
        <v>0.4</v>
      </c>
      <c r="E111" s="9">
        <v>0.4</v>
      </c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20">
        <f>D113+D114+D115</f>
        <v>39.300000000000004</v>
      </c>
      <c r="E112" s="20">
        <f>E113+E114+E115</f>
        <v>39.300000000000004</v>
      </c>
      <c r="F112" s="20">
        <f>F113+F114+F115</f>
        <v>23.3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9">
        <f>E113+G113</f>
        <v>32.1</v>
      </c>
      <c r="E113" s="9">
        <v>32.1</v>
      </c>
      <c r="F113" s="8">
        <v>21</v>
      </c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7.2</v>
      </c>
      <c r="E114" s="9">
        <v>7.2</v>
      </c>
      <c r="F114" s="8">
        <v>2.3</v>
      </c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8" t="s">
        <v>143</v>
      </c>
      <c r="D116" s="289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556</v>
      </c>
      <c r="B117" s="114" t="s">
        <v>557</v>
      </c>
      <c r="C117" s="287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1.2</v>
      </c>
      <c r="E118" s="106">
        <f>E119</f>
        <v>1.2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1.2</v>
      </c>
      <c r="E119" s="8">
        <v>1.2</v>
      </c>
      <c r="F119" s="8"/>
      <c r="G119" s="8"/>
    </row>
    <row r="120" spans="1:7" ht="12.75">
      <c r="A120" s="11" t="s">
        <v>558</v>
      </c>
      <c r="B120" s="6" t="s">
        <v>77</v>
      </c>
      <c r="C120" s="6" t="s">
        <v>138</v>
      </c>
      <c r="D120" s="106">
        <f>E120+G120</f>
        <v>5</v>
      </c>
      <c r="E120" s="106">
        <f>E121</f>
        <v>5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5</v>
      </c>
      <c r="E121" s="8">
        <v>5</v>
      </c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58.1</v>
      </c>
      <c r="E122" s="20">
        <f>E123+E126+E132</f>
        <v>58.1</v>
      </c>
      <c r="F122" s="20">
        <f>F123+F126+F132</f>
        <v>34.1</v>
      </c>
      <c r="G122" s="20">
        <f>G123+G126+G132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2.2</v>
      </c>
      <c r="E123" s="20">
        <f>E124+E125</f>
        <v>2.2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0.6</v>
      </c>
      <c r="E124" s="9">
        <v>0.6</v>
      </c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1.6</v>
      </c>
      <c r="E125" s="9">
        <v>1.6</v>
      </c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20">
        <f>D127+D128+D129</f>
        <v>54</v>
      </c>
      <c r="E126" s="20">
        <f>E127+E128+E129</f>
        <v>54</v>
      </c>
      <c r="F126" s="20">
        <f>F127+F128+F129</f>
        <v>34.1</v>
      </c>
      <c r="G126" s="20">
        <f>G127+G128+G129</f>
        <v>0</v>
      </c>
    </row>
    <row r="127" spans="1:7" ht="12.75">
      <c r="A127" s="12" t="s">
        <v>269</v>
      </c>
      <c r="B127" s="123" t="s">
        <v>91</v>
      </c>
      <c r="C127" s="90"/>
      <c r="D127" s="9">
        <f aca="true" t="shared" si="3" ref="D127:D133">E127+G127</f>
        <v>31.9</v>
      </c>
      <c r="E127" s="9">
        <v>31.9</v>
      </c>
      <c r="F127" s="8">
        <v>22.1</v>
      </c>
      <c r="G127" s="8"/>
    </row>
    <row r="128" spans="1:7" ht="12.75">
      <c r="A128" s="12" t="s">
        <v>399</v>
      </c>
      <c r="B128" s="92" t="s">
        <v>92</v>
      </c>
      <c r="C128" s="90"/>
      <c r="D128" s="9">
        <f t="shared" si="3"/>
        <v>22.1</v>
      </c>
      <c r="E128" s="9">
        <v>22.1</v>
      </c>
      <c r="F128" s="8">
        <v>12</v>
      </c>
      <c r="G128" s="8"/>
    </row>
    <row r="129" spans="1:7" ht="15.75">
      <c r="A129" s="12" t="s">
        <v>399</v>
      </c>
      <c r="B129" s="90" t="s">
        <v>473</v>
      </c>
      <c r="C129" s="118"/>
      <c r="D129" s="9">
        <f t="shared" si="3"/>
        <v>0</v>
      </c>
      <c r="E129" s="9"/>
      <c r="F129" s="8"/>
      <c r="G129" s="8"/>
    </row>
    <row r="130" spans="1:7" ht="26.25">
      <c r="A130" s="15" t="s">
        <v>330</v>
      </c>
      <c r="B130" s="210" t="s">
        <v>187</v>
      </c>
      <c r="C130" s="288" t="s">
        <v>143</v>
      </c>
      <c r="D130" s="289">
        <f t="shared" si="3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/>
      <c r="B131" s="114" t="s">
        <v>557</v>
      </c>
      <c r="C131" s="287"/>
      <c r="D131" s="45">
        <f t="shared" si="3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3"/>
        <v>1.9</v>
      </c>
      <c r="E132" s="20">
        <f>E133</f>
        <v>1.9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3"/>
        <v>1.9</v>
      </c>
      <c r="E133" s="9">
        <v>1.9</v>
      </c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141.89999999999998</v>
      </c>
      <c r="E134" s="20">
        <f>E135+E143+E142</f>
        <v>140.7</v>
      </c>
      <c r="F134" s="20">
        <f>F135+F143+F142</f>
        <v>68.3</v>
      </c>
      <c r="G134" s="20">
        <f>G135+G143+G142</f>
        <v>1.2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 aca="true" t="shared" si="4" ref="D135:D144">E135+G135</f>
        <v>132.89999999999998</v>
      </c>
      <c r="E135" s="20">
        <f>E136+E137+E139+E138</f>
        <v>131.7</v>
      </c>
      <c r="F135" s="20">
        <f>F136+F137+F139+F138</f>
        <v>68.3</v>
      </c>
      <c r="G135" s="20">
        <f>G136+G137+G139+G138</f>
        <v>1.2</v>
      </c>
    </row>
    <row r="136" spans="1:7" ht="12.75">
      <c r="A136" s="12" t="s">
        <v>269</v>
      </c>
      <c r="B136" s="123" t="s">
        <v>91</v>
      </c>
      <c r="C136" s="78"/>
      <c r="D136" s="9">
        <f t="shared" si="4"/>
        <v>41.9</v>
      </c>
      <c r="E136" s="9">
        <v>41.9</v>
      </c>
      <c r="F136" s="8">
        <v>28.8</v>
      </c>
      <c r="G136" s="8"/>
    </row>
    <row r="137" spans="1:7" ht="12.75">
      <c r="A137" s="12" t="s">
        <v>399</v>
      </c>
      <c r="B137" s="90" t="s">
        <v>92</v>
      </c>
      <c r="C137" s="78"/>
      <c r="D137" s="9">
        <f t="shared" si="4"/>
        <v>63.900000000000006</v>
      </c>
      <c r="E137" s="9">
        <v>62.7</v>
      </c>
      <c r="F137" s="8">
        <v>39.5</v>
      </c>
      <c r="G137" s="8">
        <v>1.2</v>
      </c>
    </row>
    <row r="138" spans="1:7" ht="15.75">
      <c r="A138" s="12" t="s">
        <v>399</v>
      </c>
      <c r="B138" s="90" t="s">
        <v>473</v>
      </c>
      <c r="C138" s="118"/>
      <c r="D138" s="9">
        <f t="shared" si="4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4"/>
        <v>27.1</v>
      </c>
      <c r="E139" s="9">
        <v>27.1</v>
      </c>
      <c r="F139" s="8"/>
      <c r="G139" s="8"/>
    </row>
    <row r="140" spans="1:7" ht="26.25">
      <c r="A140" s="11" t="s">
        <v>50</v>
      </c>
      <c r="B140" s="210" t="s">
        <v>187</v>
      </c>
      <c r="C140" s="288" t="s">
        <v>143</v>
      </c>
      <c r="D140" s="289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2" t="s">
        <v>556</v>
      </c>
      <c r="B141" s="114" t="s">
        <v>557</v>
      </c>
      <c r="C141" s="287"/>
      <c r="D141" s="45">
        <f t="shared" si="4"/>
        <v>0</v>
      </c>
      <c r="E141" s="9"/>
      <c r="F141" s="8"/>
      <c r="G141" s="8"/>
    </row>
    <row r="142" spans="1:7" ht="12.75">
      <c r="A142" s="12" t="s">
        <v>403</v>
      </c>
      <c r="B142" s="101" t="s">
        <v>469</v>
      </c>
      <c r="C142" s="145" t="s">
        <v>37</v>
      </c>
      <c r="D142" s="106">
        <f t="shared" si="4"/>
        <v>0.9</v>
      </c>
      <c r="E142" s="20">
        <v>0.9</v>
      </c>
      <c r="F142" s="8"/>
      <c r="G142" s="8"/>
    </row>
    <row r="143" spans="1:7" ht="12.75">
      <c r="A143" s="15" t="s">
        <v>243</v>
      </c>
      <c r="B143" s="6" t="s">
        <v>77</v>
      </c>
      <c r="C143" s="6" t="s">
        <v>138</v>
      </c>
      <c r="D143" s="20">
        <f t="shared" si="4"/>
        <v>8.1</v>
      </c>
      <c r="E143" s="20">
        <f>E144</f>
        <v>8.1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4"/>
        <v>8.1</v>
      </c>
      <c r="E144" s="9">
        <v>8.1</v>
      </c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 aca="true" t="shared" si="5" ref="D145:D157">E145+G145</f>
        <v>76.4</v>
      </c>
      <c r="E145" s="20">
        <f>E149+E155+E146</f>
        <v>75.7</v>
      </c>
      <c r="F145" s="20">
        <f>F149+F155+F146</f>
        <v>41</v>
      </c>
      <c r="G145" s="20">
        <f>G149+G155+G146</f>
        <v>0.7</v>
      </c>
    </row>
    <row r="146" spans="1:7" ht="12.75">
      <c r="A146" s="15" t="s">
        <v>53</v>
      </c>
      <c r="B146" s="7" t="s">
        <v>104</v>
      </c>
      <c r="C146" s="6" t="s">
        <v>137</v>
      </c>
      <c r="D146" s="20">
        <f t="shared" si="5"/>
        <v>1.4</v>
      </c>
      <c r="E146" s="20">
        <f>E147+E148</f>
        <v>1.4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 t="shared" si="5"/>
        <v>1</v>
      </c>
      <c r="E147" s="20">
        <v>1</v>
      </c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0.4</v>
      </c>
      <c r="E148" s="20">
        <v>0.4</v>
      </c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 t="shared" si="5"/>
        <v>71.5</v>
      </c>
      <c r="E149" s="20">
        <f>E150+E151+E152</f>
        <v>70.8</v>
      </c>
      <c r="F149" s="20">
        <f>F150+F151+F152</f>
        <v>41</v>
      </c>
      <c r="G149" s="20">
        <f>G150+G151+G152</f>
        <v>0.7</v>
      </c>
    </row>
    <row r="150" spans="1:7" ht="12.75">
      <c r="A150" s="12" t="s">
        <v>269</v>
      </c>
      <c r="B150" s="123" t="s">
        <v>91</v>
      </c>
      <c r="C150" s="78"/>
      <c r="D150" s="20">
        <f t="shared" si="5"/>
        <v>51.300000000000004</v>
      </c>
      <c r="E150" s="9">
        <v>50.6</v>
      </c>
      <c r="F150" s="8">
        <v>31.9</v>
      </c>
      <c r="G150" s="8">
        <v>0.7</v>
      </c>
    </row>
    <row r="151" spans="1:7" ht="12.75">
      <c r="A151" s="12" t="s">
        <v>399</v>
      </c>
      <c r="B151" s="90" t="s">
        <v>92</v>
      </c>
      <c r="C151" s="78"/>
      <c r="D151" s="9">
        <f t="shared" si="5"/>
        <v>20.2</v>
      </c>
      <c r="E151" s="9">
        <v>20.2</v>
      </c>
      <c r="F151" s="8">
        <v>9.1</v>
      </c>
      <c r="G151" s="8"/>
    </row>
    <row r="152" spans="1:7" ht="15.75">
      <c r="A152" s="12" t="s">
        <v>399</v>
      </c>
      <c r="B152" s="90" t="s">
        <v>473</v>
      </c>
      <c r="C152" s="118"/>
      <c r="D152" s="9">
        <f t="shared" si="5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8" t="s">
        <v>143</v>
      </c>
      <c r="D153" s="289">
        <f t="shared" si="5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556</v>
      </c>
      <c r="B154" s="114" t="s">
        <v>557</v>
      </c>
      <c r="C154" s="287"/>
      <c r="D154" s="45">
        <f t="shared" si="5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5"/>
        <v>3.5</v>
      </c>
      <c r="E155" s="20">
        <f>E156</f>
        <v>3.5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0">
        <f t="shared" si="5"/>
        <v>3.5</v>
      </c>
      <c r="E156" s="27">
        <v>3.5</v>
      </c>
      <c r="F156" s="107"/>
      <c r="G156" s="107"/>
    </row>
    <row r="157" spans="1:7" ht="12.75">
      <c r="A157" s="12" t="s">
        <v>56</v>
      </c>
      <c r="B157" s="6" t="s">
        <v>8</v>
      </c>
      <c r="C157" s="6"/>
      <c r="D157" s="33">
        <f t="shared" si="5"/>
        <v>88.30000000000001</v>
      </c>
      <c r="E157" s="33">
        <f>E158+E161+E167</f>
        <v>87.50000000000001</v>
      </c>
      <c r="F157" s="33">
        <f>F158+F161+F167</f>
        <v>47.5</v>
      </c>
      <c r="G157" s="33">
        <f>G158+G161+G167</f>
        <v>0.8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3.4000000000000004</v>
      </c>
      <c r="E158" s="20">
        <f>E159+E160</f>
        <v>3.4000000000000004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1.8</v>
      </c>
      <c r="E159" s="9">
        <v>1.8</v>
      </c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1.6</v>
      </c>
      <c r="E160" s="9">
        <v>1.6</v>
      </c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76.1</v>
      </c>
      <c r="E161" s="20">
        <f>E162+E163+E164</f>
        <v>75.30000000000001</v>
      </c>
      <c r="F161" s="20">
        <f>F162+F163+F164</f>
        <v>47.5</v>
      </c>
      <c r="G161" s="20">
        <f>G162+G163+G164</f>
        <v>0.8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6" ref="D162:D168">E162+G162</f>
        <v>59</v>
      </c>
      <c r="E162" s="9">
        <v>58.2</v>
      </c>
      <c r="F162" s="8">
        <v>40.1</v>
      </c>
      <c r="G162" s="8">
        <v>0.8</v>
      </c>
    </row>
    <row r="163" spans="1:7" ht="12.75">
      <c r="A163" s="12" t="s">
        <v>399</v>
      </c>
      <c r="B163" s="90" t="s">
        <v>92</v>
      </c>
      <c r="C163" s="78"/>
      <c r="D163" s="9">
        <f t="shared" si="6"/>
        <v>17.1</v>
      </c>
      <c r="E163" s="9">
        <v>17.1</v>
      </c>
      <c r="F163" s="8">
        <v>7.4</v>
      </c>
      <c r="G163" s="8"/>
    </row>
    <row r="164" spans="1:7" ht="15.75">
      <c r="A164" s="12" t="s">
        <v>399</v>
      </c>
      <c r="B164" s="90" t="s">
        <v>473</v>
      </c>
      <c r="C164" s="118"/>
      <c r="D164" s="9">
        <f t="shared" si="6"/>
        <v>0</v>
      </c>
      <c r="E164" s="9"/>
      <c r="F164" s="8"/>
      <c r="G164" s="8"/>
    </row>
    <row r="165" spans="1:7" ht="26.25">
      <c r="A165" s="11" t="s">
        <v>205</v>
      </c>
      <c r="B165" s="210" t="s">
        <v>187</v>
      </c>
      <c r="C165" s="288" t="s">
        <v>143</v>
      </c>
      <c r="D165" s="289">
        <f t="shared" si="6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2" t="s">
        <v>556</v>
      </c>
      <c r="B166" s="114" t="s">
        <v>557</v>
      </c>
      <c r="C166" s="287"/>
      <c r="D166" s="45">
        <f t="shared" si="6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6"/>
        <v>8.8</v>
      </c>
      <c r="E167" s="20">
        <f>E168</f>
        <v>8.8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6"/>
        <v>8.8</v>
      </c>
      <c r="E168" s="27">
        <v>8.8</v>
      </c>
      <c r="F168" s="107"/>
      <c r="G168" s="107"/>
    </row>
    <row r="169" spans="1:7" ht="12.75">
      <c r="A169" s="93" t="s">
        <v>60</v>
      </c>
      <c r="B169" s="6" t="s">
        <v>532</v>
      </c>
      <c r="C169" s="95"/>
      <c r="D169" s="106">
        <f>D170+D173+D181+D182+D184</f>
        <v>411.2</v>
      </c>
      <c r="E169" s="106">
        <f>E170+E173+E181+E182+E184</f>
        <v>408.5</v>
      </c>
      <c r="F169" s="106">
        <f>F170+F173+F181+F182+F184</f>
        <v>214.2</v>
      </c>
      <c r="G169" s="106">
        <f>G170+G173+G181+G182+G184</f>
        <v>2.7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8</v>
      </c>
      <c r="E170" s="22">
        <f>E109+E123+E158+E146</f>
        <v>8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4</v>
      </c>
      <c r="E171" s="8">
        <f aca="true" t="shared" si="7" ref="E171:G172">E110+E124+E159+E147</f>
        <v>4</v>
      </c>
      <c r="F171" s="8">
        <f t="shared" si="7"/>
        <v>0</v>
      </c>
      <c r="G171" s="8">
        <f t="shared" si="7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4</v>
      </c>
      <c r="E172" s="8">
        <f t="shared" si="7"/>
        <v>4</v>
      </c>
      <c r="F172" s="8">
        <f t="shared" si="7"/>
        <v>0</v>
      </c>
      <c r="G172" s="8">
        <f t="shared" si="7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373.8</v>
      </c>
      <c r="E173" s="106">
        <f>E174+E175+E176+E177</f>
        <v>371.1</v>
      </c>
      <c r="F173" s="106">
        <f>F174+F175+F176+F177</f>
        <v>214.2</v>
      </c>
      <c r="G173" s="106">
        <f>G174+G175+G176+G177</f>
        <v>2.7</v>
      </c>
    </row>
    <row r="174" spans="1:7" ht="12.75">
      <c r="A174" s="12" t="s">
        <v>269</v>
      </c>
      <c r="B174" s="132" t="s">
        <v>91</v>
      </c>
      <c r="C174" s="80"/>
      <c r="D174" s="8">
        <f>E174+G174</f>
        <v>216.2</v>
      </c>
      <c r="E174" s="8">
        <f>E113+E127+E136+E150+E162</f>
        <v>214.7</v>
      </c>
      <c r="F174" s="8">
        <f>F113+F127+F136+F150+F162</f>
        <v>143.9</v>
      </c>
      <c r="G174" s="8">
        <f>G113+G127+G136+G150+G162</f>
        <v>1.5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8" ref="D175:D183">E175+G175</f>
        <v>130.5</v>
      </c>
      <c r="E175" s="8">
        <f>E114+E128+E151+E163+E137</f>
        <v>129.3</v>
      </c>
      <c r="F175" s="8">
        <f>F114+F128+F137+F151+F163</f>
        <v>70.3</v>
      </c>
      <c r="G175" s="8">
        <f>G114+G128+G137+G151+G163</f>
        <v>1.2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12" ht="12.75">
      <c r="A177" s="12" t="s">
        <v>400</v>
      </c>
      <c r="B177" s="138" t="s">
        <v>94</v>
      </c>
      <c r="C177" s="101"/>
      <c r="D177" s="8">
        <f t="shared" si="8"/>
        <v>27.1</v>
      </c>
      <c r="E177" s="8">
        <f>E139</f>
        <v>27.1</v>
      </c>
      <c r="F177" s="8">
        <f>F139</f>
        <v>0</v>
      </c>
      <c r="G177" s="8">
        <f>G139</f>
        <v>0</v>
      </c>
      <c r="L177" s="2" t="s">
        <v>95</v>
      </c>
    </row>
    <row r="178" spans="1:7" ht="26.25">
      <c r="A178" s="11" t="s">
        <v>208</v>
      </c>
      <c r="B178" s="210" t="s">
        <v>187</v>
      </c>
      <c r="C178" s="288" t="s">
        <v>143</v>
      </c>
      <c r="D178" s="289">
        <f t="shared" si="8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2"/>
      <c r="B179" s="114" t="s">
        <v>557</v>
      </c>
      <c r="C179" s="287"/>
      <c r="D179" s="45">
        <f t="shared" si="8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210</v>
      </c>
      <c r="B180" s="131" t="s">
        <v>502</v>
      </c>
      <c r="C180" s="7" t="s">
        <v>183</v>
      </c>
      <c r="D180" s="106">
        <f>E180+G180</f>
        <v>1.2</v>
      </c>
      <c r="E180" s="98">
        <f>E181</f>
        <v>1.2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8"/>
        <v>1.2</v>
      </c>
      <c r="E181" s="98">
        <f>E118</f>
        <v>1.2</v>
      </c>
      <c r="F181" s="98">
        <f>F118</f>
        <v>0</v>
      </c>
      <c r="G181" s="98">
        <f>G118</f>
        <v>0</v>
      </c>
    </row>
    <row r="182" spans="1:7" ht="12.75">
      <c r="A182" s="11" t="s">
        <v>349</v>
      </c>
      <c r="B182" s="101" t="s">
        <v>77</v>
      </c>
      <c r="C182" s="82" t="s">
        <v>138</v>
      </c>
      <c r="D182" s="106">
        <f>E182+G182</f>
        <v>27.3</v>
      </c>
      <c r="E182" s="106">
        <f>E183</f>
        <v>27.3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8"/>
        <v>27.3</v>
      </c>
      <c r="E183" s="106">
        <f>E121+E133+E144+E156+E168</f>
        <v>27.3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0.9</v>
      </c>
      <c r="E184" s="20">
        <f>E185</f>
        <v>0.9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0.9</v>
      </c>
      <c r="E185" s="8">
        <f>E142</f>
        <v>0.9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76.6</v>
      </c>
      <c r="E186" s="106">
        <f>E187</f>
        <v>76.6</v>
      </c>
      <c r="F186" s="106">
        <f>F187</f>
        <v>48.8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76.6</v>
      </c>
      <c r="E187" s="8">
        <v>76.6</v>
      </c>
      <c r="F187" s="8">
        <v>48.8</v>
      </c>
      <c r="G187" s="8"/>
    </row>
    <row r="188" spans="1:7" ht="12.75">
      <c r="A188" s="11" t="s">
        <v>69</v>
      </c>
      <c r="B188" s="169" t="s">
        <v>326</v>
      </c>
      <c r="C188" s="297"/>
      <c r="D188" s="98">
        <f>E188+G188</f>
        <v>308.9</v>
      </c>
      <c r="E188" s="106">
        <f>E189</f>
        <v>19.9</v>
      </c>
      <c r="F188" s="106">
        <f>F189</f>
        <v>0</v>
      </c>
      <c r="G188" s="106">
        <f>G189</f>
        <v>289</v>
      </c>
    </row>
    <row r="189" spans="1:7" ht="12.75">
      <c r="A189" s="12" t="s">
        <v>70</v>
      </c>
      <c r="B189" s="7" t="s">
        <v>152</v>
      </c>
      <c r="C189" s="297"/>
      <c r="D189" s="98">
        <f>E189+G189</f>
        <v>308.9</v>
      </c>
      <c r="E189" s="106">
        <f>E190+E191</f>
        <v>19.9</v>
      </c>
      <c r="F189" s="106">
        <f>F190+F191</f>
        <v>0</v>
      </c>
      <c r="G189" s="106">
        <f>G190+G191</f>
        <v>289</v>
      </c>
    </row>
    <row r="190" spans="1:7" ht="12.75">
      <c r="A190" s="12" t="s">
        <v>216</v>
      </c>
      <c r="B190" s="129" t="s">
        <v>74</v>
      </c>
      <c r="C190" s="297"/>
      <c r="D190" s="8">
        <f>E190+G190</f>
        <v>19.9</v>
      </c>
      <c r="E190" s="8">
        <v>19.9</v>
      </c>
      <c r="F190" s="8"/>
      <c r="G190" s="8"/>
    </row>
    <row r="191" spans="1:7" ht="12.75">
      <c r="A191" s="12" t="s">
        <v>503</v>
      </c>
      <c r="B191" s="129" t="s">
        <v>75</v>
      </c>
      <c r="C191" s="103"/>
      <c r="D191" s="8">
        <f>E191+G191</f>
        <v>289</v>
      </c>
      <c r="E191" s="8"/>
      <c r="F191" s="8"/>
      <c r="G191" s="8">
        <v>289</v>
      </c>
    </row>
    <row r="192" spans="1:7" ht="12.75">
      <c r="A192" s="168" t="s">
        <v>286</v>
      </c>
      <c r="B192" s="298" t="s">
        <v>335</v>
      </c>
      <c r="C192" s="297"/>
      <c r="D192" s="20">
        <f>D193</f>
        <v>18.6</v>
      </c>
      <c r="E192" s="20">
        <f>E193</f>
        <v>18.6</v>
      </c>
      <c r="F192" s="20">
        <f>F193</f>
        <v>11.6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98" t="s">
        <v>137</v>
      </c>
      <c r="D193" s="8">
        <f>E193+G193</f>
        <v>18.6</v>
      </c>
      <c r="E193" s="8">
        <v>18.6</v>
      </c>
      <c r="F193" s="8">
        <v>11.6</v>
      </c>
      <c r="G193" s="106"/>
    </row>
    <row r="194" spans="1:7" ht="25.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9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9"/>
        <v>3827.0999999999995</v>
      </c>
      <c r="E196" s="106">
        <f>E197+E198+E199+E200+E201+E202+E204+E205+E206+E203</f>
        <v>3522.8999999999996</v>
      </c>
      <c r="F196" s="106">
        <f>F197+F198+F199+F200+F201+F202+F204+F205+F206</f>
        <v>1579.2</v>
      </c>
      <c r="G196" s="106">
        <f>G197+G198+G199+G200+G201+G202+G204+G205+G206</f>
        <v>304.2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9"/>
        <v>1583.5</v>
      </c>
      <c r="E197" s="106">
        <f>E14+E82+E85+E97+E100+E103+E106+E170+E193</f>
        <v>1582</v>
      </c>
      <c r="F197" s="106">
        <f>F14+F82+F85+F97+F100+F103+F106+F170+F193</f>
        <v>950.6999999999999</v>
      </c>
      <c r="G197" s="106">
        <f>G14+G82+G85+G97+G100+G103+G106+G170+G193</f>
        <v>1.5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9"/>
        <v>461.79999999999995</v>
      </c>
      <c r="E198" s="106">
        <f>E59+E187</f>
        <v>461.79999999999995</v>
      </c>
      <c r="F198" s="106">
        <f>F59+F187</f>
        <v>63.8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9"/>
        <v>1047.1000000000001</v>
      </c>
      <c r="E199" s="106">
        <f>E24+E57+E173+E195</f>
        <v>1038.4</v>
      </c>
      <c r="F199" s="106">
        <f>F24+F57+F173+F195</f>
        <v>558.6000000000001</v>
      </c>
      <c r="G199" s="106">
        <f>G24+G57+G173+G195</f>
        <v>8.7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9"/>
        <v>14.2</v>
      </c>
      <c r="E200" s="106">
        <f>E35</f>
        <v>14.2</v>
      </c>
      <c r="F200" s="106">
        <f>F35</f>
        <v>3.2</v>
      </c>
      <c r="G200" s="106">
        <f>G35</f>
        <v>0</v>
      </c>
    </row>
    <row r="201" spans="1:7" ht="15">
      <c r="A201" s="11" t="s">
        <v>508</v>
      </c>
      <c r="B201" s="140" t="s">
        <v>111</v>
      </c>
      <c r="C201" s="7" t="s">
        <v>142</v>
      </c>
      <c r="D201" s="106">
        <f>E201+G201</f>
        <v>182.89999999999998</v>
      </c>
      <c r="E201" s="106">
        <f>E40</f>
        <v>177.89999999999998</v>
      </c>
      <c r="F201" s="106">
        <f>F40</f>
        <v>0</v>
      </c>
      <c r="G201" s="106">
        <f>G40</f>
        <v>5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2</v>
      </c>
      <c r="E202" s="106">
        <f>E46+E178</f>
        <v>2</v>
      </c>
      <c r="F202" s="106">
        <f>F46+F178</f>
        <v>0</v>
      </c>
      <c r="G202" s="106">
        <f>G46+G178</f>
        <v>0</v>
      </c>
    </row>
    <row r="203" spans="1:7" ht="30">
      <c r="A203" s="11" t="s">
        <v>510</v>
      </c>
      <c r="B203" s="144" t="s">
        <v>502</v>
      </c>
      <c r="C203" s="7" t="s">
        <v>183</v>
      </c>
      <c r="D203" s="106">
        <f>E203+G203</f>
        <v>1.2</v>
      </c>
      <c r="E203" s="106">
        <f>E180</f>
        <v>1.2</v>
      </c>
      <c r="F203" s="106">
        <f>F180</f>
        <v>0</v>
      </c>
      <c r="G203" s="106">
        <f>G180</f>
        <v>0</v>
      </c>
    </row>
    <row r="204" spans="1:7" ht="18.75" customHeight="1">
      <c r="A204" s="74" t="s">
        <v>511</v>
      </c>
      <c r="B204" s="140" t="s">
        <v>77</v>
      </c>
      <c r="C204" s="81" t="s">
        <v>138</v>
      </c>
      <c r="D204" s="106">
        <f>E204+G204</f>
        <v>50.900000000000006</v>
      </c>
      <c r="E204" s="106">
        <f>E48+E182</f>
        <v>50.900000000000006</v>
      </c>
      <c r="F204" s="106">
        <f>F48+F182</f>
        <v>2.9</v>
      </c>
      <c r="G204" s="106">
        <f>G48+G182</f>
        <v>0</v>
      </c>
    </row>
    <row r="205" spans="1:7" ht="30">
      <c r="A205" s="11" t="s">
        <v>512</v>
      </c>
      <c r="B205" s="105" t="s">
        <v>151</v>
      </c>
      <c r="C205" s="7" t="s">
        <v>35</v>
      </c>
      <c r="D205" s="106">
        <f>D50</f>
        <v>173</v>
      </c>
      <c r="E205" s="106">
        <f>E50</f>
        <v>173</v>
      </c>
      <c r="F205" s="20"/>
      <c r="G205" s="20"/>
    </row>
    <row r="206" spans="1:7" ht="15">
      <c r="A206" s="175" t="s">
        <v>526</v>
      </c>
      <c r="B206" s="139" t="s">
        <v>152</v>
      </c>
      <c r="C206" s="7" t="s">
        <v>37</v>
      </c>
      <c r="D206" s="20">
        <f>D53+D184+D189</f>
        <v>310.5</v>
      </c>
      <c r="E206" s="20">
        <f>E53+E184+E189</f>
        <v>21.5</v>
      </c>
      <c r="F206" s="20">
        <f>F53+F184+F189</f>
        <v>0</v>
      </c>
      <c r="G206" s="20">
        <f>G53+G184+G189</f>
        <v>289</v>
      </c>
    </row>
    <row r="207" spans="1:7" ht="15">
      <c r="A207" s="11" t="s">
        <v>432</v>
      </c>
      <c r="B207" s="105" t="s">
        <v>537</v>
      </c>
      <c r="C207" s="7"/>
      <c r="D207" s="20">
        <f>D196-D191</f>
        <v>3538.0999999999995</v>
      </c>
      <c r="E207" s="20">
        <f>E196-E191</f>
        <v>3522.8999999999996</v>
      </c>
      <c r="F207" s="20">
        <f>F196-F191</f>
        <v>1579.2</v>
      </c>
      <c r="G207" s="20">
        <f>G196-G191</f>
        <v>15.199999999999989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336" t="s">
        <v>565</v>
      </c>
      <c r="F2" s="336"/>
      <c r="G2" s="336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261</v>
      </c>
      <c r="F4" s="88"/>
    </row>
    <row r="6" spans="1:7" ht="12.75">
      <c r="A6" s="392" t="s">
        <v>477</v>
      </c>
      <c r="B6" s="392"/>
      <c r="C6" s="392"/>
      <c r="D6" s="392"/>
      <c r="E6" s="392"/>
      <c r="F6" s="392"/>
      <c r="G6" s="392"/>
    </row>
    <row r="7" spans="1:8" ht="12.75">
      <c r="A7" s="392" t="s">
        <v>465</v>
      </c>
      <c r="B7" s="392"/>
      <c r="C7" s="392"/>
      <c r="D7" s="392"/>
      <c r="E7" s="392"/>
      <c r="F7" s="392"/>
      <c r="G7" s="392"/>
      <c r="H7" s="300"/>
    </row>
    <row r="8" spans="2:7" ht="12.75">
      <c r="B8" s="396"/>
      <c r="C8" s="396"/>
      <c r="D8" s="396"/>
      <c r="E8" s="396"/>
      <c r="F8" s="396"/>
      <c r="G8" s="2" t="s">
        <v>449</v>
      </c>
    </row>
    <row r="9" spans="1:7" ht="12.75" customHeight="1">
      <c r="A9" s="391" t="s">
        <v>268</v>
      </c>
      <c r="B9" s="73"/>
      <c r="C9" s="373" t="s">
        <v>270</v>
      </c>
      <c r="D9" s="376" t="s">
        <v>0</v>
      </c>
      <c r="E9" s="379" t="s">
        <v>9</v>
      </c>
      <c r="F9" s="379"/>
      <c r="G9" s="379"/>
    </row>
    <row r="10" spans="1:7" ht="12.75" customHeight="1">
      <c r="A10" s="391"/>
      <c r="B10" s="393" t="s">
        <v>115</v>
      </c>
      <c r="C10" s="374"/>
      <c r="D10" s="377"/>
      <c r="E10" s="379" t="s">
        <v>10</v>
      </c>
      <c r="F10" s="379"/>
      <c r="G10" s="380" t="s">
        <v>11</v>
      </c>
    </row>
    <row r="11" spans="1:7" ht="12.75" customHeight="1">
      <c r="A11" s="391"/>
      <c r="B11" s="393"/>
      <c r="C11" s="374"/>
      <c r="D11" s="377"/>
      <c r="E11" s="376" t="s">
        <v>12</v>
      </c>
      <c r="F11" s="373" t="s">
        <v>233</v>
      </c>
      <c r="G11" s="380"/>
    </row>
    <row r="12" spans="1:7" ht="29.25" customHeight="1">
      <c r="A12" s="391"/>
      <c r="B12" s="394"/>
      <c r="C12" s="375"/>
      <c r="D12" s="378"/>
      <c r="E12" s="378"/>
      <c r="F12" s="375"/>
      <c r="G12" s="380"/>
    </row>
    <row r="13" spans="1:7" ht="12.75">
      <c r="A13" s="11" t="s">
        <v>13</v>
      </c>
      <c r="B13" s="298" t="s">
        <v>1</v>
      </c>
      <c r="C13" s="298"/>
      <c r="D13" s="20">
        <f>E13+G13</f>
        <v>286</v>
      </c>
      <c r="E13" s="22">
        <f>E14+E24+E35+E40+E48+E46+E50+E53</f>
        <v>54</v>
      </c>
      <c r="F13" s="22">
        <f>F14+F24+F35+F40+F48+F46+F50+F53</f>
        <v>6.800000000000001</v>
      </c>
      <c r="G13" s="22">
        <f>G14+G24+G35+G40+G48+G46+G50+G53</f>
        <v>232</v>
      </c>
    </row>
    <row r="14" spans="1:7" ht="12.75">
      <c r="A14" s="117" t="s">
        <v>14</v>
      </c>
      <c r="B14" s="7" t="s">
        <v>104</v>
      </c>
      <c r="C14" s="298" t="s">
        <v>137</v>
      </c>
      <c r="D14" s="22">
        <f>D15+D16+D17+D18+D19+D20+D21+D22+D23</f>
        <v>24.7</v>
      </c>
      <c r="E14" s="22">
        <f>E15+E16+E17+E18+E19+E20+E21+E22+E23</f>
        <v>24.7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38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157</v>
      </c>
      <c r="B16" s="119" t="s">
        <v>329</v>
      </c>
      <c r="C16" s="389"/>
      <c r="D16" s="9">
        <f t="shared" si="0"/>
        <v>0</v>
      </c>
      <c r="E16" s="23"/>
      <c r="F16" s="23"/>
      <c r="G16" s="23"/>
    </row>
    <row r="17" spans="1:7" ht="12.75">
      <c r="A17" s="12" t="s">
        <v>157</v>
      </c>
      <c r="B17" s="119" t="s">
        <v>257</v>
      </c>
      <c r="C17" s="389"/>
      <c r="D17" s="9">
        <f t="shared" si="0"/>
        <v>0</v>
      </c>
      <c r="E17" s="23"/>
      <c r="F17" s="23"/>
      <c r="G17" s="23"/>
    </row>
    <row r="18" spans="1:7" ht="12.75">
      <c r="A18" s="12" t="s">
        <v>158</v>
      </c>
      <c r="B18" s="88" t="s">
        <v>231</v>
      </c>
      <c r="C18" s="389"/>
      <c r="D18" s="9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389"/>
      <c r="D19" s="9">
        <f t="shared" si="0"/>
        <v>24.7</v>
      </c>
      <c r="E19" s="23">
        <v>24.7</v>
      </c>
      <c r="F19" s="23"/>
      <c r="G19" s="22"/>
    </row>
    <row r="20" spans="1:7" ht="12.75">
      <c r="A20" s="12" t="s">
        <v>159</v>
      </c>
      <c r="B20" s="88" t="s">
        <v>234</v>
      </c>
      <c r="C20" s="389"/>
      <c r="D20" s="9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389"/>
      <c r="D21" s="9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389"/>
      <c r="D22" s="9">
        <f t="shared" si="0"/>
        <v>0</v>
      </c>
      <c r="E22" s="23"/>
      <c r="F22" s="23"/>
      <c r="G22" s="22"/>
    </row>
    <row r="23" spans="1:7" ht="12.75">
      <c r="A23" s="12" t="s">
        <v>162</v>
      </c>
      <c r="B23" s="13" t="s">
        <v>76</v>
      </c>
      <c r="C23" s="299"/>
      <c r="D23" s="9">
        <f t="shared" si="0"/>
        <v>0</v>
      </c>
      <c r="E23" s="23"/>
      <c r="F23" s="23"/>
      <c r="G23" s="22"/>
    </row>
    <row r="24" spans="1:7" ht="41.25" customHeight="1">
      <c r="A24" s="74" t="s">
        <v>15</v>
      </c>
      <c r="B24" s="122" t="s">
        <v>107</v>
      </c>
      <c r="C24" s="75" t="s">
        <v>141</v>
      </c>
      <c r="D24" s="29">
        <f>E24+G24</f>
        <v>7</v>
      </c>
      <c r="E24" s="26">
        <f>E25+E27+E28+E29+E30+E31+E33+E26+E32+E34</f>
        <v>7</v>
      </c>
      <c r="F24" s="26">
        <f>F25+F27+F28+F29+F30+F31+F33+F26+F32+F34</f>
        <v>5.4</v>
      </c>
      <c r="G24" s="26">
        <f>G25+G27+G28+G29+G30+G31+G33+G26+G32+G34</f>
        <v>0</v>
      </c>
    </row>
    <row r="25" spans="1:7" ht="12.75">
      <c r="A25" s="17" t="s">
        <v>269</v>
      </c>
      <c r="B25" s="95" t="s">
        <v>255</v>
      </c>
      <c r="C25" s="76"/>
      <c r="D25" s="21">
        <f t="shared" si="0"/>
        <v>7</v>
      </c>
      <c r="E25" s="9">
        <v>7</v>
      </c>
      <c r="F25" s="8">
        <v>5.4</v>
      </c>
      <c r="G25" s="8"/>
    </row>
    <row r="26" spans="1:7" ht="12.75">
      <c r="A26" s="17" t="s">
        <v>474</v>
      </c>
      <c r="B26" s="95" t="s">
        <v>254</v>
      </c>
      <c r="C26" s="77"/>
      <c r="D26" s="21">
        <f t="shared" si="0"/>
        <v>0</v>
      </c>
      <c r="E26" s="9"/>
      <c r="F26" s="8"/>
      <c r="G26" s="8"/>
    </row>
    <row r="27" spans="1:7" ht="12.75">
      <c r="A27" s="17" t="s">
        <v>475</v>
      </c>
      <c r="B27" s="95" t="s">
        <v>71</v>
      </c>
      <c r="C27" s="78"/>
      <c r="D27" s="21">
        <f t="shared" si="0"/>
        <v>0</v>
      </c>
      <c r="E27" s="9"/>
      <c r="F27" s="8"/>
      <c r="G27" s="8"/>
    </row>
    <row r="28" spans="1:7" ht="12.75">
      <c r="A28" s="17" t="s">
        <v>160</v>
      </c>
      <c r="B28" s="95" t="s">
        <v>169</v>
      </c>
      <c r="C28" s="78"/>
      <c r="D28" s="21">
        <f t="shared" si="0"/>
        <v>0</v>
      </c>
      <c r="E28" s="9"/>
      <c r="F28" s="8"/>
      <c r="G28" s="8"/>
    </row>
    <row r="29" spans="1:7" ht="12.75">
      <c r="A29" s="17" t="s">
        <v>164</v>
      </c>
      <c r="B29" s="5" t="s">
        <v>2</v>
      </c>
      <c r="C29" s="77"/>
      <c r="D29" s="21">
        <f t="shared" si="0"/>
        <v>0</v>
      </c>
      <c r="E29" s="9"/>
      <c r="F29" s="106"/>
      <c r="G29" s="106"/>
    </row>
    <row r="30" spans="1:7" ht="12.75">
      <c r="A30" s="17" t="s">
        <v>162</v>
      </c>
      <c r="B30" s="5" t="s">
        <v>76</v>
      </c>
      <c r="C30" s="77"/>
      <c r="D30" s="21">
        <f t="shared" si="0"/>
        <v>0</v>
      </c>
      <c r="E30" s="9"/>
      <c r="F30" s="106"/>
      <c r="G30" s="106"/>
    </row>
    <row r="31" spans="1:7" ht="12.75">
      <c r="A31" s="17" t="s">
        <v>265</v>
      </c>
      <c r="B31" s="95" t="s">
        <v>4</v>
      </c>
      <c r="C31" s="78"/>
      <c r="D31" s="21">
        <f t="shared" si="0"/>
        <v>0</v>
      </c>
      <c r="E31" s="27"/>
      <c r="F31" s="107"/>
      <c r="G31" s="106"/>
    </row>
    <row r="32" spans="1:7" ht="12.75">
      <c r="A32" s="79" t="s">
        <v>399</v>
      </c>
      <c r="B32" s="124" t="s">
        <v>92</v>
      </c>
      <c r="C32" s="78"/>
      <c r="D32" s="21">
        <f t="shared" si="0"/>
        <v>0</v>
      </c>
      <c r="E32" s="27"/>
      <c r="F32" s="107"/>
      <c r="G32" s="8"/>
    </row>
    <row r="33" spans="1:7" ht="25.5">
      <c r="A33" s="79" t="s">
        <v>475</v>
      </c>
      <c r="B33" s="143" t="s">
        <v>108</v>
      </c>
      <c r="C33" s="78"/>
      <c r="D33" s="21">
        <f t="shared" si="0"/>
        <v>0</v>
      </c>
      <c r="E33" s="8"/>
      <c r="F33" s="8"/>
      <c r="G33" s="8"/>
    </row>
    <row r="34" spans="1:7" ht="25.5">
      <c r="A34" s="79" t="s">
        <v>407</v>
      </c>
      <c r="B34" s="125" t="s">
        <v>406</v>
      </c>
      <c r="C34" s="78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0</v>
      </c>
      <c r="E35" s="28">
        <f>E36+E38+E37+E39</f>
        <v>0</v>
      </c>
      <c r="F35" s="28">
        <f>F36+F38+F37+F39</f>
        <v>0</v>
      </c>
      <c r="G35" s="28">
        <f>G36+G38+G37+G39</f>
        <v>0</v>
      </c>
    </row>
    <row r="36" spans="1:7" ht="12.75">
      <c r="A36" s="12" t="s">
        <v>165</v>
      </c>
      <c r="B36" s="34" t="s">
        <v>3</v>
      </c>
      <c r="C36" s="80"/>
      <c r="D36" s="21">
        <f>E36+G36</f>
        <v>0</v>
      </c>
      <c r="E36" s="9"/>
      <c r="F36" s="8"/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0</v>
      </c>
      <c r="E37" s="9"/>
      <c r="F37" s="8"/>
      <c r="G37" s="8"/>
    </row>
    <row r="38" spans="1:7" ht="12.75">
      <c r="A38" s="12" t="s">
        <v>167</v>
      </c>
      <c r="B38" s="88" t="s">
        <v>78</v>
      </c>
      <c r="C38" s="81"/>
      <c r="D38" s="21">
        <f>E38+G38</f>
        <v>0</v>
      </c>
      <c r="E38" s="8"/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</f>
        <v>232</v>
      </c>
      <c r="E40" s="29">
        <f>E41+E42+E43+E45</f>
        <v>0</v>
      </c>
      <c r="F40" s="29">
        <f>F41+F42+F43+F45</f>
        <v>0</v>
      </c>
      <c r="G40" s="29">
        <f>G41+G42+G43+G45</f>
        <v>232</v>
      </c>
    </row>
    <row r="41" spans="1:7" ht="12.75">
      <c r="A41" s="12" t="s">
        <v>155</v>
      </c>
      <c r="B41" s="88" t="s">
        <v>72</v>
      </c>
      <c r="C41" s="80"/>
      <c r="D41" s="21">
        <f>E41+G41</f>
        <v>0</v>
      </c>
      <c r="E41" s="9"/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0</v>
      </c>
      <c r="E42" s="9"/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232</v>
      </c>
      <c r="E43" s="9"/>
      <c r="F43" s="9"/>
      <c r="G43" s="21">
        <v>232</v>
      </c>
    </row>
    <row r="44" spans="1:7" ht="12.75">
      <c r="A44" s="12" t="s">
        <v>155</v>
      </c>
      <c r="B44" s="88" t="s">
        <v>467</v>
      </c>
      <c r="C44" s="81"/>
      <c r="D44" s="21">
        <f>E44+G44</f>
        <v>232</v>
      </c>
      <c r="E44" s="9"/>
      <c r="F44" s="21"/>
      <c r="G44" s="21">
        <v>232</v>
      </c>
    </row>
    <row r="45" spans="1:7" ht="12.75">
      <c r="A45" s="12" t="s">
        <v>457</v>
      </c>
      <c r="B45" s="88" t="s">
        <v>458</v>
      </c>
      <c r="C45" s="82"/>
      <c r="D45" s="21">
        <f>E45+G45</f>
        <v>0</v>
      </c>
      <c r="E45" s="9"/>
      <c r="F45" s="36"/>
      <c r="G45" s="35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0</v>
      </c>
      <c r="E47" s="9"/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22.3</v>
      </c>
      <c r="E48" s="20">
        <f>E49</f>
        <v>22.3</v>
      </c>
      <c r="F48" s="20">
        <f>F49</f>
        <v>1.4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22.3</v>
      </c>
      <c r="E49" s="9">
        <v>22.3</v>
      </c>
      <c r="F49" s="8">
        <v>1.4</v>
      </c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0</v>
      </c>
      <c r="E51" s="21"/>
      <c r="F51" s="9"/>
      <c r="G51" s="8"/>
    </row>
    <row r="52" spans="1:7" ht="12.75">
      <c r="A52" s="12" t="s">
        <v>402</v>
      </c>
      <c r="B52" s="128" t="s">
        <v>534</v>
      </c>
      <c r="C52" s="82"/>
      <c r="D52" s="21">
        <f>E52+G52</f>
        <v>0</v>
      </c>
      <c r="E52" s="21"/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50" t="s">
        <v>107</v>
      </c>
      <c r="C57" s="73" t="s">
        <v>141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24.400000000000002</v>
      </c>
      <c r="E58" s="20">
        <f>E59</f>
        <v>24.400000000000002</v>
      </c>
      <c r="F58" s="20">
        <f>F59</f>
        <v>13.7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24.400000000000002</v>
      </c>
      <c r="E59" s="30">
        <f>E60+E61+E62+E63+E70+E71+E72+E73+E74+E75+E76+E77+E78+E79+E80+E69</f>
        <v>24.400000000000002</v>
      </c>
      <c r="F59" s="30">
        <f>F60+F61+F62+F63+F70+F71+F72+F73+F74+F75+F76+F77+F78+F79+F80+F69</f>
        <v>13.7</v>
      </c>
      <c r="G59" s="30">
        <f>G60+G61+G62+G63+G70+G71+G72+G73+G74+G75+G76+G77+G78+G79+G80+G69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0</v>
      </c>
      <c r="E60" s="9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0</v>
      </c>
      <c r="E61" s="9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0</v>
      </c>
      <c r="E62" s="9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533</v>
      </c>
      <c r="C64" s="91"/>
      <c r="D64" s="31">
        <f t="shared" si="1"/>
        <v>0</v>
      </c>
      <c r="E64" s="32"/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1"/>
        <v>0</v>
      </c>
      <c r="E65" s="31"/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1"/>
        <v>0</v>
      </c>
      <c r="E66" s="31"/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0</v>
      </c>
      <c r="E67" s="31"/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0</v>
      </c>
      <c r="E68" s="31"/>
      <c r="F68" s="112"/>
      <c r="G68" s="112"/>
    </row>
    <row r="69" spans="1:7" ht="25.5">
      <c r="A69" s="12" t="s">
        <v>228</v>
      </c>
      <c r="B69" s="304" t="s">
        <v>560</v>
      </c>
      <c r="C69" s="90"/>
      <c r="D69" s="32">
        <f>E69+G69</f>
        <v>22.1</v>
      </c>
      <c r="E69" s="31">
        <v>22.1</v>
      </c>
      <c r="F69" s="112">
        <v>13.7</v>
      </c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0</v>
      </c>
      <c r="E70" s="9"/>
      <c r="F70" s="8"/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0</v>
      </c>
      <c r="E71" s="9"/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1"/>
        <v>0</v>
      </c>
      <c r="E72" s="9"/>
      <c r="F72" s="8"/>
      <c r="G72" s="8"/>
    </row>
    <row r="73" spans="1:7" ht="12.75">
      <c r="A73" s="17" t="s">
        <v>224</v>
      </c>
      <c r="B73" s="114" t="s">
        <v>263</v>
      </c>
      <c r="C73" s="90"/>
      <c r="D73" s="21">
        <f t="shared" si="1"/>
        <v>0</v>
      </c>
      <c r="E73" s="9"/>
      <c r="F73" s="8"/>
      <c r="G73" s="8"/>
    </row>
    <row r="74" spans="1:7" ht="12.75">
      <c r="A74" s="17" t="s">
        <v>224</v>
      </c>
      <c r="B74" s="114" t="s">
        <v>264</v>
      </c>
      <c r="C74" s="90"/>
      <c r="D74" s="21">
        <f t="shared" si="1"/>
        <v>0</v>
      </c>
      <c r="E74" s="9"/>
      <c r="F74" s="8"/>
      <c r="G74" s="8"/>
    </row>
    <row r="75" spans="1:7" ht="12.75">
      <c r="A75" s="17" t="s">
        <v>224</v>
      </c>
      <c r="B75" s="114" t="s">
        <v>440</v>
      </c>
      <c r="C75" s="114"/>
      <c r="D75" s="9">
        <f t="shared" si="1"/>
        <v>0</v>
      </c>
      <c r="E75" s="9"/>
      <c r="F75" s="8"/>
      <c r="G75" s="8"/>
    </row>
    <row r="76" spans="1:7" ht="12.75">
      <c r="A76" s="17" t="s">
        <v>225</v>
      </c>
      <c r="B76" s="114" t="s">
        <v>84</v>
      </c>
      <c r="C76" s="115"/>
      <c r="D76" s="9">
        <f t="shared" si="1"/>
        <v>0</v>
      </c>
      <c r="E76" s="9"/>
      <c r="F76" s="8"/>
      <c r="G76" s="8"/>
    </row>
    <row r="77" spans="1:7" ht="12.75">
      <c r="A77" s="17" t="s">
        <v>225</v>
      </c>
      <c r="B77" s="114" t="s">
        <v>89</v>
      </c>
      <c r="C77" s="90"/>
      <c r="D77" s="21">
        <f t="shared" si="1"/>
        <v>2.3</v>
      </c>
      <c r="E77" s="9">
        <v>2.3</v>
      </c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1"/>
        <v>0</v>
      </c>
      <c r="E78" s="9"/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1"/>
        <v>0</v>
      </c>
      <c r="E79" s="9"/>
      <c r="F79" s="8"/>
      <c r="G79" s="8"/>
    </row>
    <row r="80" spans="1:8" ht="12.75">
      <c r="A80" s="17" t="s">
        <v>168</v>
      </c>
      <c r="B80" s="114" t="s">
        <v>90</v>
      </c>
      <c r="C80" s="92"/>
      <c r="D80" s="21">
        <f t="shared" si="1"/>
        <v>0</v>
      </c>
      <c r="E80" s="9"/>
      <c r="F80" s="8"/>
      <c r="G80" s="8"/>
      <c r="H80" s="2"/>
    </row>
    <row r="81" spans="1:7" ht="12.75">
      <c r="A81" s="93" t="s">
        <v>22</v>
      </c>
      <c r="B81" s="6" t="s">
        <v>530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20">
        <f>E82+G82</f>
        <v>78.9</v>
      </c>
      <c r="E82" s="20">
        <f>E83</f>
        <v>78.9</v>
      </c>
      <c r="F82" s="20">
        <f>F83</f>
        <v>60.3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21">
        <f>E83+G83</f>
        <v>78.9</v>
      </c>
      <c r="E83" s="9">
        <v>78.9</v>
      </c>
      <c r="F83" s="8">
        <v>60.3</v>
      </c>
      <c r="G83" s="8"/>
    </row>
    <row r="84" spans="1:7" ht="25.5">
      <c r="A84" s="11" t="s">
        <v>25</v>
      </c>
      <c r="B84" s="104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20">
        <f>E85+G85</f>
        <v>3.6</v>
      </c>
      <c r="E85" s="20">
        <f>E86</f>
        <v>3.6</v>
      </c>
      <c r="F85" s="20">
        <f>F86</f>
        <v>2.8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9">
        <f>E86+G86</f>
        <v>3.6</v>
      </c>
      <c r="E86" s="9">
        <v>3.6</v>
      </c>
      <c r="F86" s="8">
        <v>2.8</v>
      </c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20">
        <f>E88+G88</f>
        <v>16.6</v>
      </c>
      <c r="E88" s="20">
        <f>E89</f>
        <v>16.6</v>
      </c>
      <c r="F88" s="20">
        <f>F89</f>
        <v>12.7</v>
      </c>
      <c r="G88" s="20">
        <f>G89</f>
        <v>0</v>
      </c>
    </row>
    <row r="89" spans="1:7" ht="12.75">
      <c r="A89" s="12" t="s">
        <v>265</v>
      </c>
      <c r="B89" s="90" t="s">
        <v>333</v>
      </c>
      <c r="C89" s="6"/>
      <c r="D89" s="9">
        <f>E89+G89</f>
        <v>16.6</v>
      </c>
      <c r="E89" s="9">
        <v>16.6</v>
      </c>
      <c r="F89" s="8">
        <v>12.7</v>
      </c>
      <c r="G89" s="8"/>
    </row>
    <row r="90" spans="1:7" ht="12.75">
      <c r="A90" s="11" t="s">
        <v>29</v>
      </c>
      <c r="B90" s="137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20">
        <f>E91+G91</f>
        <v>8.5</v>
      </c>
      <c r="E91" s="20">
        <f>E92</f>
        <v>8.5</v>
      </c>
      <c r="F91" s="20">
        <f>F92</f>
        <v>6.5</v>
      </c>
      <c r="G91" s="20">
        <f>G92</f>
        <v>0</v>
      </c>
    </row>
    <row r="92" spans="1:7" ht="12.75">
      <c r="A92" s="12" t="s">
        <v>265</v>
      </c>
      <c r="B92" s="90" t="s">
        <v>333</v>
      </c>
      <c r="C92" s="6"/>
      <c r="D92" s="9">
        <f>E92+G92</f>
        <v>8.5</v>
      </c>
      <c r="E92" s="9">
        <v>8.5</v>
      </c>
      <c r="F92" s="8">
        <v>6.5</v>
      </c>
      <c r="G92" s="8"/>
    </row>
    <row r="93" spans="1:7" ht="12.75">
      <c r="A93" s="11" t="s">
        <v>32</v>
      </c>
      <c r="B93" s="127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20">
        <f>E94+G94</f>
        <v>5.5</v>
      </c>
      <c r="E94" s="20">
        <f>E95</f>
        <v>5.5</v>
      </c>
      <c r="F94" s="20">
        <f>F95</f>
        <v>4.2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9">
        <f>E95+G95</f>
        <v>5.5</v>
      </c>
      <c r="E95" s="9">
        <v>5.5</v>
      </c>
      <c r="F95" s="8">
        <v>4.2</v>
      </c>
      <c r="G95" s="8"/>
    </row>
    <row r="96" spans="1:7" ht="12.75">
      <c r="A96" s="11" t="s">
        <v>35</v>
      </c>
      <c r="B96" s="127" t="s">
        <v>536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20">
        <f>E97+G97</f>
        <v>30.6</v>
      </c>
      <c r="E97" s="20">
        <f>E98</f>
        <v>30.6</v>
      </c>
      <c r="F97" s="20">
        <f>F98</f>
        <v>23.4</v>
      </c>
      <c r="G97" s="20">
        <f>G98</f>
        <v>0</v>
      </c>
    </row>
    <row r="98" spans="1:7" ht="12.75">
      <c r="A98" s="12"/>
      <c r="B98" s="90" t="s">
        <v>333</v>
      </c>
      <c r="C98" s="6"/>
      <c r="D98" s="9">
        <f>E98+G98</f>
        <v>30.6</v>
      </c>
      <c r="E98" s="9">
        <f>E89+E92+E95</f>
        <v>30.6</v>
      </c>
      <c r="F98" s="9">
        <f>F89+F92+F95</f>
        <v>23.4</v>
      </c>
      <c r="G98" s="9">
        <f>G89+G92+G95</f>
        <v>0</v>
      </c>
    </row>
    <row r="99" spans="1:7" ht="12.75">
      <c r="A99" s="11" t="s">
        <v>37</v>
      </c>
      <c r="B99" s="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20">
        <f>D101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9">
        <f>E101+G101</f>
        <v>0</v>
      </c>
      <c r="E101" s="9"/>
      <c r="F101" s="8"/>
      <c r="G101" s="8"/>
    </row>
    <row r="102" spans="1:7" ht="12.75">
      <c r="A102" s="11" t="s">
        <v>39</v>
      </c>
      <c r="B102" s="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98" t="s">
        <v>104</v>
      </c>
      <c r="C103" s="96" t="s">
        <v>137</v>
      </c>
      <c r="D103" s="20">
        <f>D104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9">
        <f>E104+G104</f>
        <v>0</v>
      </c>
      <c r="E104" s="9"/>
      <c r="F104" s="8"/>
      <c r="G104" s="8"/>
    </row>
    <row r="105" spans="1:7" ht="25.5">
      <c r="A105" s="11" t="s">
        <v>41</v>
      </c>
      <c r="B105" s="104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20">
        <f>D107</f>
        <v>0</v>
      </c>
      <c r="E106" s="20">
        <f>E107</f>
        <v>0</v>
      </c>
      <c r="F106" s="20">
        <f>F107</f>
        <v>0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9">
        <f>E107+G107</f>
        <v>0</v>
      </c>
      <c r="E107" s="9"/>
      <c r="F107" s="8"/>
      <c r="G107" s="8"/>
    </row>
    <row r="108" spans="1:7" ht="12.75">
      <c r="A108" s="11" t="s">
        <v>43</v>
      </c>
      <c r="B108" s="6" t="s">
        <v>52</v>
      </c>
      <c r="C108" s="6"/>
      <c r="D108" s="20">
        <f>D109+D112+D120+D116</f>
        <v>0.3</v>
      </c>
      <c r="E108" s="20">
        <f>E109+E112+E120+E116</f>
        <v>0.3</v>
      </c>
      <c r="F108" s="20">
        <f>F109+F112+F120+F116</f>
        <v>0.2</v>
      </c>
      <c r="G108" s="20">
        <f>G109+G112+G120+G116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9">
        <f>E111+G111</f>
        <v>0</v>
      </c>
      <c r="E111" s="9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20">
        <f>D113+D114+D115</f>
        <v>0</v>
      </c>
      <c r="E112" s="20">
        <f>E113+E114+E115</f>
        <v>0</v>
      </c>
      <c r="F112" s="20">
        <f>F113+F114+F115</f>
        <v>0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9">
        <f>E113+G113</f>
        <v>0</v>
      </c>
      <c r="E113" s="9"/>
      <c r="F113" s="8"/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0</v>
      </c>
      <c r="E114" s="9"/>
      <c r="F114" s="8"/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8" t="s">
        <v>143</v>
      </c>
      <c r="D116" s="289">
        <f>E116+G116</f>
        <v>0.3</v>
      </c>
      <c r="E116" s="20">
        <f>E117</f>
        <v>0.3</v>
      </c>
      <c r="F116" s="20">
        <f>F117</f>
        <v>0.2</v>
      </c>
      <c r="G116" s="20">
        <f>G117</f>
        <v>0</v>
      </c>
    </row>
    <row r="117" spans="1:7" ht="15.75">
      <c r="A117" s="12" t="s">
        <v>556</v>
      </c>
      <c r="B117" s="114" t="s">
        <v>557</v>
      </c>
      <c r="C117" s="287"/>
      <c r="D117" s="45">
        <f>E117+G117</f>
        <v>0.3</v>
      </c>
      <c r="E117" s="9">
        <v>0.3</v>
      </c>
      <c r="F117" s="8">
        <v>0.2</v>
      </c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558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D123+D126+D132+D130</f>
        <v>0.4</v>
      </c>
      <c r="E122" s="20">
        <f>E123+E126+E132+E130</f>
        <v>0.4</v>
      </c>
      <c r="F122" s="20">
        <f>F123+F126+F132+F130</f>
        <v>0.2</v>
      </c>
      <c r="G122" s="20">
        <f>G123+G126+G132+G130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0</v>
      </c>
      <c r="E125" s="9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269</v>
      </c>
      <c r="B127" s="123" t="s">
        <v>91</v>
      </c>
      <c r="C127" s="78"/>
      <c r="D127" s="9">
        <f aca="true" t="shared" si="2" ref="D127:D133">E127+G127</f>
        <v>0</v>
      </c>
      <c r="E127" s="9"/>
      <c r="F127" s="8"/>
      <c r="G127" s="8"/>
    </row>
    <row r="128" spans="1:7" ht="12.75">
      <c r="A128" s="17" t="s">
        <v>399</v>
      </c>
      <c r="B128" s="90" t="s">
        <v>92</v>
      </c>
      <c r="C128" s="78"/>
      <c r="D128" s="9">
        <f t="shared" si="2"/>
        <v>0</v>
      </c>
      <c r="E128" s="9"/>
      <c r="F128" s="8"/>
      <c r="G128" s="8"/>
    </row>
    <row r="129" spans="1:7" ht="15.75">
      <c r="A129" s="17" t="s">
        <v>399</v>
      </c>
      <c r="B129" s="92" t="s">
        <v>473</v>
      </c>
      <c r="C129" s="118"/>
      <c r="D129" s="9">
        <f t="shared" si="2"/>
        <v>0</v>
      </c>
      <c r="E129" s="9"/>
      <c r="F129" s="8"/>
      <c r="G129" s="8"/>
    </row>
    <row r="130" spans="1:7" ht="26.25">
      <c r="A130" s="15" t="s">
        <v>330</v>
      </c>
      <c r="B130" s="290" t="s">
        <v>187</v>
      </c>
      <c r="C130" s="288" t="s">
        <v>143</v>
      </c>
      <c r="D130" s="289">
        <f t="shared" si="2"/>
        <v>0.4</v>
      </c>
      <c r="E130" s="20">
        <f>E131</f>
        <v>0.4</v>
      </c>
      <c r="F130" s="20">
        <f>F131</f>
        <v>0.2</v>
      </c>
      <c r="G130" s="20">
        <f>G131</f>
        <v>0</v>
      </c>
    </row>
    <row r="131" spans="1:7" ht="15.75">
      <c r="A131" s="18" t="s">
        <v>556</v>
      </c>
      <c r="B131" s="114" t="s">
        <v>557</v>
      </c>
      <c r="C131" s="287"/>
      <c r="D131" s="45">
        <f t="shared" si="2"/>
        <v>0.4</v>
      </c>
      <c r="E131" s="9">
        <v>0.4</v>
      </c>
      <c r="F131" s="8">
        <v>0.2</v>
      </c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2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2"/>
        <v>0</v>
      </c>
      <c r="E133" s="9"/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D135+D143+D142+D140</f>
        <v>0</v>
      </c>
      <c r="E134" s="20">
        <f>E135+E143+E142+E140</f>
        <v>0</v>
      </c>
      <c r="F134" s="20">
        <f>F135+F143+F142+F140</f>
        <v>0</v>
      </c>
      <c r="G134" s="20">
        <f>G135+G143+G142+G140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D136+D137+D139+D138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269</v>
      </c>
      <c r="B136" s="123" t="s">
        <v>91</v>
      </c>
      <c r="C136" s="78"/>
      <c r="D136" s="9">
        <f aca="true" t="shared" si="3" ref="D136:D144">E136+G136</f>
        <v>0</v>
      </c>
      <c r="E136" s="9"/>
      <c r="F136" s="8"/>
      <c r="G136" s="8"/>
    </row>
    <row r="137" spans="1:7" ht="12.75">
      <c r="A137" s="12" t="s">
        <v>399</v>
      </c>
      <c r="B137" s="90" t="s">
        <v>92</v>
      </c>
      <c r="C137" s="78"/>
      <c r="D137" s="9">
        <f t="shared" si="3"/>
        <v>0</v>
      </c>
      <c r="E137" s="9"/>
      <c r="F137" s="8"/>
      <c r="G137" s="8"/>
    </row>
    <row r="138" spans="1:7" ht="15.75">
      <c r="A138" s="12" t="s">
        <v>399</v>
      </c>
      <c r="B138" s="90" t="s">
        <v>473</v>
      </c>
      <c r="C138" s="118"/>
      <c r="D138" s="9">
        <f t="shared" si="3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3"/>
        <v>0</v>
      </c>
      <c r="E139" s="9"/>
      <c r="F139" s="8"/>
      <c r="G139" s="8"/>
    </row>
    <row r="140" spans="1:7" ht="26.25">
      <c r="A140" s="11" t="s">
        <v>50</v>
      </c>
      <c r="B140" s="210" t="s">
        <v>187</v>
      </c>
      <c r="C140" s="288" t="s">
        <v>143</v>
      </c>
      <c r="D140" s="289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556</v>
      </c>
      <c r="B141" s="95" t="s">
        <v>557</v>
      </c>
      <c r="C141" s="287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20"/>
      <c r="F142" s="8"/>
      <c r="G142" s="8"/>
    </row>
    <row r="143" spans="1:7" ht="12.75">
      <c r="A143" s="15" t="s">
        <v>50</v>
      </c>
      <c r="B143" s="6" t="s">
        <v>77</v>
      </c>
      <c r="C143" s="6" t="s">
        <v>138</v>
      </c>
      <c r="D143" s="20">
        <f t="shared" si="3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3"/>
        <v>0</v>
      </c>
      <c r="E144" s="9"/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>D149+D155+D146+D153</f>
        <v>0.7</v>
      </c>
      <c r="E145" s="20">
        <f>E149+E155+E146+E153</f>
        <v>0.7</v>
      </c>
      <c r="F145" s="20">
        <f>F149+F155+F146+F153</f>
        <v>0.5</v>
      </c>
      <c r="G145" s="20">
        <f>G149+G155+G146+G153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>E147+G147</f>
        <v>0</v>
      </c>
      <c r="E147" s="21"/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9">
        <f aca="true" t="shared" si="4" ref="D150:D156">E150+G150</f>
        <v>0</v>
      </c>
      <c r="E150" s="9"/>
      <c r="F150" s="8"/>
      <c r="G150" s="8"/>
    </row>
    <row r="151" spans="1:7" ht="12.75">
      <c r="A151" s="12" t="s">
        <v>399</v>
      </c>
      <c r="B151" s="90" t="s">
        <v>92</v>
      </c>
      <c r="C151" s="78"/>
      <c r="D151" s="9">
        <f t="shared" si="4"/>
        <v>0</v>
      </c>
      <c r="E151" s="9"/>
      <c r="F151" s="8"/>
      <c r="G151" s="8"/>
    </row>
    <row r="152" spans="1:7" ht="15.75">
      <c r="A152" s="12" t="s">
        <v>399</v>
      </c>
      <c r="B152" s="90" t="s">
        <v>473</v>
      </c>
      <c r="C152" s="118"/>
      <c r="D152" s="9">
        <f t="shared" si="4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8" t="s">
        <v>143</v>
      </c>
      <c r="D153" s="289">
        <f t="shared" si="4"/>
        <v>0.7</v>
      </c>
      <c r="E153" s="20">
        <f>E154</f>
        <v>0.7</v>
      </c>
      <c r="F153" s="20">
        <f>F154</f>
        <v>0.5</v>
      </c>
      <c r="G153" s="20">
        <f>G154</f>
        <v>0</v>
      </c>
    </row>
    <row r="154" spans="1:7" ht="15.75">
      <c r="A154" s="18" t="s">
        <v>556</v>
      </c>
      <c r="B154" s="114" t="s">
        <v>557</v>
      </c>
      <c r="C154" s="287"/>
      <c r="D154" s="45">
        <f t="shared" si="4"/>
        <v>0.7</v>
      </c>
      <c r="E154" s="9">
        <v>0.7</v>
      </c>
      <c r="F154" s="8">
        <v>0.5</v>
      </c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4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7">
        <f t="shared" si="4"/>
        <v>0</v>
      </c>
      <c r="E156" s="27"/>
      <c r="F156" s="107"/>
      <c r="G156" s="107"/>
    </row>
    <row r="157" spans="1:7" ht="12.75">
      <c r="A157" s="12" t="s">
        <v>56</v>
      </c>
      <c r="B157" s="6" t="s">
        <v>8</v>
      </c>
      <c r="C157" s="6"/>
      <c r="D157" s="33">
        <f>D158+D161+D167+D165</f>
        <v>0</v>
      </c>
      <c r="E157" s="33">
        <f>E158+E161+E167+E165</f>
        <v>0</v>
      </c>
      <c r="F157" s="33">
        <f>F158+F161+F167+F165</f>
        <v>0</v>
      </c>
      <c r="G157" s="33">
        <f>G158+G161+G167+G165</f>
        <v>0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5" ref="D162:D168">E162+G162</f>
        <v>0</v>
      </c>
      <c r="E162" s="9"/>
      <c r="F162" s="8"/>
      <c r="G162" s="8"/>
    </row>
    <row r="163" spans="1:7" ht="12.75">
      <c r="A163" s="12" t="s">
        <v>399</v>
      </c>
      <c r="B163" s="90" t="s">
        <v>92</v>
      </c>
      <c r="C163" s="78"/>
      <c r="D163" s="9">
        <f t="shared" si="5"/>
        <v>0</v>
      </c>
      <c r="E163" s="9"/>
      <c r="F163" s="8"/>
      <c r="G163" s="8"/>
    </row>
    <row r="164" spans="1:7" ht="15.75">
      <c r="A164" s="12" t="s">
        <v>399</v>
      </c>
      <c r="B164" s="90" t="s">
        <v>473</v>
      </c>
      <c r="C164" s="118"/>
      <c r="D164" s="9">
        <f t="shared" si="5"/>
        <v>0</v>
      </c>
      <c r="E164" s="9"/>
      <c r="F164" s="8"/>
      <c r="G164" s="8"/>
    </row>
    <row r="165" spans="1:7" ht="26.25">
      <c r="A165" s="11" t="s">
        <v>205</v>
      </c>
      <c r="B165" s="210" t="s">
        <v>187</v>
      </c>
      <c r="C165" s="288" t="s">
        <v>143</v>
      </c>
      <c r="D165" s="289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556</v>
      </c>
      <c r="B166" s="114" t="s">
        <v>557</v>
      </c>
      <c r="C166" s="287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5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5"/>
        <v>0</v>
      </c>
      <c r="E168" s="27"/>
      <c r="F168" s="107"/>
      <c r="G168" s="107"/>
    </row>
    <row r="169" spans="1:7" ht="12.75">
      <c r="A169" s="93" t="s">
        <v>60</v>
      </c>
      <c r="B169" s="6" t="s">
        <v>532</v>
      </c>
      <c r="C169" s="95"/>
      <c r="D169" s="106">
        <f>D170+D173+D181</f>
        <v>0</v>
      </c>
      <c r="E169" s="106">
        <f>E170+E173+E181</f>
        <v>0</v>
      </c>
      <c r="F169" s="106">
        <f>F170+F173+F181</f>
        <v>0</v>
      </c>
      <c r="G169" s="106">
        <f>G170+G173+G181</f>
        <v>0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0</v>
      </c>
      <c r="E173" s="106">
        <f>E174+E175+E176+E177</f>
        <v>0</v>
      </c>
      <c r="F173" s="106">
        <f>F174+F175+F176+F177</f>
        <v>0</v>
      </c>
      <c r="G173" s="106">
        <f>G174+G175+G176+G177</f>
        <v>0</v>
      </c>
    </row>
    <row r="174" spans="1:12" ht="12.75">
      <c r="A174" s="12" t="s">
        <v>269</v>
      </c>
      <c r="B174" s="132" t="s">
        <v>91</v>
      </c>
      <c r="C174" s="80"/>
      <c r="D174" s="8">
        <f>E174+G174</f>
        <v>0</v>
      </c>
      <c r="E174" s="8">
        <f>E113+E127+E136+E150+E162</f>
        <v>0</v>
      </c>
      <c r="F174" s="8">
        <f>F113+F127+F136+F150+F162</f>
        <v>0</v>
      </c>
      <c r="G174" s="8">
        <f>G113+G127+G136+G150+G162</f>
        <v>0</v>
      </c>
      <c r="L174" s="2" t="s">
        <v>95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0</v>
      </c>
      <c r="E175" s="8">
        <f>E114+E128+E151+E163+E137</f>
        <v>0</v>
      </c>
      <c r="F175" s="8">
        <f>F114+F128+F137+F151+F163</f>
        <v>0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F114+F128+F137+F151+F163</f>
        <v>0</v>
      </c>
      <c r="G177" s="8">
        <f>G114+G128+G137+G151+G163</f>
        <v>0</v>
      </c>
    </row>
    <row r="178" spans="1:7" ht="26.25">
      <c r="A178" s="11" t="s">
        <v>208</v>
      </c>
      <c r="B178" s="210" t="s">
        <v>187</v>
      </c>
      <c r="C178" s="288" t="s">
        <v>143</v>
      </c>
      <c r="D178" s="289">
        <f t="shared" si="7"/>
        <v>1.4</v>
      </c>
      <c r="E178" s="20">
        <f>E179</f>
        <v>1.4</v>
      </c>
      <c r="F178" s="20">
        <f>F179</f>
        <v>0.9</v>
      </c>
      <c r="G178" s="20">
        <f>G179</f>
        <v>0</v>
      </c>
    </row>
    <row r="179" spans="1:7" ht="15.75">
      <c r="A179" s="18" t="s">
        <v>556</v>
      </c>
      <c r="B179" s="114" t="s">
        <v>557</v>
      </c>
      <c r="C179" s="287"/>
      <c r="D179" s="45">
        <f t="shared" si="7"/>
        <v>1.4</v>
      </c>
      <c r="E179" s="9">
        <f>E117+E131+E141+E154+E166</f>
        <v>1.4</v>
      </c>
      <c r="F179" s="9">
        <f>F117+F131+F141+F154+F166</f>
        <v>0.9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46.8</v>
      </c>
      <c r="E186" s="106">
        <f>E187</f>
        <v>32.1</v>
      </c>
      <c r="F186" s="106">
        <f>F187</f>
        <v>20</v>
      </c>
      <c r="G186" s="106">
        <f>G187</f>
        <v>14.7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46.8</v>
      </c>
      <c r="E187" s="8">
        <v>32.1</v>
      </c>
      <c r="F187" s="8">
        <v>20</v>
      </c>
      <c r="G187" s="8">
        <v>14.7</v>
      </c>
    </row>
    <row r="188" spans="1:7" ht="12.75">
      <c r="A188" s="11" t="s">
        <v>69</v>
      </c>
      <c r="B188" s="169" t="s">
        <v>326</v>
      </c>
      <c r="C188" s="297"/>
      <c r="D188" s="98">
        <f>E188+G188</f>
        <v>0</v>
      </c>
      <c r="E188" s="106">
        <f>E189</f>
        <v>0</v>
      </c>
      <c r="F188" s="106">
        <f>F189</f>
        <v>0</v>
      </c>
      <c r="G188" s="106">
        <f>G189</f>
        <v>0</v>
      </c>
    </row>
    <row r="189" spans="1:7" ht="12.75">
      <c r="A189" s="12" t="s">
        <v>70</v>
      </c>
      <c r="B189" s="7" t="s">
        <v>152</v>
      </c>
      <c r="C189" s="297"/>
      <c r="D189" s="98">
        <f>E189+G189</f>
        <v>0</v>
      </c>
      <c r="E189" s="106">
        <f>E190+E191</f>
        <v>0</v>
      </c>
      <c r="F189" s="106">
        <f>F190+F191</f>
        <v>0</v>
      </c>
      <c r="G189" s="106">
        <f>G190+G191</f>
        <v>0</v>
      </c>
    </row>
    <row r="190" spans="1:7" ht="12.75">
      <c r="A190" s="12" t="s">
        <v>216</v>
      </c>
      <c r="B190" s="129" t="s">
        <v>74</v>
      </c>
      <c r="C190" s="297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0</v>
      </c>
      <c r="E191" s="8"/>
      <c r="F191" s="8"/>
      <c r="G191" s="106"/>
    </row>
    <row r="192" spans="1:7" ht="12.75">
      <c r="A192" s="168" t="s">
        <v>286</v>
      </c>
      <c r="B192" s="298" t="s">
        <v>335</v>
      </c>
      <c r="C192" s="297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98" t="s">
        <v>137</v>
      </c>
      <c r="D193" s="8">
        <f>E193+G193</f>
        <v>0</v>
      </c>
      <c r="E193" s="8"/>
      <c r="F193" s="8"/>
      <c r="G193" s="106"/>
    </row>
    <row r="194" spans="1:7" ht="12.7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8"/>
        <v>471.70000000000005</v>
      </c>
      <c r="E196" s="106">
        <f>E197+E198+E199+E200+E201+E202+E203+E204+E205</f>
        <v>225.00000000000003</v>
      </c>
      <c r="F196" s="106">
        <f>F197+F198+F199+F200+F201+F202+F203+F204+F205</f>
        <v>127.90000000000002</v>
      </c>
      <c r="G196" s="106">
        <f>G197+G198+G199+G200+G201+G202+G203+G204+G205</f>
        <v>246.7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137.8</v>
      </c>
      <c r="E197" s="106">
        <f>E14+E82+E85+E97+E100+E103+E106+E170+E193</f>
        <v>137.8</v>
      </c>
      <c r="F197" s="106">
        <f>F14+F82+F85+F97+F100+F103+F106+F170+F193</f>
        <v>86.5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71.2</v>
      </c>
      <c r="E198" s="106">
        <f>E59+E187</f>
        <v>56.5</v>
      </c>
      <c r="F198" s="106">
        <f>F59+F187</f>
        <v>33.7</v>
      </c>
      <c r="G198" s="106">
        <f>G59+G187</f>
        <v>14.7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7</v>
      </c>
      <c r="E199" s="106">
        <f>E24+E57+E173+E195</f>
        <v>7</v>
      </c>
      <c r="F199" s="106">
        <f>F24+F57+F173+F195</f>
        <v>5.4</v>
      </c>
      <c r="G199" s="106">
        <f>G24+G57+G173+G195</f>
        <v>0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0</v>
      </c>
      <c r="E200" s="106">
        <f>E35</f>
        <v>0</v>
      </c>
      <c r="F200" s="106">
        <f>F35</f>
        <v>0</v>
      </c>
      <c r="G200" s="106">
        <f>G35</f>
        <v>0</v>
      </c>
    </row>
    <row r="201" spans="1:7" ht="18.75" customHeight="1">
      <c r="A201" s="11" t="s">
        <v>508</v>
      </c>
      <c r="B201" s="140" t="s">
        <v>111</v>
      </c>
      <c r="C201" s="7" t="s">
        <v>142</v>
      </c>
      <c r="D201" s="106">
        <f>E201+G201</f>
        <v>232</v>
      </c>
      <c r="E201" s="106">
        <f>E40</f>
        <v>0</v>
      </c>
      <c r="F201" s="106">
        <f>F40</f>
        <v>0</v>
      </c>
      <c r="G201" s="106">
        <f>G40</f>
        <v>232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1.4</v>
      </c>
      <c r="E202" s="106">
        <f>E46+E179</f>
        <v>1.4</v>
      </c>
      <c r="F202" s="106">
        <f>F46+F179</f>
        <v>0.9</v>
      </c>
      <c r="G202" s="106">
        <f>G46+G179</f>
        <v>0</v>
      </c>
    </row>
    <row r="203" spans="1:7" ht="15">
      <c r="A203" s="11" t="s">
        <v>510</v>
      </c>
      <c r="B203" s="140" t="s">
        <v>77</v>
      </c>
      <c r="C203" s="81" t="s">
        <v>138</v>
      </c>
      <c r="D203" s="106">
        <f>E203+G203</f>
        <v>22.3</v>
      </c>
      <c r="E203" s="106">
        <f>E48+E182</f>
        <v>22.3</v>
      </c>
      <c r="F203" s="106">
        <f>F48+F182</f>
        <v>1.4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 aca="true" t="shared" si="9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432</v>
      </c>
      <c r="B206" s="105" t="s">
        <v>537</v>
      </c>
      <c r="C206" s="7"/>
      <c r="D206" s="20">
        <f t="shared" si="9"/>
        <v>471.70000000000005</v>
      </c>
      <c r="E206" s="20">
        <f>E196-E191</f>
        <v>225.00000000000003</v>
      </c>
      <c r="F206" s="20">
        <f t="shared" si="9"/>
        <v>127.90000000000002</v>
      </c>
      <c r="G206" s="20">
        <f t="shared" si="9"/>
        <v>246.7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336" t="s">
        <v>565</v>
      </c>
      <c r="F2" s="336"/>
      <c r="G2" s="336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460</v>
      </c>
      <c r="F4" s="88"/>
    </row>
    <row r="6" spans="1:8" ht="14.25">
      <c r="A6" s="392" t="s">
        <v>477</v>
      </c>
      <c r="B6" s="392"/>
      <c r="C6" s="392"/>
      <c r="D6" s="392"/>
      <c r="E6" s="392"/>
      <c r="F6" s="392"/>
      <c r="G6" s="392"/>
      <c r="H6" s="72"/>
    </row>
    <row r="7" spans="1:8" ht="14.25">
      <c r="A7" s="392" t="s">
        <v>425</v>
      </c>
      <c r="B7" s="392"/>
      <c r="C7" s="392"/>
      <c r="D7" s="392"/>
      <c r="E7" s="392"/>
      <c r="F7" s="392"/>
      <c r="G7" s="392"/>
      <c r="H7" s="301"/>
    </row>
    <row r="8" spans="2:7" ht="12.75">
      <c r="B8" s="396"/>
      <c r="C8" s="396"/>
      <c r="D8" s="396"/>
      <c r="E8" s="396"/>
      <c r="F8" s="396"/>
      <c r="G8" s="2" t="s">
        <v>449</v>
      </c>
    </row>
    <row r="9" spans="1:7" ht="12.75" customHeight="1">
      <c r="A9" s="391" t="s">
        <v>268</v>
      </c>
      <c r="B9" s="73"/>
      <c r="C9" s="373" t="s">
        <v>270</v>
      </c>
      <c r="D9" s="376" t="s">
        <v>0</v>
      </c>
      <c r="E9" s="379" t="s">
        <v>9</v>
      </c>
      <c r="F9" s="379"/>
      <c r="G9" s="379"/>
    </row>
    <row r="10" spans="1:7" ht="12.75" customHeight="1">
      <c r="A10" s="391"/>
      <c r="B10" s="393" t="s">
        <v>115</v>
      </c>
      <c r="C10" s="374"/>
      <c r="D10" s="377"/>
      <c r="E10" s="379" t="s">
        <v>10</v>
      </c>
      <c r="F10" s="379"/>
      <c r="G10" s="380" t="s">
        <v>11</v>
      </c>
    </row>
    <row r="11" spans="1:7" ht="12.75" customHeight="1">
      <c r="A11" s="391"/>
      <c r="B11" s="393"/>
      <c r="C11" s="374"/>
      <c r="D11" s="377"/>
      <c r="E11" s="376" t="s">
        <v>12</v>
      </c>
      <c r="F11" s="373" t="s">
        <v>233</v>
      </c>
      <c r="G11" s="380"/>
    </row>
    <row r="12" spans="1:7" ht="29.25" customHeight="1">
      <c r="A12" s="391"/>
      <c r="B12" s="394"/>
      <c r="C12" s="375"/>
      <c r="D12" s="378"/>
      <c r="E12" s="378"/>
      <c r="F12" s="375"/>
      <c r="G12" s="380"/>
    </row>
    <row r="13" spans="1:7" ht="12.75">
      <c r="A13" s="11" t="s">
        <v>13</v>
      </c>
      <c r="B13" s="298" t="s">
        <v>1</v>
      </c>
      <c r="C13" s="298"/>
      <c r="D13" s="20">
        <f>E13+G13</f>
        <v>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0</v>
      </c>
    </row>
    <row r="14" spans="1:7" ht="12.75">
      <c r="A14" s="117" t="s">
        <v>14</v>
      </c>
      <c r="B14" s="7" t="s">
        <v>104</v>
      </c>
      <c r="C14" s="298" t="s">
        <v>137</v>
      </c>
      <c r="D14" s="22">
        <f>D15+D16+D17+D18+D19+D20+D21+D22+D23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38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157</v>
      </c>
      <c r="B16" s="119" t="s">
        <v>329</v>
      </c>
      <c r="C16" s="389"/>
      <c r="D16" s="9">
        <f t="shared" si="0"/>
        <v>0</v>
      </c>
      <c r="E16" s="23"/>
      <c r="F16" s="23"/>
      <c r="G16" s="23"/>
    </row>
    <row r="17" spans="1:7" ht="12.75">
      <c r="A17" s="12" t="s">
        <v>157</v>
      </c>
      <c r="B17" s="119" t="s">
        <v>257</v>
      </c>
      <c r="C17" s="389"/>
      <c r="D17" s="9">
        <f t="shared" si="0"/>
        <v>0</v>
      </c>
      <c r="E17" s="23"/>
      <c r="F17" s="23"/>
      <c r="G17" s="23"/>
    </row>
    <row r="18" spans="1:7" ht="12.75">
      <c r="A18" s="12" t="s">
        <v>158</v>
      </c>
      <c r="B18" s="88" t="s">
        <v>231</v>
      </c>
      <c r="C18" s="389"/>
      <c r="D18" s="9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389"/>
      <c r="D19" s="9"/>
      <c r="E19" s="23"/>
      <c r="F19" s="23"/>
      <c r="G19" s="22"/>
    </row>
    <row r="20" spans="1:7" ht="12.75">
      <c r="A20" s="12" t="s">
        <v>159</v>
      </c>
      <c r="B20" s="88" t="s">
        <v>234</v>
      </c>
      <c r="C20" s="389"/>
      <c r="D20" s="9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389"/>
      <c r="D21" s="9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389"/>
      <c r="D22" s="9">
        <f t="shared" si="0"/>
        <v>0</v>
      </c>
      <c r="E22" s="23"/>
      <c r="F22" s="23"/>
      <c r="G22" s="22"/>
    </row>
    <row r="23" spans="1:7" ht="12.75">
      <c r="A23" s="12" t="s">
        <v>162</v>
      </c>
      <c r="B23" s="13" t="s">
        <v>76</v>
      </c>
      <c r="C23" s="299"/>
      <c r="D23" s="9">
        <f t="shared" si="0"/>
        <v>0</v>
      </c>
      <c r="E23" s="23"/>
      <c r="F23" s="23"/>
      <c r="G23" s="22"/>
    </row>
    <row r="24" spans="1:7" ht="26.25" customHeight="1">
      <c r="A24" s="74" t="s">
        <v>15</v>
      </c>
      <c r="B24" s="122" t="s">
        <v>107</v>
      </c>
      <c r="C24" s="75" t="s">
        <v>141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269</v>
      </c>
      <c r="B25" s="95" t="s">
        <v>255</v>
      </c>
      <c r="C25" s="76"/>
      <c r="D25" s="21">
        <f t="shared" si="0"/>
        <v>0</v>
      </c>
      <c r="E25" s="9"/>
      <c r="F25" s="8"/>
      <c r="G25" s="8"/>
    </row>
    <row r="26" spans="1:7" ht="15" customHeight="1">
      <c r="A26" s="17" t="s">
        <v>474</v>
      </c>
      <c r="B26" s="95" t="s">
        <v>254</v>
      </c>
      <c r="C26" s="77"/>
      <c r="D26" s="21">
        <f t="shared" si="0"/>
        <v>0</v>
      </c>
      <c r="E26" s="9"/>
      <c r="F26" s="8"/>
      <c r="G26" s="8"/>
    </row>
    <row r="27" spans="1:7" ht="15" customHeight="1">
      <c r="A27" s="17" t="s">
        <v>475</v>
      </c>
      <c r="B27" s="95" t="s">
        <v>71</v>
      </c>
      <c r="C27" s="78"/>
      <c r="D27" s="21">
        <f t="shared" si="0"/>
        <v>0</v>
      </c>
      <c r="E27" s="9"/>
      <c r="F27" s="8"/>
      <c r="G27" s="8"/>
    </row>
    <row r="28" spans="1:7" ht="15" customHeight="1">
      <c r="A28" s="17" t="s">
        <v>160</v>
      </c>
      <c r="B28" s="95" t="s">
        <v>169</v>
      </c>
      <c r="C28" s="78"/>
      <c r="D28" s="21">
        <f t="shared" si="0"/>
        <v>0</v>
      </c>
      <c r="E28" s="9"/>
      <c r="F28" s="8"/>
      <c r="G28" s="8"/>
    </row>
    <row r="29" spans="1:7" ht="15" customHeight="1">
      <c r="A29" s="17" t="s">
        <v>164</v>
      </c>
      <c r="B29" s="5" t="s">
        <v>2</v>
      </c>
      <c r="C29" s="77"/>
      <c r="D29" s="21">
        <f t="shared" si="0"/>
        <v>0</v>
      </c>
      <c r="E29" s="9"/>
      <c r="F29" s="106"/>
      <c r="G29" s="106"/>
    </row>
    <row r="30" spans="1:7" ht="15" customHeight="1">
      <c r="A30" s="17" t="s">
        <v>162</v>
      </c>
      <c r="B30" s="5" t="s">
        <v>76</v>
      </c>
      <c r="C30" s="77"/>
      <c r="D30" s="21">
        <f t="shared" si="0"/>
        <v>0</v>
      </c>
      <c r="E30" s="9"/>
      <c r="F30" s="106"/>
      <c r="G30" s="106"/>
    </row>
    <row r="31" spans="1:7" ht="15" customHeight="1">
      <c r="A31" s="17" t="s">
        <v>265</v>
      </c>
      <c r="B31" s="95" t="s">
        <v>4</v>
      </c>
      <c r="C31" s="78"/>
      <c r="D31" s="21">
        <f t="shared" si="0"/>
        <v>0</v>
      </c>
      <c r="E31" s="27"/>
      <c r="F31" s="107"/>
      <c r="G31" s="106"/>
    </row>
    <row r="32" spans="1:7" ht="18" customHeight="1">
      <c r="A32" s="79" t="s">
        <v>399</v>
      </c>
      <c r="B32" s="124" t="s">
        <v>92</v>
      </c>
      <c r="C32" s="78"/>
      <c r="D32" s="21">
        <f t="shared" si="0"/>
        <v>0</v>
      </c>
      <c r="E32" s="27"/>
      <c r="F32" s="107"/>
      <c r="G32" s="8"/>
    </row>
    <row r="33" spans="1:7" ht="30" customHeight="1">
      <c r="A33" s="79" t="s">
        <v>475</v>
      </c>
      <c r="B33" s="143" t="s">
        <v>108</v>
      </c>
      <c r="C33" s="78"/>
      <c r="D33" s="21">
        <f t="shared" si="0"/>
        <v>0</v>
      </c>
      <c r="E33" s="8"/>
      <c r="F33" s="8"/>
      <c r="G33" s="8"/>
    </row>
    <row r="34" spans="1:7" ht="30" customHeight="1">
      <c r="A34" s="79" t="s">
        <v>407</v>
      </c>
      <c r="B34" s="125" t="s">
        <v>406</v>
      </c>
      <c r="C34" s="78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0</v>
      </c>
      <c r="E35" s="28">
        <f>E36+E38+E37+E39</f>
        <v>0</v>
      </c>
      <c r="F35" s="28">
        <f>F36+F38+F37+F39</f>
        <v>0</v>
      </c>
      <c r="G35" s="28">
        <f>G36+G38+G37+G39</f>
        <v>0</v>
      </c>
    </row>
    <row r="36" spans="1:7" ht="12.75">
      <c r="A36" s="12" t="s">
        <v>165</v>
      </c>
      <c r="B36" s="34" t="s">
        <v>3</v>
      </c>
      <c r="C36" s="80"/>
      <c r="D36" s="21">
        <f>E36+G36</f>
        <v>0</v>
      </c>
      <c r="E36" s="9"/>
      <c r="F36" s="8"/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0</v>
      </c>
      <c r="E37" s="9"/>
      <c r="F37" s="8"/>
      <c r="G37" s="8"/>
    </row>
    <row r="38" spans="1:7" ht="12.75">
      <c r="A38" s="12" t="s">
        <v>167</v>
      </c>
      <c r="B38" s="88" t="s">
        <v>78</v>
      </c>
      <c r="C38" s="81"/>
      <c r="D38" s="21">
        <f>E38+G38</f>
        <v>0</v>
      </c>
      <c r="E38" s="8"/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</f>
        <v>0</v>
      </c>
      <c r="E40" s="29">
        <f>E41+E42+E43+E45</f>
        <v>0</v>
      </c>
      <c r="F40" s="29">
        <f>F41+F42+F43+F45</f>
        <v>0</v>
      </c>
      <c r="G40" s="29">
        <f>G41+G42+G43+G45</f>
        <v>0</v>
      </c>
    </row>
    <row r="41" spans="1:7" ht="12.75">
      <c r="A41" s="12" t="s">
        <v>155</v>
      </c>
      <c r="B41" s="88" t="s">
        <v>72</v>
      </c>
      <c r="C41" s="80"/>
      <c r="D41" s="21">
        <f>E41+G41</f>
        <v>0</v>
      </c>
      <c r="E41" s="9"/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0</v>
      </c>
      <c r="E42" s="9"/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0</v>
      </c>
      <c r="E43" s="9"/>
      <c r="F43" s="9"/>
      <c r="G43" s="9"/>
    </row>
    <row r="44" spans="1:7" ht="12.75">
      <c r="A44" s="12" t="s">
        <v>155</v>
      </c>
      <c r="B44" s="88" t="s">
        <v>467</v>
      </c>
      <c r="C44" s="81"/>
      <c r="D44" s="21">
        <f>E44+G44</f>
        <v>0</v>
      </c>
      <c r="E44" s="9"/>
      <c r="F44" s="21"/>
      <c r="G44" s="21"/>
    </row>
    <row r="45" spans="1:7" ht="12.75">
      <c r="A45" s="12" t="s">
        <v>457</v>
      </c>
      <c r="B45" s="88" t="s">
        <v>458</v>
      </c>
      <c r="C45" s="82"/>
      <c r="D45" s="21">
        <f>E45+G45</f>
        <v>0</v>
      </c>
      <c r="E45" s="9"/>
      <c r="F45" s="36"/>
      <c r="G45" s="35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0</v>
      </c>
      <c r="E47" s="9"/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0</v>
      </c>
      <c r="E49" s="9"/>
      <c r="F49" s="8"/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0</v>
      </c>
      <c r="E51" s="21"/>
      <c r="F51" s="9"/>
      <c r="G51" s="8"/>
    </row>
    <row r="52" spans="1:7" ht="12.75">
      <c r="A52" s="12" t="s">
        <v>402</v>
      </c>
      <c r="B52" s="128" t="s">
        <v>534</v>
      </c>
      <c r="C52" s="82"/>
      <c r="D52" s="21">
        <f>E52+G52</f>
        <v>0</v>
      </c>
      <c r="E52" s="21"/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50" t="s">
        <v>107</v>
      </c>
      <c r="C57" s="73" t="s">
        <v>141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0</v>
      </c>
      <c r="E59" s="30">
        <f>E60+E61+E62+E63+E70+E71+E72+E73+E74+E75+E76+E77+E78+E79+E80</f>
        <v>0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0</v>
      </c>
      <c r="E60" s="9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0</v>
      </c>
      <c r="E61" s="9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0</v>
      </c>
      <c r="E62" s="9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/>
      <c r="F63" s="31"/>
      <c r="G63" s="31"/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533</v>
      </c>
      <c r="C64" s="91"/>
      <c r="D64" s="31">
        <f t="shared" si="1"/>
        <v>0</v>
      </c>
      <c r="E64" s="32"/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1"/>
        <v>0</v>
      </c>
      <c r="E65" s="31"/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1"/>
        <v>0</v>
      </c>
      <c r="E66" s="31"/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0</v>
      </c>
      <c r="E67" s="31"/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0</v>
      </c>
      <c r="E68" s="31"/>
      <c r="F68" s="112"/>
      <c r="G68" s="112"/>
    </row>
    <row r="69" spans="1:7" ht="25.5">
      <c r="A69" s="12" t="s">
        <v>228</v>
      </c>
      <c r="B69" s="304" t="s">
        <v>560</v>
      </c>
      <c r="C69" s="90"/>
      <c r="D69" s="32">
        <f>E69+G69</f>
        <v>0</v>
      </c>
      <c r="E69" s="31"/>
      <c r="F69" s="112"/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0</v>
      </c>
      <c r="E70" s="9"/>
      <c r="F70" s="8"/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0</v>
      </c>
      <c r="E71" s="9"/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1"/>
        <v>0</v>
      </c>
      <c r="E72" s="9"/>
      <c r="F72" s="8"/>
      <c r="G72" s="8"/>
    </row>
    <row r="73" spans="1:7" ht="12.75">
      <c r="A73" s="17" t="s">
        <v>224</v>
      </c>
      <c r="B73" s="114" t="s">
        <v>263</v>
      </c>
      <c r="C73" s="90"/>
      <c r="D73" s="21">
        <f t="shared" si="1"/>
        <v>0</v>
      </c>
      <c r="E73" s="9"/>
      <c r="F73" s="8"/>
      <c r="G73" s="8"/>
    </row>
    <row r="74" spans="1:7" ht="12.75">
      <c r="A74" s="17" t="s">
        <v>224</v>
      </c>
      <c r="B74" s="114" t="s">
        <v>264</v>
      </c>
      <c r="C74" s="90"/>
      <c r="D74" s="21">
        <f t="shared" si="1"/>
        <v>0</v>
      </c>
      <c r="E74" s="9"/>
      <c r="F74" s="8"/>
      <c r="G74" s="8"/>
    </row>
    <row r="75" spans="1:7" ht="12.75">
      <c r="A75" s="17" t="s">
        <v>224</v>
      </c>
      <c r="B75" s="114" t="s">
        <v>440</v>
      </c>
      <c r="C75" s="114"/>
      <c r="D75" s="9">
        <f t="shared" si="1"/>
        <v>0</v>
      </c>
      <c r="E75" s="9"/>
      <c r="F75" s="8"/>
      <c r="G75" s="8"/>
    </row>
    <row r="76" spans="1:7" ht="12.75">
      <c r="A76" s="17" t="s">
        <v>225</v>
      </c>
      <c r="B76" s="114" t="s">
        <v>84</v>
      </c>
      <c r="C76" s="115"/>
      <c r="D76" s="9">
        <f t="shared" si="1"/>
        <v>0</v>
      </c>
      <c r="E76" s="9"/>
      <c r="F76" s="8"/>
      <c r="G76" s="8"/>
    </row>
    <row r="77" spans="1:7" ht="12.75">
      <c r="A77" s="17" t="s">
        <v>225</v>
      </c>
      <c r="B77" s="114" t="s">
        <v>89</v>
      </c>
      <c r="C77" s="90"/>
      <c r="D77" s="21">
        <f t="shared" si="1"/>
        <v>0</v>
      </c>
      <c r="E77" s="9"/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1"/>
        <v>0</v>
      </c>
      <c r="E78" s="9"/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1"/>
        <v>0</v>
      </c>
      <c r="E79" s="9"/>
      <c r="F79" s="8"/>
      <c r="G79" s="8"/>
    </row>
    <row r="80" spans="1:8" ht="12.75">
      <c r="A80" s="17" t="s">
        <v>168</v>
      </c>
      <c r="B80" s="114" t="s">
        <v>90</v>
      </c>
      <c r="C80" s="92"/>
      <c r="D80" s="21">
        <f t="shared" si="1"/>
        <v>0</v>
      </c>
      <c r="E80" s="9"/>
      <c r="F80" s="8"/>
      <c r="G80" s="8"/>
      <c r="H80" s="2"/>
    </row>
    <row r="81" spans="1:7" ht="12.75">
      <c r="A81" s="93" t="s">
        <v>22</v>
      </c>
      <c r="B81" s="6" t="s">
        <v>530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20">
        <f>E82+G82</f>
        <v>0</v>
      </c>
      <c r="E82" s="20">
        <f>E83</f>
        <v>0</v>
      </c>
      <c r="F82" s="20">
        <f>F83</f>
        <v>0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21">
        <f>E83+G83</f>
        <v>0</v>
      </c>
      <c r="E83" s="9"/>
      <c r="F83" s="8"/>
      <c r="G83" s="8"/>
    </row>
    <row r="84" spans="1:7" ht="25.5">
      <c r="A84" s="11" t="s">
        <v>25</v>
      </c>
      <c r="B84" s="104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20">
        <f>E85+G85</f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9">
        <f>E86+G86</f>
        <v>0</v>
      </c>
      <c r="E86" s="9"/>
      <c r="F86" s="8"/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265</v>
      </c>
      <c r="B89" s="90" t="s">
        <v>333</v>
      </c>
      <c r="C89" s="6"/>
      <c r="D89" s="9">
        <f>E89+G89</f>
        <v>0</v>
      </c>
      <c r="E89" s="9"/>
      <c r="F89" s="8"/>
      <c r="G89" s="8"/>
    </row>
    <row r="90" spans="1:7" ht="12.75">
      <c r="A90" s="11" t="s">
        <v>29</v>
      </c>
      <c r="B90" s="137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265</v>
      </c>
      <c r="B92" s="90" t="s">
        <v>333</v>
      </c>
      <c r="C92" s="6"/>
      <c r="D92" s="9">
        <f>E92+G92</f>
        <v>0</v>
      </c>
      <c r="E92" s="9"/>
      <c r="F92" s="8"/>
      <c r="G92" s="8"/>
    </row>
    <row r="93" spans="1:7" ht="12.75">
      <c r="A93" s="11" t="s">
        <v>32</v>
      </c>
      <c r="B93" s="127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35</v>
      </c>
      <c r="B96" s="127" t="s">
        <v>536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/>
      <c r="B98" s="90" t="s">
        <v>333</v>
      </c>
      <c r="C98" s="6"/>
      <c r="D98" s="9">
        <f>E98+G98</f>
        <v>0</v>
      </c>
      <c r="E98" s="9">
        <f>E89+E92+E95</f>
        <v>0</v>
      </c>
      <c r="F98" s="9">
        <f>F89+F92+F95</f>
        <v>0</v>
      </c>
      <c r="G98" s="9">
        <f>G89+G92+G95</f>
        <v>0</v>
      </c>
    </row>
    <row r="99" spans="1:7" ht="12.75">
      <c r="A99" s="11" t="s">
        <v>37</v>
      </c>
      <c r="B99" s="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20">
        <f>D101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9">
        <f>E101+G101</f>
        <v>0</v>
      </c>
      <c r="E101" s="9"/>
      <c r="F101" s="8"/>
      <c r="G101" s="8"/>
    </row>
    <row r="102" spans="1:7" ht="12.75">
      <c r="A102" s="11" t="s">
        <v>39</v>
      </c>
      <c r="B102" s="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98" t="s">
        <v>104</v>
      </c>
      <c r="C103" s="96" t="s">
        <v>137</v>
      </c>
      <c r="D103" s="20">
        <f>D104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9">
        <f>E104+G104</f>
        <v>0</v>
      </c>
      <c r="E104" s="9"/>
      <c r="F104" s="8"/>
      <c r="G104" s="8"/>
    </row>
    <row r="105" spans="1:7" ht="25.5">
      <c r="A105" s="11" t="s">
        <v>41</v>
      </c>
      <c r="B105" s="104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20">
        <f>D107</f>
        <v>0</v>
      </c>
      <c r="E106" s="20">
        <f>E107</f>
        <v>0</v>
      </c>
      <c r="F106" s="20">
        <f>F107</f>
        <v>0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9">
        <f>E107+G107</f>
        <v>0</v>
      </c>
      <c r="E107" s="9"/>
      <c r="F107" s="8"/>
      <c r="G107" s="8"/>
    </row>
    <row r="108" spans="1:7" ht="12.75">
      <c r="A108" s="11" t="s">
        <v>43</v>
      </c>
      <c r="B108" s="6" t="s">
        <v>52</v>
      </c>
      <c r="C108" s="6"/>
      <c r="D108" s="20">
        <f>D109+D112+D120</f>
        <v>0</v>
      </c>
      <c r="E108" s="20">
        <f>E109+E112+E120</f>
        <v>0</v>
      </c>
      <c r="F108" s="20">
        <f>F109+F112+F120</f>
        <v>0</v>
      </c>
      <c r="G108" s="20">
        <f>G109+G112+G120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9">
        <f>E111+G111</f>
        <v>0</v>
      </c>
      <c r="E111" s="9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20">
        <f>D113+D114+D115</f>
        <v>0</v>
      </c>
      <c r="E112" s="20">
        <f>E113+E114+E115</f>
        <v>0</v>
      </c>
      <c r="F112" s="20">
        <f>F113+F114+F115</f>
        <v>0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9">
        <f>E113+G113</f>
        <v>0</v>
      </c>
      <c r="E113" s="9"/>
      <c r="F113" s="8"/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0</v>
      </c>
      <c r="E114" s="9"/>
      <c r="F114" s="8"/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8" t="s">
        <v>143</v>
      </c>
      <c r="D116" s="289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556</v>
      </c>
      <c r="B117" s="114" t="s">
        <v>557</v>
      </c>
      <c r="C117" s="287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558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0</v>
      </c>
      <c r="E122" s="20">
        <f>E123+E126+E132</f>
        <v>0</v>
      </c>
      <c r="F122" s="20">
        <f>F123+F126+F132</f>
        <v>0</v>
      </c>
      <c r="G122" s="20">
        <f>G123+G126+G132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0</v>
      </c>
      <c r="E125" s="9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269</v>
      </c>
      <c r="B127" s="123" t="s">
        <v>91</v>
      </c>
      <c r="C127" s="78"/>
      <c r="D127" s="9">
        <f aca="true" t="shared" si="2" ref="D127:D133">E127+G127</f>
        <v>0</v>
      </c>
      <c r="E127" s="9"/>
      <c r="F127" s="8"/>
      <c r="G127" s="8"/>
    </row>
    <row r="128" spans="1:7" ht="12.75">
      <c r="A128" s="17" t="s">
        <v>399</v>
      </c>
      <c r="B128" s="90" t="s">
        <v>92</v>
      </c>
      <c r="C128" s="78"/>
      <c r="D128" s="9">
        <f t="shared" si="2"/>
        <v>0</v>
      </c>
      <c r="E128" s="9"/>
      <c r="F128" s="8"/>
      <c r="G128" s="8"/>
    </row>
    <row r="129" spans="1:7" ht="15.75">
      <c r="A129" s="17" t="s">
        <v>399</v>
      </c>
      <c r="B129" s="92" t="s">
        <v>473</v>
      </c>
      <c r="C129" s="118"/>
      <c r="D129" s="9">
        <f t="shared" si="2"/>
        <v>0</v>
      </c>
      <c r="E129" s="9"/>
      <c r="F129" s="8"/>
      <c r="G129" s="8"/>
    </row>
    <row r="130" spans="1:7" ht="26.25">
      <c r="A130" s="15" t="s">
        <v>330</v>
      </c>
      <c r="B130" s="290" t="s">
        <v>187</v>
      </c>
      <c r="C130" s="288" t="s">
        <v>143</v>
      </c>
      <c r="D130" s="289">
        <f t="shared" si="2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556</v>
      </c>
      <c r="B131" s="114" t="s">
        <v>557</v>
      </c>
      <c r="C131" s="287"/>
      <c r="D131" s="45">
        <f t="shared" si="2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2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2"/>
        <v>0</v>
      </c>
      <c r="E133" s="9"/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0</v>
      </c>
      <c r="E134" s="20">
        <f>E135+E143+E142</f>
        <v>0</v>
      </c>
      <c r="F134" s="20">
        <f>F135+F143+F142</f>
        <v>0</v>
      </c>
      <c r="G134" s="20">
        <f>G135+G143+G142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D136+D137+D139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269</v>
      </c>
      <c r="B136" s="123" t="s">
        <v>91</v>
      </c>
      <c r="C136" s="78"/>
      <c r="D136" s="9">
        <f aca="true" t="shared" si="3" ref="D136:D144">E136+G136</f>
        <v>0</v>
      </c>
      <c r="E136" s="9"/>
      <c r="F136" s="8"/>
      <c r="G136" s="8"/>
    </row>
    <row r="137" spans="1:7" ht="12.75">
      <c r="A137" s="12" t="s">
        <v>399</v>
      </c>
      <c r="B137" s="90" t="s">
        <v>92</v>
      </c>
      <c r="C137" s="78"/>
      <c r="D137" s="9">
        <f t="shared" si="3"/>
        <v>0</v>
      </c>
      <c r="E137" s="9"/>
      <c r="F137" s="8"/>
      <c r="G137" s="8"/>
    </row>
    <row r="138" spans="1:7" ht="15.75">
      <c r="A138" s="12" t="s">
        <v>399</v>
      </c>
      <c r="B138" s="90" t="s">
        <v>473</v>
      </c>
      <c r="C138" s="118"/>
      <c r="D138" s="9">
        <f t="shared" si="3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3"/>
        <v>0</v>
      </c>
      <c r="E139" s="9"/>
      <c r="F139" s="8"/>
      <c r="G139" s="8"/>
    </row>
    <row r="140" spans="1:7" ht="26.25">
      <c r="A140" s="11" t="s">
        <v>50</v>
      </c>
      <c r="B140" s="210" t="s">
        <v>187</v>
      </c>
      <c r="C140" s="288" t="s">
        <v>143</v>
      </c>
      <c r="D140" s="289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556</v>
      </c>
      <c r="B141" s="114" t="s">
        <v>557</v>
      </c>
      <c r="C141" s="287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20"/>
      <c r="F142" s="8"/>
      <c r="G142" s="8"/>
    </row>
    <row r="143" spans="1:7" ht="12.75">
      <c r="A143" s="15" t="s">
        <v>50</v>
      </c>
      <c r="B143" s="6" t="s">
        <v>77</v>
      </c>
      <c r="C143" s="6" t="s">
        <v>138</v>
      </c>
      <c r="D143" s="20">
        <f t="shared" si="3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3"/>
        <v>0</v>
      </c>
      <c r="E144" s="9"/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>D149+D155+D146</f>
        <v>0</v>
      </c>
      <c r="E145" s="20">
        <f>E149+E155+E146</f>
        <v>0</v>
      </c>
      <c r="F145" s="20">
        <f>F149+F155+F146</f>
        <v>0</v>
      </c>
      <c r="G145" s="20">
        <f>G149+G155+G146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>E147+G147</f>
        <v>0</v>
      </c>
      <c r="E147" s="21"/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9">
        <f aca="true" t="shared" si="4" ref="D150:D156">E150+G150</f>
        <v>0</v>
      </c>
      <c r="E150" s="9"/>
      <c r="F150" s="8"/>
      <c r="G150" s="8"/>
    </row>
    <row r="151" spans="1:7" ht="12.75">
      <c r="A151" s="12" t="s">
        <v>399</v>
      </c>
      <c r="B151" s="90" t="s">
        <v>92</v>
      </c>
      <c r="C151" s="78"/>
      <c r="D151" s="9">
        <f t="shared" si="4"/>
        <v>0</v>
      </c>
      <c r="E151" s="9"/>
      <c r="F151" s="8"/>
      <c r="G151" s="8"/>
    </row>
    <row r="152" spans="1:7" ht="15.75">
      <c r="A152" s="12" t="s">
        <v>399</v>
      </c>
      <c r="B152" s="90" t="s">
        <v>473</v>
      </c>
      <c r="C152" s="118"/>
      <c r="D152" s="9">
        <f t="shared" si="4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8" t="s">
        <v>143</v>
      </c>
      <c r="D153" s="289">
        <f t="shared" si="4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556</v>
      </c>
      <c r="B154" s="114" t="s">
        <v>557</v>
      </c>
      <c r="C154" s="287"/>
      <c r="D154" s="45">
        <f t="shared" si="4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4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7">
        <f t="shared" si="4"/>
        <v>0</v>
      </c>
      <c r="E156" s="27"/>
      <c r="F156" s="107"/>
      <c r="G156" s="107"/>
    </row>
    <row r="157" spans="1:7" ht="12.75">
      <c r="A157" s="12" t="s">
        <v>56</v>
      </c>
      <c r="B157" s="6" t="s">
        <v>8</v>
      </c>
      <c r="C157" s="6"/>
      <c r="D157" s="33">
        <f>D158+D161+D167</f>
        <v>0</v>
      </c>
      <c r="E157" s="33">
        <f>E158+E161+E167</f>
        <v>0</v>
      </c>
      <c r="F157" s="33">
        <f>F158+F161+F167</f>
        <v>0</v>
      </c>
      <c r="G157" s="33">
        <f>G158+G161+G167</f>
        <v>0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5" ref="D162:D168">E162+G162</f>
        <v>0</v>
      </c>
      <c r="E162" s="9"/>
      <c r="F162" s="8"/>
      <c r="G162" s="8"/>
    </row>
    <row r="163" spans="1:7" ht="12.75">
      <c r="A163" s="12" t="s">
        <v>399</v>
      </c>
      <c r="B163" s="90" t="s">
        <v>92</v>
      </c>
      <c r="C163" s="78"/>
      <c r="D163" s="9">
        <f t="shared" si="5"/>
        <v>0</v>
      </c>
      <c r="E163" s="9"/>
      <c r="F163" s="8"/>
      <c r="G163" s="8"/>
    </row>
    <row r="164" spans="1:7" ht="15.75">
      <c r="A164" s="12" t="s">
        <v>399</v>
      </c>
      <c r="B164" s="90" t="s">
        <v>473</v>
      </c>
      <c r="C164" s="118"/>
      <c r="D164" s="9">
        <f t="shared" si="5"/>
        <v>0</v>
      </c>
      <c r="E164" s="9"/>
      <c r="F164" s="8"/>
      <c r="G164" s="8"/>
    </row>
    <row r="165" spans="1:7" ht="26.25">
      <c r="A165" s="11" t="s">
        <v>205</v>
      </c>
      <c r="B165" s="210" t="s">
        <v>187</v>
      </c>
      <c r="C165" s="288" t="s">
        <v>143</v>
      </c>
      <c r="D165" s="289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556</v>
      </c>
      <c r="B166" s="114" t="s">
        <v>557</v>
      </c>
      <c r="C166" s="287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5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5"/>
        <v>0</v>
      </c>
      <c r="E168" s="27"/>
      <c r="F168" s="107"/>
      <c r="G168" s="107"/>
    </row>
    <row r="169" spans="1:7" ht="12.75">
      <c r="A169" s="93" t="s">
        <v>60</v>
      </c>
      <c r="B169" s="6" t="s">
        <v>532</v>
      </c>
      <c r="C169" s="95"/>
      <c r="D169" s="106">
        <f>D170+D173+D181</f>
        <v>0</v>
      </c>
      <c r="E169" s="106">
        <f>E170+E173+E181</f>
        <v>0</v>
      </c>
      <c r="F169" s="106">
        <f>F170+F173+F181</f>
        <v>0</v>
      </c>
      <c r="G169" s="106">
        <f>G170+G173+G181</f>
        <v>0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0</v>
      </c>
      <c r="E173" s="106">
        <f>E174+E175+E176+E177</f>
        <v>0</v>
      </c>
      <c r="F173" s="106">
        <f>F174+F175+F176+F177</f>
        <v>0</v>
      </c>
      <c r="G173" s="106">
        <f>G174+G175+G176+G177</f>
        <v>0</v>
      </c>
    </row>
    <row r="174" spans="1:12" ht="12.75">
      <c r="A174" s="12" t="s">
        <v>269</v>
      </c>
      <c r="B174" s="132" t="s">
        <v>91</v>
      </c>
      <c r="C174" s="80"/>
      <c r="D174" s="8">
        <f>E174+G174</f>
        <v>0</v>
      </c>
      <c r="E174" s="8">
        <f>E113+E127+E136+E150+E162</f>
        <v>0</v>
      </c>
      <c r="F174" s="8">
        <f>F113+F127+F136+F150+F162</f>
        <v>0</v>
      </c>
      <c r="G174" s="8">
        <f>G113+G127+G136+G150+G162</f>
        <v>0</v>
      </c>
      <c r="L174" s="2" t="s">
        <v>95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0</v>
      </c>
      <c r="E175" s="8">
        <f>E114+E128+E151+E163+E137</f>
        <v>0</v>
      </c>
      <c r="F175" s="8">
        <f>F114+F128+F137+F151+F163</f>
        <v>0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F114+F128+F137+F151+F163</f>
        <v>0</v>
      </c>
      <c r="G177" s="8">
        <f>G114+G128+G137+G151+G163</f>
        <v>0</v>
      </c>
    </row>
    <row r="178" spans="1:7" ht="26.25">
      <c r="A178" s="11" t="s">
        <v>208</v>
      </c>
      <c r="B178" s="210" t="s">
        <v>187</v>
      </c>
      <c r="C178" s="288" t="s">
        <v>143</v>
      </c>
      <c r="D178" s="289">
        <f t="shared" si="7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556</v>
      </c>
      <c r="B179" s="114" t="s">
        <v>557</v>
      </c>
      <c r="C179" s="287"/>
      <c r="D179" s="45">
        <f t="shared" si="7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0</v>
      </c>
      <c r="E186" s="106">
        <f>E187</f>
        <v>0</v>
      </c>
      <c r="F186" s="106">
        <f>F187</f>
        <v>0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0</v>
      </c>
      <c r="E187" s="8"/>
      <c r="F187" s="8"/>
      <c r="G187" s="8"/>
    </row>
    <row r="188" spans="1:7" ht="12.75">
      <c r="A188" s="11" t="s">
        <v>69</v>
      </c>
      <c r="B188" s="169" t="s">
        <v>326</v>
      </c>
      <c r="C188" s="297"/>
      <c r="D188" s="98">
        <f>E188+G188</f>
        <v>0</v>
      </c>
      <c r="E188" s="106">
        <f>E189</f>
        <v>0</v>
      </c>
      <c r="F188" s="106">
        <f>F189</f>
        <v>0</v>
      </c>
      <c r="G188" s="106">
        <f>G189</f>
        <v>0</v>
      </c>
    </row>
    <row r="189" spans="1:7" ht="12.75">
      <c r="A189" s="12" t="s">
        <v>70</v>
      </c>
      <c r="B189" s="7" t="s">
        <v>152</v>
      </c>
      <c r="C189" s="297"/>
      <c r="D189" s="98">
        <f>E189+G189</f>
        <v>0</v>
      </c>
      <c r="E189" s="106">
        <f>E190+E191</f>
        <v>0</v>
      </c>
      <c r="F189" s="106">
        <f>F190+F191</f>
        <v>0</v>
      </c>
      <c r="G189" s="106">
        <f>G190+G191</f>
        <v>0</v>
      </c>
    </row>
    <row r="190" spans="1:7" ht="12.75">
      <c r="A190" s="12" t="s">
        <v>216</v>
      </c>
      <c r="B190" s="129" t="s">
        <v>74</v>
      </c>
      <c r="C190" s="297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0</v>
      </c>
      <c r="E191" s="8"/>
      <c r="F191" s="8"/>
      <c r="G191" s="106"/>
    </row>
    <row r="192" spans="1:7" ht="12.75">
      <c r="A192" s="168" t="s">
        <v>286</v>
      </c>
      <c r="B192" s="298" t="s">
        <v>335</v>
      </c>
      <c r="C192" s="297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98" t="s">
        <v>137</v>
      </c>
      <c r="D193" s="8">
        <f>E193+G193</f>
        <v>0</v>
      </c>
      <c r="E193" s="8"/>
      <c r="F193" s="8"/>
      <c r="G193" s="106"/>
    </row>
    <row r="194" spans="1:7" ht="12.7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8"/>
        <v>0</v>
      </c>
      <c r="E196" s="106">
        <f>E197+E198+E199+E200+E201+E202+E203+E204+E205</f>
        <v>0</v>
      </c>
      <c r="F196" s="106">
        <f>F197+F198+F199+F200+F201+F202+F203+F204+F205</f>
        <v>0</v>
      </c>
      <c r="G196" s="106">
        <f>G197+G198+G199+G200+G201+G202+G203+G204+G205</f>
        <v>0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0</v>
      </c>
      <c r="E197" s="106">
        <f>E14+E82+E85+E97+E100+E103+E106+E170+E193</f>
        <v>0</v>
      </c>
      <c r="F197" s="106">
        <f>F14+F82+F85+F97+F100+F103+F106+F170+F193</f>
        <v>0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0</v>
      </c>
      <c r="E198" s="106">
        <f>E59+E187</f>
        <v>0</v>
      </c>
      <c r="F198" s="106">
        <f>F59+F187</f>
        <v>0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0</v>
      </c>
      <c r="E199" s="106">
        <f>E24+E57+E173+E195</f>
        <v>0</v>
      </c>
      <c r="F199" s="106">
        <f>F24+F57+F173+F195</f>
        <v>0</v>
      </c>
      <c r="G199" s="106">
        <f>G24+G57+G173+G195</f>
        <v>0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0</v>
      </c>
      <c r="E200" s="106">
        <f>E35</f>
        <v>0</v>
      </c>
      <c r="F200" s="106">
        <f>F35</f>
        <v>0</v>
      </c>
      <c r="G200" s="106">
        <f>G35</f>
        <v>0</v>
      </c>
    </row>
    <row r="201" spans="1:7" ht="18.75" customHeight="1">
      <c r="A201" s="11" t="s">
        <v>508</v>
      </c>
      <c r="B201" s="140" t="s">
        <v>111</v>
      </c>
      <c r="C201" s="7" t="s">
        <v>142</v>
      </c>
      <c r="D201" s="106">
        <f>E201+G201</f>
        <v>0</v>
      </c>
      <c r="E201" s="106">
        <f>E40</f>
        <v>0</v>
      </c>
      <c r="F201" s="106">
        <f>F40</f>
        <v>0</v>
      </c>
      <c r="G201" s="106">
        <f>G40</f>
        <v>0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0</v>
      </c>
      <c r="E202" s="106">
        <f>E46+E178</f>
        <v>0</v>
      </c>
      <c r="F202" s="106">
        <f>F46+F178</f>
        <v>0</v>
      </c>
      <c r="G202" s="106">
        <f>G46+G178</f>
        <v>0</v>
      </c>
    </row>
    <row r="203" spans="1:7" ht="15">
      <c r="A203" s="11" t="s">
        <v>510</v>
      </c>
      <c r="B203" s="140" t="s">
        <v>77</v>
      </c>
      <c r="C203" s="81" t="s">
        <v>138</v>
      </c>
      <c r="D203" s="106">
        <f>E203+G203</f>
        <v>0</v>
      </c>
      <c r="E203" s="106">
        <f>E48+E182</f>
        <v>0</v>
      </c>
      <c r="F203" s="106">
        <f>F48+F182</f>
        <v>0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 aca="true" t="shared" si="9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432</v>
      </c>
      <c r="B206" s="105" t="s">
        <v>537</v>
      </c>
      <c r="C206" s="7"/>
      <c r="D206" s="20">
        <f t="shared" si="9"/>
        <v>0</v>
      </c>
      <c r="E206" s="20">
        <f>E196-E191</f>
        <v>0</v>
      </c>
      <c r="F206" s="20">
        <f t="shared" si="9"/>
        <v>0</v>
      </c>
      <c r="G206" s="20">
        <f t="shared" si="9"/>
        <v>0</v>
      </c>
    </row>
  </sheetData>
  <sheetProtection/>
  <mergeCells count="14">
    <mergeCell ref="E9:G9"/>
    <mergeCell ref="B10:B12"/>
    <mergeCell ref="E10:F10"/>
    <mergeCell ref="G10:G12"/>
    <mergeCell ref="E11:E12"/>
    <mergeCell ref="B8:F8"/>
    <mergeCell ref="A7:G7"/>
    <mergeCell ref="F11:F12"/>
    <mergeCell ref="E2:G2"/>
    <mergeCell ref="C15:C22"/>
    <mergeCell ref="A6:G6"/>
    <mergeCell ref="A9:A12"/>
    <mergeCell ref="C9:C12"/>
    <mergeCell ref="D9:D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336" t="s">
        <v>565</v>
      </c>
      <c r="F2" s="336"/>
      <c r="G2" s="336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427</v>
      </c>
      <c r="F4" s="88"/>
    </row>
    <row r="6" spans="1:8" ht="12.75">
      <c r="A6" s="392" t="s">
        <v>476</v>
      </c>
      <c r="B6" s="392"/>
      <c r="C6" s="392"/>
      <c r="D6" s="392"/>
      <c r="E6" s="392"/>
      <c r="F6" s="392"/>
      <c r="G6" s="392"/>
      <c r="H6" s="121"/>
    </row>
    <row r="7" spans="1:8" ht="12.75">
      <c r="A7" s="392" t="s">
        <v>454</v>
      </c>
      <c r="B7" s="392"/>
      <c r="C7" s="392"/>
      <c r="D7" s="392"/>
      <c r="E7" s="392"/>
      <c r="F7" s="392"/>
      <c r="G7" s="392"/>
      <c r="H7" s="300"/>
    </row>
    <row r="8" ht="12.75">
      <c r="G8" s="2" t="s">
        <v>449</v>
      </c>
    </row>
    <row r="9" spans="1:7" ht="12.75" customHeight="1">
      <c r="A9" s="391" t="s">
        <v>268</v>
      </c>
      <c r="B9" s="73"/>
      <c r="C9" s="373" t="s">
        <v>270</v>
      </c>
      <c r="D9" s="376" t="s">
        <v>0</v>
      </c>
      <c r="E9" s="379" t="s">
        <v>9</v>
      </c>
      <c r="F9" s="379"/>
      <c r="G9" s="379"/>
    </row>
    <row r="10" spans="1:7" ht="12.75" customHeight="1">
      <c r="A10" s="391"/>
      <c r="B10" s="393" t="s">
        <v>115</v>
      </c>
      <c r="C10" s="374"/>
      <c r="D10" s="377"/>
      <c r="E10" s="379" t="s">
        <v>10</v>
      </c>
      <c r="F10" s="379"/>
      <c r="G10" s="380" t="s">
        <v>11</v>
      </c>
    </row>
    <row r="11" spans="1:7" ht="12.75" customHeight="1">
      <c r="A11" s="391"/>
      <c r="B11" s="393"/>
      <c r="C11" s="374"/>
      <c r="D11" s="377"/>
      <c r="E11" s="376" t="s">
        <v>12</v>
      </c>
      <c r="F11" s="373" t="s">
        <v>233</v>
      </c>
      <c r="G11" s="380"/>
    </row>
    <row r="12" spans="1:7" ht="29.25" customHeight="1">
      <c r="A12" s="391"/>
      <c r="B12" s="394"/>
      <c r="C12" s="375"/>
      <c r="D12" s="378"/>
      <c r="E12" s="378"/>
      <c r="F12" s="375"/>
      <c r="G12" s="380"/>
    </row>
    <row r="13" spans="1:7" ht="12.75">
      <c r="A13" s="11" t="s">
        <v>13</v>
      </c>
      <c r="B13" s="298" t="s">
        <v>1</v>
      </c>
      <c r="C13" s="298"/>
      <c r="D13" s="106">
        <f>E13+G13</f>
        <v>150.7</v>
      </c>
      <c r="E13" s="22">
        <f>E14+E24+E35+E40+E48+E46+E50+E53</f>
        <v>92.49999999999997</v>
      </c>
      <c r="F13" s="22">
        <f>F14+F24+F35+F40+F48+F46+F50+F53</f>
        <v>27.9</v>
      </c>
      <c r="G13" s="22">
        <f>G14+G24+G35+G40+G48+G46+G50+G53</f>
        <v>58.2</v>
      </c>
    </row>
    <row r="14" spans="1:7" ht="12.75">
      <c r="A14" s="117" t="s">
        <v>14</v>
      </c>
      <c r="B14" s="7" t="s">
        <v>104</v>
      </c>
      <c r="C14" s="298" t="s">
        <v>137</v>
      </c>
      <c r="D14" s="22">
        <f>D15+D16+D17+D18+D19+D20+D21+D22+D23</f>
        <v>5.6000000000000005</v>
      </c>
      <c r="E14" s="22">
        <f>E15+E16+E17+E18+E19+E20+E21+E22+E23</f>
        <v>5.6000000000000005</v>
      </c>
      <c r="F14" s="22">
        <f>F15+F16+F17+F18+F19+F20+F21+F22+F23</f>
        <v>3.5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388"/>
      <c r="D15" s="8">
        <f aca="true" t="shared" si="0" ref="D15:D33">E15+G15</f>
        <v>3</v>
      </c>
      <c r="E15" s="23">
        <v>3</v>
      </c>
      <c r="F15" s="23">
        <v>2.3</v>
      </c>
      <c r="G15" s="23"/>
    </row>
    <row r="16" spans="1:7" ht="12.75">
      <c r="A16" s="12" t="s">
        <v>157</v>
      </c>
      <c r="B16" s="119" t="s">
        <v>329</v>
      </c>
      <c r="C16" s="389"/>
      <c r="D16" s="8">
        <f t="shared" si="0"/>
        <v>0.7</v>
      </c>
      <c r="E16" s="23">
        <v>0.7</v>
      </c>
      <c r="F16" s="23">
        <v>0.5</v>
      </c>
      <c r="G16" s="23"/>
    </row>
    <row r="17" spans="1:7" ht="12.75">
      <c r="A17" s="12" t="s">
        <v>157</v>
      </c>
      <c r="B17" s="119" t="s">
        <v>257</v>
      </c>
      <c r="C17" s="389"/>
      <c r="D17" s="8">
        <f t="shared" si="0"/>
        <v>1.1</v>
      </c>
      <c r="E17" s="23">
        <v>1.1</v>
      </c>
      <c r="F17" s="23">
        <v>0.7</v>
      </c>
      <c r="G17" s="23"/>
    </row>
    <row r="18" spans="1:7" ht="12.75">
      <c r="A18" s="12" t="s">
        <v>158</v>
      </c>
      <c r="B18" s="88" t="s">
        <v>231</v>
      </c>
      <c r="C18" s="389"/>
      <c r="D18" s="8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389"/>
      <c r="D19" s="8">
        <f t="shared" si="0"/>
        <v>0</v>
      </c>
      <c r="E19" s="23"/>
      <c r="F19" s="23"/>
      <c r="G19" s="22"/>
    </row>
    <row r="20" spans="1:7" ht="12.75">
      <c r="A20" s="12" t="s">
        <v>159</v>
      </c>
      <c r="B20" s="88" t="s">
        <v>234</v>
      </c>
      <c r="C20" s="389"/>
      <c r="D20" s="8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389"/>
      <c r="D21" s="8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389"/>
      <c r="D22" s="8">
        <f t="shared" si="0"/>
        <v>0.8</v>
      </c>
      <c r="E22" s="23">
        <v>0.8</v>
      </c>
      <c r="F22" s="23"/>
      <c r="G22" s="22"/>
    </row>
    <row r="23" spans="1:7" ht="15.75" customHeight="1">
      <c r="A23" s="12" t="s">
        <v>162</v>
      </c>
      <c r="B23" s="13" t="s">
        <v>76</v>
      </c>
      <c r="C23" s="299"/>
      <c r="D23" s="8">
        <f t="shared" si="0"/>
        <v>0</v>
      </c>
      <c r="E23" s="23"/>
      <c r="F23" s="23"/>
      <c r="G23" s="22"/>
    </row>
    <row r="24" spans="1:7" ht="36.75" customHeight="1">
      <c r="A24" s="74" t="s">
        <v>15</v>
      </c>
      <c r="B24" s="122" t="s">
        <v>107</v>
      </c>
      <c r="C24" s="86" t="s">
        <v>141</v>
      </c>
      <c r="D24" s="98">
        <f>E24+G24</f>
        <v>59.3</v>
      </c>
      <c r="E24" s="147">
        <f>E25+E27+E28+E29+E30+E31+E33+E26+E32+E34</f>
        <v>59.3</v>
      </c>
      <c r="F24" s="147">
        <f>F25+F27+F28+F29+F30+F31+F33+F26+F32+F34</f>
        <v>24.4</v>
      </c>
      <c r="G24" s="147">
        <f>G25+G27+G28+G29+G30+G31+G33+G26+G32+G34</f>
        <v>0</v>
      </c>
    </row>
    <row r="25" spans="1:7" ht="12.75">
      <c r="A25" s="17" t="s">
        <v>269</v>
      </c>
      <c r="B25" s="95" t="s">
        <v>255</v>
      </c>
      <c r="C25" s="76"/>
      <c r="D25" s="108">
        <f t="shared" si="0"/>
        <v>46</v>
      </c>
      <c r="E25" s="8">
        <v>46</v>
      </c>
      <c r="F25" s="8">
        <v>21.4</v>
      </c>
      <c r="G25" s="8"/>
    </row>
    <row r="26" spans="1:7" ht="12.75">
      <c r="A26" s="17" t="s">
        <v>474</v>
      </c>
      <c r="B26" s="95" t="s">
        <v>254</v>
      </c>
      <c r="C26" s="77"/>
      <c r="D26" s="108">
        <f t="shared" si="0"/>
        <v>4.1</v>
      </c>
      <c r="E26" s="8">
        <v>4.1</v>
      </c>
      <c r="F26" s="8">
        <v>3</v>
      </c>
      <c r="G26" s="8"/>
    </row>
    <row r="27" spans="1:7" ht="12.75">
      <c r="A27" s="17" t="s">
        <v>475</v>
      </c>
      <c r="B27" s="95" t="s">
        <v>71</v>
      </c>
      <c r="C27" s="78"/>
      <c r="D27" s="108">
        <f t="shared" si="0"/>
        <v>0</v>
      </c>
      <c r="E27" s="8"/>
      <c r="F27" s="8"/>
      <c r="G27" s="8"/>
    </row>
    <row r="28" spans="1:7" ht="12.75">
      <c r="A28" s="17" t="s">
        <v>160</v>
      </c>
      <c r="B28" s="95" t="s">
        <v>169</v>
      </c>
      <c r="C28" s="78"/>
      <c r="D28" s="108">
        <f t="shared" si="0"/>
        <v>7</v>
      </c>
      <c r="E28" s="8">
        <v>7</v>
      </c>
      <c r="F28" s="8"/>
      <c r="G28" s="8"/>
    </row>
    <row r="29" spans="1:7" ht="12.75">
      <c r="A29" s="17" t="s">
        <v>164</v>
      </c>
      <c r="B29" s="5" t="s">
        <v>2</v>
      </c>
      <c r="C29" s="77"/>
      <c r="D29" s="108">
        <f t="shared" si="0"/>
        <v>0</v>
      </c>
      <c r="E29" s="8"/>
      <c r="F29" s="106"/>
      <c r="G29" s="106"/>
    </row>
    <row r="30" spans="1:7" ht="12.75">
      <c r="A30" s="17" t="s">
        <v>162</v>
      </c>
      <c r="B30" s="5" t="s">
        <v>76</v>
      </c>
      <c r="C30" s="77"/>
      <c r="D30" s="108">
        <f t="shared" si="0"/>
        <v>0</v>
      </c>
      <c r="E30" s="8"/>
      <c r="F30" s="106"/>
      <c r="G30" s="106"/>
    </row>
    <row r="31" spans="1:7" ht="12.75">
      <c r="A31" s="17" t="s">
        <v>265</v>
      </c>
      <c r="B31" s="95" t="s">
        <v>4</v>
      </c>
      <c r="C31" s="78"/>
      <c r="D31" s="108">
        <f t="shared" si="0"/>
        <v>1.3</v>
      </c>
      <c r="E31" s="107">
        <v>1.3</v>
      </c>
      <c r="F31" s="107"/>
      <c r="G31" s="106"/>
    </row>
    <row r="32" spans="1:7" ht="12.75">
      <c r="A32" s="79" t="s">
        <v>399</v>
      </c>
      <c r="B32" s="124" t="s">
        <v>92</v>
      </c>
      <c r="C32" s="78"/>
      <c r="D32" s="108">
        <f t="shared" si="0"/>
        <v>0</v>
      </c>
      <c r="E32" s="107"/>
      <c r="F32" s="107"/>
      <c r="G32" s="106"/>
    </row>
    <row r="33" spans="1:7" ht="25.5">
      <c r="A33" s="79" t="s">
        <v>475</v>
      </c>
      <c r="B33" s="143" t="s">
        <v>108</v>
      </c>
      <c r="C33" s="78"/>
      <c r="D33" s="108">
        <f t="shared" si="0"/>
        <v>0</v>
      </c>
      <c r="E33" s="8"/>
      <c r="F33" s="8"/>
      <c r="G33" s="8"/>
    </row>
    <row r="34" spans="1:7" ht="25.5">
      <c r="A34" s="79" t="s">
        <v>407</v>
      </c>
      <c r="B34" s="125" t="s">
        <v>406</v>
      </c>
      <c r="C34" s="78"/>
      <c r="D34" s="108">
        <f>E34+G34</f>
        <v>0.9</v>
      </c>
      <c r="E34" s="23">
        <v>0.9</v>
      </c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2">
        <f>D36+D38+D37+D39</f>
        <v>27.4</v>
      </c>
      <c r="E35" s="22">
        <f>E36+E38+E37+E39</f>
        <v>16.4</v>
      </c>
      <c r="F35" s="22">
        <f>F36+F38+F37+F39</f>
        <v>0</v>
      </c>
      <c r="G35" s="22">
        <f>G36+G38+G37+G39</f>
        <v>11</v>
      </c>
    </row>
    <row r="36" spans="1:7" ht="12.75">
      <c r="A36" s="12" t="s">
        <v>165</v>
      </c>
      <c r="B36" s="34" t="s">
        <v>3</v>
      </c>
      <c r="C36" s="80"/>
      <c r="D36" s="108">
        <f>E36+G36</f>
        <v>0</v>
      </c>
      <c r="E36" s="8"/>
      <c r="F36" s="8"/>
      <c r="G36" s="106"/>
    </row>
    <row r="37" spans="1:7" ht="12.75">
      <c r="A37" s="12" t="s">
        <v>166</v>
      </c>
      <c r="B37" s="34" t="s">
        <v>150</v>
      </c>
      <c r="C37" s="81"/>
      <c r="D37" s="108">
        <f>E37+G37</f>
        <v>0</v>
      </c>
      <c r="E37" s="8"/>
      <c r="F37" s="8"/>
      <c r="G37" s="8"/>
    </row>
    <row r="38" spans="1:7" ht="12.75">
      <c r="A38" s="12" t="s">
        <v>167</v>
      </c>
      <c r="B38" s="88" t="s">
        <v>78</v>
      </c>
      <c r="C38" s="81"/>
      <c r="D38" s="108">
        <f>E38+G38</f>
        <v>16.4</v>
      </c>
      <c r="E38" s="8">
        <v>16.4</v>
      </c>
      <c r="F38" s="8"/>
      <c r="G38" s="8"/>
    </row>
    <row r="39" spans="1:7" ht="12.75">
      <c r="A39" s="12" t="s">
        <v>155</v>
      </c>
      <c r="B39" s="88" t="s">
        <v>395</v>
      </c>
      <c r="C39" s="82"/>
      <c r="D39" s="108">
        <f>E39+G39</f>
        <v>11</v>
      </c>
      <c r="E39" s="108"/>
      <c r="F39" s="108"/>
      <c r="G39" s="108">
        <v>11</v>
      </c>
    </row>
    <row r="40" spans="1:7" ht="12.75">
      <c r="A40" s="11" t="s">
        <v>17</v>
      </c>
      <c r="B40" s="6" t="s">
        <v>111</v>
      </c>
      <c r="C40" s="81" t="s">
        <v>142</v>
      </c>
      <c r="D40" s="98">
        <f>D41+D42+D43</f>
        <v>49.300000000000004</v>
      </c>
      <c r="E40" s="98">
        <f>E41+E42+E43</f>
        <v>2.1</v>
      </c>
      <c r="F40" s="98">
        <f>F41+F42+F43</f>
        <v>0</v>
      </c>
      <c r="G40" s="98">
        <f>G41+G42+G43</f>
        <v>47.2</v>
      </c>
    </row>
    <row r="41" spans="1:7" ht="12.75">
      <c r="A41" s="12" t="s">
        <v>155</v>
      </c>
      <c r="B41" s="88" t="s">
        <v>72</v>
      </c>
      <c r="C41" s="80"/>
      <c r="D41" s="108">
        <f>E41+G41</f>
        <v>0</v>
      </c>
      <c r="E41" s="8"/>
      <c r="F41" s="8"/>
      <c r="G41" s="8"/>
    </row>
    <row r="42" spans="1:7" ht="12.75">
      <c r="A42" s="12" t="s">
        <v>155</v>
      </c>
      <c r="B42" s="88" t="s">
        <v>79</v>
      </c>
      <c r="C42" s="82"/>
      <c r="D42" s="108">
        <f>E42+G42</f>
        <v>0</v>
      </c>
      <c r="E42" s="8"/>
      <c r="F42" s="8"/>
      <c r="G42" s="8"/>
    </row>
    <row r="43" spans="1:7" ht="12.75">
      <c r="A43" s="12" t="s">
        <v>155</v>
      </c>
      <c r="B43" s="88" t="s">
        <v>466</v>
      </c>
      <c r="C43" s="82"/>
      <c r="D43" s="108">
        <f>E43+G43</f>
        <v>49.300000000000004</v>
      </c>
      <c r="E43" s="8">
        <v>2.1</v>
      </c>
      <c r="F43" s="8"/>
      <c r="G43" s="8">
        <v>47.2</v>
      </c>
    </row>
    <row r="44" spans="1:7" ht="12.75">
      <c r="A44" s="12" t="s">
        <v>155</v>
      </c>
      <c r="B44" s="88" t="s">
        <v>467</v>
      </c>
      <c r="C44" s="82"/>
      <c r="D44" s="108">
        <f>E44+G44</f>
        <v>49.300000000000004</v>
      </c>
      <c r="E44" s="8">
        <v>2.1</v>
      </c>
      <c r="F44" s="8"/>
      <c r="G44" s="8">
        <v>47.2</v>
      </c>
    </row>
    <row r="45" spans="1:7" ht="12.75">
      <c r="A45" s="12" t="s">
        <v>457</v>
      </c>
      <c r="B45" s="88" t="s">
        <v>458</v>
      </c>
      <c r="C45" s="82"/>
      <c r="D45" s="108">
        <f>E45+G45</f>
        <v>0</v>
      </c>
      <c r="E45" s="108"/>
      <c r="F45" s="108"/>
      <c r="G45" s="108"/>
    </row>
    <row r="46" spans="1:7" ht="25.5">
      <c r="A46" s="11" t="s">
        <v>73</v>
      </c>
      <c r="B46" s="104" t="s">
        <v>187</v>
      </c>
      <c r="C46" s="82" t="s">
        <v>143</v>
      </c>
      <c r="D46" s="98">
        <f>D47</f>
        <v>0</v>
      </c>
      <c r="E46" s="98">
        <f>E47</f>
        <v>0</v>
      </c>
      <c r="F46" s="98">
        <f>F47</f>
        <v>0</v>
      </c>
      <c r="G46" s="98">
        <f>G47</f>
        <v>0</v>
      </c>
    </row>
    <row r="47" spans="1:7" ht="12.75">
      <c r="A47" s="12" t="s">
        <v>155</v>
      </c>
      <c r="B47" s="88" t="s">
        <v>72</v>
      </c>
      <c r="C47" s="82"/>
      <c r="D47" s="108">
        <f>E47+G47</f>
        <v>0</v>
      </c>
      <c r="E47" s="8"/>
      <c r="F47" s="8"/>
      <c r="G47" s="8"/>
    </row>
    <row r="48" spans="1:7" ht="12.75">
      <c r="A48" s="11" t="s">
        <v>135</v>
      </c>
      <c r="B48" s="127" t="s">
        <v>133</v>
      </c>
      <c r="C48" s="7" t="s">
        <v>138</v>
      </c>
      <c r="D48" s="98">
        <f>E48+G48</f>
        <v>9.1</v>
      </c>
      <c r="E48" s="106">
        <f>E49</f>
        <v>9.1</v>
      </c>
      <c r="F48" s="106">
        <f>F49</f>
        <v>0</v>
      </c>
      <c r="G48" s="106">
        <f>G49</f>
        <v>0</v>
      </c>
    </row>
    <row r="49" spans="1:7" ht="12.75">
      <c r="A49" s="12" t="s">
        <v>401</v>
      </c>
      <c r="B49" s="2" t="s">
        <v>134</v>
      </c>
      <c r="C49" s="80"/>
      <c r="D49" s="8">
        <f>E49+G49</f>
        <v>9.1</v>
      </c>
      <c r="E49" s="8">
        <v>9.1</v>
      </c>
      <c r="F49" s="8"/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106">
        <f>D51+D52</f>
        <v>0</v>
      </c>
      <c r="E50" s="106">
        <f>E51+E52</f>
        <v>0</v>
      </c>
      <c r="F50" s="106">
        <f>F51+F52</f>
        <v>0</v>
      </c>
      <c r="G50" s="106">
        <f>G51+G52</f>
        <v>0</v>
      </c>
    </row>
    <row r="51" spans="1:7" ht="12.75">
      <c r="A51" s="12" t="s">
        <v>402</v>
      </c>
      <c r="B51" s="2" t="s">
        <v>113</v>
      </c>
      <c r="C51" s="82"/>
      <c r="D51" s="8">
        <f>E51</f>
        <v>0</v>
      </c>
      <c r="E51" s="8"/>
      <c r="F51" s="8"/>
      <c r="G51" s="8"/>
    </row>
    <row r="52" spans="1:7" ht="16.5" customHeight="1">
      <c r="A52" s="12" t="s">
        <v>402</v>
      </c>
      <c r="B52" s="128" t="s">
        <v>534</v>
      </c>
      <c r="C52" s="82"/>
      <c r="D52" s="8">
        <f>E52+G52</f>
        <v>0</v>
      </c>
      <c r="E52" s="8"/>
      <c r="F52" s="8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106">
        <f>D54+D55</f>
        <v>0</v>
      </c>
      <c r="E53" s="106">
        <f>E54+E55</f>
        <v>0</v>
      </c>
      <c r="F53" s="106">
        <f>F54+F55</f>
        <v>0</v>
      </c>
      <c r="G53" s="106">
        <f>G54+G55</f>
        <v>0</v>
      </c>
    </row>
    <row r="54" spans="1:7" ht="12.75">
      <c r="A54" s="12" t="s">
        <v>403</v>
      </c>
      <c r="B54" s="129" t="s">
        <v>74</v>
      </c>
      <c r="C54" s="19"/>
      <c r="D54" s="108">
        <f>E54+G54</f>
        <v>0</v>
      </c>
      <c r="E54" s="8"/>
      <c r="F54" s="8"/>
      <c r="G54" s="8"/>
    </row>
    <row r="55" spans="1:7" ht="12.75">
      <c r="A55" s="12" t="s">
        <v>163</v>
      </c>
      <c r="B55" s="129" t="s">
        <v>75</v>
      </c>
      <c r="C55" s="19"/>
      <c r="D55" s="108">
        <f>E55+G55</f>
        <v>0</v>
      </c>
      <c r="E55" s="8"/>
      <c r="F55" s="8"/>
      <c r="G55" s="8"/>
    </row>
    <row r="56" spans="1:7" ht="12.75">
      <c r="A56" s="11" t="s">
        <v>18</v>
      </c>
      <c r="B56" s="130" t="s">
        <v>230</v>
      </c>
      <c r="C56" s="7"/>
      <c r="D56" s="106">
        <f>D57</f>
        <v>1.7</v>
      </c>
      <c r="E56" s="106">
        <f>E57</f>
        <v>1.7</v>
      </c>
      <c r="F56" s="106">
        <f>F57</f>
        <v>1.3</v>
      </c>
      <c r="G56" s="106">
        <f>G57</f>
        <v>0</v>
      </c>
    </row>
    <row r="57" spans="1:7" ht="38.25">
      <c r="A57" s="11" t="s">
        <v>19</v>
      </c>
      <c r="B57" s="131" t="s">
        <v>107</v>
      </c>
      <c r="C57" s="80" t="s">
        <v>141</v>
      </c>
      <c r="D57" s="8">
        <f aca="true" t="shared" si="1" ref="D57:D80">E57+G57</f>
        <v>1.7</v>
      </c>
      <c r="E57" s="8">
        <v>1.7</v>
      </c>
      <c r="F57" s="8">
        <v>1.3</v>
      </c>
      <c r="G57" s="8"/>
    </row>
    <row r="58" spans="1:12" ht="25.5">
      <c r="A58" s="11" t="s">
        <v>20</v>
      </c>
      <c r="B58" s="104" t="s">
        <v>82</v>
      </c>
      <c r="C58" s="14"/>
      <c r="D58" s="30">
        <f t="shared" si="1"/>
        <v>15.5</v>
      </c>
      <c r="E58" s="106">
        <f>E59</f>
        <v>15.5</v>
      </c>
      <c r="F58" s="106">
        <f>F59</f>
        <v>0</v>
      </c>
      <c r="G58" s="106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0">
        <f t="shared" si="1"/>
        <v>15.5</v>
      </c>
      <c r="E59" s="30">
        <f>E60+E61+E62+E63+E70+E71+E72+E73+E74+E75+E76+E77+E78+E79+E80</f>
        <v>15.5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4"/>
      <c r="D60" s="148">
        <f t="shared" si="1"/>
        <v>0</v>
      </c>
      <c r="E60" s="8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101"/>
      <c r="D61" s="148">
        <f t="shared" si="1"/>
        <v>0</v>
      </c>
      <c r="E61" s="8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90"/>
      <c r="D62" s="148">
        <f t="shared" si="1"/>
        <v>0</v>
      </c>
      <c r="E62" s="8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>
        <f>E64+E65+E66+E67+E68+E69</f>
        <v>0</v>
      </c>
      <c r="F63" s="31">
        <f>F64+F65+F66+F67+F68+F69</f>
        <v>0</v>
      </c>
      <c r="G63" s="31">
        <f>G64+G65+G66+G67+G68+G69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533</v>
      </c>
      <c r="C64" s="91"/>
      <c r="D64" s="108">
        <f t="shared" si="1"/>
        <v>0</v>
      </c>
      <c r="E64" s="149"/>
      <c r="F64" s="149"/>
      <c r="G64" s="149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90"/>
      <c r="D65" s="108">
        <f t="shared" si="1"/>
        <v>0</v>
      </c>
      <c r="E65" s="8"/>
      <c r="F65" s="8"/>
      <c r="G65" s="8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90"/>
      <c r="D66" s="108">
        <f t="shared" si="1"/>
        <v>0</v>
      </c>
      <c r="E66" s="8"/>
      <c r="F66" s="106"/>
      <c r="G66" s="8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108">
        <f>E67+G67</f>
        <v>0</v>
      </c>
      <c r="E67" s="8"/>
      <c r="F67" s="8"/>
      <c r="G67" s="8"/>
    </row>
    <row r="68" spans="1:7" ht="25.5">
      <c r="A68" s="12" t="s">
        <v>228</v>
      </c>
      <c r="B68" s="304" t="s">
        <v>560</v>
      </c>
      <c r="C68" s="90"/>
      <c r="D68" s="108">
        <f>E68+G68</f>
        <v>0</v>
      </c>
      <c r="E68" s="8"/>
      <c r="F68" s="8"/>
      <c r="G68" s="8"/>
    </row>
    <row r="69" spans="1:7" ht="12.75">
      <c r="A69" s="12" t="s">
        <v>228</v>
      </c>
      <c r="B69" s="136" t="s">
        <v>87</v>
      </c>
      <c r="C69" s="90"/>
      <c r="D69" s="108">
        <f>E69+G69</f>
        <v>0</v>
      </c>
      <c r="E69" s="8"/>
      <c r="F69" s="8"/>
      <c r="G69" s="8"/>
    </row>
    <row r="70" spans="1:7" ht="12.75">
      <c r="A70" s="17" t="s">
        <v>224</v>
      </c>
      <c r="B70" s="114" t="s">
        <v>441</v>
      </c>
      <c r="C70" s="90"/>
      <c r="D70" s="108">
        <f>E70+G70</f>
        <v>0</v>
      </c>
      <c r="E70" s="8"/>
      <c r="F70" s="8"/>
      <c r="G70" s="8"/>
    </row>
    <row r="71" spans="1:7" ht="12.75">
      <c r="A71" s="17" t="s">
        <v>224</v>
      </c>
      <c r="B71" s="114" t="s">
        <v>439</v>
      </c>
      <c r="C71" s="90"/>
      <c r="D71" s="108">
        <f>E71+G71</f>
        <v>0</v>
      </c>
      <c r="E71" s="8"/>
      <c r="F71" s="8"/>
      <c r="G71" s="8"/>
    </row>
    <row r="72" spans="1:7" ht="12.75">
      <c r="A72" s="17" t="s">
        <v>224</v>
      </c>
      <c r="B72" s="114" t="s">
        <v>262</v>
      </c>
      <c r="C72" s="90"/>
      <c r="D72" s="108">
        <f t="shared" si="1"/>
        <v>0</v>
      </c>
      <c r="E72" s="8"/>
      <c r="F72" s="8"/>
      <c r="G72" s="8"/>
    </row>
    <row r="73" spans="1:8" ht="12.75">
      <c r="A73" s="17" t="s">
        <v>224</v>
      </c>
      <c r="B73" s="114" t="s">
        <v>263</v>
      </c>
      <c r="C73" s="90"/>
      <c r="D73" s="108">
        <f t="shared" si="1"/>
        <v>1.8</v>
      </c>
      <c r="E73" s="8">
        <v>1.8</v>
      </c>
      <c r="F73" s="8"/>
      <c r="G73" s="8"/>
      <c r="H73" s="113"/>
    </row>
    <row r="74" spans="1:8" ht="12.75">
      <c r="A74" s="17" t="s">
        <v>224</v>
      </c>
      <c r="B74" s="114" t="s">
        <v>264</v>
      </c>
      <c r="C74" s="90"/>
      <c r="D74" s="108">
        <f t="shared" si="1"/>
        <v>0</v>
      </c>
      <c r="E74" s="8"/>
      <c r="F74" s="8"/>
      <c r="G74" s="8"/>
      <c r="H74" s="113"/>
    </row>
    <row r="75" spans="1:8" ht="12.75">
      <c r="A75" s="17" t="s">
        <v>224</v>
      </c>
      <c r="B75" s="114" t="s">
        <v>440</v>
      </c>
      <c r="C75" s="114"/>
      <c r="D75" s="9">
        <f t="shared" si="1"/>
        <v>0</v>
      </c>
      <c r="E75" s="8"/>
      <c r="F75" s="8"/>
      <c r="G75" s="8"/>
      <c r="H75" s="113"/>
    </row>
    <row r="76" spans="1:8" ht="12.75">
      <c r="A76" s="17" t="s">
        <v>225</v>
      </c>
      <c r="B76" s="114" t="s">
        <v>84</v>
      </c>
      <c r="C76" s="90"/>
      <c r="D76" s="108">
        <f t="shared" si="1"/>
        <v>0</v>
      </c>
      <c r="E76" s="8"/>
      <c r="F76" s="8"/>
      <c r="G76" s="8"/>
      <c r="H76" s="113"/>
    </row>
    <row r="77" spans="1:7" ht="12.75">
      <c r="A77" s="17" t="s">
        <v>225</v>
      </c>
      <c r="B77" s="114" t="s">
        <v>89</v>
      </c>
      <c r="C77" s="90"/>
      <c r="D77" s="108">
        <f t="shared" si="1"/>
        <v>0</v>
      </c>
      <c r="E77" s="8"/>
      <c r="F77" s="8"/>
      <c r="G77" s="8"/>
    </row>
    <row r="78" spans="1:7" ht="12.75">
      <c r="A78" s="17" t="s">
        <v>225</v>
      </c>
      <c r="B78" s="114" t="s">
        <v>258</v>
      </c>
      <c r="C78" s="90"/>
      <c r="D78" s="108">
        <f t="shared" si="1"/>
        <v>13.7</v>
      </c>
      <c r="E78" s="8">
        <v>13.7</v>
      </c>
      <c r="F78" s="8"/>
      <c r="G78" s="8"/>
    </row>
    <row r="79" spans="1:7" ht="12.75">
      <c r="A79" s="17" t="s">
        <v>225</v>
      </c>
      <c r="B79" s="114" t="s">
        <v>266</v>
      </c>
      <c r="C79" s="90"/>
      <c r="D79" s="108">
        <f t="shared" si="1"/>
        <v>0</v>
      </c>
      <c r="E79" s="8"/>
      <c r="F79" s="8"/>
      <c r="G79" s="8"/>
    </row>
    <row r="80" spans="1:8" ht="12.75">
      <c r="A80" s="17" t="s">
        <v>168</v>
      </c>
      <c r="B80" s="114" t="s">
        <v>90</v>
      </c>
      <c r="C80" s="92"/>
      <c r="D80" s="108">
        <f t="shared" si="1"/>
        <v>0</v>
      </c>
      <c r="E80" s="8"/>
      <c r="F80" s="8"/>
      <c r="G80" s="8"/>
      <c r="H80" s="2"/>
    </row>
    <row r="81" spans="1:7" ht="12.75">
      <c r="A81" s="93" t="s">
        <v>22</v>
      </c>
      <c r="B81" s="6" t="s">
        <v>530</v>
      </c>
      <c r="C81" s="94"/>
      <c r="D81" s="106"/>
      <c r="E81" s="106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106">
        <f>E82+G82</f>
        <v>0</v>
      </c>
      <c r="E82" s="106">
        <f>E83</f>
        <v>0</v>
      </c>
      <c r="F82" s="106">
        <f>F83</f>
        <v>0</v>
      </c>
      <c r="G82" s="106">
        <f>G83</f>
        <v>0</v>
      </c>
    </row>
    <row r="83" spans="1:7" ht="12.75">
      <c r="A83" s="12" t="s">
        <v>392</v>
      </c>
      <c r="B83" s="90" t="s">
        <v>333</v>
      </c>
      <c r="C83" s="95"/>
      <c r="D83" s="108">
        <f>E83+G83</f>
        <v>0</v>
      </c>
      <c r="E83" s="8"/>
      <c r="F83" s="8"/>
      <c r="G83" s="8"/>
    </row>
    <row r="84" spans="1:7" ht="25.5">
      <c r="A84" s="11" t="s">
        <v>25</v>
      </c>
      <c r="B84" s="104" t="s">
        <v>267</v>
      </c>
      <c r="C84" s="6"/>
      <c r="D84" s="106"/>
      <c r="E84" s="106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106">
        <f>E85+G85</f>
        <v>0</v>
      </c>
      <c r="E85" s="106">
        <f>E86</f>
        <v>0</v>
      </c>
      <c r="F85" s="106">
        <f>F86</f>
        <v>0</v>
      </c>
      <c r="G85" s="106">
        <f>G86</f>
        <v>0</v>
      </c>
    </row>
    <row r="86" spans="1:7" ht="12.75">
      <c r="A86" s="12" t="s">
        <v>393</v>
      </c>
      <c r="B86" s="90" t="s">
        <v>333</v>
      </c>
      <c r="C86" s="95"/>
      <c r="D86" s="8">
        <f>E86+G86</f>
        <v>0</v>
      </c>
      <c r="E86" s="8"/>
      <c r="F86" s="8"/>
      <c r="G86" s="8"/>
    </row>
    <row r="87" spans="1:7" ht="12.75">
      <c r="A87" s="11" t="s">
        <v>27</v>
      </c>
      <c r="B87" s="6" t="s">
        <v>30</v>
      </c>
      <c r="C87" s="6"/>
      <c r="D87" s="106"/>
      <c r="E87" s="106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106">
        <f>E88+G88</f>
        <v>41.4</v>
      </c>
      <c r="E88" s="106">
        <f>E89</f>
        <v>41.4</v>
      </c>
      <c r="F88" s="106">
        <f>F89</f>
        <v>15.8</v>
      </c>
      <c r="G88" s="106">
        <f>G89</f>
        <v>0</v>
      </c>
    </row>
    <row r="89" spans="1:7" ht="12.75">
      <c r="A89" s="12" t="s">
        <v>265</v>
      </c>
      <c r="B89" s="90" t="s">
        <v>333</v>
      </c>
      <c r="C89" s="6"/>
      <c r="D89" s="8">
        <f>E89+G89</f>
        <v>41.4</v>
      </c>
      <c r="E89" s="8">
        <v>41.4</v>
      </c>
      <c r="F89" s="8">
        <v>15.8</v>
      </c>
      <c r="G89" s="8"/>
    </row>
    <row r="90" spans="1:7" ht="12.75">
      <c r="A90" s="11" t="s">
        <v>29</v>
      </c>
      <c r="B90" s="137" t="s">
        <v>455</v>
      </c>
      <c r="C90" s="6"/>
      <c r="D90" s="106"/>
      <c r="E90" s="106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106">
        <f>E91+G91</f>
        <v>8.2</v>
      </c>
      <c r="E91" s="106">
        <f>E92</f>
        <v>8.2</v>
      </c>
      <c r="F91" s="106">
        <f>F92</f>
        <v>4.7</v>
      </c>
      <c r="G91" s="106">
        <f>G92</f>
        <v>0</v>
      </c>
    </row>
    <row r="92" spans="1:7" ht="12.75">
      <c r="A92" s="12" t="s">
        <v>265</v>
      </c>
      <c r="B92" s="90" t="s">
        <v>333</v>
      </c>
      <c r="C92" s="6"/>
      <c r="D92" s="8">
        <f>E92+G92</f>
        <v>8.2</v>
      </c>
      <c r="E92" s="8">
        <v>8.2</v>
      </c>
      <c r="F92" s="8">
        <v>4.7</v>
      </c>
      <c r="G92" s="8"/>
    </row>
    <row r="93" spans="1:7" ht="12.75">
      <c r="A93" s="11" t="s">
        <v>32</v>
      </c>
      <c r="B93" s="127" t="s">
        <v>5</v>
      </c>
      <c r="C93" s="6"/>
      <c r="D93" s="106"/>
      <c r="E93" s="106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106">
        <f>E94+G94</f>
        <v>5.7</v>
      </c>
      <c r="E94" s="106">
        <f>E95</f>
        <v>5.7</v>
      </c>
      <c r="F94" s="106">
        <f>F95</f>
        <v>4.3</v>
      </c>
      <c r="G94" s="106">
        <f>G95</f>
        <v>0</v>
      </c>
    </row>
    <row r="95" spans="1:7" ht="12.75">
      <c r="A95" s="12" t="s">
        <v>394</v>
      </c>
      <c r="B95" s="90" t="s">
        <v>333</v>
      </c>
      <c r="C95" s="6"/>
      <c r="D95" s="8">
        <f>E95+G95</f>
        <v>5.7</v>
      </c>
      <c r="E95" s="8">
        <v>5.7</v>
      </c>
      <c r="F95" s="8">
        <v>4.3</v>
      </c>
      <c r="G95" s="8"/>
    </row>
    <row r="96" spans="1:7" ht="16.5" customHeight="1">
      <c r="A96" s="11" t="s">
        <v>35</v>
      </c>
      <c r="B96" s="127" t="s">
        <v>536</v>
      </c>
      <c r="C96" s="6"/>
      <c r="D96" s="106"/>
      <c r="E96" s="106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106">
        <f>E97+G97</f>
        <v>55.3</v>
      </c>
      <c r="E97" s="106">
        <f>E98</f>
        <v>55.3</v>
      </c>
      <c r="F97" s="106">
        <f>F98</f>
        <v>24.8</v>
      </c>
      <c r="G97" s="106">
        <f>G98</f>
        <v>0</v>
      </c>
    </row>
    <row r="98" spans="1:7" ht="12.75">
      <c r="A98" s="12"/>
      <c r="B98" s="90" t="s">
        <v>333</v>
      </c>
      <c r="C98" s="6"/>
      <c r="D98" s="8">
        <f>E98+G98</f>
        <v>55.3</v>
      </c>
      <c r="E98" s="8">
        <f>E89+E92+E95</f>
        <v>55.3</v>
      </c>
      <c r="F98" s="8">
        <f>F89+F92+F95</f>
        <v>24.8</v>
      </c>
      <c r="G98" s="8">
        <f>G89+G92+G95</f>
        <v>0</v>
      </c>
    </row>
    <row r="99" spans="1:7" ht="12.75">
      <c r="A99" s="11" t="s">
        <v>37</v>
      </c>
      <c r="B99" s="6" t="s">
        <v>6</v>
      </c>
      <c r="C99" s="96"/>
      <c r="D99" s="106"/>
      <c r="E99" s="106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106">
        <f>D101</f>
        <v>5.5</v>
      </c>
      <c r="E100" s="106">
        <f>E101</f>
        <v>5.5</v>
      </c>
      <c r="F100" s="106">
        <f>F101</f>
        <v>4.1</v>
      </c>
      <c r="G100" s="106">
        <f>G101</f>
        <v>0</v>
      </c>
    </row>
    <row r="101" spans="1:7" ht="12.75">
      <c r="A101" s="12" t="s">
        <v>396</v>
      </c>
      <c r="B101" s="90" t="s">
        <v>333</v>
      </c>
      <c r="C101" s="96"/>
      <c r="D101" s="8">
        <f>E101+G101</f>
        <v>5.5</v>
      </c>
      <c r="E101" s="8">
        <v>5.5</v>
      </c>
      <c r="F101" s="8">
        <v>4.1</v>
      </c>
      <c r="G101" s="8"/>
    </row>
    <row r="102" spans="1:7" ht="12.75">
      <c r="A102" s="11" t="s">
        <v>39</v>
      </c>
      <c r="B102" s="6" t="s">
        <v>46</v>
      </c>
      <c r="C102" s="96"/>
      <c r="D102" s="106"/>
      <c r="E102" s="106"/>
      <c r="F102" s="106"/>
      <c r="G102" s="106"/>
    </row>
    <row r="103" spans="1:7" ht="12.75">
      <c r="A103" s="12" t="s">
        <v>40</v>
      </c>
      <c r="B103" s="298" t="s">
        <v>104</v>
      </c>
      <c r="C103" s="96" t="s">
        <v>137</v>
      </c>
      <c r="D103" s="106">
        <f>D104</f>
        <v>9.4</v>
      </c>
      <c r="E103" s="106">
        <f>E104</f>
        <v>9.4</v>
      </c>
      <c r="F103" s="106">
        <f>F104</f>
        <v>6.1</v>
      </c>
      <c r="G103" s="106">
        <f>G104</f>
        <v>0</v>
      </c>
    </row>
    <row r="104" spans="1:7" ht="12.75">
      <c r="A104" s="12" t="s">
        <v>397</v>
      </c>
      <c r="B104" s="90" t="s">
        <v>333</v>
      </c>
      <c r="C104" s="97"/>
      <c r="D104" s="8">
        <f>E104+G104</f>
        <v>9.4</v>
      </c>
      <c r="E104" s="8">
        <v>9.4</v>
      </c>
      <c r="F104" s="8">
        <v>6.1</v>
      </c>
      <c r="G104" s="8"/>
    </row>
    <row r="105" spans="1:7" ht="25.5">
      <c r="A105" s="11" t="s">
        <v>41</v>
      </c>
      <c r="B105" s="104" t="s">
        <v>382</v>
      </c>
      <c r="C105" s="96"/>
      <c r="D105" s="106"/>
      <c r="E105" s="106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106">
        <f>D107</f>
        <v>4.9</v>
      </c>
      <c r="E106" s="106">
        <f>E107</f>
        <v>4.9</v>
      </c>
      <c r="F106" s="106">
        <f>F107</f>
        <v>3.6</v>
      </c>
      <c r="G106" s="106">
        <f>G107</f>
        <v>0</v>
      </c>
    </row>
    <row r="107" spans="1:7" ht="12.75">
      <c r="A107" s="12" t="s">
        <v>398</v>
      </c>
      <c r="B107" s="90" t="s">
        <v>333</v>
      </c>
      <c r="C107" s="97"/>
      <c r="D107" s="8">
        <f>E107+G107</f>
        <v>4.9</v>
      </c>
      <c r="E107" s="8">
        <v>4.9</v>
      </c>
      <c r="F107" s="8">
        <v>3.6</v>
      </c>
      <c r="G107" s="8"/>
    </row>
    <row r="108" spans="1:7" ht="12.75">
      <c r="A108" s="11" t="s">
        <v>43</v>
      </c>
      <c r="B108" s="6" t="s">
        <v>52</v>
      </c>
      <c r="C108" s="6"/>
      <c r="D108" s="106">
        <f>D109+D112+D120</f>
        <v>0</v>
      </c>
      <c r="E108" s="106">
        <f>E109+E112+E120</f>
        <v>0</v>
      </c>
      <c r="F108" s="106">
        <f>F109+F112+F120</f>
        <v>0</v>
      </c>
      <c r="G108" s="106">
        <f>G109+G112+G120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106">
        <f>D110+D111</f>
        <v>0</v>
      </c>
      <c r="E109" s="106">
        <f>E110+E111</f>
        <v>0</v>
      </c>
      <c r="F109" s="106">
        <f>F110+F111</f>
        <v>0</v>
      </c>
      <c r="G109" s="106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8">
        <f>E110+G110</f>
        <v>0</v>
      </c>
      <c r="E110" s="8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8">
        <f>E111+G111</f>
        <v>0</v>
      </c>
      <c r="E111" s="8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106">
        <f>D113+D114+D115</f>
        <v>0</v>
      </c>
      <c r="E112" s="106">
        <f>E113+E114+E115</f>
        <v>0</v>
      </c>
      <c r="F112" s="106">
        <f>F113+F114+F115</f>
        <v>0</v>
      </c>
      <c r="G112" s="106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8">
        <f>E113+G113</f>
        <v>0</v>
      </c>
      <c r="E113" s="8"/>
      <c r="F113" s="8"/>
      <c r="G113" s="8"/>
    </row>
    <row r="114" spans="1:7" ht="12.75">
      <c r="A114" s="12" t="s">
        <v>399</v>
      </c>
      <c r="B114" s="92" t="s">
        <v>92</v>
      </c>
      <c r="C114" s="90"/>
      <c r="D114" s="8">
        <f>E114+G114</f>
        <v>0</v>
      </c>
      <c r="E114" s="8"/>
      <c r="F114" s="8"/>
      <c r="G114" s="8"/>
    </row>
    <row r="115" spans="1:7" ht="12.75">
      <c r="A115" s="12" t="s">
        <v>399</v>
      </c>
      <c r="B115" s="90" t="s">
        <v>473</v>
      </c>
      <c r="C115" s="78"/>
      <c r="D115" s="8">
        <f>E115+G115</f>
        <v>0</v>
      </c>
      <c r="E115" s="8"/>
      <c r="F115" s="8"/>
      <c r="G115" s="8"/>
    </row>
    <row r="116" spans="1:7" ht="26.25">
      <c r="A116" s="11" t="s">
        <v>381</v>
      </c>
      <c r="B116" s="210" t="s">
        <v>187</v>
      </c>
      <c r="C116" s="288" t="s">
        <v>143</v>
      </c>
      <c r="D116" s="289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6.5" customHeight="1">
      <c r="A117" s="12" t="s">
        <v>556</v>
      </c>
      <c r="B117" s="114" t="s">
        <v>557</v>
      </c>
      <c r="C117" s="287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558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106">
        <f>D123+D126+D132</f>
        <v>6.9</v>
      </c>
      <c r="E122" s="106">
        <f>E123+E126+E132</f>
        <v>0</v>
      </c>
      <c r="F122" s="106">
        <f>F123+F126+F132</f>
        <v>0</v>
      </c>
      <c r="G122" s="106">
        <f>G123+G126+G132</f>
        <v>6.9</v>
      </c>
    </row>
    <row r="123" spans="1:7" ht="12.75">
      <c r="A123" s="15" t="s">
        <v>47</v>
      </c>
      <c r="B123" s="7" t="s">
        <v>104</v>
      </c>
      <c r="C123" s="6" t="s">
        <v>137</v>
      </c>
      <c r="D123" s="106">
        <f>D124+D125</f>
        <v>0</v>
      </c>
      <c r="E123" s="106">
        <f>E124+E125</f>
        <v>0</v>
      </c>
      <c r="F123" s="106">
        <f>F124+F125</f>
        <v>0</v>
      </c>
      <c r="G123" s="106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8">
        <f>E124+G124</f>
        <v>0</v>
      </c>
      <c r="E124" s="8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8">
        <f>E125+G125</f>
        <v>0</v>
      </c>
      <c r="E125" s="8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106">
        <f>D127+D128+D129</f>
        <v>6.9</v>
      </c>
      <c r="E126" s="106">
        <f>E127+E128+E129</f>
        <v>0</v>
      </c>
      <c r="F126" s="106">
        <f>F127+F128+F129</f>
        <v>0</v>
      </c>
      <c r="G126" s="106">
        <f>G127+G128+G129</f>
        <v>6.9</v>
      </c>
    </row>
    <row r="127" spans="1:7" ht="12.75">
      <c r="A127" s="12" t="s">
        <v>269</v>
      </c>
      <c r="B127" s="123" t="s">
        <v>91</v>
      </c>
      <c r="C127" s="90"/>
      <c r="D127" s="8">
        <f aca="true" t="shared" si="2" ref="D127:D134">E127+G127</f>
        <v>0</v>
      </c>
      <c r="E127" s="8"/>
      <c r="F127" s="8"/>
      <c r="G127" s="8"/>
    </row>
    <row r="128" spans="1:7" ht="12.75">
      <c r="A128" s="12" t="s">
        <v>399</v>
      </c>
      <c r="B128" s="92" t="s">
        <v>92</v>
      </c>
      <c r="C128" s="90"/>
      <c r="D128" s="8">
        <f t="shared" si="2"/>
        <v>0</v>
      </c>
      <c r="E128" s="8"/>
      <c r="F128" s="8"/>
      <c r="G128" s="8"/>
    </row>
    <row r="129" spans="1:7" ht="12.75">
      <c r="A129" s="12" t="s">
        <v>399</v>
      </c>
      <c r="B129" s="95" t="s">
        <v>473</v>
      </c>
      <c r="C129" s="78"/>
      <c r="D129" s="8">
        <f t="shared" si="2"/>
        <v>6.9</v>
      </c>
      <c r="E129" s="8"/>
      <c r="F129" s="8"/>
      <c r="G129" s="8">
        <v>6.9</v>
      </c>
    </row>
    <row r="130" spans="1:7" ht="26.25">
      <c r="A130" s="15" t="s">
        <v>330</v>
      </c>
      <c r="B130" s="210" t="s">
        <v>187</v>
      </c>
      <c r="C130" s="288" t="s">
        <v>143</v>
      </c>
      <c r="D130" s="289">
        <f t="shared" si="2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556</v>
      </c>
      <c r="B131" s="114" t="s">
        <v>557</v>
      </c>
      <c r="C131" s="287"/>
      <c r="D131" s="45">
        <f t="shared" si="2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106">
        <f t="shared" si="2"/>
        <v>0</v>
      </c>
      <c r="E132" s="106">
        <f>E133</f>
        <v>0</v>
      </c>
      <c r="F132" s="106">
        <f>F133</f>
        <v>0</v>
      </c>
      <c r="G132" s="106">
        <f>G133</f>
        <v>0</v>
      </c>
    </row>
    <row r="133" spans="1:7" ht="12.75">
      <c r="A133" s="12" t="s">
        <v>401</v>
      </c>
      <c r="B133" s="88" t="s">
        <v>110</v>
      </c>
      <c r="C133" s="6"/>
      <c r="D133" s="8">
        <f t="shared" si="2"/>
        <v>0</v>
      </c>
      <c r="E133" s="8"/>
      <c r="F133" s="8"/>
      <c r="G133" s="8"/>
    </row>
    <row r="134" spans="1:7" ht="12.75">
      <c r="A134" s="15" t="s">
        <v>48</v>
      </c>
      <c r="B134" s="6" t="s">
        <v>61</v>
      </c>
      <c r="C134" s="6"/>
      <c r="D134" s="106">
        <f t="shared" si="2"/>
        <v>7.800000000000001</v>
      </c>
      <c r="E134" s="106">
        <f>E135+E143+E142</f>
        <v>7.800000000000001</v>
      </c>
      <c r="F134" s="106">
        <f>F135+F143+F142</f>
        <v>5.2</v>
      </c>
      <c r="G134" s="106">
        <f>G135+G143+G142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D136+D137+D138+D139</f>
        <v>7.800000000000001</v>
      </c>
      <c r="E135" s="20">
        <f>E136+E137+E138+E139</f>
        <v>7.800000000000001</v>
      </c>
      <c r="F135" s="20">
        <f>F136+F137+F138+F139</f>
        <v>5.2</v>
      </c>
      <c r="G135" s="20">
        <f>G136+G137+G138+G139</f>
        <v>0</v>
      </c>
    </row>
    <row r="136" spans="1:7" ht="12.75">
      <c r="A136" s="12" t="s">
        <v>269</v>
      </c>
      <c r="B136" s="123" t="s">
        <v>91</v>
      </c>
      <c r="C136" s="78"/>
      <c r="D136" s="8">
        <f aca="true" t="shared" si="3" ref="D136:D144">E136+G136</f>
        <v>2.6</v>
      </c>
      <c r="E136" s="8">
        <v>2.6</v>
      </c>
      <c r="F136" s="8">
        <v>2</v>
      </c>
      <c r="G136" s="8"/>
    </row>
    <row r="137" spans="1:7" ht="12.75">
      <c r="A137" s="12" t="s">
        <v>399</v>
      </c>
      <c r="B137" s="90" t="s">
        <v>92</v>
      </c>
      <c r="C137" s="78"/>
      <c r="D137" s="8">
        <f>E137+G137</f>
        <v>4.2</v>
      </c>
      <c r="E137" s="8">
        <v>4.2</v>
      </c>
      <c r="F137" s="8">
        <v>3.2</v>
      </c>
      <c r="G137" s="8"/>
    </row>
    <row r="138" spans="1:7" ht="12.75">
      <c r="A138" s="12" t="s">
        <v>399</v>
      </c>
      <c r="B138" s="90" t="s">
        <v>473</v>
      </c>
      <c r="C138" s="78"/>
      <c r="D138" s="8">
        <f t="shared" si="3"/>
        <v>1</v>
      </c>
      <c r="E138" s="8">
        <v>1</v>
      </c>
      <c r="F138" s="8"/>
      <c r="G138" s="8"/>
    </row>
    <row r="139" spans="1:7" ht="12.75" customHeight="1">
      <c r="A139" s="146" t="s">
        <v>400</v>
      </c>
      <c r="B139" s="92" t="s">
        <v>94</v>
      </c>
      <c r="C139" s="78"/>
      <c r="D139" s="8">
        <f t="shared" si="3"/>
        <v>0</v>
      </c>
      <c r="E139" s="8"/>
      <c r="F139" s="8"/>
      <c r="G139" s="8"/>
    </row>
    <row r="140" spans="1:7" ht="12.75" customHeight="1">
      <c r="A140" s="11" t="s">
        <v>50</v>
      </c>
      <c r="B140" s="210" t="s">
        <v>187</v>
      </c>
      <c r="C140" s="288" t="s">
        <v>143</v>
      </c>
      <c r="D140" s="289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 customHeight="1">
      <c r="A141" s="18" t="s">
        <v>556</v>
      </c>
      <c r="B141" s="114" t="s">
        <v>557</v>
      </c>
      <c r="C141" s="287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106"/>
      <c r="F142" s="106"/>
      <c r="G142" s="106"/>
    </row>
    <row r="143" spans="1:7" ht="12.75">
      <c r="A143" s="15" t="s">
        <v>50</v>
      </c>
      <c r="B143" s="6" t="s">
        <v>77</v>
      </c>
      <c r="C143" s="6" t="s">
        <v>138</v>
      </c>
      <c r="D143" s="106">
        <f t="shared" si="3"/>
        <v>0</v>
      </c>
      <c r="E143" s="106">
        <f>E144</f>
        <v>0</v>
      </c>
      <c r="F143" s="106">
        <f>F144</f>
        <v>0</v>
      </c>
      <c r="G143" s="106">
        <f>G144</f>
        <v>0</v>
      </c>
    </row>
    <row r="144" spans="1:7" ht="12.75">
      <c r="A144" s="18" t="s">
        <v>401</v>
      </c>
      <c r="B144" s="88" t="s">
        <v>110</v>
      </c>
      <c r="C144" s="6"/>
      <c r="D144" s="106">
        <f t="shared" si="3"/>
        <v>0</v>
      </c>
      <c r="E144" s="8"/>
      <c r="F144" s="8"/>
      <c r="G144" s="8"/>
    </row>
    <row r="145" spans="1:7" ht="12.75">
      <c r="A145" s="15" t="s">
        <v>51</v>
      </c>
      <c r="B145" s="6" t="s">
        <v>7</v>
      </c>
      <c r="C145" s="6"/>
      <c r="D145" s="106">
        <f>E145+G145</f>
        <v>6.4</v>
      </c>
      <c r="E145" s="106">
        <f>E149+E155+E146</f>
        <v>6.4</v>
      </c>
      <c r="F145" s="106">
        <f>F149+F155+F146</f>
        <v>3.4000000000000004</v>
      </c>
      <c r="G145" s="106">
        <f>G149+G155+G146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0">
        <f>E146+G146</f>
        <v>0</v>
      </c>
      <c r="E146" s="106">
        <f>E147+E148</f>
        <v>0</v>
      </c>
      <c r="F146" s="106">
        <f>F147+F148</f>
        <v>0</v>
      </c>
      <c r="G146" s="106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8">
        <f>E147+G147</f>
        <v>0</v>
      </c>
      <c r="E147" s="108"/>
      <c r="F147" s="106"/>
      <c r="G147" s="106"/>
    </row>
    <row r="148" spans="1:7" ht="12.75">
      <c r="A148" s="12" t="s">
        <v>397</v>
      </c>
      <c r="B148" s="25" t="s">
        <v>120</v>
      </c>
      <c r="C148" s="100"/>
      <c r="D148" s="8">
        <f>E148+G148</f>
        <v>0</v>
      </c>
      <c r="E148" s="108"/>
      <c r="F148" s="106"/>
      <c r="G148" s="106"/>
    </row>
    <row r="149" spans="1:7" ht="38.25">
      <c r="A149" s="11" t="s">
        <v>54</v>
      </c>
      <c r="B149" s="122" t="s">
        <v>107</v>
      </c>
      <c r="C149" s="6" t="s">
        <v>141</v>
      </c>
      <c r="D149" s="106">
        <f>D150+D151+D152</f>
        <v>6.4</v>
      </c>
      <c r="E149" s="106">
        <f>E150+E151+E152</f>
        <v>6.4</v>
      </c>
      <c r="F149" s="106">
        <f>F150+F151+F152</f>
        <v>3.4000000000000004</v>
      </c>
      <c r="G149" s="106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8">
        <f aca="true" t="shared" si="4" ref="D150:D156">E150+G150</f>
        <v>3.5</v>
      </c>
      <c r="E150" s="8">
        <v>3.5</v>
      </c>
      <c r="F150" s="8">
        <v>2.6</v>
      </c>
      <c r="G150" s="8"/>
    </row>
    <row r="151" spans="1:7" ht="12.75">
      <c r="A151" s="12" t="s">
        <v>399</v>
      </c>
      <c r="B151" s="90" t="s">
        <v>92</v>
      </c>
      <c r="C151" s="78"/>
      <c r="D151" s="8">
        <f t="shared" si="4"/>
        <v>2.9</v>
      </c>
      <c r="E151" s="8">
        <v>2.9</v>
      </c>
      <c r="F151" s="8">
        <v>0.8</v>
      </c>
      <c r="G151" s="8"/>
    </row>
    <row r="152" spans="1:7" ht="15" customHeight="1">
      <c r="A152" s="12" t="s">
        <v>399</v>
      </c>
      <c r="B152" s="90" t="s">
        <v>473</v>
      </c>
      <c r="C152" s="78"/>
      <c r="D152" s="8">
        <f t="shared" si="4"/>
        <v>0</v>
      </c>
      <c r="E152" s="8"/>
      <c r="F152" s="8"/>
      <c r="G152" s="8"/>
    </row>
    <row r="153" spans="1:7" ht="27.75" customHeight="1">
      <c r="A153" s="15" t="s">
        <v>55</v>
      </c>
      <c r="B153" s="210" t="s">
        <v>187</v>
      </c>
      <c r="C153" s="288" t="s">
        <v>143</v>
      </c>
      <c r="D153" s="289">
        <f t="shared" si="4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556</v>
      </c>
      <c r="B154" s="114" t="s">
        <v>557</v>
      </c>
      <c r="C154" s="287"/>
      <c r="D154" s="45">
        <f t="shared" si="4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106">
        <f t="shared" si="4"/>
        <v>0</v>
      </c>
      <c r="E155" s="106">
        <f>E156</f>
        <v>0</v>
      </c>
      <c r="F155" s="106">
        <f>F156</f>
        <v>0</v>
      </c>
      <c r="G155" s="106">
        <f>G156</f>
        <v>0</v>
      </c>
    </row>
    <row r="156" spans="1:7" ht="12.75">
      <c r="A156" s="12" t="s">
        <v>401</v>
      </c>
      <c r="B156" s="88" t="s">
        <v>110</v>
      </c>
      <c r="C156" s="101"/>
      <c r="D156" s="107">
        <f t="shared" si="4"/>
        <v>0</v>
      </c>
      <c r="E156" s="107"/>
      <c r="F156" s="107"/>
      <c r="G156" s="107"/>
    </row>
    <row r="157" spans="1:7" ht="12.75">
      <c r="A157" s="12" t="s">
        <v>56</v>
      </c>
      <c r="B157" s="6" t="s">
        <v>8</v>
      </c>
      <c r="C157" s="6"/>
      <c r="D157" s="30">
        <f>D158+D161+D167</f>
        <v>0</v>
      </c>
      <c r="E157" s="30">
        <f>E158+E161+E167</f>
        <v>0</v>
      </c>
      <c r="F157" s="30">
        <f>F158+F161+F167</f>
        <v>0</v>
      </c>
      <c r="G157" s="30">
        <f>G158+G161+G167</f>
        <v>0</v>
      </c>
    </row>
    <row r="158" spans="1:7" ht="12.75">
      <c r="A158" s="11" t="s">
        <v>58</v>
      </c>
      <c r="B158" s="7" t="s">
        <v>104</v>
      </c>
      <c r="C158" s="6" t="s">
        <v>137</v>
      </c>
      <c r="D158" s="106">
        <f>D159+D160</f>
        <v>0</v>
      </c>
      <c r="E158" s="106">
        <f>E159+E160</f>
        <v>0</v>
      </c>
      <c r="F158" s="106">
        <f>F159+F160</f>
        <v>0</v>
      </c>
      <c r="G158" s="106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8">
        <f>E159+G159</f>
        <v>0</v>
      </c>
      <c r="E159" s="8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8">
        <f>E160+G160</f>
        <v>0</v>
      </c>
      <c r="E160" s="8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106">
        <f>D162+D163+D164</f>
        <v>0</v>
      </c>
      <c r="E161" s="106">
        <f>E162+E163+E164</f>
        <v>0</v>
      </c>
      <c r="F161" s="106">
        <f>F162+F163+F164</f>
        <v>0</v>
      </c>
      <c r="G161" s="106">
        <f>G162+G163+G164</f>
        <v>0</v>
      </c>
    </row>
    <row r="162" spans="1:7" ht="12.75">
      <c r="A162" s="12" t="s">
        <v>269</v>
      </c>
      <c r="B162" s="123" t="s">
        <v>91</v>
      </c>
      <c r="C162" s="78"/>
      <c r="D162" s="8">
        <f aca="true" t="shared" si="5" ref="D162:D168">E162+G162</f>
        <v>0</v>
      </c>
      <c r="E162" s="8"/>
      <c r="F162" s="8"/>
      <c r="G162" s="8"/>
    </row>
    <row r="163" spans="1:7" ht="12.75">
      <c r="A163" s="12" t="s">
        <v>399</v>
      </c>
      <c r="B163" s="90" t="s">
        <v>92</v>
      </c>
      <c r="C163" s="78"/>
      <c r="D163" s="8">
        <f t="shared" si="5"/>
        <v>0</v>
      </c>
      <c r="E163" s="8"/>
      <c r="F163" s="8"/>
      <c r="G163" s="8"/>
    </row>
    <row r="164" spans="1:7" ht="12.75">
      <c r="A164" s="12" t="s">
        <v>399</v>
      </c>
      <c r="B164" s="90" t="s">
        <v>473</v>
      </c>
      <c r="C164" s="78"/>
      <c r="D164" s="8">
        <f t="shared" si="5"/>
        <v>0</v>
      </c>
      <c r="E164" s="8"/>
      <c r="F164" s="8"/>
      <c r="G164" s="8"/>
    </row>
    <row r="165" spans="1:7" ht="26.25">
      <c r="A165" s="11" t="s">
        <v>205</v>
      </c>
      <c r="B165" s="210" t="s">
        <v>187</v>
      </c>
      <c r="C165" s="288" t="s">
        <v>143</v>
      </c>
      <c r="D165" s="289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556</v>
      </c>
      <c r="B166" s="114" t="s">
        <v>557</v>
      </c>
      <c r="C166" s="287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106">
        <f t="shared" si="5"/>
        <v>0</v>
      </c>
      <c r="E167" s="106">
        <f>E168</f>
        <v>0</v>
      </c>
      <c r="F167" s="106">
        <f>F168</f>
        <v>0</v>
      </c>
      <c r="G167" s="106">
        <f>G168</f>
        <v>0</v>
      </c>
    </row>
    <row r="168" spans="1:7" ht="12.75">
      <c r="A168" s="12" t="s">
        <v>401</v>
      </c>
      <c r="B168" s="88" t="s">
        <v>110</v>
      </c>
      <c r="C168" s="101"/>
      <c r="D168" s="107">
        <f t="shared" si="5"/>
        <v>0</v>
      </c>
      <c r="E168" s="107"/>
      <c r="F168" s="107"/>
      <c r="G168" s="107"/>
    </row>
    <row r="169" spans="1:7" ht="12.75">
      <c r="A169" s="93" t="s">
        <v>60</v>
      </c>
      <c r="B169" s="6" t="s">
        <v>535</v>
      </c>
      <c r="C169" s="95"/>
      <c r="D169" s="106">
        <f>D170+D173+D181</f>
        <v>21.1</v>
      </c>
      <c r="E169" s="106">
        <f>E170+E173+E181</f>
        <v>14.2</v>
      </c>
      <c r="F169" s="106">
        <f>F170+F173+F181</f>
        <v>8.6</v>
      </c>
      <c r="G169" s="106">
        <f>G170+G173+G181</f>
        <v>6.9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21.1</v>
      </c>
      <c r="E173" s="106">
        <f>E174+E175+E176+E177</f>
        <v>14.2</v>
      </c>
      <c r="F173" s="106">
        <f>F174+F175+F176+F177</f>
        <v>8.6</v>
      </c>
      <c r="G173" s="106">
        <f>G174+G175+G176+G177</f>
        <v>6.9</v>
      </c>
    </row>
    <row r="174" spans="1:7" ht="12.75">
      <c r="A174" s="12" t="s">
        <v>269</v>
      </c>
      <c r="B174" s="132" t="s">
        <v>91</v>
      </c>
      <c r="C174" s="80"/>
      <c r="D174" s="8">
        <f>E174+G174</f>
        <v>6.1</v>
      </c>
      <c r="E174" s="8">
        <f>E113+E127+E136+E150+E162</f>
        <v>6.1</v>
      </c>
      <c r="F174" s="8">
        <f>F113+F127+F136+F150+F162</f>
        <v>4.6</v>
      </c>
      <c r="G174" s="8">
        <f>G113+G127+G136+G150+G162</f>
        <v>0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7.1</v>
      </c>
      <c r="E175" s="8">
        <f>E114+E128+E151+E163+E137</f>
        <v>7.1</v>
      </c>
      <c r="F175" s="8">
        <f>F114+F128+F137+F151+F163</f>
        <v>4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7.9</v>
      </c>
      <c r="E176" s="8">
        <f>E164+E152+E138+E129+E115</f>
        <v>1</v>
      </c>
      <c r="F176" s="8">
        <f>F164+F152+F138+F129+F115</f>
        <v>0</v>
      </c>
      <c r="G176" s="8">
        <f>G164+G152+G138+G129+G115</f>
        <v>6.9</v>
      </c>
    </row>
    <row r="177" spans="1:12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F121+F133+F142+F155+F167</f>
        <v>0</v>
      </c>
      <c r="G177" s="8">
        <f>G121+G133+G142+G155+G167</f>
        <v>0</v>
      </c>
      <c r="L177" s="2" t="s">
        <v>95</v>
      </c>
    </row>
    <row r="178" spans="1:7" ht="26.25">
      <c r="A178" s="11" t="s">
        <v>208</v>
      </c>
      <c r="B178" s="210" t="s">
        <v>187</v>
      </c>
      <c r="C178" s="288" t="s">
        <v>143</v>
      </c>
      <c r="D178" s="289">
        <f t="shared" si="7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556</v>
      </c>
      <c r="B179" s="114" t="s">
        <v>557</v>
      </c>
      <c r="C179" s="287"/>
      <c r="D179" s="45">
        <f t="shared" si="7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0</v>
      </c>
      <c r="E186" s="106">
        <f>E187</f>
        <v>0</v>
      </c>
      <c r="F186" s="106">
        <f>F187</f>
        <v>0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0</v>
      </c>
      <c r="E187" s="8"/>
      <c r="F187" s="8"/>
      <c r="G187" s="8"/>
    </row>
    <row r="188" spans="1:7" ht="12.75">
      <c r="A188" s="11" t="s">
        <v>69</v>
      </c>
      <c r="B188" s="169" t="s">
        <v>326</v>
      </c>
      <c r="C188" s="297"/>
      <c r="D188" s="98">
        <f>E188+G188</f>
        <v>0</v>
      </c>
      <c r="E188" s="106">
        <f>E189</f>
        <v>0</v>
      </c>
      <c r="F188" s="106">
        <f>F189</f>
        <v>0</v>
      </c>
      <c r="G188" s="106">
        <f>G189</f>
        <v>0</v>
      </c>
    </row>
    <row r="189" spans="1:7" ht="12.75">
      <c r="A189" s="12" t="s">
        <v>70</v>
      </c>
      <c r="B189" s="7" t="s">
        <v>152</v>
      </c>
      <c r="C189" s="297"/>
      <c r="D189" s="98">
        <f>E189+G189</f>
        <v>0</v>
      </c>
      <c r="E189" s="106">
        <f>E190+E191</f>
        <v>0</v>
      </c>
      <c r="F189" s="106">
        <f>F190+F191</f>
        <v>0</v>
      </c>
      <c r="G189" s="106">
        <f>G190+G191</f>
        <v>0</v>
      </c>
    </row>
    <row r="190" spans="1:7" ht="12.75">
      <c r="A190" s="12" t="s">
        <v>216</v>
      </c>
      <c r="B190" s="129" t="s">
        <v>74</v>
      </c>
      <c r="C190" s="297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0</v>
      </c>
      <c r="E191" s="8"/>
      <c r="F191" s="8"/>
      <c r="G191" s="106"/>
    </row>
    <row r="192" spans="1:7" ht="12.75">
      <c r="A192" s="168" t="s">
        <v>286</v>
      </c>
      <c r="B192" s="298" t="s">
        <v>335</v>
      </c>
      <c r="C192" s="297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98" t="s">
        <v>137</v>
      </c>
      <c r="D193" s="8">
        <f>E193+G193</f>
        <v>0</v>
      </c>
      <c r="E193" s="8"/>
      <c r="F193" s="8"/>
      <c r="G193" s="106"/>
    </row>
    <row r="194" spans="1:7" ht="18.75" customHeight="1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8"/>
        <v>264.1</v>
      </c>
      <c r="E196" s="106">
        <f>E197+E198+E199+E200+E201+E202+E203+E204+E205</f>
        <v>199.00000000000003</v>
      </c>
      <c r="F196" s="106">
        <f>F197+F198+F199+F200+F201+F202+F203+F204+F205</f>
        <v>76.4</v>
      </c>
      <c r="G196" s="106">
        <f>G197+G198+G199+G200+G201+G202+G203+G204+G205</f>
        <v>65.1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80.70000000000002</v>
      </c>
      <c r="E197" s="106">
        <f>E14+E82+E85+E97+E100+E103+E106+E170+E193</f>
        <v>80.70000000000002</v>
      </c>
      <c r="F197" s="106">
        <f>F14+F82+F85+F97+F100+F103+F106+F170+F193</f>
        <v>42.1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15.5</v>
      </c>
      <c r="E198" s="106">
        <f>E59+E187</f>
        <v>15.5</v>
      </c>
      <c r="F198" s="106">
        <f>F59+F187</f>
        <v>0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82.10000000000001</v>
      </c>
      <c r="E199" s="106">
        <f>E24+E57+E173+E195</f>
        <v>75.2</v>
      </c>
      <c r="F199" s="106">
        <f>F24+F57+F173+F195</f>
        <v>34.3</v>
      </c>
      <c r="G199" s="106">
        <f>G24+G57+G173+G195</f>
        <v>6.9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27.4</v>
      </c>
      <c r="E200" s="106">
        <f>E35</f>
        <v>16.4</v>
      </c>
      <c r="F200" s="106">
        <f>F35</f>
        <v>0</v>
      </c>
      <c r="G200" s="106">
        <f>G35</f>
        <v>11</v>
      </c>
    </row>
    <row r="201" spans="1:7" ht="15">
      <c r="A201" s="11" t="s">
        <v>508</v>
      </c>
      <c r="B201" s="140" t="s">
        <v>111</v>
      </c>
      <c r="C201" s="7" t="s">
        <v>142</v>
      </c>
      <c r="D201" s="106">
        <f>E201+G201</f>
        <v>49.300000000000004</v>
      </c>
      <c r="E201" s="106">
        <f>E40</f>
        <v>2.1</v>
      </c>
      <c r="F201" s="106">
        <f>F40</f>
        <v>0</v>
      </c>
      <c r="G201" s="106">
        <f>G40</f>
        <v>47.2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0</v>
      </c>
      <c r="E202" s="106">
        <f>E46+E178</f>
        <v>0</v>
      </c>
      <c r="F202" s="106">
        <f>F46+F178</f>
        <v>0</v>
      </c>
      <c r="G202" s="106">
        <f>G46+G178</f>
        <v>0</v>
      </c>
    </row>
    <row r="203" spans="1:7" ht="18.75" customHeight="1">
      <c r="A203" s="11" t="s">
        <v>510</v>
      </c>
      <c r="B203" s="140" t="s">
        <v>77</v>
      </c>
      <c r="C203" s="81" t="s">
        <v>138</v>
      </c>
      <c r="D203" s="106">
        <f>E203+G203</f>
        <v>9.1</v>
      </c>
      <c r="E203" s="106">
        <f>E48+E182</f>
        <v>9.1</v>
      </c>
      <c r="F203" s="106">
        <f>F48+F182</f>
        <v>0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432</v>
      </c>
      <c r="B206" s="105" t="s">
        <v>537</v>
      </c>
      <c r="C206" s="7"/>
      <c r="D206" s="20">
        <f>D196-D191</f>
        <v>264.1</v>
      </c>
      <c r="E206" s="20">
        <f>E196-E191</f>
        <v>199.00000000000003</v>
      </c>
      <c r="F206" s="20">
        <f>F196-F191</f>
        <v>76.4</v>
      </c>
      <c r="G206" s="20">
        <f>G196-G191</f>
        <v>65.1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2017-05-15T06:24:33Z</cp:lastPrinted>
  <dcterms:created xsi:type="dcterms:W3CDTF">2007-09-17T11:23:32Z</dcterms:created>
  <dcterms:modified xsi:type="dcterms:W3CDTF">2017-05-15T06:24:36Z</dcterms:modified>
  <cp:category/>
  <cp:version/>
  <cp:contentType/>
  <cp:contentStatus/>
</cp:coreProperties>
</file>