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9"/>
  </bookViews>
  <sheets>
    <sheet name="pajamos" sheetId="1" r:id="rId1"/>
    <sheet name="3 priedas" sheetId="2" r:id="rId2"/>
    <sheet name="4 pried" sheetId="3" r:id="rId3"/>
    <sheet name="5 priedas" sheetId="4" r:id="rId4"/>
    <sheet name=" 6 pried" sheetId="5" r:id="rId5"/>
    <sheet name="SB" sheetId="6" r:id="rId6"/>
    <sheet name="D-2016" sheetId="7" r:id="rId7"/>
    <sheet name="skol. lėšos" sheetId="8" r:id="rId8"/>
    <sheet name="Lik" sheetId="9" r:id="rId9"/>
    <sheet name="7 pried" sheetId="10" r:id="rId10"/>
  </sheets>
  <definedNames/>
  <calcPr fullCalcOnLoad="1"/>
</workbook>
</file>

<file path=xl/sharedStrings.xml><?xml version="1.0" encoding="utf-8"?>
<sst xmlns="http://schemas.openxmlformats.org/spreadsheetml/2006/main" count="2966" uniqueCount="615">
  <si>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</si>
  <si>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</si>
  <si>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</si>
  <si>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</si>
  <si>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</si>
  <si>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</si>
  <si>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</si>
  <si>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</si>
  <si>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</si>
  <si>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</si>
  <si>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</si>
  <si>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</si>
  <si>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</si>
  <si>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</si>
  <si>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</si>
  <si>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</si>
  <si>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</si>
  <si>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</si>
  <si>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</si>
  <si>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</si>
  <si>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</si>
  <si>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</si>
  <si>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</si>
  <si>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</si>
  <si>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</si>
  <si>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</si>
  <si>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</si>
  <si>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</si>
  <si>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</si>
  <si>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</si>
  <si>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</si>
  <si>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</si>
  <si>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</si>
  <si>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</si>
  <si>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</si>
  <si>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</si>
  <si>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</si>
  <si>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</si>
  <si>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</si>
  <si>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</si>
  <si>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</si>
  <si>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</si>
  <si>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</si>
  <si>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</si>
  <si>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</si>
  <si>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</si>
  <si>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</si>
  <si>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</si>
  <si>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</si>
  <si>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</si>
  <si>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</si>
  <si>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</si>
  <si>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</si>
  <si>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</si>
  <si>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</si>
  <si>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</si>
  <si>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</si>
  <si>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</si>
  <si>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</si>
  <si>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</si>
  <si>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</si>
  <si>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</si>
  <si>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</si>
  <si>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</si>
  <si>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</si>
  <si>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</si>
  <si>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</si>
  <si>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</si>
  <si>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</si>
  <si>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</si>
  <si>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</si>
  <si>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</si>
  <si>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</si>
  <si>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</si>
  <si>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</si>
  <si>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</si>
  <si>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</si>
  <si>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</si>
  <si>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</si>
  <si>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</si>
  <si>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</si>
  <si>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</si>
  <si>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</si>
  <si>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</si>
  <si>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</si>
  <si>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</si>
  <si>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</si>
  <si>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</si>
  <si>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</si>
  <si>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</si>
  <si>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</si>
  <si>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</si>
  <si>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</si>
  <si>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</si>
  <si>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</si>
  <si>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</si>
  <si>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</si>
  <si>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</si>
  <si>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</si>
  <si>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</si>
  <si>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</si>
  <si>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</si>
  <si>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</si>
  <si>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</si>
  <si>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</si>
  <si>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</si>
  <si>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</si>
  <si>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</si>
  <si>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</si>
  <si>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</si>
  <si>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</si>
  <si>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</si>
  <si>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</si>
  <si>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</si>
  <si>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</si>
  <si>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</si>
  <si>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</si>
  <si>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</si>
  <si>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</si>
  <si>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</si>
  <si>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</si>
  <si>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</si>
  <si>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</si>
  <si>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</si>
  <si>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</si>
  <si>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</si>
  <si>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</si>
  <si>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</si>
  <si>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</si>
  <si>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</si>
  <si>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</si>
  <si>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</si>
  <si>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</si>
  <si>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</si>
  <si>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</si>
  <si>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</si>
  <si>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</si>
  <si>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</si>
  <si>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</si>
  <si>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</si>
  <si>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</si>
  <si>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</si>
  <si>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</si>
  <si>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</si>
  <si>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</si>
  <si>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</si>
  <si>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</si>
  <si>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</si>
  <si>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</si>
  <si>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</si>
  <si>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</si>
  <si>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</si>
  <si>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</si>
  <si>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</si>
  <si>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</si>
  <si>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</si>
  <si>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</si>
  <si>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</si>
  <si>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</si>
  <si>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</si>
  <si>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</si>
  <si>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</si>
  <si>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</si>
  <si>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</si>
  <si>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</si>
  <si>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</si>
  <si>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</si>
  <si>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</si>
  <si>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</si>
  <si>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</si>
  <si>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</si>
  <si>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</si>
  <si>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</si>
  <si>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</si>
  <si>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</si>
  <si>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</si>
  <si>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</si>
  <si>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</si>
  <si>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</si>
  <si>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</si>
  <si>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</si>
  <si>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</si>
  <si>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</si>
  <si>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</si>
  <si>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</si>
  <si>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</si>
  <si>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</si>
  <si>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</si>
  <si>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</si>
  <si>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</si>
  <si>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</si>
  <si>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</si>
  <si>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</si>
  <si>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</si>
  <si>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</si>
  <si>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</si>
  <si>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</si>
  <si>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</si>
  <si>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</si>
  <si>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</si>
  <si>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</si>
  <si>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</si>
  <si>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</si>
  <si>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</si>
  <si>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</si>
  <si>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</si>
  <si>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</si>
  <si>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</si>
  <si>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</si>
  <si>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</si>
  <si>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</si>
  <si>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</si>
  <si>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</si>
  <si>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</si>
  <si>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</si>
  <si>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</si>
  <si>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</si>
  <si>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</si>
  <si>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</si>
  <si>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</si>
  <si>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</si>
  <si>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</si>
  <si>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</si>
  <si>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</si>
  <si>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</si>
  <si>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</si>
  <si>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</si>
  <si>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</si>
  <si>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</si>
  <si>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</si>
  <si>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</si>
  <si>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</si>
  <si>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</si>
  <si>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</si>
  <si>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</si>
  <si>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</si>
  <si>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</si>
  <si>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</si>
  <si>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</si>
  <si>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</si>
  <si>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</si>
  <si>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</si>
  <si>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</si>
  <si>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</si>
  <si>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</si>
  <si>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</si>
  <si>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</si>
  <si>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</si>
  <si>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</si>
  <si>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</si>
  <si>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</si>
  <si>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</si>
  <si>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</si>
  <si>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</si>
  <si>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</si>
  <si>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</si>
  <si>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</si>
  <si>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</si>
  <si>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</si>
  <si>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</si>
  <si>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</si>
  <si>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</si>
  <si>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</si>
  <si>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</si>
  <si>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</si>
  <si>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</si>
  <si>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</si>
  <si>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</si>
  <si>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</si>
  <si>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</si>
  <si>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</si>
  <si>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</si>
  <si>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</si>
  <si>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Jaunimo teisių apsauga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</si>
  <si>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</si>
  <si>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</si>
  <si>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</si>
  <si>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</si>
  <si>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</si>
  <si>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</si>
  <si>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</si>
  <si>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</si>
  <si>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</si>
  <si>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</si>
  <si>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</si>
  <si>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</si>
  <si>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</si>
  <si>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</si>
  <si>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</si>
  <si>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</si>
  <si>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</si>
  <si>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</si>
  <si>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</si>
  <si>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</si>
  <si>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</si>
  <si>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</si>
  <si>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</si>
  <si>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</si>
  <si>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</si>
  <si>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</si>
  <si>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</si>
  <si>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</si>
  <si>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</si>
  <si>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</si>
  <si>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</si>
  <si>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</si>
  <si>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</si>
  <si>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</si>
  <si>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</si>
  <si>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</si>
  <si>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</si>
  <si>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</si>
  <si>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</si>
  <si>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</si>
  <si>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</si>
  <si>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</si>
  <si>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</si>
  <si>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</si>
  <si>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</si>
  <si>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</si>
  <si>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</si>
  <si>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</si>
  <si>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</si>
  <si>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</si>
  <si>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</si>
  <si>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</si>
  <si>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</si>
  <si>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</si>
  <si>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</si>
  <si>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</si>
  <si>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</si>
  <si>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</si>
  <si>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</si>
  <si>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</si>
  <si>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</si>
  <si>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</si>
  <si>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</si>
  <si>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</si>
  <si>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</si>
  <si>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</si>
  <si>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</si>
  <si>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</si>
  <si>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</si>
  <si>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</si>
  <si>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</si>
  <si>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</si>
  <si>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</si>
  <si>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</si>
  <si>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</si>
  <si>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</si>
  <si>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</si>
  <si>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</si>
  <si>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</si>
  <si>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</si>
  <si>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</si>
  <si>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</si>
  <si>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</si>
  <si>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</si>
  <si>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</si>
  <si>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</si>
  <si>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</si>
  <si>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</si>
  <si>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</si>
  <si>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</si>
  <si>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</si>
  <si>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</si>
  <si>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</si>
  <si>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</si>
  <si>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</si>
  <si>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</si>
  <si>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</si>
  <si>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</si>
  <si>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</si>
  <si>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</si>
  <si>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</si>
  <si>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</si>
  <si>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</si>
  <si>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</si>
  <si>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</si>
  <si>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</si>
  <si>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</si>
  <si>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</si>
  <si>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</si>
  <si>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</si>
  <si>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</si>
  <si>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</si>
  <si>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</si>
  <si>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</si>
  <si>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</si>
  <si>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</si>
  <si>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</si>
  <si>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</si>
  <si>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</si>
  <si>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</si>
  <si>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</si>
  <si>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</si>
  <si>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</si>
  <si>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</si>
  <si>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</si>
  <si>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</si>
  <si>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</si>
  <si>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</si>
  <si>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</si>
  <si>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</si>
  <si>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</si>
  <si>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</si>
  <si>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</si>
  <si>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</si>
  <si>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</si>
  <si>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</si>
  <si>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</si>
  <si>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</si>
  <si>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</si>
  <si>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</si>
  <si>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</si>
  <si>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</si>
  <si>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</si>
  <si>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</si>
  <si>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5 priedas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</si>
  <si>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</si>
  <si>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</si>
  <si>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</si>
  <si>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</si>
  <si>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</si>
  <si>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</si>
  <si>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</si>
  <si>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</si>
  <si>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</si>
  <si>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</si>
  <si>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</si>
  <si>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</si>
  <si>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</si>
  <si>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</si>
  <si>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</si>
  <si>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</si>
  <si>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</si>
  <si>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</si>
  <si>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</si>
  <si>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</si>
  <si>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</si>
  <si>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</si>
  <si>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</si>
  <si>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</si>
  <si>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</si>
  <si>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</si>
  <si>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</si>
  <si>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</si>
  <si>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</si>
  <si>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</si>
  <si>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</si>
  <si>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</si>
  <si>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</si>
  <si>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</si>
  <si>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</si>
  <si>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</si>
  <si>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</si>
  <si>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</si>
  <si>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</si>
  <si>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</si>
  <si>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</si>
  <si>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</si>
  <si>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</si>
  <si>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</si>
  <si>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</si>
  <si>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</si>
  <si>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</si>
  <si>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46.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</si>
  <si>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</si>
  <si>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</si>
  <si>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</si>
  <si>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</si>
  <si>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</si>
  <si>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</si>
  <si>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</si>
  <si>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</si>
  <si>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</si>
  <si>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</si>
  <si>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</si>
  <si>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</si>
  <si>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</si>
  <si>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</si>
  <si>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</si>
  <si>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</si>
  <si>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</si>
  <si>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</si>
  <si>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</si>
  <si>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</si>
  <si>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</si>
  <si>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</si>
  <si>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</si>
  <si>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</si>
  <si>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</si>
  <si>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</si>
  <si>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</si>
  <si>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</si>
  <si>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</si>
  <si>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</si>
  <si>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 xml:space="preserve">Mokinių sveikatos priežiūra </t>
  </si>
  <si>
    <t>6 priedo 4 dalis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</si>
  <si>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</si>
  <si>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</si>
  <si>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</si>
  <si>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</si>
  <si>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</si>
  <si>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</si>
  <si>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</si>
  <si>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</si>
  <si>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</si>
  <si>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54.</t>
  </si>
  <si>
    <t xml:space="preserve">                                                                        1 priedas </t>
  </si>
  <si>
    <t>sprendimo Nr. T1-XX</t>
  </si>
  <si>
    <t>Žemės ūkio funkci - jų adminis-travimas</t>
  </si>
  <si>
    <t>Būsto nuomos ar išperk. Būsto nuomos dalies kompens.</t>
  </si>
  <si>
    <t>Rietavo lopšelis-darželis</t>
  </si>
  <si>
    <t>Darbo rinka</t>
  </si>
  <si>
    <t>Visuo-menės sveikatos stiprini-mas ir stebė-sena</t>
  </si>
  <si>
    <t>Vaiko teisių apsau-ga</t>
  </si>
  <si>
    <t>Kompesacijos šaltam vandeniui</t>
  </si>
  <si>
    <t>Kredito ir palūkanų apmokėjimas</t>
  </si>
  <si>
    <t>Kreditų ir palūkanų apmokėjimas</t>
  </si>
  <si>
    <t>Kompensacijų administravimas</t>
  </si>
  <si>
    <t>17.1.3.</t>
  </si>
  <si>
    <t>1.3.2.</t>
  </si>
  <si>
    <t>1.3.3.</t>
  </si>
  <si>
    <t>1.5.2.</t>
  </si>
  <si>
    <t>2 progr.</t>
  </si>
  <si>
    <t>5.1.4.</t>
  </si>
  <si>
    <t>sprendimo Nr. T1-</t>
  </si>
  <si>
    <t>Rietavo Lauryno Ivinskio gimnazijos pastato Rietave, Daržų g. 1, sporto salės priestato statybai</t>
  </si>
  <si>
    <t>2016 M. RIETAVO SAVIVALDYBĖS BIUDŽETO PAJAMOS</t>
  </si>
  <si>
    <t>2016 m. tūkst. Eur</t>
  </si>
  <si>
    <t>Valstybės investicijų programoje numatytiems objektams finansuoti, iš jų:</t>
  </si>
  <si>
    <t>53.</t>
  </si>
  <si>
    <t xml:space="preserve">RIETAVO SAVIVALDYBĖS 2016 METŲ SPECIALIOS TIKSLINĖS DOTACIJOS VALSTYBINĖMS (PERDUOTOMS SAVIVALDYBĖMS)  </t>
  </si>
  <si>
    <t>2016 METŲ ASIGNAVIMŲ  SAVARANKIŠKOSIOMS SAVIVALDYBĖS FUNKCIJOMS VYKDYTI      
 SAVIVALDYBĖS FUNKCIJOMS VYKDYTI</t>
  </si>
  <si>
    <t>2016 METŲ ASIGNAVIMŲ SAVARANKIŠKOSIOMS SAVIVALDYBĖS FUNKCIJOMS VYKDYTI</t>
  </si>
  <si>
    <t>(Tūkst. Eur)</t>
  </si>
  <si>
    <t>( Tūkst. Eur)</t>
  </si>
  <si>
    <t>Palūkanų mokėjimas</t>
  </si>
  <si>
    <t>RIETAVO SAVIVALDYBĖS 2016 METŲ ASIGNAVIMAI</t>
  </si>
  <si>
    <t>21.2.</t>
  </si>
  <si>
    <t>21.2.1.</t>
  </si>
  <si>
    <t>8 progr.</t>
  </si>
  <si>
    <t xml:space="preserve"> VYKDYTI PASKIRSTYMAS PAGAL ASIGNAVIMŲ VALDYTOJUS IR PROGRAMAS (SB)</t>
  </si>
  <si>
    <t xml:space="preserve">2015 METŲ ASIGNAVIMŲ LIKUČIŲ SAVARANKIŠKOSIOMS SAVIVALDYBĖS FUNKCIJOMS </t>
  </si>
  <si>
    <t>Tverų gimnazija</t>
  </si>
  <si>
    <t>Rietavo miesto vietinės reikšmės keliui Nr. RT0223 Drobstų pramoninėje zonoje rekonstruoti</t>
  </si>
  <si>
    <t>55.</t>
  </si>
  <si>
    <t>Pėščiųjų ir dviračių takui Rietavo Oginskių kultūros istorijos muziejaus valdomo Rietavo dvaro teritorijoje įrengimas</t>
  </si>
  <si>
    <t>56.</t>
  </si>
  <si>
    <t>Rietavo miesto L. Ivinskio gatvei rekonstruoti</t>
  </si>
  <si>
    <t>57.</t>
  </si>
  <si>
    <t xml:space="preserve">Specialioji tikslinė dotacija kelių priežiūros ir plėtros programos lėšų vietinės riekšmės keliams (gatvėms) tiesti, rekonstruoti, taisyti (remontuoti), prižiūrėti ir saugaus eismo sąlygoms užtikrinti </t>
  </si>
  <si>
    <t>Iš viso pajamų</t>
  </si>
  <si>
    <t>59.</t>
  </si>
  <si>
    <t>60.</t>
  </si>
  <si>
    <t>Priešgaisrinė tarnyba</t>
  </si>
  <si>
    <t>24.1.1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</si>
  <si>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</si>
  <si>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</si>
  <si>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</si>
  <si>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</si>
  <si>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>Paskolos dengimas (Perkreditavimui)</t>
  </si>
  <si>
    <t>Asiganvimai iš viso be paskolų</t>
  </si>
  <si>
    <t xml:space="preserve">Asignavimai iš viso be paskolų </t>
  </si>
  <si>
    <t xml:space="preserve">2016 METŲ SPECIALIOSIOS TIKSLINĖS DOTACIJOS MOKINIO KREPŠELIUI </t>
  </si>
  <si>
    <t xml:space="preserve">FINANSUOTI PASKIRSTYMAS </t>
  </si>
  <si>
    <t xml:space="preserve">                                                                     sprendimo Nr. XX</t>
  </si>
  <si>
    <t>mokinio krepšelis, iš jų:</t>
  </si>
  <si>
    <t>Mokinio krepšelio rezervas</t>
  </si>
  <si>
    <t>Neformalus vaikų švietimas (NVŠ)</t>
  </si>
  <si>
    <t>58.</t>
  </si>
  <si>
    <t>61.</t>
  </si>
  <si>
    <t>2015 m. lėšų likutis</t>
  </si>
  <si>
    <t>62.</t>
  </si>
  <si>
    <t>Skolintos lėšos</t>
  </si>
  <si>
    <t>Neformalus vaikų švietimas</t>
  </si>
  <si>
    <t>Atliekų tvarkymo sistemos infrastruktūros plėtra (konteinerių įsigijimas)</t>
  </si>
  <si>
    <t>Konteinerių įsigijimui</t>
  </si>
  <si>
    <t>1.7.3.</t>
  </si>
  <si>
    <t>Konteinerių įsigijimas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</si>
  <si>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(2015 m. - 72,8 proc., 2016 m. - 75,49 proc.) </t>
    </r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</si>
  <si>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</si>
  <si>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</si>
  <si>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</si>
  <si>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</si>
  <si>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 xml:space="preserve">7 priedas </t>
  </si>
  <si>
    <t xml:space="preserve">2016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</si>
  <si>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</si>
  <si>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</si>
  <si>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</si>
  <si>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</si>
  <si>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</si>
  <si>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</si>
  <si>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</si>
  <si>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</si>
  <si>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</si>
  <si>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</si>
  <si>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</si>
  <si>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</si>
  <si>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</si>
  <si>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</si>
  <si>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63.</t>
  </si>
  <si>
    <t>64.</t>
  </si>
  <si>
    <t>Pastato Parko g. 10 Rietave, patalpų  pritaikymas Mykolo Kleopo Oginskio meno mokyklos reikmėms</t>
  </si>
  <si>
    <t>65.</t>
  </si>
  <si>
    <t>Europos finansinės paramos lėšos (Neformaliojo vaikų švietimo paslaugų plėtra - 22,918 tūkst. Eur, Kita ES parama - 34,9 tūkst. Eur)</t>
  </si>
  <si>
    <t xml:space="preserve">                                                                              2016 m. rugsėjo 15 d.</t>
  </si>
  <si>
    <t>Rietavo savivaldybės priešgaisrinė tarnyba</t>
  </si>
  <si>
    <t>Paskolų valdymo programa (palūkanos)</t>
  </si>
  <si>
    <t>2016 m. rugsėjo 15 d.</t>
  </si>
  <si>
    <t>17.4.1.</t>
  </si>
  <si>
    <t>20.7.</t>
  </si>
  <si>
    <t>20.7.1.</t>
  </si>
  <si>
    <t>Kitos  dotacijos ir lėšos iš kitų valdymo lygių (mokytojų skaičiaus optimizavimas - 21,023 tūkst. Eur, kultūros darbuotojų DU - 12,116 tūkst. Eur, MMA - 34,376  tūkst. Eur)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</si>
</sst>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</numFmts>
  <fonts count="10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6" fillId="0" borderId="10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/>
    </xf>
    <xf numFmtId="0" fontId="77" fillId="0" borderId="12" xfId="0" applyFont="1" applyFill="1" applyBorder="1" applyAlignment="1">
      <alignment vertical="top"/>
    </xf>
    <xf numFmtId="0" fontId="79" fillId="0" borderId="11" xfId="0" applyFont="1" applyFill="1" applyBorder="1" applyAlignment="1">
      <alignment wrapText="1"/>
    </xf>
    <xf numFmtId="0" fontId="77" fillId="0" borderId="11" xfId="0" applyFont="1" applyFill="1" applyBorder="1" applyAlignment="1">
      <alignment vertical="top"/>
    </xf>
    <xf numFmtId="2" fontId="76" fillId="0" borderId="13" xfId="0" applyNumberFormat="1" applyFont="1" applyFill="1" applyBorder="1" applyAlignment="1">
      <alignment/>
    </xf>
    <xf numFmtId="2" fontId="76" fillId="0" borderId="10" xfId="0" applyNumberFormat="1" applyFont="1" applyFill="1" applyBorder="1" applyAlignment="1">
      <alignment/>
    </xf>
    <xf numFmtId="2" fontId="79" fillId="0" borderId="14" xfId="0" applyNumberFormat="1" applyFont="1" applyFill="1" applyBorder="1" applyAlignment="1">
      <alignment/>
    </xf>
    <xf numFmtId="2" fontId="79" fillId="0" borderId="10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80" fillId="0" borderId="11" xfId="0" applyFont="1" applyFill="1" applyBorder="1" applyAlignment="1">
      <alignment horizontal="center"/>
    </xf>
    <xf numFmtId="2" fontId="81" fillId="0" borderId="10" xfId="0" applyNumberFormat="1" applyFont="1" applyFill="1" applyBorder="1" applyAlignment="1">
      <alignment/>
    </xf>
    <xf numFmtId="2" fontId="79" fillId="0" borderId="13" xfId="0" applyNumberFormat="1" applyFont="1" applyFill="1" applyBorder="1" applyAlignment="1">
      <alignment/>
    </xf>
    <xf numFmtId="2" fontId="76" fillId="0" borderId="14" xfId="0" applyNumberFormat="1" applyFont="1" applyFill="1" applyBorder="1" applyAlignment="1">
      <alignment/>
    </xf>
    <xf numFmtId="2" fontId="77" fillId="0" borderId="10" xfId="0" applyNumberFormat="1" applyFont="1" applyFill="1" applyBorder="1" applyAlignment="1">
      <alignment/>
    </xf>
    <xf numFmtId="2" fontId="75" fillId="0" borderId="10" xfId="0" applyNumberFormat="1" applyFont="1" applyFill="1" applyBorder="1" applyAlignment="1">
      <alignment/>
    </xf>
    <xf numFmtId="2" fontId="8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0" fontId="77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78" fillId="0" borderId="18" xfId="0" applyFont="1" applyFill="1" applyBorder="1" applyAlignment="1">
      <alignment/>
    </xf>
    <xf numFmtId="0" fontId="76" fillId="0" borderId="10" xfId="0" applyFont="1" applyFill="1" applyBorder="1" applyAlignment="1">
      <alignment wrapText="1"/>
    </xf>
    <xf numFmtId="0" fontId="75" fillId="0" borderId="15" xfId="0" applyFont="1" applyFill="1" applyBorder="1" applyAlignment="1">
      <alignment horizontal="center"/>
    </xf>
    <xf numFmtId="0" fontId="78" fillId="0" borderId="19" xfId="0" applyFont="1" applyFill="1" applyBorder="1" applyAlignment="1">
      <alignment/>
    </xf>
    <xf numFmtId="0" fontId="75" fillId="0" borderId="16" xfId="0" applyFont="1" applyFill="1" applyBorder="1" applyAlignment="1">
      <alignment horizontal="center"/>
    </xf>
    <xf numFmtId="0" fontId="79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6" fillId="0" borderId="11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77" fillId="0" borderId="11" xfId="0" applyFont="1" applyFill="1" applyBorder="1" applyAlignment="1">
      <alignment horizontal="center"/>
    </xf>
    <xf numFmtId="0" fontId="76" fillId="0" borderId="14" xfId="0" applyFont="1" applyFill="1" applyBorder="1" applyAlignment="1">
      <alignment wrapText="1"/>
    </xf>
    <xf numFmtId="0" fontId="81" fillId="0" borderId="14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81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center"/>
    </xf>
    <xf numFmtId="174" fontId="81" fillId="0" borderId="10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/>
    </xf>
    <xf numFmtId="174" fontId="79" fillId="0" borderId="14" xfId="0" applyNumberFormat="1" applyFont="1" applyFill="1" applyBorder="1" applyAlignment="1">
      <alignment/>
    </xf>
    <xf numFmtId="174" fontId="81" fillId="0" borderId="14" xfId="0" applyNumberFormat="1" applyFont="1" applyFill="1" applyBorder="1" applyAlignment="1">
      <alignment/>
    </xf>
    <xf numFmtId="174" fontId="76" fillId="0" borderId="14" xfId="0" applyNumberFormat="1" applyFont="1" applyFill="1" applyBorder="1" applyAlignment="1">
      <alignment/>
    </xf>
    <xf numFmtId="174" fontId="75" fillId="0" borderId="10" xfId="0" applyNumberFormat="1" applyFont="1" applyFill="1" applyBorder="1" applyAlignment="1">
      <alignment horizontal="right"/>
    </xf>
    <xf numFmtId="174" fontId="79" fillId="0" borderId="10" xfId="0" applyNumberFormat="1" applyFont="1" applyFill="1" applyBorder="1" applyAlignment="1">
      <alignment/>
    </xf>
    <xf numFmtId="174" fontId="7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4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8" fillId="0" borderId="10" xfId="0" applyFont="1" applyFill="1" applyBorder="1" applyAlignment="1">
      <alignment wrapText="1"/>
    </xf>
    <xf numFmtId="174" fontId="78" fillId="0" borderId="10" xfId="0" applyNumberFormat="1" applyFont="1" applyFill="1" applyBorder="1" applyAlignment="1">
      <alignment/>
    </xf>
    <xf numFmtId="0" fontId="84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80" fillId="0" borderId="10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right"/>
    </xf>
    <xf numFmtId="0" fontId="75" fillId="0" borderId="10" xfId="0" applyFont="1" applyFill="1" applyBorder="1" applyAlignment="1">
      <alignment horizontal="right"/>
    </xf>
    <xf numFmtId="0" fontId="78" fillId="0" borderId="0" xfId="0" applyFont="1" applyFill="1" applyAlignment="1">
      <alignment/>
    </xf>
    <xf numFmtId="2" fontId="79" fillId="0" borderId="21" xfId="0" applyNumberFormat="1" applyFont="1" applyFill="1" applyBorder="1" applyAlignment="1">
      <alignment/>
    </xf>
    <xf numFmtId="0" fontId="76" fillId="0" borderId="15" xfId="0" applyFont="1" applyFill="1" applyBorder="1" applyAlignment="1">
      <alignment wrapText="1"/>
    </xf>
    <xf numFmtId="0" fontId="76" fillId="0" borderId="10" xfId="0" applyFont="1" applyFill="1" applyBorder="1" applyAlignment="1">
      <alignment vertical="center" wrapText="1"/>
    </xf>
    <xf numFmtId="174" fontId="79" fillId="0" borderId="0" xfId="0" applyNumberFormat="1" applyFont="1" applyFill="1" applyBorder="1" applyAlignment="1">
      <alignment/>
    </xf>
    <xf numFmtId="0" fontId="78" fillId="0" borderId="22" xfId="0" applyFont="1" applyFill="1" applyBorder="1" applyAlignment="1">
      <alignment/>
    </xf>
    <xf numFmtId="0" fontId="81" fillId="0" borderId="15" xfId="0" applyFont="1" applyFill="1" applyBorder="1" applyAlignment="1">
      <alignment/>
    </xf>
    <xf numFmtId="0" fontId="85" fillId="0" borderId="10" xfId="0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0" fontId="76" fillId="0" borderId="21" xfId="0" applyFont="1" applyFill="1" applyBorder="1" applyAlignment="1">
      <alignment wrapText="1"/>
    </xf>
    <xf numFmtId="0" fontId="85" fillId="0" borderId="14" xfId="0" applyFont="1" applyFill="1" applyBorder="1" applyAlignment="1">
      <alignment horizontal="center"/>
    </xf>
    <xf numFmtId="0" fontId="76" fillId="0" borderId="19" xfId="0" applyFont="1" applyFill="1" applyBorder="1" applyAlignment="1">
      <alignment wrapText="1"/>
    </xf>
    <xf numFmtId="0" fontId="85" fillId="0" borderId="11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right"/>
    </xf>
    <xf numFmtId="0" fontId="82" fillId="0" borderId="10" xfId="0" applyFont="1" applyFill="1" applyBorder="1" applyAlignment="1">
      <alignment wrapText="1"/>
    </xf>
    <xf numFmtId="0" fontId="82" fillId="0" borderId="10" xfId="0" applyFont="1" applyFill="1" applyBorder="1" applyAlignment="1">
      <alignment vertical="top" wrapText="1"/>
    </xf>
    <xf numFmtId="0" fontId="75" fillId="0" borderId="12" xfId="0" applyFont="1" applyFill="1" applyBorder="1" applyAlignment="1">
      <alignment/>
    </xf>
    <xf numFmtId="0" fontId="81" fillId="0" borderId="21" xfId="0" applyFont="1" applyFill="1" applyBorder="1" applyAlignment="1">
      <alignment/>
    </xf>
    <xf numFmtId="0" fontId="81" fillId="0" borderId="10" xfId="0" applyFont="1" applyFill="1" applyBorder="1" applyAlignment="1">
      <alignment horizontal="right"/>
    </xf>
    <xf numFmtId="0" fontId="81" fillId="0" borderId="11" xfId="0" applyFont="1" applyFill="1" applyBorder="1" applyAlignment="1">
      <alignment horizontal="center"/>
    </xf>
    <xf numFmtId="174" fontId="79" fillId="0" borderId="10" xfId="0" applyNumberFormat="1" applyFont="1" applyFill="1" applyBorder="1" applyAlignment="1">
      <alignment horizontal="right"/>
    </xf>
    <xf numFmtId="14" fontId="75" fillId="0" borderId="10" xfId="0" applyNumberFormat="1" applyFont="1" applyFill="1" applyBorder="1" applyAlignment="1">
      <alignment horizontal="right"/>
    </xf>
    <xf numFmtId="0" fontId="77" fillId="0" borderId="21" xfId="0" applyFont="1" applyFill="1" applyBorder="1" applyAlignment="1">
      <alignment/>
    </xf>
    <xf numFmtId="0" fontId="77" fillId="0" borderId="11" xfId="0" applyFont="1" applyFill="1" applyBorder="1" applyAlignment="1">
      <alignment horizontal="right"/>
    </xf>
    <xf numFmtId="0" fontId="82" fillId="0" borderId="22" xfId="0" applyFont="1" applyFill="1" applyBorder="1" applyAlignment="1">
      <alignment/>
    </xf>
    <xf numFmtId="0" fontId="77" fillId="0" borderId="19" xfId="0" applyFont="1" applyFill="1" applyBorder="1" applyAlignment="1">
      <alignment horizontal="right"/>
    </xf>
    <xf numFmtId="0" fontId="75" fillId="0" borderId="15" xfId="0" applyFont="1" applyFill="1" applyBorder="1" applyAlignment="1">
      <alignment horizontal="right"/>
    </xf>
    <xf numFmtId="0" fontId="82" fillId="0" borderId="10" xfId="0" applyFont="1" applyFill="1" applyBorder="1" applyAlignment="1">
      <alignment/>
    </xf>
    <xf numFmtId="0" fontId="75" fillId="0" borderId="19" xfId="0" applyFont="1" applyFill="1" applyBorder="1" applyAlignment="1">
      <alignment horizontal="right"/>
    </xf>
    <xf numFmtId="0" fontId="75" fillId="0" borderId="11" xfId="0" applyFont="1" applyFill="1" applyBorder="1" applyAlignment="1">
      <alignment horizontal="right"/>
    </xf>
    <xf numFmtId="0" fontId="81" fillId="0" borderId="14" xfId="0" applyFont="1" applyFill="1" applyBorder="1" applyAlignment="1">
      <alignment/>
    </xf>
    <xf numFmtId="0" fontId="76" fillId="0" borderId="20" xfId="0" applyFont="1" applyFill="1" applyBorder="1" applyAlignment="1">
      <alignment wrapText="1"/>
    </xf>
    <xf numFmtId="0" fontId="77" fillId="0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/>
    </xf>
    <xf numFmtId="0" fontId="76" fillId="0" borderId="23" xfId="0" applyFont="1" applyFill="1" applyBorder="1" applyAlignment="1">
      <alignment wrapText="1"/>
    </xf>
    <xf numFmtId="0" fontId="75" fillId="0" borderId="17" xfId="0" applyFont="1" applyFill="1" applyBorder="1" applyAlignment="1">
      <alignment horizontal="left"/>
    </xf>
    <xf numFmtId="0" fontId="82" fillId="0" borderId="10" xfId="0" applyFont="1" applyFill="1" applyBorder="1" applyAlignment="1">
      <alignment horizontal="left"/>
    </xf>
    <xf numFmtId="174" fontId="79" fillId="0" borderId="12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/>
    </xf>
    <xf numFmtId="174" fontId="75" fillId="0" borderId="14" xfId="0" applyNumberFormat="1" applyFont="1" applyFill="1" applyBorder="1" applyAlignment="1">
      <alignment/>
    </xf>
    <xf numFmtId="174" fontId="77" fillId="0" borderId="11" xfId="0" applyNumberFormat="1" applyFont="1" applyFill="1" applyBorder="1" applyAlignment="1">
      <alignment horizontal="right"/>
    </xf>
    <xf numFmtId="174" fontId="75" fillId="0" borderId="11" xfId="0" applyNumberFormat="1" applyFont="1" applyFill="1" applyBorder="1" applyAlignment="1">
      <alignment horizontal="right"/>
    </xf>
    <xf numFmtId="174" fontId="75" fillId="0" borderId="12" xfId="0" applyNumberFormat="1" applyFont="1" applyFill="1" applyBorder="1" applyAlignment="1">
      <alignment horizontal="right"/>
    </xf>
    <xf numFmtId="174" fontId="76" fillId="0" borderId="11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/>
    </xf>
    <xf numFmtId="0" fontId="75" fillId="0" borderId="21" xfId="0" applyFont="1" applyFill="1" applyBorder="1" applyAlignment="1">
      <alignment horizontal="left"/>
    </xf>
    <xf numFmtId="0" fontId="75" fillId="0" borderId="11" xfId="0" applyFont="1" applyFill="1" applyBorder="1" applyAlignment="1">
      <alignment horizontal="left"/>
    </xf>
    <xf numFmtId="0" fontId="79" fillId="0" borderId="15" xfId="0" applyFont="1" applyFill="1" applyBorder="1" applyAlignment="1">
      <alignment wrapText="1"/>
    </xf>
    <xf numFmtId="0" fontId="75" fillId="0" borderId="17" xfId="0" applyFont="1" applyFill="1" applyBorder="1" applyAlignment="1">
      <alignment horizontal="center" vertical="center"/>
    </xf>
    <xf numFmtId="174" fontId="77" fillId="0" borderId="10" xfId="0" applyNumberFormat="1" applyFont="1" applyFill="1" applyBorder="1" applyAlignment="1">
      <alignment wrapText="1"/>
    </xf>
    <xf numFmtId="174" fontId="75" fillId="0" borderId="21" xfId="0" applyNumberFormat="1" applyFont="1" applyFill="1" applyBorder="1" applyAlignment="1">
      <alignment/>
    </xf>
    <xf numFmtId="174" fontId="77" fillId="0" borderId="11" xfId="0" applyNumberFormat="1" applyFont="1" applyFill="1" applyBorder="1" applyAlignment="1">
      <alignment/>
    </xf>
    <xf numFmtId="174" fontId="77" fillId="0" borderId="14" xfId="0" applyNumberFormat="1" applyFont="1" applyFill="1" applyBorder="1" applyAlignment="1">
      <alignment/>
    </xf>
    <xf numFmtId="174" fontId="77" fillId="0" borderId="21" xfId="0" applyNumberFormat="1" applyFont="1" applyFill="1" applyBorder="1" applyAlignment="1">
      <alignment horizontal="right"/>
    </xf>
    <xf numFmtId="174" fontId="86" fillId="0" borderId="10" xfId="0" applyNumberFormat="1" applyFont="1" applyFill="1" applyBorder="1" applyAlignment="1">
      <alignment/>
    </xf>
    <xf numFmtId="174" fontId="86" fillId="0" borderId="14" xfId="0" applyNumberFormat="1" applyFont="1" applyFill="1" applyBorder="1" applyAlignment="1">
      <alignment/>
    </xf>
    <xf numFmtId="174" fontId="77" fillId="0" borderId="21" xfId="0" applyNumberFormat="1" applyFont="1" applyFill="1" applyBorder="1" applyAlignment="1">
      <alignment/>
    </xf>
    <xf numFmtId="174" fontId="77" fillId="0" borderId="11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2" fontId="75" fillId="0" borderId="14" xfId="0" applyNumberFormat="1" applyFont="1" applyFill="1" applyBorder="1" applyAlignment="1">
      <alignment/>
    </xf>
    <xf numFmtId="1" fontId="75" fillId="0" borderId="14" xfId="0" applyNumberFormat="1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82" fillId="0" borderId="14" xfId="0" applyFont="1" applyFill="1" applyBorder="1" applyAlignment="1">
      <alignment/>
    </xf>
    <xf numFmtId="173" fontId="75" fillId="0" borderId="14" xfId="0" applyNumberFormat="1" applyFont="1" applyFill="1" applyBorder="1" applyAlignment="1">
      <alignment horizontal="right"/>
    </xf>
    <xf numFmtId="173" fontId="75" fillId="0" borderId="10" xfId="0" applyNumberFormat="1" applyFont="1" applyFill="1" applyBorder="1" applyAlignment="1">
      <alignment horizontal="right"/>
    </xf>
    <xf numFmtId="173" fontId="79" fillId="0" borderId="14" xfId="0" applyNumberFormat="1" applyFont="1" applyFill="1" applyBorder="1" applyAlignment="1">
      <alignment/>
    </xf>
    <xf numFmtId="173" fontId="79" fillId="0" borderId="10" xfId="0" applyNumberFormat="1" applyFont="1" applyFill="1" applyBorder="1" applyAlignment="1">
      <alignment/>
    </xf>
    <xf numFmtId="173" fontId="76" fillId="0" borderId="10" xfId="0" applyNumberFormat="1" applyFont="1" applyFill="1" applyBorder="1" applyAlignment="1">
      <alignment/>
    </xf>
    <xf numFmtId="0" fontId="82" fillId="0" borderId="15" xfId="0" applyFont="1" applyFill="1" applyBorder="1" applyAlignment="1">
      <alignment wrapText="1"/>
    </xf>
    <xf numFmtId="0" fontId="82" fillId="0" borderId="12" xfId="0" applyFont="1" applyFill="1" applyBorder="1" applyAlignment="1">
      <alignment/>
    </xf>
    <xf numFmtId="173" fontId="75" fillId="0" borderId="10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wrapText="1"/>
    </xf>
    <xf numFmtId="0" fontId="82" fillId="0" borderId="15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right"/>
    </xf>
    <xf numFmtId="0" fontId="82" fillId="0" borderId="20" xfId="0" applyFont="1" applyFill="1" applyBorder="1" applyAlignment="1">
      <alignment wrapText="1"/>
    </xf>
    <xf numFmtId="174" fontId="82" fillId="0" borderId="10" xfId="0" applyNumberFormat="1" applyFont="1" applyFill="1" applyBorder="1" applyAlignment="1">
      <alignment horizontal="right" vertical="center" wrapText="1"/>
    </xf>
    <xf numFmtId="174" fontId="84" fillId="0" borderId="10" xfId="0" applyNumberFormat="1" applyFont="1" applyFill="1" applyBorder="1" applyAlignment="1">
      <alignment horizontal="right"/>
    </xf>
    <xf numFmtId="0" fontId="84" fillId="0" borderId="10" xfId="0" applyFont="1" applyFill="1" applyBorder="1" applyAlignment="1">
      <alignment vertical="top" wrapText="1"/>
    </xf>
    <xf numFmtId="174" fontId="84" fillId="0" borderId="10" xfId="0" applyNumberFormat="1" applyFont="1" applyFill="1" applyBorder="1" applyAlignment="1">
      <alignment/>
    </xf>
    <xf numFmtId="9" fontId="84" fillId="0" borderId="10" xfId="57" applyFont="1" applyFill="1" applyBorder="1" applyAlignment="1">
      <alignment horizontal="left" vertical="top" wrapText="1"/>
    </xf>
    <xf numFmtId="0" fontId="82" fillId="0" borderId="18" xfId="0" applyFont="1" applyFill="1" applyBorder="1" applyAlignment="1">
      <alignment wrapText="1"/>
    </xf>
    <xf numFmtId="174" fontId="82" fillId="0" borderId="10" xfId="0" applyNumberFormat="1" applyFont="1" applyFill="1" applyBorder="1" applyAlignment="1">
      <alignment horizontal="right" vertical="top" wrapText="1"/>
    </xf>
    <xf numFmtId="0" fontId="84" fillId="0" borderId="2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wrapText="1"/>
    </xf>
    <xf numFmtId="0" fontId="84" fillId="0" borderId="24" xfId="0" applyFont="1" applyFill="1" applyBorder="1" applyAlignment="1">
      <alignment vertical="top" wrapText="1"/>
    </xf>
    <xf numFmtId="0" fontId="84" fillId="0" borderId="21" xfId="0" applyFont="1" applyFill="1" applyBorder="1" applyAlignment="1">
      <alignment vertical="top" wrapText="1"/>
    </xf>
    <xf numFmtId="0" fontId="84" fillId="0" borderId="12" xfId="0" applyFont="1" applyFill="1" applyBorder="1" applyAlignment="1">
      <alignment vertical="top" wrapText="1"/>
    </xf>
    <xf numFmtId="0" fontId="84" fillId="0" borderId="12" xfId="0" applyFont="1" applyFill="1" applyBorder="1" applyAlignment="1">
      <alignment horizontal="right"/>
    </xf>
    <xf numFmtId="0" fontId="84" fillId="0" borderId="11" xfId="0" applyFont="1" applyFill="1" applyBorder="1" applyAlignment="1">
      <alignment vertical="top" wrapText="1"/>
    </xf>
    <xf numFmtId="174" fontId="82" fillId="0" borderId="14" xfId="0" applyNumberFormat="1" applyFont="1" applyFill="1" applyBorder="1" applyAlignment="1">
      <alignment horizontal="right" wrapText="1"/>
    </xf>
    <xf numFmtId="0" fontId="82" fillId="0" borderId="21" xfId="0" applyFont="1" applyFill="1" applyBorder="1" applyAlignment="1">
      <alignment vertical="top" wrapText="1"/>
    </xf>
    <xf numFmtId="174" fontId="87" fillId="0" borderId="14" xfId="0" applyNumberFormat="1" applyFont="1" applyFill="1" applyBorder="1" applyAlignment="1">
      <alignment wrapText="1"/>
    </xf>
    <xf numFmtId="0" fontId="82" fillId="0" borderId="20" xfId="0" applyFont="1" applyFill="1" applyBorder="1" applyAlignment="1">
      <alignment vertical="top" wrapText="1"/>
    </xf>
    <xf numFmtId="0" fontId="76" fillId="0" borderId="14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vertical="top" wrapText="1"/>
    </xf>
    <xf numFmtId="0" fontId="88" fillId="0" borderId="0" xfId="0" applyFont="1" applyFill="1" applyAlignment="1">
      <alignment wrapText="1"/>
    </xf>
    <xf numFmtId="174" fontId="88" fillId="0" borderId="10" xfId="0" applyNumberFormat="1" applyFont="1" applyFill="1" applyBorder="1" applyAlignment="1">
      <alignment horizontal="right" wrapText="1"/>
    </xf>
    <xf numFmtId="0" fontId="84" fillId="0" borderId="0" xfId="0" applyFont="1" applyFill="1" applyBorder="1" applyAlignment="1">
      <alignment vertical="top" wrapText="1"/>
    </xf>
    <xf numFmtId="2" fontId="84" fillId="0" borderId="10" xfId="0" applyNumberFormat="1" applyFont="1" applyFill="1" applyBorder="1" applyAlignment="1">
      <alignment/>
    </xf>
    <xf numFmtId="174" fontId="79" fillId="0" borderId="0" xfId="0" applyNumberFormat="1" applyFont="1" applyFill="1" applyAlignment="1">
      <alignment/>
    </xf>
    <xf numFmtId="0" fontId="84" fillId="0" borderId="21" xfId="0" applyFont="1" applyFill="1" applyBorder="1" applyAlignment="1">
      <alignment horizontal="right"/>
    </xf>
    <xf numFmtId="0" fontId="82" fillId="0" borderId="12" xfId="0" applyFont="1" applyFill="1" applyBorder="1" applyAlignment="1">
      <alignment vertical="top" wrapText="1"/>
    </xf>
    <xf numFmtId="0" fontId="79" fillId="0" borderId="0" xfId="0" applyFont="1" applyFill="1" applyBorder="1" applyAlignment="1">
      <alignment/>
    </xf>
    <xf numFmtId="0" fontId="82" fillId="0" borderId="15" xfId="0" applyFont="1" applyFill="1" applyBorder="1" applyAlignment="1">
      <alignment horizontal="right"/>
    </xf>
    <xf numFmtId="174" fontId="82" fillId="0" borderId="14" xfId="0" applyNumberFormat="1" applyFont="1" applyFill="1" applyBorder="1" applyAlignment="1">
      <alignment/>
    </xf>
    <xf numFmtId="0" fontId="84" fillId="0" borderId="15" xfId="0" applyFont="1" applyFill="1" applyBorder="1" applyAlignment="1">
      <alignment horizontal="right"/>
    </xf>
    <xf numFmtId="174" fontId="84" fillId="0" borderId="14" xfId="0" applyNumberFormat="1" applyFont="1" applyFill="1" applyBorder="1" applyAlignment="1">
      <alignment/>
    </xf>
    <xf numFmtId="0" fontId="82" fillId="0" borderId="11" xfId="0" applyFont="1" applyFill="1" applyBorder="1" applyAlignment="1">
      <alignment wrapText="1"/>
    </xf>
    <xf numFmtId="0" fontId="81" fillId="0" borderId="10" xfId="0" applyFont="1" applyFill="1" applyBorder="1" applyAlignment="1">
      <alignment horizontal="left" wrapText="1"/>
    </xf>
    <xf numFmtId="173" fontId="82" fillId="0" borderId="14" xfId="0" applyNumberFormat="1" applyFont="1" applyFill="1" applyBorder="1" applyAlignment="1">
      <alignment/>
    </xf>
    <xf numFmtId="0" fontId="84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76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89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79" fillId="0" borderId="11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/>
    </xf>
    <xf numFmtId="0" fontId="79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/>
    </xf>
    <xf numFmtId="0" fontId="79" fillId="0" borderId="12" xfId="0" applyFont="1" applyFill="1" applyBorder="1" applyAlignment="1">
      <alignment vertical="center" wrapText="1"/>
    </xf>
    <xf numFmtId="16" fontId="79" fillId="0" borderId="10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 wrapText="1"/>
    </xf>
    <xf numFmtId="174" fontId="76" fillId="0" borderId="10" xfId="0" applyNumberFormat="1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173" fontId="77" fillId="0" borderId="11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 horizontal="left"/>
    </xf>
    <xf numFmtId="0" fontId="81" fillId="0" borderId="0" xfId="0" applyFont="1" applyFill="1" applyAlignment="1">
      <alignment/>
    </xf>
    <xf numFmtId="0" fontId="75" fillId="0" borderId="21" xfId="0" applyFont="1" applyFill="1" applyBorder="1" applyAlignment="1">
      <alignment/>
    </xf>
    <xf numFmtId="0" fontId="77" fillId="0" borderId="10" xfId="0" applyFont="1" applyFill="1" applyBorder="1" applyAlignment="1">
      <alignment horizontal="left"/>
    </xf>
    <xf numFmtId="173" fontId="75" fillId="0" borderId="11" xfId="0" applyNumberFormat="1" applyFont="1" applyFill="1" applyBorder="1" applyAlignment="1">
      <alignment horizontal="right"/>
    </xf>
    <xf numFmtId="0" fontId="77" fillId="0" borderId="12" xfId="0" applyFont="1" applyFill="1" applyBorder="1" applyAlignment="1">
      <alignment horizontal="right"/>
    </xf>
    <xf numFmtId="0" fontId="90" fillId="0" borderId="21" xfId="0" applyFont="1" applyFill="1" applyBorder="1" applyAlignment="1">
      <alignment wrapText="1"/>
    </xf>
    <xf numFmtId="0" fontId="75" fillId="0" borderId="13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75" fillId="0" borderId="16" xfId="0" applyFont="1" applyFill="1" applyBorder="1" applyAlignment="1">
      <alignment horizontal="right"/>
    </xf>
    <xf numFmtId="0" fontId="77" fillId="0" borderId="21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174" fontId="75" fillId="0" borderId="23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174" fontId="75" fillId="0" borderId="0" xfId="0" applyNumberFormat="1" applyFont="1" applyFill="1" applyBorder="1" applyAlignment="1">
      <alignment/>
    </xf>
    <xf numFmtId="0" fontId="77" fillId="0" borderId="21" xfId="0" applyFont="1" applyFill="1" applyBorder="1" applyAlignment="1">
      <alignment wrapText="1"/>
    </xf>
    <xf numFmtId="0" fontId="77" fillId="0" borderId="17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6" fillId="0" borderId="10" xfId="0" applyFont="1" applyFill="1" applyBorder="1" applyAlignment="1">
      <alignment horizontal="right"/>
    </xf>
    <xf numFmtId="0" fontId="75" fillId="0" borderId="12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7" fillId="0" borderId="15" xfId="0" applyFont="1" applyFill="1" applyBorder="1" applyAlignment="1">
      <alignment horizontal="right"/>
    </xf>
    <xf numFmtId="0" fontId="77" fillId="0" borderId="11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7" fillId="0" borderId="14" xfId="0" applyFont="1" applyFill="1" applyBorder="1" applyAlignment="1">
      <alignment/>
    </xf>
    <xf numFmtId="0" fontId="75" fillId="0" borderId="0" xfId="0" applyFont="1" applyFill="1" applyAlignment="1">
      <alignment/>
    </xf>
    <xf numFmtId="0" fontId="77" fillId="0" borderId="20" xfId="0" applyFont="1" applyFill="1" applyBorder="1" applyAlignment="1">
      <alignment/>
    </xf>
    <xf numFmtId="174" fontId="77" fillId="0" borderId="15" xfId="0" applyNumberFormat="1" applyFont="1" applyFill="1" applyBorder="1" applyAlignment="1">
      <alignment horizontal="right"/>
    </xf>
    <xf numFmtId="174" fontId="77" fillId="0" borderId="20" xfId="0" applyNumberFormat="1" applyFont="1" applyFill="1" applyBorder="1" applyAlignment="1">
      <alignment horizontal="right"/>
    </xf>
    <xf numFmtId="174" fontId="77" fillId="0" borderId="14" xfId="0" applyNumberFormat="1" applyFont="1" applyFill="1" applyBorder="1" applyAlignment="1">
      <alignment horizontal="right"/>
    </xf>
    <xf numFmtId="0" fontId="77" fillId="0" borderId="16" xfId="0" applyFont="1" applyFill="1" applyBorder="1" applyAlignment="1">
      <alignment/>
    </xf>
    <xf numFmtId="0" fontId="77" fillId="0" borderId="19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16" fontId="77" fillId="0" borderId="22" xfId="0" applyNumberFormat="1" applyFont="1" applyFill="1" applyBorder="1" applyAlignment="1">
      <alignment horizontal="right"/>
    </xf>
    <xf numFmtId="0" fontId="82" fillId="0" borderId="22" xfId="0" applyFont="1" applyFill="1" applyBorder="1" applyAlignment="1">
      <alignment wrapText="1"/>
    </xf>
    <xf numFmtId="0" fontId="77" fillId="0" borderId="17" xfId="0" applyFont="1" applyFill="1" applyBorder="1" applyAlignment="1">
      <alignment horizontal="left"/>
    </xf>
    <xf numFmtId="0" fontId="77" fillId="0" borderId="10" xfId="0" applyFont="1" applyFill="1" applyBorder="1" applyAlignment="1">
      <alignment wrapText="1"/>
    </xf>
    <xf numFmtId="0" fontId="85" fillId="0" borderId="10" xfId="0" applyFont="1" applyFill="1" applyBorder="1" applyAlignment="1">
      <alignment wrapText="1"/>
    </xf>
    <xf numFmtId="174" fontId="77" fillId="0" borderId="10" xfId="0" applyNumberFormat="1" applyFont="1" applyFill="1" applyBorder="1" applyAlignment="1">
      <alignment horizontal="right"/>
    </xf>
    <xf numFmtId="174" fontId="75" fillId="0" borderId="21" xfId="0" applyNumberFormat="1" applyFont="1" applyFill="1" applyBorder="1" applyAlignment="1">
      <alignment horizontal="right"/>
    </xf>
    <xf numFmtId="174" fontId="75" fillId="0" borderId="14" xfId="0" applyNumberFormat="1" applyFont="1" applyFill="1" applyBorder="1" applyAlignment="1">
      <alignment horizontal="right"/>
    </xf>
    <xf numFmtId="0" fontId="77" fillId="0" borderId="13" xfId="0" applyFont="1" applyFill="1" applyBorder="1" applyAlignment="1">
      <alignment/>
    </xf>
    <xf numFmtId="174" fontId="75" fillId="0" borderId="13" xfId="0" applyNumberFormat="1" applyFont="1" applyFill="1" applyBorder="1" applyAlignment="1">
      <alignment/>
    </xf>
    <xf numFmtId="174" fontId="86" fillId="0" borderId="13" xfId="0" applyNumberFormat="1" applyFont="1" applyFill="1" applyBorder="1" applyAlignment="1">
      <alignment/>
    </xf>
    <xf numFmtId="174" fontId="86" fillId="0" borderId="1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75" fillId="0" borderId="22" xfId="0" applyFont="1" applyFill="1" applyBorder="1" applyAlignment="1">
      <alignment/>
    </xf>
    <xf numFmtId="174" fontId="75" fillId="0" borderId="22" xfId="0" applyNumberFormat="1" applyFont="1" applyFill="1" applyBorder="1" applyAlignment="1">
      <alignment/>
    </xf>
    <xf numFmtId="0" fontId="82" fillId="0" borderId="11" xfId="0" applyFont="1" applyFill="1" applyBorder="1" applyAlignment="1">
      <alignment/>
    </xf>
    <xf numFmtId="173" fontId="77" fillId="0" borderId="10" xfId="0" applyNumberFormat="1" applyFont="1" applyFill="1" applyBorder="1" applyAlignment="1">
      <alignment/>
    </xf>
    <xf numFmtId="174" fontId="75" fillId="0" borderId="23" xfId="0" applyNumberFormat="1" applyFont="1" applyFill="1" applyBorder="1" applyAlignment="1">
      <alignment/>
    </xf>
    <xf numFmtId="174" fontId="75" fillId="0" borderId="0" xfId="0" applyNumberFormat="1" applyFont="1" applyFill="1" applyAlignment="1">
      <alignment/>
    </xf>
    <xf numFmtId="0" fontId="84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174" fontId="79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18" xfId="0" applyNumberForma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4" fillId="0" borderId="16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34" borderId="10" xfId="0" applyNumberFormat="1" applyFont="1" applyFill="1" applyBorder="1" applyAlignment="1">
      <alignment/>
    </xf>
    <xf numFmtId="174" fontId="2" fillId="34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0" fillId="0" borderId="15" xfId="0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0" fontId="2" fillId="0" borderId="10" xfId="0" applyFont="1" applyBorder="1" applyAlignment="1">
      <alignment/>
    </xf>
    <xf numFmtId="174" fontId="18" fillId="0" borderId="10" xfId="0" applyNumberFormat="1" applyFont="1" applyFill="1" applyBorder="1" applyAlignment="1">
      <alignment/>
    </xf>
    <xf numFmtId="174" fontId="19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 wrapText="1"/>
    </xf>
    <xf numFmtId="174" fontId="2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21" fillId="0" borderId="15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174" fontId="22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4" fillId="0" borderId="21" xfId="0" applyFont="1" applyFill="1" applyBorder="1" applyAlignment="1">
      <alignment wrapText="1"/>
    </xf>
    <xf numFmtId="0" fontId="84" fillId="0" borderId="12" xfId="0" applyFont="1" applyFill="1" applyBorder="1" applyAlignment="1">
      <alignment wrapText="1"/>
    </xf>
    <xf numFmtId="0" fontId="75" fillId="0" borderId="21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77" fillId="0" borderId="21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/>
    </xf>
    <xf numFmtId="173" fontId="81" fillId="0" borderId="10" xfId="0" applyNumberFormat="1" applyFont="1" applyFill="1" applyBorder="1" applyAlignment="1">
      <alignment/>
    </xf>
    <xf numFmtId="173" fontId="91" fillId="0" borderId="10" xfId="0" applyNumberFormat="1" applyFont="1" applyFill="1" applyBorder="1" applyAlignment="1">
      <alignment horizontal="right" vertical="center"/>
    </xf>
    <xf numFmtId="0" fontId="92" fillId="0" borderId="11" xfId="0" applyFont="1" applyFill="1" applyBorder="1" applyAlignment="1">
      <alignment wrapText="1"/>
    </xf>
    <xf numFmtId="0" fontId="83" fillId="0" borderId="10" xfId="0" applyFont="1" applyFill="1" applyBorder="1" applyAlignment="1">
      <alignment/>
    </xf>
    <xf numFmtId="0" fontId="93" fillId="0" borderId="10" xfId="0" applyFont="1" applyFill="1" applyBorder="1" applyAlignment="1">
      <alignment horizontal="right"/>
    </xf>
    <xf numFmtId="0" fontId="94" fillId="0" borderId="12" xfId="0" applyFont="1" applyFill="1" applyBorder="1" applyAlignment="1">
      <alignment/>
    </xf>
    <xf numFmtId="173" fontId="77" fillId="0" borderId="10" xfId="0" applyNumberFormat="1" applyFont="1" applyFill="1" applyBorder="1" applyAlignment="1">
      <alignment horizontal="right"/>
    </xf>
    <xf numFmtId="0" fontId="84" fillId="0" borderId="10" xfId="0" applyFont="1" applyFill="1" applyBorder="1" applyAlignment="1">
      <alignment horizontal="right" wrapText="1"/>
    </xf>
    <xf numFmtId="173" fontId="82" fillId="0" borderId="11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172" fontId="82" fillId="0" borderId="10" xfId="0" applyNumberFormat="1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/>
    </xf>
    <xf numFmtId="173" fontId="75" fillId="10" borderId="10" xfId="0" applyNumberFormat="1" applyFont="1" applyFill="1" applyBorder="1" applyAlignment="1">
      <alignment/>
    </xf>
    <xf numFmtId="173" fontId="75" fillId="10" borderId="10" xfId="0" applyNumberFormat="1" applyFont="1" applyFill="1" applyBorder="1" applyAlignment="1">
      <alignment horizontal="right"/>
    </xf>
    <xf numFmtId="174" fontId="75" fillId="10" borderId="10" xfId="0" applyNumberFormat="1" applyFont="1" applyFill="1" applyBorder="1" applyAlignment="1">
      <alignment/>
    </xf>
    <xf numFmtId="174" fontId="75" fillId="10" borderId="10" xfId="0" applyNumberFormat="1" applyFont="1" applyFill="1" applyBorder="1" applyAlignment="1">
      <alignment horizontal="right"/>
    </xf>
    <xf numFmtId="174" fontId="77" fillId="10" borderId="10" xfId="0" applyNumberFormat="1" applyFont="1" applyFill="1" applyBorder="1" applyAlignment="1">
      <alignment horizontal="right"/>
    </xf>
    <xf numFmtId="0" fontId="77" fillId="0" borderId="10" xfId="0" applyFont="1" applyFill="1" applyBorder="1" applyAlignment="1">
      <alignment horizontal="center"/>
    </xf>
    <xf numFmtId="0" fontId="82" fillId="0" borderId="16" xfId="0" applyFont="1" applyFill="1" applyBorder="1" applyAlignment="1">
      <alignment wrapText="1"/>
    </xf>
    <xf numFmtId="0" fontId="82" fillId="0" borderId="10" xfId="0" applyFont="1" applyFill="1" applyBorder="1" applyAlignment="1">
      <alignment vertical="center" wrapText="1"/>
    </xf>
    <xf numFmtId="0" fontId="82" fillId="0" borderId="12" xfId="0" applyFont="1" applyFill="1" applyBorder="1" applyAlignment="1">
      <alignment horizontal="right"/>
    </xf>
    <xf numFmtId="0" fontId="84" fillId="0" borderId="0" xfId="0" applyFont="1" applyFill="1" applyBorder="1" applyAlignment="1">
      <alignment horizontal="left"/>
    </xf>
    <xf numFmtId="0" fontId="82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4" fillId="0" borderId="21" xfId="0" applyFont="1" applyFill="1" applyBorder="1" applyAlignment="1">
      <alignment/>
    </xf>
    <xf numFmtId="174" fontId="82" fillId="0" borderId="10" xfId="0" applyNumberFormat="1" applyFont="1" applyFill="1" applyBorder="1" applyAlignment="1">
      <alignment horizontal="right"/>
    </xf>
    <xf numFmtId="174" fontId="82" fillId="0" borderId="11" xfId="0" applyNumberFormat="1" applyFont="1" applyFill="1" applyBorder="1" applyAlignment="1">
      <alignment horizontal="right"/>
    </xf>
    <xf numFmtId="0" fontId="82" fillId="0" borderId="10" xfId="0" applyFont="1" applyFill="1" applyBorder="1" applyAlignment="1">
      <alignment horizontal="center"/>
    </xf>
    <xf numFmtId="174" fontId="84" fillId="0" borderId="11" xfId="0" applyNumberFormat="1" applyFont="1" applyFill="1" applyBorder="1" applyAlignment="1">
      <alignment horizontal="right"/>
    </xf>
    <xf numFmtId="0" fontId="84" fillId="0" borderId="12" xfId="0" applyFont="1" applyFill="1" applyBorder="1" applyAlignment="1">
      <alignment/>
    </xf>
    <xf numFmtId="0" fontId="82" fillId="0" borderId="12" xfId="0" applyFont="1" applyFill="1" applyBorder="1" applyAlignment="1">
      <alignment horizontal="center"/>
    </xf>
    <xf numFmtId="0" fontId="82" fillId="0" borderId="21" xfId="0" applyFont="1" applyFill="1" applyBorder="1" applyAlignment="1">
      <alignment wrapText="1"/>
    </xf>
    <xf numFmtId="174" fontId="82" fillId="0" borderId="14" xfId="0" applyNumberFormat="1" applyFont="1" applyFill="1" applyBorder="1" applyAlignment="1">
      <alignment horizontal="right"/>
    </xf>
    <xf numFmtId="174" fontId="82" fillId="0" borderId="10" xfId="0" applyNumberFormat="1" applyFont="1" applyFill="1" applyBorder="1" applyAlignment="1">
      <alignment horizontal="right" wrapText="1"/>
    </xf>
    <xf numFmtId="0" fontId="84" fillId="0" borderId="10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174" fontId="84" fillId="0" borderId="14" xfId="0" applyNumberFormat="1" applyFont="1" applyFill="1" applyBorder="1" applyAlignment="1">
      <alignment horizontal="right"/>
    </xf>
    <xf numFmtId="0" fontId="84" fillId="0" borderId="17" xfId="0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174" fontId="84" fillId="0" borderId="21" xfId="0" applyNumberFormat="1" applyFont="1" applyFill="1" applyBorder="1" applyAlignment="1">
      <alignment horizontal="right"/>
    </xf>
    <xf numFmtId="0" fontId="84" fillId="0" borderId="16" xfId="0" applyFont="1" applyFill="1" applyBorder="1" applyAlignment="1">
      <alignment horizontal="right"/>
    </xf>
    <xf numFmtId="0" fontId="84" fillId="0" borderId="10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174" fontId="84" fillId="0" borderId="23" xfId="0" applyNumberFormat="1" applyFont="1" applyFill="1" applyBorder="1" applyAlignment="1">
      <alignment horizontal="right"/>
    </xf>
    <xf numFmtId="0" fontId="84" fillId="0" borderId="0" xfId="0" applyFont="1" applyFill="1" applyAlignment="1">
      <alignment wrapText="1"/>
    </xf>
    <xf numFmtId="0" fontId="84" fillId="0" borderId="12" xfId="0" applyFont="1" applyFill="1" applyBorder="1" applyAlignment="1">
      <alignment horizontal="left"/>
    </xf>
    <xf numFmtId="0" fontId="84" fillId="0" borderId="17" xfId="0" applyFont="1" applyFill="1" applyBorder="1" applyAlignment="1">
      <alignment horizontal="left"/>
    </xf>
    <xf numFmtId="0" fontId="82" fillId="0" borderId="21" xfId="0" applyFont="1" applyFill="1" applyBorder="1" applyAlignment="1">
      <alignment/>
    </xf>
    <xf numFmtId="174" fontId="82" fillId="0" borderId="21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/>
    </xf>
    <xf numFmtId="174" fontId="84" fillId="0" borderId="0" xfId="0" applyNumberFormat="1" applyFont="1" applyFill="1" applyBorder="1" applyAlignment="1">
      <alignment/>
    </xf>
    <xf numFmtId="0" fontId="84" fillId="0" borderId="12" xfId="0" applyFont="1" applyFill="1" applyBorder="1" applyAlignment="1">
      <alignment/>
    </xf>
    <xf numFmtId="174" fontId="84" fillId="0" borderId="13" xfId="0" applyNumberFormat="1" applyFont="1" applyFill="1" applyBorder="1" applyAlignment="1">
      <alignment horizontal="right"/>
    </xf>
    <xf numFmtId="0" fontId="88" fillId="0" borderId="10" xfId="0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174" fontId="88" fillId="0" borderId="13" xfId="0" applyNumberFormat="1" applyFont="1" applyFill="1" applyBorder="1" applyAlignment="1">
      <alignment/>
    </xf>
    <xf numFmtId="174" fontId="88" fillId="0" borderId="10" xfId="0" applyNumberFormat="1" applyFont="1" applyFill="1" applyBorder="1" applyAlignment="1">
      <alignment/>
    </xf>
    <xf numFmtId="0" fontId="88" fillId="0" borderId="22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174" fontId="88" fillId="0" borderId="14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/>
    </xf>
    <xf numFmtId="0" fontId="84" fillId="0" borderId="22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21" xfId="0" applyFont="1" applyFill="1" applyBorder="1" applyAlignment="1">
      <alignment/>
    </xf>
    <xf numFmtId="0" fontId="84" fillId="0" borderId="11" xfId="0" applyFont="1" applyFill="1" applyBorder="1" applyAlignment="1">
      <alignment horizontal="left"/>
    </xf>
    <xf numFmtId="0" fontId="82" fillId="0" borderId="11" xfId="0" applyFont="1" applyFill="1" applyBorder="1" applyAlignment="1">
      <alignment horizontal="right"/>
    </xf>
    <xf numFmtId="0" fontId="84" fillId="0" borderId="19" xfId="0" applyFont="1" applyFill="1" applyBorder="1" applyAlignment="1">
      <alignment horizontal="right"/>
    </xf>
    <xf numFmtId="0" fontId="84" fillId="0" borderId="11" xfId="0" applyFont="1" applyFill="1" applyBorder="1" applyAlignment="1">
      <alignment horizontal="right"/>
    </xf>
    <xf numFmtId="0" fontId="82" fillId="0" borderId="19" xfId="0" applyFont="1" applyFill="1" applyBorder="1" applyAlignment="1">
      <alignment/>
    </xf>
    <xf numFmtId="0" fontId="82" fillId="0" borderId="19" xfId="0" applyFont="1" applyFill="1" applyBorder="1" applyAlignment="1">
      <alignment horizontal="right"/>
    </xf>
    <xf numFmtId="0" fontId="84" fillId="0" borderId="16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16" fontId="82" fillId="0" borderId="22" xfId="0" applyNumberFormat="1" applyFont="1" applyFill="1" applyBorder="1" applyAlignment="1">
      <alignment horizontal="right"/>
    </xf>
    <xf numFmtId="0" fontId="84" fillId="0" borderId="10" xfId="0" applyFont="1" applyFill="1" applyBorder="1" applyAlignment="1">
      <alignment horizontal="left"/>
    </xf>
    <xf numFmtId="0" fontId="82" fillId="0" borderId="17" xfId="0" applyFont="1" applyFill="1" applyBorder="1" applyAlignment="1">
      <alignment horizontal="left"/>
    </xf>
    <xf numFmtId="174" fontId="88" fillId="0" borderId="1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77" fillId="0" borderId="16" xfId="0" applyFont="1" applyFill="1" applyBorder="1" applyAlignment="1">
      <alignment wrapText="1"/>
    </xf>
    <xf numFmtId="0" fontId="75" fillId="0" borderId="21" xfId="0" applyFont="1" applyFill="1" applyBorder="1" applyAlignment="1">
      <alignment/>
    </xf>
    <xf numFmtId="0" fontId="75" fillId="0" borderId="12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/>
    </xf>
    <xf numFmtId="0" fontId="75" fillId="0" borderId="0" xfId="0" applyFont="1" applyFill="1" applyAlignment="1">
      <alignment wrapText="1"/>
    </xf>
    <xf numFmtId="0" fontId="75" fillId="0" borderId="12" xfId="0" applyFont="1" applyFill="1" applyBorder="1" applyAlignment="1">
      <alignment horizontal="left"/>
    </xf>
    <xf numFmtId="0" fontId="77" fillId="0" borderId="15" xfId="0" applyFont="1" applyFill="1" applyBorder="1" applyAlignment="1">
      <alignment/>
    </xf>
    <xf numFmtId="0" fontId="77" fillId="0" borderId="15" xfId="0" applyFont="1" applyFill="1" applyBorder="1" applyAlignment="1">
      <alignment wrapText="1"/>
    </xf>
    <xf numFmtId="0" fontId="75" fillId="0" borderId="16" xfId="0" applyFont="1" applyFill="1" applyBorder="1" applyAlignment="1">
      <alignment/>
    </xf>
    <xf numFmtId="0" fontId="75" fillId="0" borderId="12" xfId="0" applyFont="1" applyFill="1" applyBorder="1" applyAlignment="1">
      <alignment wrapText="1"/>
    </xf>
    <xf numFmtId="0" fontId="95" fillId="0" borderId="0" xfId="0" applyFont="1" applyFill="1" applyBorder="1" applyAlignment="1">
      <alignment/>
    </xf>
    <xf numFmtId="0" fontId="86" fillId="0" borderId="22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77" fillId="0" borderId="10" xfId="0" applyFont="1" applyFill="1" applyBorder="1" applyAlignment="1">
      <alignment vertical="top" wrapText="1"/>
    </xf>
    <xf numFmtId="0" fontId="75" fillId="0" borderId="19" xfId="0" applyFont="1" applyFill="1" applyBorder="1" applyAlignment="1">
      <alignment/>
    </xf>
    <xf numFmtId="0" fontId="77" fillId="0" borderId="22" xfId="0" applyFont="1" applyFill="1" applyBorder="1" applyAlignment="1">
      <alignment wrapText="1"/>
    </xf>
    <xf numFmtId="0" fontId="77" fillId="0" borderId="10" xfId="0" applyFont="1" applyFill="1" applyBorder="1" applyAlignment="1">
      <alignment vertical="center" wrapText="1"/>
    </xf>
    <xf numFmtId="0" fontId="75" fillId="0" borderId="19" xfId="0" applyFont="1" applyFill="1" applyBorder="1" applyAlignment="1">
      <alignment wrapText="1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5" fillId="0" borderId="16" xfId="0" applyFont="1" applyFill="1" applyBorder="1" applyAlignment="1">
      <alignment wrapText="1"/>
    </xf>
    <xf numFmtId="0" fontId="85" fillId="0" borderId="12" xfId="0" applyFont="1" applyFill="1" applyBorder="1" applyAlignment="1">
      <alignment/>
    </xf>
    <xf numFmtId="0" fontId="85" fillId="0" borderId="12" xfId="0" applyFont="1" applyFill="1" applyBorder="1" applyAlignment="1">
      <alignment/>
    </xf>
    <xf numFmtId="0" fontId="85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wrapText="1"/>
    </xf>
    <xf numFmtId="174" fontId="85" fillId="0" borderId="10" xfId="0" applyNumberFormat="1" applyFont="1" applyFill="1" applyBorder="1" applyAlignment="1">
      <alignment/>
    </xf>
    <xf numFmtId="174" fontId="85" fillId="0" borderId="11" xfId="0" applyNumberFormat="1" applyFont="1" applyFill="1" applyBorder="1" applyAlignment="1">
      <alignment horizontal="right"/>
    </xf>
    <xf numFmtId="0" fontId="77" fillId="4" borderId="10" xfId="0" applyFont="1" applyFill="1" applyBorder="1" applyAlignment="1">
      <alignment/>
    </xf>
    <xf numFmtId="173" fontId="85" fillId="0" borderId="10" xfId="0" applyNumberFormat="1" applyFont="1" applyFill="1" applyBorder="1" applyAlignment="1">
      <alignment/>
    </xf>
    <xf numFmtId="0" fontId="85" fillId="0" borderId="12" xfId="0" applyFont="1" applyFill="1" applyBorder="1" applyAlignment="1">
      <alignment horizontal="right"/>
    </xf>
    <xf numFmtId="0" fontId="77" fillId="4" borderId="22" xfId="0" applyFont="1" applyFill="1" applyBorder="1" applyAlignment="1">
      <alignment wrapText="1"/>
    </xf>
    <xf numFmtId="0" fontId="77" fillId="4" borderId="10" xfId="0" applyFont="1" applyFill="1" applyBorder="1" applyAlignment="1">
      <alignment horizontal="left"/>
    </xf>
    <xf numFmtId="0" fontId="77" fillId="4" borderId="12" xfId="0" applyFont="1" applyFill="1" applyBorder="1" applyAlignment="1">
      <alignment/>
    </xf>
    <xf numFmtId="0" fontId="77" fillId="4" borderId="10" xfId="0" applyFont="1" applyFill="1" applyBorder="1" applyAlignment="1">
      <alignment wrapText="1"/>
    </xf>
    <xf numFmtId="0" fontId="77" fillId="4" borderId="15" xfId="0" applyFont="1" applyFill="1" applyBorder="1" applyAlignment="1">
      <alignment/>
    </xf>
    <xf numFmtId="0" fontId="77" fillId="4" borderId="10" xfId="0" applyFont="1" applyFill="1" applyBorder="1" applyAlignment="1">
      <alignment vertical="top" wrapText="1"/>
    </xf>
    <xf numFmtId="0" fontId="77" fillId="4" borderId="11" xfId="0" applyFont="1" applyFill="1" applyBorder="1" applyAlignment="1">
      <alignment/>
    </xf>
    <xf numFmtId="0" fontId="77" fillId="4" borderId="15" xfId="0" applyFont="1" applyFill="1" applyBorder="1" applyAlignment="1">
      <alignment/>
    </xf>
    <xf numFmtId="173" fontId="75" fillId="33" borderId="10" xfId="0" applyNumberFormat="1" applyFont="1" applyFill="1" applyBorder="1" applyAlignment="1">
      <alignment/>
    </xf>
    <xf numFmtId="173" fontId="75" fillId="33" borderId="10" xfId="0" applyNumberFormat="1" applyFont="1" applyFill="1" applyBorder="1" applyAlignment="1">
      <alignment horizontal="right"/>
    </xf>
    <xf numFmtId="174" fontId="75" fillId="33" borderId="10" xfId="0" applyNumberFormat="1" applyFont="1" applyFill="1" applyBorder="1" applyAlignment="1">
      <alignment/>
    </xf>
    <xf numFmtId="174" fontId="75" fillId="33" borderId="10" xfId="0" applyNumberFormat="1" applyFont="1" applyFill="1" applyBorder="1" applyAlignment="1">
      <alignment horizontal="right"/>
    </xf>
    <xf numFmtId="174" fontId="77" fillId="33" borderId="10" xfId="0" applyNumberFormat="1" applyFont="1" applyFill="1" applyBorder="1" applyAlignment="1">
      <alignment horizontal="right"/>
    </xf>
    <xf numFmtId="174" fontId="77" fillId="33" borderId="10" xfId="0" applyNumberFormat="1" applyFont="1" applyFill="1" applyBorder="1" applyAlignment="1">
      <alignment/>
    </xf>
    <xf numFmtId="174" fontId="75" fillId="10" borderId="14" xfId="0" applyNumberFormat="1" applyFont="1" applyFill="1" applyBorder="1" applyAlignment="1">
      <alignment/>
    </xf>
    <xf numFmtId="0" fontId="77" fillId="0" borderId="10" xfId="0" applyFont="1" applyFill="1" applyBorder="1" applyAlignment="1">
      <alignment horizontal="left" vertical="center"/>
    </xf>
    <xf numFmtId="174" fontId="77" fillId="35" borderId="11" xfId="0" applyNumberFormat="1" applyFont="1" applyFill="1" applyBorder="1" applyAlignment="1">
      <alignment/>
    </xf>
    <xf numFmtId="0" fontId="75" fillId="0" borderId="22" xfId="0" applyFont="1" applyFill="1" applyBorder="1" applyAlignment="1">
      <alignment horizontal="right"/>
    </xf>
    <xf numFmtId="0" fontId="75" fillId="0" borderId="24" xfId="0" applyFont="1" applyFill="1" applyBorder="1" applyAlignment="1">
      <alignment/>
    </xf>
    <xf numFmtId="0" fontId="75" fillId="0" borderId="18" xfId="0" applyFont="1" applyFill="1" applyBorder="1" applyAlignment="1">
      <alignment/>
    </xf>
    <xf numFmtId="0" fontId="75" fillId="0" borderId="12" xfId="0" applyFont="1" applyFill="1" applyBorder="1" applyAlignment="1">
      <alignment horizontal="center"/>
    </xf>
    <xf numFmtId="2" fontId="79" fillId="33" borderId="13" xfId="0" applyNumberFormat="1" applyFont="1" applyFill="1" applyBorder="1" applyAlignment="1">
      <alignment/>
    </xf>
    <xf numFmtId="174" fontId="79" fillId="33" borderId="14" xfId="0" applyNumberFormat="1" applyFont="1" applyFill="1" applyBorder="1" applyAlignment="1">
      <alignment/>
    </xf>
    <xf numFmtId="2" fontId="79" fillId="33" borderId="14" xfId="0" applyNumberFormat="1" applyFont="1" applyFill="1" applyBorder="1" applyAlignment="1">
      <alignment/>
    </xf>
    <xf numFmtId="2" fontId="79" fillId="33" borderId="10" xfId="0" applyNumberFormat="1" applyFont="1" applyFill="1" applyBorder="1" applyAlignment="1">
      <alignment/>
    </xf>
    <xf numFmtId="174" fontId="79" fillId="10" borderId="10" xfId="0" applyNumberFormat="1" applyFont="1" applyFill="1" applyBorder="1" applyAlignment="1">
      <alignment/>
    </xf>
    <xf numFmtId="173" fontId="79" fillId="10" borderId="10" xfId="0" applyNumberFormat="1" applyFont="1" applyFill="1" applyBorder="1" applyAlignment="1">
      <alignment/>
    </xf>
    <xf numFmtId="2" fontId="75" fillId="10" borderId="10" xfId="0" applyNumberFormat="1" applyFont="1" applyFill="1" applyBorder="1" applyAlignment="1">
      <alignment/>
    </xf>
    <xf numFmtId="2" fontId="79" fillId="10" borderId="10" xfId="0" applyNumberFormat="1" applyFont="1" applyFill="1" applyBorder="1" applyAlignment="1">
      <alignment/>
    </xf>
    <xf numFmtId="0" fontId="85" fillId="10" borderId="10" xfId="0" applyFont="1" applyFill="1" applyBorder="1" applyAlignment="1">
      <alignment horizontal="center"/>
    </xf>
    <xf numFmtId="0" fontId="96" fillId="10" borderId="14" xfId="0" applyFont="1" applyFill="1" applyBorder="1" applyAlignment="1">
      <alignment/>
    </xf>
    <xf numFmtId="0" fontId="75" fillId="10" borderId="10" xfId="0" applyFont="1" applyFill="1" applyBorder="1" applyAlignment="1">
      <alignment/>
    </xf>
    <xf numFmtId="2" fontId="76" fillId="10" borderId="10" xfId="0" applyNumberFormat="1" applyFont="1" applyFill="1" applyBorder="1" applyAlignment="1">
      <alignment/>
    </xf>
    <xf numFmtId="0" fontId="82" fillId="12" borderId="15" xfId="0" applyFont="1" applyFill="1" applyBorder="1" applyAlignment="1">
      <alignment/>
    </xf>
    <xf numFmtId="0" fontId="82" fillId="12" borderId="10" xfId="0" applyFont="1" applyFill="1" applyBorder="1" applyAlignment="1">
      <alignment/>
    </xf>
    <xf numFmtId="174" fontId="76" fillId="12" borderId="10" xfId="0" applyNumberFormat="1" applyFont="1" applyFill="1" applyBorder="1" applyAlignment="1">
      <alignment/>
    </xf>
    <xf numFmtId="174" fontId="79" fillId="12" borderId="10" xfId="0" applyNumberFormat="1" applyFont="1" applyFill="1" applyBorder="1" applyAlignment="1">
      <alignment/>
    </xf>
    <xf numFmtId="173" fontId="77" fillId="0" borderId="12" xfId="0" applyNumberFormat="1" applyFont="1" applyFill="1" applyBorder="1" applyAlignment="1">
      <alignment horizontal="right"/>
    </xf>
    <xf numFmtId="174" fontId="77" fillId="0" borderId="12" xfId="0" applyNumberFormat="1" applyFont="1" applyFill="1" applyBorder="1" applyAlignment="1">
      <alignment horizontal="right"/>
    </xf>
    <xf numFmtId="173" fontId="82" fillId="0" borderId="10" xfId="0" applyNumberFormat="1" applyFont="1" applyFill="1" applyBorder="1" applyAlignment="1">
      <alignment/>
    </xf>
    <xf numFmtId="0" fontId="82" fillId="12" borderId="10" xfId="0" applyFont="1" applyFill="1" applyBorder="1" applyAlignment="1">
      <alignment horizontal="right"/>
    </xf>
    <xf numFmtId="0" fontId="82" fillId="12" borderId="12" xfId="0" applyFont="1" applyFill="1" applyBorder="1" applyAlignment="1">
      <alignment/>
    </xf>
    <xf numFmtId="0" fontId="82" fillId="12" borderId="10" xfId="0" applyFont="1" applyFill="1" applyBorder="1" applyAlignment="1">
      <alignment/>
    </xf>
    <xf numFmtId="174" fontId="82" fillId="12" borderId="10" xfId="0" applyNumberFormat="1" applyFont="1" applyFill="1" applyBorder="1" applyAlignment="1">
      <alignment horizontal="right"/>
    </xf>
    <xf numFmtId="172" fontId="82" fillId="0" borderId="10" xfId="0" applyNumberFormat="1" applyFont="1" applyFill="1" applyBorder="1" applyAlignment="1">
      <alignment horizontal="right"/>
    </xf>
    <xf numFmtId="172" fontId="84" fillId="0" borderId="10" xfId="0" applyNumberFormat="1" applyFont="1" applyFill="1" applyBorder="1" applyAlignment="1">
      <alignment horizontal="right"/>
    </xf>
    <xf numFmtId="172" fontId="84" fillId="0" borderId="14" xfId="0" applyNumberFormat="1" applyFont="1" applyFill="1" applyBorder="1" applyAlignment="1">
      <alignment horizontal="right"/>
    </xf>
    <xf numFmtId="172" fontId="82" fillId="12" borderId="10" xfId="0" applyNumberFormat="1" applyFont="1" applyFill="1" applyBorder="1" applyAlignment="1">
      <alignment horizontal="right"/>
    </xf>
    <xf numFmtId="0" fontId="85" fillId="0" borderId="22" xfId="0" applyFont="1" applyFill="1" applyBorder="1" applyAlignment="1">
      <alignment wrapText="1"/>
    </xf>
    <xf numFmtId="173" fontId="85" fillId="0" borderId="11" xfId="0" applyNumberFormat="1" applyFont="1" applyFill="1" applyBorder="1" applyAlignment="1">
      <alignment horizontal="right"/>
    </xf>
    <xf numFmtId="172" fontId="85" fillId="0" borderId="11" xfId="0" applyNumberFormat="1" applyFont="1" applyFill="1" applyBorder="1" applyAlignment="1">
      <alignment horizontal="right"/>
    </xf>
    <xf numFmtId="172" fontId="77" fillId="0" borderId="11" xfId="0" applyNumberFormat="1" applyFont="1" applyFill="1" applyBorder="1" applyAlignment="1">
      <alignment horizontal="right"/>
    </xf>
    <xf numFmtId="172" fontId="75" fillId="0" borderId="11" xfId="0" applyNumberFormat="1" applyFont="1" applyFill="1" applyBorder="1" applyAlignment="1">
      <alignment horizontal="right"/>
    </xf>
    <xf numFmtId="172" fontId="77" fillId="0" borderId="10" xfId="0" applyNumberFormat="1" applyFont="1" applyFill="1" applyBorder="1" applyAlignment="1">
      <alignment/>
    </xf>
    <xf numFmtId="172" fontId="75" fillId="0" borderId="14" xfId="0" applyNumberFormat="1" applyFont="1" applyFill="1" applyBorder="1" applyAlignment="1">
      <alignment/>
    </xf>
    <xf numFmtId="172" fontId="75" fillId="0" borderId="10" xfId="0" applyNumberFormat="1" applyFont="1" applyFill="1" applyBorder="1" applyAlignment="1">
      <alignment/>
    </xf>
    <xf numFmtId="172" fontId="75" fillId="0" borderId="10" xfId="0" applyNumberFormat="1" applyFont="1" applyFill="1" applyBorder="1" applyAlignment="1">
      <alignment horizontal="right"/>
    </xf>
    <xf numFmtId="172" fontId="76" fillId="0" borderId="14" xfId="0" applyNumberFormat="1" applyFont="1" applyFill="1" applyBorder="1" applyAlignment="1">
      <alignment/>
    </xf>
    <xf numFmtId="172" fontId="76" fillId="0" borderId="10" xfId="0" applyNumberFormat="1" applyFont="1" applyFill="1" applyBorder="1" applyAlignment="1">
      <alignment/>
    </xf>
    <xf numFmtId="172" fontId="79" fillId="0" borderId="14" xfId="0" applyNumberFormat="1" applyFont="1" applyFill="1" applyBorder="1" applyAlignment="1">
      <alignment/>
    </xf>
    <xf numFmtId="0" fontId="97" fillId="12" borderId="11" xfId="0" applyFont="1" applyFill="1" applyBorder="1" applyAlignment="1">
      <alignment/>
    </xf>
    <xf numFmtId="172" fontId="98" fillId="12" borderId="25" xfId="0" applyNumberFormat="1" applyFont="1" applyFill="1" applyBorder="1" applyAlignment="1">
      <alignment/>
    </xf>
    <xf numFmtId="0" fontId="99" fillId="12" borderId="12" xfId="0" applyFont="1" applyFill="1" applyBorder="1" applyAlignment="1">
      <alignment wrapText="1"/>
    </xf>
    <xf numFmtId="0" fontId="77" fillId="12" borderId="15" xfId="0" applyFont="1" applyFill="1" applyBorder="1" applyAlignment="1">
      <alignment/>
    </xf>
    <xf numFmtId="0" fontId="77" fillId="12" borderId="10" xfId="0" applyFont="1" applyFill="1" applyBorder="1" applyAlignment="1">
      <alignment/>
    </xf>
    <xf numFmtId="174" fontId="77" fillId="12" borderId="11" xfId="0" applyNumberFormat="1" applyFont="1" applyFill="1" applyBorder="1" applyAlignment="1">
      <alignment horizontal="right"/>
    </xf>
    <xf numFmtId="0" fontId="77" fillId="12" borderId="10" xfId="0" applyFont="1" applyFill="1" applyBorder="1" applyAlignment="1">
      <alignment/>
    </xf>
    <xf numFmtId="0" fontId="75" fillId="12" borderId="12" xfId="0" applyFont="1" applyFill="1" applyBorder="1" applyAlignment="1">
      <alignment/>
    </xf>
    <xf numFmtId="174" fontId="75" fillId="12" borderId="11" xfId="0" applyNumberFormat="1" applyFont="1" applyFill="1" applyBorder="1" applyAlignment="1">
      <alignment horizontal="right"/>
    </xf>
    <xf numFmtId="174" fontId="100" fillId="12" borderId="14" xfId="0" applyNumberFormat="1" applyFont="1" applyFill="1" applyBorder="1" applyAlignment="1">
      <alignment/>
    </xf>
    <xf numFmtId="0" fontId="78" fillId="12" borderId="12" xfId="0" applyFont="1" applyFill="1" applyBorder="1" applyAlignment="1">
      <alignment/>
    </xf>
    <xf numFmtId="0" fontId="75" fillId="12" borderId="21" xfId="0" applyFont="1" applyFill="1" applyBorder="1" applyAlignment="1">
      <alignment horizontal="center"/>
    </xf>
    <xf numFmtId="174" fontId="79" fillId="12" borderId="14" xfId="0" applyNumberFormat="1" applyFont="1" applyFill="1" applyBorder="1" applyAlignment="1">
      <alignment/>
    </xf>
    <xf numFmtId="0" fontId="77" fillId="12" borderId="12" xfId="0" applyFont="1" applyFill="1" applyBorder="1" applyAlignment="1">
      <alignment vertical="top"/>
    </xf>
    <xf numFmtId="173" fontId="82" fillId="0" borderId="10" xfId="0" applyNumberFormat="1" applyFont="1" applyFill="1" applyBorder="1" applyAlignment="1">
      <alignment wrapText="1"/>
    </xf>
    <xf numFmtId="0" fontId="82" fillId="0" borderId="0" xfId="0" applyFont="1" applyFill="1" applyBorder="1" applyAlignment="1">
      <alignment horizontal="center" wrapText="1"/>
    </xf>
    <xf numFmtId="0" fontId="79" fillId="0" borderId="22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wrapText="1"/>
    </xf>
    <xf numFmtId="0" fontId="84" fillId="0" borderId="0" xfId="0" applyFont="1" applyFill="1" applyAlignment="1">
      <alignment horizontal="right"/>
    </xf>
    <xf numFmtId="0" fontId="75" fillId="0" borderId="21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0" fontId="77" fillId="0" borderId="0" xfId="0" applyFont="1" applyFill="1" applyAlignment="1">
      <alignment horizontal="center"/>
    </xf>
    <xf numFmtId="0" fontId="77" fillId="0" borderId="21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89" fillId="0" borderId="16" xfId="0" applyFont="1" applyFill="1" applyBorder="1" applyAlignment="1">
      <alignment horizontal="center" wrapText="1"/>
    </xf>
    <xf numFmtId="0" fontId="89" fillId="0" borderId="22" xfId="0" applyFont="1" applyFill="1" applyBorder="1" applyAlignment="1">
      <alignment horizontal="center" wrapText="1"/>
    </xf>
    <xf numFmtId="0" fontId="89" fillId="0" borderId="19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75" fillId="0" borderId="0" xfId="0" applyFont="1" applyFill="1" applyAlignment="1">
      <alignment horizontal="left"/>
    </xf>
    <xf numFmtId="0" fontId="75" fillId="0" borderId="10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wrapText="1"/>
    </xf>
    <xf numFmtId="0" fontId="79" fillId="0" borderId="23" xfId="0" applyFont="1" applyFill="1" applyBorder="1" applyAlignment="1">
      <alignment horizont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 wrapText="1"/>
    </xf>
    <xf numFmtId="0" fontId="79" fillId="0" borderId="20" xfId="0" applyFont="1" applyFill="1" applyBorder="1" applyAlignment="1">
      <alignment horizontal="center" wrapText="1"/>
    </xf>
    <xf numFmtId="0" fontId="79" fillId="0" borderId="14" xfId="0" applyFont="1" applyFill="1" applyBorder="1" applyAlignment="1">
      <alignment horizontal="center" wrapText="1"/>
    </xf>
    <xf numFmtId="0" fontId="79" fillId="0" borderId="21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wrapText="1"/>
    </xf>
    <xf numFmtId="174" fontId="76" fillId="0" borderId="15" xfId="0" applyNumberFormat="1" applyFont="1" applyFill="1" applyBorder="1" applyAlignment="1">
      <alignment horizontal="left" wrapText="1"/>
    </xf>
    <xf numFmtId="174" fontId="76" fillId="0" borderId="20" xfId="0" applyNumberFormat="1" applyFont="1" applyFill="1" applyBorder="1" applyAlignment="1">
      <alignment horizontal="left" wrapText="1"/>
    </xf>
    <xf numFmtId="174" fontId="76" fillId="0" borderId="14" xfId="0" applyNumberFormat="1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/>
    </xf>
    <xf numFmtId="174" fontId="76" fillId="0" borderId="15" xfId="0" applyNumberFormat="1" applyFont="1" applyFill="1" applyBorder="1" applyAlignment="1">
      <alignment horizontal="left"/>
    </xf>
    <xf numFmtId="174" fontId="76" fillId="0" borderId="20" xfId="0" applyNumberFormat="1" applyFont="1" applyFill="1" applyBorder="1" applyAlignment="1">
      <alignment horizontal="left"/>
    </xf>
    <xf numFmtId="174" fontId="76" fillId="0" borderId="14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center" wrapText="1"/>
    </xf>
    <xf numFmtId="0" fontId="75" fillId="0" borderId="12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/>
    </xf>
    <xf numFmtId="0" fontId="77" fillId="0" borderId="21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174" fontId="77" fillId="0" borderId="15" xfId="0" applyNumberFormat="1" applyFont="1" applyFill="1" applyBorder="1" applyAlignment="1">
      <alignment horizontal="center"/>
    </xf>
    <xf numFmtId="174" fontId="77" fillId="0" borderId="20" xfId="0" applyNumberFormat="1" applyFont="1" applyFill="1" applyBorder="1" applyAlignment="1">
      <alignment horizontal="center"/>
    </xf>
    <xf numFmtId="174" fontId="77" fillId="0" borderId="14" xfId="0" applyNumberFormat="1" applyFont="1" applyFill="1" applyBorder="1" applyAlignment="1">
      <alignment horizontal="center"/>
    </xf>
    <xf numFmtId="0" fontId="77" fillId="0" borderId="21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7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center"/>
    </xf>
    <xf numFmtId="0" fontId="77" fillId="0" borderId="21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 vertical="center"/>
    </xf>
    <xf numFmtId="0" fontId="77" fillId="0" borderId="18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wrapText="1"/>
    </xf>
    <xf numFmtId="0" fontId="84" fillId="0" borderId="12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center" wrapText="1"/>
    </xf>
    <xf numFmtId="0" fontId="84" fillId="0" borderId="21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left"/>
    </xf>
    <xf numFmtId="0" fontId="82" fillId="0" borderId="0" xfId="0" applyFont="1" applyFill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zoomScalePageLayoutView="0" workbookViewId="0" topLeftCell="A61">
      <selection activeCell="D28" sqref="D28"/>
    </sheetView>
  </sheetViews>
  <sheetFormatPr defaultColWidth="9.140625" defaultRowHeight="12.75"/>
  <cols>
    <col min="1" max="1" width="0.2890625" style="169" customWidth="1"/>
    <col min="2" max="2" width="5.421875" style="168" customWidth="1"/>
    <col min="3" max="3" width="69.00390625" style="169" customWidth="1"/>
    <col min="4" max="4" width="10.8515625" style="168" customWidth="1"/>
    <col min="5" max="16384" width="9.140625" style="169" customWidth="1"/>
  </cols>
  <sheetData>
    <row r="1" spans="3:4" ht="15.75">
      <c r="C1" s="540" t="s">
        <v>560</v>
      </c>
      <c r="D1" s="540"/>
    </row>
    <row r="2" spans="3:4" ht="18" customHeight="1">
      <c r="C2" s="540" t="s">
        <v>607</v>
      </c>
      <c r="D2" s="540"/>
    </row>
    <row r="3" spans="3:4" ht="15.75" customHeight="1">
      <c r="C3" s="540" t="s">
        <v>567</v>
      </c>
      <c r="D3" s="540"/>
    </row>
    <row r="4" spans="3:4" ht="15.75">
      <c r="C4" s="541" t="s">
        <v>509</v>
      </c>
      <c r="D4" s="541"/>
    </row>
    <row r="5" spans="3:4" ht="20.25" customHeight="1">
      <c r="C5" s="537" t="s">
        <v>529</v>
      </c>
      <c r="D5" s="537"/>
    </row>
    <row r="6" ht="16.5" customHeight="1">
      <c r="C6" s="170"/>
    </row>
    <row r="7" spans="2:4" ht="54" customHeight="1">
      <c r="B7" s="171" t="s">
        <v>415</v>
      </c>
      <c r="C7" s="172" t="s">
        <v>284</v>
      </c>
      <c r="D7" s="171" t="s">
        <v>530</v>
      </c>
    </row>
    <row r="8" spans="2:4" ht="18.75" customHeight="1">
      <c r="B8" s="173" t="s">
        <v>13</v>
      </c>
      <c r="C8" s="174" t="s">
        <v>285</v>
      </c>
      <c r="D8" s="175">
        <f>D9+D10+D11</f>
        <v>3049.1</v>
      </c>
    </row>
    <row r="9" spans="2:4" ht="22.5" customHeight="1">
      <c r="B9" s="173" t="s">
        <v>18</v>
      </c>
      <c r="C9" s="83" t="s">
        <v>581</v>
      </c>
      <c r="D9" s="176">
        <v>1392.1</v>
      </c>
    </row>
    <row r="10" spans="2:4" ht="23.25" customHeight="1">
      <c r="B10" s="173" t="s">
        <v>20</v>
      </c>
      <c r="C10" s="177" t="s">
        <v>286</v>
      </c>
      <c r="D10" s="178">
        <v>747</v>
      </c>
    </row>
    <row r="11" spans="2:4" ht="32.25" customHeight="1">
      <c r="B11" s="173" t="s">
        <v>22</v>
      </c>
      <c r="C11" s="179" t="s">
        <v>287</v>
      </c>
      <c r="D11" s="176">
        <v>910</v>
      </c>
    </row>
    <row r="12" spans="2:4" ht="18.75" customHeight="1">
      <c r="B12" s="173" t="s">
        <v>25</v>
      </c>
      <c r="C12" s="180" t="s">
        <v>288</v>
      </c>
      <c r="D12" s="181">
        <f>D13+D14+D15</f>
        <v>133</v>
      </c>
    </row>
    <row r="13" spans="2:4" ht="18" customHeight="1">
      <c r="B13" s="173" t="s">
        <v>27</v>
      </c>
      <c r="C13" s="182" t="s">
        <v>289</v>
      </c>
      <c r="D13" s="178">
        <v>86</v>
      </c>
    </row>
    <row r="14" spans="2:4" ht="18" customHeight="1">
      <c r="B14" s="173" t="s">
        <v>29</v>
      </c>
      <c r="C14" s="182" t="s">
        <v>290</v>
      </c>
      <c r="D14" s="178"/>
    </row>
    <row r="15" spans="2:4" ht="15.75" customHeight="1">
      <c r="B15" s="173" t="s">
        <v>32</v>
      </c>
      <c r="C15" s="182" t="s">
        <v>291</v>
      </c>
      <c r="D15" s="178">
        <v>47</v>
      </c>
    </row>
    <row r="16" spans="2:4" ht="18.75" customHeight="1">
      <c r="B16" s="173" t="s">
        <v>34</v>
      </c>
      <c r="C16" s="183" t="s">
        <v>292</v>
      </c>
      <c r="D16" s="181">
        <f>D17+D19+D18</f>
        <v>209</v>
      </c>
    </row>
    <row r="17" spans="2:4" ht="15" customHeight="1">
      <c r="B17" s="173" t="s">
        <v>35</v>
      </c>
      <c r="C17" s="184" t="s">
        <v>293</v>
      </c>
      <c r="D17" s="178">
        <v>28</v>
      </c>
    </row>
    <row r="18" spans="2:4" ht="15" customHeight="1">
      <c r="B18" s="173" t="s">
        <v>37</v>
      </c>
      <c r="C18" s="177" t="s">
        <v>299</v>
      </c>
      <c r="D18" s="178">
        <v>10</v>
      </c>
    </row>
    <row r="19" spans="2:4" ht="16.5" customHeight="1">
      <c r="B19" s="173" t="s">
        <v>39</v>
      </c>
      <c r="C19" s="185" t="s">
        <v>294</v>
      </c>
      <c r="D19" s="178">
        <f>D20+D22+D21</f>
        <v>171</v>
      </c>
    </row>
    <row r="20" spans="2:4" ht="15" customHeight="1">
      <c r="B20" s="173" t="s">
        <v>41</v>
      </c>
      <c r="C20" s="186" t="s">
        <v>295</v>
      </c>
      <c r="D20" s="178">
        <v>10</v>
      </c>
    </row>
    <row r="21" spans="2:4" ht="15" customHeight="1">
      <c r="B21" s="187" t="s">
        <v>43</v>
      </c>
      <c r="C21" s="186" t="s">
        <v>495</v>
      </c>
      <c r="D21" s="178"/>
    </row>
    <row r="22" spans="2:4" ht="15" customHeight="1">
      <c r="B22" s="173" t="s">
        <v>45</v>
      </c>
      <c r="C22" s="188" t="s">
        <v>296</v>
      </c>
      <c r="D22" s="178">
        <v>161</v>
      </c>
    </row>
    <row r="23" spans="2:4" ht="15.75" customHeight="1">
      <c r="B23" s="173" t="s">
        <v>48</v>
      </c>
      <c r="C23" s="111" t="s">
        <v>297</v>
      </c>
      <c r="D23" s="189">
        <f>D24+D25</f>
        <v>39.9</v>
      </c>
    </row>
    <row r="24" spans="2:4" ht="32.25" customHeight="1">
      <c r="B24" s="173" t="s">
        <v>51</v>
      </c>
      <c r="C24" s="177" t="s">
        <v>298</v>
      </c>
      <c r="D24" s="178">
        <v>29</v>
      </c>
    </row>
    <row r="25" spans="2:4" ht="15" customHeight="1">
      <c r="B25" s="173" t="s">
        <v>56</v>
      </c>
      <c r="C25" s="185" t="s">
        <v>496</v>
      </c>
      <c r="D25" s="178">
        <v>10.9</v>
      </c>
    </row>
    <row r="26" spans="2:4" ht="15" customHeight="1">
      <c r="B26" s="173" t="s">
        <v>60</v>
      </c>
      <c r="C26" s="190" t="s">
        <v>506</v>
      </c>
      <c r="D26" s="191">
        <f>D27+D28+D29</f>
        <v>115</v>
      </c>
    </row>
    <row r="27" spans="2:4" ht="15" customHeight="1">
      <c r="B27" s="173" t="s">
        <v>64</v>
      </c>
      <c r="C27" s="177" t="s">
        <v>160</v>
      </c>
      <c r="D27" s="178">
        <v>19</v>
      </c>
    </row>
    <row r="28" spans="2:4" ht="15.75" customHeight="1">
      <c r="B28" s="173" t="s">
        <v>67</v>
      </c>
      <c r="C28" s="177" t="s">
        <v>301</v>
      </c>
      <c r="D28" s="178">
        <v>50</v>
      </c>
    </row>
    <row r="29" spans="2:4" ht="15.75" customHeight="1">
      <c r="B29" s="173" t="s">
        <v>69</v>
      </c>
      <c r="C29" s="177" t="s">
        <v>302</v>
      </c>
      <c r="D29" s="178">
        <v>46</v>
      </c>
    </row>
    <row r="30" spans="2:4" ht="15.75" customHeight="1">
      <c r="B30" s="173" t="s">
        <v>303</v>
      </c>
      <c r="C30" s="192" t="s">
        <v>300</v>
      </c>
      <c r="D30" s="140"/>
    </row>
    <row r="31" spans="2:4" ht="15.75" customHeight="1">
      <c r="B31" s="173" t="s">
        <v>502</v>
      </c>
      <c r="C31" s="111" t="s">
        <v>304</v>
      </c>
      <c r="D31" s="140">
        <v>8.5</v>
      </c>
    </row>
    <row r="32" spans="2:4" ht="15.75">
      <c r="B32" s="173" t="s">
        <v>503</v>
      </c>
      <c r="C32" s="193" t="s">
        <v>480</v>
      </c>
      <c r="D32" s="181">
        <f>D8+D12+D16+D23+D26+D31</f>
        <v>3554.5</v>
      </c>
    </row>
    <row r="33" spans="2:4" ht="15" customHeight="1">
      <c r="B33" s="173" t="s">
        <v>504</v>
      </c>
      <c r="C33" s="194" t="s">
        <v>489</v>
      </c>
      <c r="D33" s="181">
        <f>D34+D57</f>
        <v>2501.8</v>
      </c>
    </row>
    <row r="34" spans="2:4" ht="16.5" customHeight="1">
      <c r="B34" s="173" t="s">
        <v>505</v>
      </c>
      <c r="C34" s="195" t="s">
        <v>307</v>
      </c>
      <c r="D34" s="196">
        <f>D35+D36</f>
        <v>2292.8</v>
      </c>
    </row>
    <row r="35" spans="2:4" ht="14.25" customHeight="1">
      <c r="B35" s="173" t="s">
        <v>358</v>
      </c>
      <c r="C35" s="197" t="s">
        <v>309</v>
      </c>
      <c r="D35" s="178">
        <v>1617</v>
      </c>
    </row>
    <row r="36" spans="2:4" ht="15.75" customHeight="1">
      <c r="B36" s="173" t="s">
        <v>305</v>
      </c>
      <c r="C36" s="197" t="s">
        <v>311</v>
      </c>
      <c r="D36" s="338">
        <f>D37+D38+D39+D40+D41+D42+D43+D44+D45+D46+D47+D48+D49+D50+D51+D52+D53+D54+D55+D56</f>
        <v>675.8</v>
      </c>
    </row>
    <row r="37" spans="2:4" ht="14.25" customHeight="1">
      <c r="B37" s="173" t="s">
        <v>306</v>
      </c>
      <c r="C37" s="197" t="s">
        <v>313</v>
      </c>
      <c r="D37" s="198">
        <v>159.4</v>
      </c>
    </row>
    <row r="38" spans="2:4" ht="17.25" customHeight="1">
      <c r="B38" s="173" t="s">
        <v>308</v>
      </c>
      <c r="C38" s="197" t="s">
        <v>315</v>
      </c>
      <c r="D38" s="198">
        <v>46.9</v>
      </c>
    </row>
    <row r="39" spans="2:4" ht="18" customHeight="1">
      <c r="B39" s="173" t="s">
        <v>310</v>
      </c>
      <c r="C39" s="197" t="s">
        <v>316</v>
      </c>
      <c r="D39" s="198">
        <v>43.7</v>
      </c>
    </row>
    <row r="40" spans="2:4" ht="14.25" customHeight="1">
      <c r="B40" s="173" t="s">
        <v>312</v>
      </c>
      <c r="C40" s="197" t="s">
        <v>318</v>
      </c>
      <c r="D40" s="198">
        <v>118.3</v>
      </c>
    </row>
    <row r="41" spans="2:4" ht="14.25" customHeight="1">
      <c r="B41" s="173" t="s">
        <v>314</v>
      </c>
      <c r="C41" s="197" t="s">
        <v>320</v>
      </c>
      <c r="D41" s="198">
        <v>103.6</v>
      </c>
    </row>
    <row r="42" spans="2:4" ht="14.25" customHeight="1">
      <c r="B42" s="173" t="s">
        <v>317</v>
      </c>
      <c r="C42" s="186" t="s">
        <v>338</v>
      </c>
      <c r="D42" s="198">
        <v>30</v>
      </c>
    </row>
    <row r="43" spans="2:4" ht="24" customHeight="1">
      <c r="B43" s="173" t="s">
        <v>319</v>
      </c>
      <c r="C43" s="283" t="s">
        <v>507</v>
      </c>
      <c r="D43" s="198">
        <v>0.1</v>
      </c>
    </row>
    <row r="44" spans="2:4" ht="20.25" customHeight="1">
      <c r="B44" s="173" t="s">
        <v>321</v>
      </c>
      <c r="C44" s="186" t="s">
        <v>322</v>
      </c>
      <c r="D44" s="198">
        <v>0.13</v>
      </c>
    </row>
    <row r="45" spans="2:4" ht="16.5" customHeight="1">
      <c r="B45" s="173" t="s">
        <v>323</v>
      </c>
      <c r="C45" s="186" t="s">
        <v>324</v>
      </c>
      <c r="D45" s="198">
        <v>17.3</v>
      </c>
    </row>
    <row r="46" spans="2:5" ht="16.5" customHeight="1">
      <c r="B46" s="173" t="s">
        <v>325</v>
      </c>
      <c r="C46" s="186" t="s">
        <v>326</v>
      </c>
      <c r="D46" s="198">
        <v>14.5</v>
      </c>
      <c r="E46" s="538"/>
    </row>
    <row r="47" spans="2:5" ht="20.25" customHeight="1">
      <c r="B47" s="173" t="s">
        <v>327</v>
      </c>
      <c r="C47" s="186" t="s">
        <v>328</v>
      </c>
      <c r="D47" s="198">
        <v>86.1</v>
      </c>
      <c r="E47" s="538"/>
    </row>
    <row r="48" spans="2:4" ht="33.75" customHeight="1">
      <c r="B48" s="173" t="s">
        <v>359</v>
      </c>
      <c r="C48" s="186" t="s">
        <v>330</v>
      </c>
      <c r="D48" s="198">
        <v>0.3</v>
      </c>
    </row>
    <row r="49" spans="2:4" ht="19.5" customHeight="1">
      <c r="B49" s="173" t="s">
        <v>329</v>
      </c>
      <c r="C49" s="186" t="s">
        <v>332</v>
      </c>
      <c r="D49" s="198">
        <v>7.6</v>
      </c>
    </row>
    <row r="50" spans="2:4" ht="19.5" customHeight="1">
      <c r="B50" s="187" t="s">
        <v>331</v>
      </c>
      <c r="C50" s="186" t="s">
        <v>334</v>
      </c>
      <c r="D50" s="198">
        <v>6.6</v>
      </c>
    </row>
    <row r="51" spans="2:4" ht="19.5" customHeight="1">
      <c r="B51" s="173" t="s">
        <v>333</v>
      </c>
      <c r="C51" s="186" t="s">
        <v>336</v>
      </c>
      <c r="D51" s="198">
        <v>7.6</v>
      </c>
    </row>
    <row r="52" spans="2:5" ht="19.5" customHeight="1">
      <c r="B52" s="173" t="s">
        <v>335</v>
      </c>
      <c r="C52" s="186" t="s">
        <v>340</v>
      </c>
      <c r="D52" s="198">
        <v>1.89</v>
      </c>
      <c r="E52" s="199"/>
    </row>
    <row r="53" spans="2:4" ht="19.5" customHeight="1">
      <c r="B53" s="173" t="s">
        <v>466</v>
      </c>
      <c r="C53" s="186" t="s">
        <v>342</v>
      </c>
      <c r="D53" s="198">
        <v>3.88</v>
      </c>
    </row>
    <row r="54" spans="2:4" ht="19.5" customHeight="1">
      <c r="B54" s="173" t="s">
        <v>337</v>
      </c>
      <c r="C54" s="186" t="s">
        <v>411</v>
      </c>
      <c r="D54" s="198">
        <v>0.5</v>
      </c>
    </row>
    <row r="55" spans="2:6" ht="18" customHeight="1">
      <c r="B55" s="187" t="s">
        <v>339</v>
      </c>
      <c r="C55" s="186" t="s">
        <v>500</v>
      </c>
      <c r="D55" s="198">
        <v>14.9</v>
      </c>
      <c r="E55" s="539"/>
      <c r="F55" s="197"/>
    </row>
    <row r="56" spans="2:5" ht="19.5" customHeight="1">
      <c r="B56" s="173" t="s">
        <v>341</v>
      </c>
      <c r="C56" s="186" t="s">
        <v>501</v>
      </c>
      <c r="D56" s="198">
        <v>12.5</v>
      </c>
      <c r="E56" s="539"/>
    </row>
    <row r="57" spans="2:4" ht="16.5" customHeight="1">
      <c r="B57" s="200" t="s">
        <v>401</v>
      </c>
      <c r="C57" s="201" t="s">
        <v>343</v>
      </c>
      <c r="D57" s="178">
        <v>209</v>
      </c>
    </row>
    <row r="58" spans="2:4" s="202" customFormat="1" ht="15.75" customHeight="1">
      <c r="B58" s="173" t="s">
        <v>409</v>
      </c>
      <c r="C58" s="190" t="s">
        <v>453</v>
      </c>
      <c r="D58" s="501">
        <f>D32+D33</f>
        <v>6056.3</v>
      </c>
    </row>
    <row r="59" spans="2:4" s="202" customFormat="1" ht="33.75" customHeight="1">
      <c r="B59" s="203" t="s">
        <v>410</v>
      </c>
      <c r="C59" s="190" t="s">
        <v>531</v>
      </c>
      <c r="D59" s="204">
        <f>D60+D61+D62+D63+D64</f>
        <v>666</v>
      </c>
    </row>
    <row r="60" spans="2:4" s="202" customFormat="1" ht="28.5" customHeight="1">
      <c r="B60" s="205" t="s">
        <v>532</v>
      </c>
      <c r="C60" s="327" t="s">
        <v>528</v>
      </c>
      <c r="D60" s="206">
        <v>218</v>
      </c>
    </row>
    <row r="61" spans="2:4" s="202" customFormat="1" ht="28.5" customHeight="1">
      <c r="B61" s="205" t="s">
        <v>508</v>
      </c>
      <c r="C61" s="328" t="s">
        <v>546</v>
      </c>
      <c r="D61" s="206">
        <v>200</v>
      </c>
    </row>
    <row r="62" spans="2:4" s="202" customFormat="1" ht="31.5" customHeight="1">
      <c r="B62" s="205" t="s">
        <v>547</v>
      </c>
      <c r="C62" s="328" t="s">
        <v>548</v>
      </c>
      <c r="D62" s="206">
        <v>65</v>
      </c>
    </row>
    <row r="63" spans="2:4" s="202" customFormat="1" ht="19.5" customHeight="1">
      <c r="B63" s="205" t="s">
        <v>549</v>
      </c>
      <c r="C63" s="328" t="s">
        <v>550</v>
      </c>
      <c r="D63" s="206">
        <v>80</v>
      </c>
    </row>
    <row r="64" spans="2:4" s="202" customFormat="1" ht="30.75" customHeight="1">
      <c r="B64" s="205" t="s">
        <v>551</v>
      </c>
      <c r="C64" s="339" t="s">
        <v>604</v>
      </c>
      <c r="D64" s="206">
        <v>103</v>
      </c>
    </row>
    <row r="65" spans="2:4" s="202" customFormat="1" ht="47.25" customHeight="1">
      <c r="B65" s="205" t="s">
        <v>571</v>
      </c>
      <c r="C65" s="207" t="s">
        <v>552</v>
      </c>
      <c r="D65" s="204">
        <v>334.5</v>
      </c>
    </row>
    <row r="66" spans="2:4" s="202" customFormat="1" ht="18.75" customHeight="1">
      <c r="B66" s="173" t="s">
        <v>554</v>
      </c>
      <c r="C66" s="208" t="s">
        <v>577</v>
      </c>
      <c r="D66" s="204">
        <v>36.6</v>
      </c>
    </row>
    <row r="67" spans="2:4" s="202" customFormat="1" ht="32.25" customHeight="1">
      <c r="B67" s="173" t="s">
        <v>555</v>
      </c>
      <c r="C67" s="207" t="s">
        <v>606</v>
      </c>
      <c r="D67" s="209">
        <v>57.818</v>
      </c>
    </row>
    <row r="68" spans="2:4" s="44" customFormat="1" ht="50.25" customHeight="1">
      <c r="B68" s="344" t="s">
        <v>572</v>
      </c>
      <c r="C68" s="110" t="s">
        <v>614</v>
      </c>
      <c r="D68" s="536">
        <v>67.515</v>
      </c>
    </row>
    <row r="69" spans="2:4" s="202" customFormat="1" ht="15.75" customHeight="1">
      <c r="B69" s="173" t="s">
        <v>574</v>
      </c>
      <c r="C69" s="207" t="s">
        <v>553</v>
      </c>
      <c r="D69" s="345">
        <f>SUM(D32+D33+D59+D65)+D66+D67+D68</f>
        <v>7218.733000000001</v>
      </c>
    </row>
    <row r="70" spans="2:4" s="202" customFormat="1" ht="15" customHeight="1">
      <c r="B70" s="173" t="s">
        <v>602</v>
      </c>
      <c r="C70" s="123" t="s">
        <v>575</v>
      </c>
      <c r="D70" s="140">
        <v>660.5</v>
      </c>
    </row>
    <row r="71" spans="2:4" s="202" customFormat="1" ht="15.75" customHeight="1">
      <c r="B71" s="173" t="s">
        <v>603</v>
      </c>
      <c r="C71" s="111" t="s">
        <v>573</v>
      </c>
      <c r="D71" s="347">
        <v>300.60973</v>
      </c>
    </row>
    <row r="72" spans="2:4" s="202" customFormat="1" ht="15.75" customHeight="1">
      <c r="B72" s="91" t="s">
        <v>605</v>
      </c>
      <c r="C72" s="346" t="s">
        <v>0</v>
      </c>
      <c r="D72" s="347">
        <f>D69+D70+D71</f>
        <v>8179.842730000001</v>
      </c>
    </row>
    <row r="73" spans="2:4" s="202" customFormat="1" ht="15.75" customHeight="1">
      <c r="B73" s="210"/>
      <c r="C73" s="211"/>
      <c r="D73" s="212"/>
    </row>
    <row r="74" spans="2:4" s="202" customFormat="1" ht="15.75" customHeight="1">
      <c r="B74" s="210"/>
      <c r="C74" s="213"/>
      <c r="D74" s="212"/>
    </row>
    <row r="75" spans="2:4" s="202" customFormat="1" ht="15.75" customHeight="1">
      <c r="B75" s="210"/>
      <c r="C75" s="211"/>
      <c r="D75" s="212"/>
    </row>
    <row r="76" spans="2:4" s="202" customFormat="1" ht="16.5" customHeight="1">
      <c r="B76" s="210"/>
      <c r="C76" s="211"/>
      <c r="D76" s="212"/>
    </row>
    <row r="77" spans="2:4" s="202" customFormat="1" ht="16.5" customHeight="1">
      <c r="B77" s="212"/>
      <c r="C77" s="211"/>
      <c r="D77" s="212"/>
    </row>
    <row r="78" spans="2:4" s="202" customFormat="1" ht="15.75" customHeight="1">
      <c r="B78" s="212"/>
      <c r="C78" s="211"/>
      <c r="D78" s="212"/>
    </row>
    <row r="79" spans="2:4" s="202" customFormat="1" ht="15.75" customHeight="1">
      <c r="B79" s="212"/>
      <c r="C79" s="211"/>
      <c r="D79" s="212"/>
    </row>
    <row r="80" spans="2:4" s="202" customFormat="1" ht="15.75" customHeight="1">
      <c r="B80" s="212"/>
      <c r="C80" s="211"/>
      <c r="D80" s="212"/>
    </row>
    <row r="81" spans="2:4" s="202" customFormat="1" ht="15.75" customHeight="1">
      <c r="B81" s="212"/>
      <c r="C81" s="211"/>
      <c r="D81" s="212"/>
    </row>
    <row r="82" spans="2:4" ht="12.75">
      <c r="B82" s="169"/>
      <c r="C82" s="211"/>
      <c r="D82" s="169"/>
    </row>
    <row r="83" spans="2:4" ht="12.75">
      <c r="B83" s="169"/>
      <c r="C83" s="211"/>
      <c r="D83" s="169"/>
    </row>
  </sheetData>
  <sheetProtection/>
  <mergeCells count="7">
    <mergeCell ref="C5:D5"/>
    <mergeCell ref="E46:E47"/>
    <mergeCell ref="E55:E56"/>
    <mergeCell ref="C1:D1"/>
    <mergeCell ref="C2:D2"/>
    <mergeCell ref="C3:D3"/>
    <mergeCell ref="C4:D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PageLayoutView="0" workbookViewId="0" topLeftCell="A1">
      <selection activeCell="L30" sqref="L29:L30"/>
    </sheetView>
  </sheetViews>
  <sheetFormatPr defaultColWidth="9.140625" defaultRowHeight="12.75"/>
  <cols>
    <col min="1" max="1" width="3.57421875" style="12" customWidth="1"/>
    <col min="2" max="2" width="5.421875" style="12" customWidth="1"/>
    <col min="3" max="3" width="42.140625" style="12" customWidth="1"/>
    <col min="4" max="4" width="7.8515625" style="12" customWidth="1"/>
    <col min="5" max="5" width="7.421875" style="12" customWidth="1"/>
    <col min="6" max="6" width="8.00390625" style="12" customWidth="1"/>
    <col min="7" max="7" width="10.8515625" style="12" customWidth="1"/>
    <col min="8" max="8" width="8.28125" style="12" customWidth="1"/>
    <col min="9" max="9" width="9.00390625" style="12" customWidth="1"/>
    <col min="10" max="10" width="9.140625" style="286" customWidth="1"/>
    <col min="11" max="16384" width="9.140625" style="12" customWidth="1"/>
  </cols>
  <sheetData>
    <row r="1" spans="6:9" ht="12.75" customHeight="1">
      <c r="F1" s="7" t="s">
        <v>246</v>
      </c>
      <c r="G1" s="9"/>
      <c r="H1" s="9"/>
      <c r="I1"/>
    </row>
    <row r="2" spans="6:9" ht="12.75">
      <c r="F2" s="555" t="s">
        <v>610</v>
      </c>
      <c r="G2" s="555"/>
      <c r="H2" s="555"/>
      <c r="I2"/>
    </row>
    <row r="3" spans="6:9" ht="14.25" customHeight="1">
      <c r="F3" s="1" t="s">
        <v>527</v>
      </c>
      <c r="G3" s="9"/>
      <c r="H3" s="9"/>
      <c r="I3"/>
    </row>
    <row r="4" spans="6:9" ht="12.75">
      <c r="F4" s="635" t="s">
        <v>586</v>
      </c>
      <c r="G4" s="635"/>
      <c r="H4" s="635"/>
      <c r="I4"/>
    </row>
    <row r="5" ht="10.5" customHeight="1"/>
    <row r="6" spans="2:8" ht="14.25">
      <c r="B6" s="636" t="s">
        <v>587</v>
      </c>
      <c r="C6" s="636"/>
      <c r="D6" s="636"/>
      <c r="E6" s="636"/>
      <c r="F6" s="636"/>
      <c r="G6" s="636"/>
      <c r="H6" s="636"/>
    </row>
    <row r="7" spans="2:8" ht="14.25">
      <c r="B7" s="6"/>
      <c r="C7" s="636" t="s">
        <v>588</v>
      </c>
      <c r="D7" s="636"/>
      <c r="E7" s="636"/>
      <c r="F7" s="636"/>
      <c r="G7" s="636"/>
      <c r="H7" s="636"/>
    </row>
    <row r="8" spans="2:8" ht="14.25">
      <c r="B8" s="6"/>
      <c r="C8" s="6"/>
      <c r="D8" s="6"/>
      <c r="E8" s="6"/>
      <c r="F8" s="6"/>
      <c r="G8" s="6"/>
      <c r="H8" s="6"/>
    </row>
    <row r="9" spans="2:8" ht="14.25">
      <c r="B9" s="6"/>
      <c r="C9" s="6"/>
      <c r="D9" s="6"/>
      <c r="E9" s="6"/>
      <c r="F9" s="6"/>
      <c r="G9" s="6"/>
      <c r="H9" s="6"/>
    </row>
    <row r="10" spans="2:8" ht="13.5" customHeight="1">
      <c r="B10" s="287"/>
      <c r="C10" s="288"/>
      <c r="D10" s="288"/>
      <c r="E10" s="288"/>
      <c r="F10" s="288"/>
      <c r="G10" s="637" t="s">
        <v>536</v>
      </c>
      <c r="H10" s="637"/>
    </row>
    <row r="11" spans="2:8" ht="12.75" customHeight="1">
      <c r="B11" s="630" t="s">
        <v>415</v>
      </c>
      <c r="C11" s="638" t="s">
        <v>589</v>
      </c>
      <c r="D11" s="630" t="s">
        <v>590</v>
      </c>
      <c r="E11" s="289"/>
      <c r="F11" s="641" t="s">
        <v>9</v>
      </c>
      <c r="G11" s="641"/>
      <c r="H11" s="641"/>
    </row>
    <row r="12" spans="2:8" ht="12.75" customHeight="1">
      <c r="B12" s="631"/>
      <c r="C12" s="639"/>
      <c r="D12" s="631"/>
      <c r="E12" s="290"/>
      <c r="F12" s="641" t="s">
        <v>10</v>
      </c>
      <c r="G12" s="642"/>
      <c r="H12" s="630" t="s">
        <v>11</v>
      </c>
    </row>
    <row r="13" spans="2:8" ht="12.75" customHeight="1">
      <c r="B13" s="631"/>
      <c r="C13" s="639"/>
      <c r="D13" s="631"/>
      <c r="E13" s="290" t="s">
        <v>0</v>
      </c>
      <c r="F13" s="633" t="s">
        <v>12</v>
      </c>
      <c r="G13" s="289" t="s">
        <v>416</v>
      </c>
      <c r="H13" s="631"/>
    </row>
    <row r="14" spans="2:8" ht="12.75" customHeight="1">
      <c r="B14" s="632"/>
      <c r="C14" s="640"/>
      <c r="D14" s="632"/>
      <c r="E14" s="291"/>
      <c r="F14" s="634"/>
      <c r="G14" s="291" t="s">
        <v>417</v>
      </c>
      <c r="H14" s="632"/>
    </row>
    <row r="15" spans="2:9" ht="28.5" customHeight="1">
      <c r="B15" s="292" t="s">
        <v>13</v>
      </c>
      <c r="C15" s="293" t="s">
        <v>112</v>
      </c>
      <c r="D15" s="294" t="s">
        <v>146</v>
      </c>
      <c r="E15" s="295"/>
      <c r="F15" s="296"/>
      <c r="G15" s="297"/>
      <c r="H15" s="296"/>
      <c r="I15" s="298"/>
    </row>
    <row r="16" spans="2:8" ht="15.75">
      <c r="B16" s="299" t="s">
        <v>14</v>
      </c>
      <c r="C16" s="300" t="s">
        <v>1</v>
      </c>
      <c r="D16" s="10"/>
      <c r="E16" s="301">
        <f aca="true" t="shared" si="0" ref="E16:E21">F16+H16</f>
        <v>10.7</v>
      </c>
      <c r="F16" s="301">
        <v>10.7</v>
      </c>
      <c r="G16" s="301"/>
      <c r="H16" s="302"/>
    </row>
    <row r="17" spans="2:10" ht="15.75">
      <c r="B17" s="299" t="s">
        <v>15</v>
      </c>
      <c r="C17" s="303" t="s">
        <v>52</v>
      </c>
      <c r="D17" s="294"/>
      <c r="E17" s="301">
        <f t="shared" si="0"/>
        <v>0.2</v>
      </c>
      <c r="F17" s="301">
        <v>0.2</v>
      </c>
      <c r="G17" s="304"/>
      <c r="H17" s="304"/>
      <c r="J17" s="12"/>
    </row>
    <row r="18" spans="2:10" ht="15.75">
      <c r="B18" s="299" t="s">
        <v>16</v>
      </c>
      <c r="C18" s="303" t="s">
        <v>57</v>
      </c>
      <c r="D18" s="294"/>
      <c r="E18" s="301">
        <f t="shared" si="0"/>
        <v>0.6</v>
      </c>
      <c r="F18" s="301">
        <v>0.6</v>
      </c>
      <c r="G18" s="304"/>
      <c r="H18" s="304"/>
      <c r="J18" s="12"/>
    </row>
    <row r="19" spans="2:10" ht="15.75">
      <c r="B19" s="299" t="s">
        <v>17</v>
      </c>
      <c r="C19" s="300" t="s">
        <v>61</v>
      </c>
      <c r="D19" s="294"/>
      <c r="E19" s="301">
        <f t="shared" si="0"/>
        <v>4.4</v>
      </c>
      <c r="F19" s="301">
        <v>4.4</v>
      </c>
      <c r="G19" s="304"/>
      <c r="H19" s="304"/>
      <c r="J19" s="12"/>
    </row>
    <row r="20" spans="2:10" ht="15.75">
      <c r="B20" s="299" t="s">
        <v>74</v>
      </c>
      <c r="C20" s="300" t="s">
        <v>7</v>
      </c>
      <c r="D20" s="294"/>
      <c r="E20" s="301">
        <f t="shared" si="0"/>
        <v>0.1</v>
      </c>
      <c r="F20" s="301">
        <v>0.1</v>
      </c>
      <c r="G20" s="304"/>
      <c r="H20" s="304"/>
      <c r="J20" s="12"/>
    </row>
    <row r="21" spans="2:10" ht="15.75">
      <c r="B21" s="299" t="s">
        <v>140</v>
      </c>
      <c r="C21" s="300" t="s">
        <v>8</v>
      </c>
      <c r="D21" s="294"/>
      <c r="E21" s="301">
        <f t="shared" si="0"/>
        <v>3</v>
      </c>
      <c r="F21" s="301">
        <v>3</v>
      </c>
      <c r="G21" s="304"/>
      <c r="H21" s="304"/>
      <c r="J21" s="12"/>
    </row>
    <row r="22" spans="2:10" ht="15.75">
      <c r="B22" s="299" t="s">
        <v>151</v>
      </c>
      <c r="C22" s="305" t="s">
        <v>403</v>
      </c>
      <c r="D22" s="306"/>
      <c r="E22" s="307">
        <f>F22+H22</f>
        <v>8.3</v>
      </c>
      <c r="F22" s="308">
        <f>F17+F18+F19+F20+F21</f>
        <v>8.3</v>
      </c>
      <c r="G22" s="308">
        <f>G17+G18+G19+G20+G21</f>
        <v>0</v>
      </c>
      <c r="H22" s="308">
        <f>H17+H18+H19+H20+H21</f>
        <v>0</v>
      </c>
      <c r="J22" s="12"/>
    </row>
    <row r="23" spans="2:10" ht="26.25" customHeight="1">
      <c r="B23" s="292"/>
      <c r="C23" s="309" t="s">
        <v>591</v>
      </c>
      <c r="D23" s="306"/>
      <c r="E23" s="310">
        <f>E16+E22</f>
        <v>19</v>
      </c>
      <c r="F23" s="310">
        <f>F16+F22</f>
        <v>19</v>
      </c>
      <c r="G23" s="310">
        <f>G16+G22</f>
        <v>0</v>
      </c>
      <c r="H23" s="310">
        <f>H16+H22</f>
        <v>0</v>
      </c>
      <c r="J23" s="12"/>
    </row>
    <row r="24" spans="2:10" ht="15.75">
      <c r="B24" s="292" t="s">
        <v>18</v>
      </c>
      <c r="C24" s="311" t="s">
        <v>109</v>
      </c>
      <c r="D24" s="294" t="s">
        <v>142</v>
      </c>
      <c r="E24" s="310"/>
      <c r="F24" s="310"/>
      <c r="G24" s="310"/>
      <c r="H24" s="310"/>
      <c r="J24" s="12"/>
    </row>
    <row r="25" spans="2:10" ht="15.75">
      <c r="B25" s="299" t="s">
        <v>19</v>
      </c>
      <c r="C25" s="303" t="s">
        <v>71</v>
      </c>
      <c r="D25" s="294"/>
      <c r="E25" s="312">
        <f>F25+H25</f>
        <v>36</v>
      </c>
      <c r="F25" s="312">
        <v>36</v>
      </c>
      <c r="G25" s="312"/>
      <c r="H25" s="312"/>
      <c r="J25" s="12"/>
    </row>
    <row r="26" spans="2:10" ht="15.75" customHeight="1">
      <c r="B26" s="299" t="s">
        <v>592</v>
      </c>
      <c r="C26" s="313" t="s">
        <v>279</v>
      </c>
      <c r="D26" s="306"/>
      <c r="E26" s="312">
        <f>F26+H26</f>
        <v>10</v>
      </c>
      <c r="F26" s="312">
        <v>5.8</v>
      </c>
      <c r="G26" s="310"/>
      <c r="H26" s="312">
        <v>4.2</v>
      </c>
      <c r="J26" s="12"/>
    </row>
    <row r="27" spans="2:10" ht="15.75">
      <c r="B27" s="299" t="s">
        <v>593</v>
      </c>
      <c r="C27" s="303" t="s">
        <v>594</v>
      </c>
      <c r="D27" s="294"/>
      <c r="E27" s="312">
        <f>F27+H27</f>
        <v>36</v>
      </c>
      <c r="F27" s="312">
        <v>36</v>
      </c>
      <c r="G27" s="312"/>
      <c r="H27" s="312"/>
      <c r="J27" s="12"/>
    </row>
    <row r="28" spans="2:10" ht="13.5" customHeight="1">
      <c r="B28" s="299" t="s">
        <v>595</v>
      </c>
      <c r="C28" s="303" t="s">
        <v>545</v>
      </c>
      <c r="D28" s="306"/>
      <c r="E28" s="312">
        <f>F28+H28</f>
        <v>3.2</v>
      </c>
      <c r="F28" s="312">
        <v>3.2</v>
      </c>
      <c r="G28" s="310"/>
      <c r="H28" s="312"/>
      <c r="J28" s="12"/>
    </row>
    <row r="29" spans="2:8" ht="15.75">
      <c r="B29" s="299" t="s">
        <v>596</v>
      </c>
      <c r="C29" s="303" t="s">
        <v>5</v>
      </c>
      <c r="D29" s="294"/>
      <c r="E29" s="312">
        <f>F29+H29</f>
        <v>3.2</v>
      </c>
      <c r="F29" s="312">
        <v>3.2</v>
      </c>
      <c r="G29" s="312"/>
      <c r="H29" s="312"/>
    </row>
    <row r="30" spans="2:8" ht="14.25" customHeight="1">
      <c r="B30" s="292"/>
      <c r="C30" s="314" t="s">
        <v>405</v>
      </c>
      <c r="D30" s="306"/>
      <c r="E30" s="310">
        <f>E27+E28+E29</f>
        <v>42.400000000000006</v>
      </c>
      <c r="F30" s="310">
        <f>F27+F28+F29</f>
        <v>42.400000000000006</v>
      </c>
      <c r="G30" s="310">
        <f>G27+G28+G29</f>
        <v>0</v>
      </c>
      <c r="H30" s="310">
        <f>H27+H28+H29</f>
        <v>0</v>
      </c>
    </row>
    <row r="31" spans="2:8" ht="15.75">
      <c r="B31" s="299" t="s">
        <v>597</v>
      </c>
      <c r="C31" s="303" t="s">
        <v>6</v>
      </c>
      <c r="D31" s="294"/>
      <c r="E31" s="312">
        <f>F31+H31</f>
        <v>3</v>
      </c>
      <c r="F31" s="312">
        <v>2.3</v>
      </c>
      <c r="G31" s="312"/>
      <c r="H31" s="312">
        <v>0.7</v>
      </c>
    </row>
    <row r="32" spans="2:8" ht="15.75">
      <c r="B32" s="299" t="s">
        <v>598</v>
      </c>
      <c r="C32" s="303" t="s">
        <v>46</v>
      </c>
      <c r="D32" s="306"/>
      <c r="E32" s="312">
        <f>F32+H32</f>
        <v>2.6</v>
      </c>
      <c r="F32" s="312">
        <v>2.6</v>
      </c>
      <c r="G32" s="310"/>
      <c r="H32" s="310"/>
    </row>
    <row r="33" spans="2:8" ht="30">
      <c r="B33" s="315" t="s">
        <v>599</v>
      </c>
      <c r="C33" s="316" t="s">
        <v>404</v>
      </c>
      <c r="D33" s="317"/>
      <c r="E33" s="312">
        <f>F33+H33</f>
        <v>0.5</v>
      </c>
      <c r="F33" s="301">
        <v>0.5</v>
      </c>
      <c r="G33" s="312"/>
      <c r="H33" s="312"/>
    </row>
    <row r="34" spans="2:8" ht="14.25">
      <c r="B34" s="299"/>
      <c r="C34" s="318" t="s">
        <v>600</v>
      </c>
      <c r="D34" s="319"/>
      <c r="E34" s="310">
        <f>E31+E32+E33+E30+E26+E25</f>
        <v>94.5</v>
      </c>
      <c r="F34" s="310">
        <f>F31+F32+F33+F30+F26+F25</f>
        <v>89.6</v>
      </c>
      <c r="G34" s="310">
        <f>G31+G32+G33+G30+G26+G25</f>
        <v>0</v>
      </c>
      <c r="H34" s="310">
        <f>H31+H32+H33+H30+H26+H25</f>
        <v>4.9</v>
      </c>
    </row>
    <row r="35" spans="2:8" ht="25.5">
      <c r="B35" s="292" t="s">
        <v>20</v>
      </c>
      <c r="C35" s="309" t="s">
        <v>601</v>
      </c>
      <c r="D35" s="320" t="s">
        <v>144</v>
      </c>
      <c r="E35" s="312">
        <f>E36</f>
        <v>1.5</v>
      </c>
      <c r="F35" s="312">
        <f>F36</f>
        <v>1.5</v>
      </c>
      <c r="G35" s="312">
        <f>G36</f>
        <v>0</v>
      </c>
      <c r="H35" s="312">
        <f>H36</f>
        <v>0</v>
      </c>
    </row>
    <row r="36" spans="2:8" ht="15.75">
      <c r="B36" s="299" t="s">
        <v>21</v>
      </c>
      <c r="C36" s="8" t="s">
        <v>117</v>
      </c>
      <c r="D36" s="294"/>
      <c r="E36" s="321">
        <f>F36+H36</f>
        <v>1.5</v>
      </c>
      <c r="F36" s="301">
        <v>1.5</v>
      </c>
      <c r="G36" s="312"/>
      <c r="H36" s="312"/>
    </row>
    <row r="37" spans="2:8" ht="15.75" customHeight="1">
      <c r="B37" s="322"/>
      <c r="C37" s="284" t="s">
        <v>137</v>
      </c>
      <c r="D37" s="323"/>
      <c r="E37" s="324">
        <f>E23+E34+E36</f>
        <v>115</v>
      </c>
      <c r="F37" s="324">
        <f>F23+F34+F36</f>
        <v>110.1</v>
      </c>
      <c r="G37" s="324">
        <f>G23+G34+G36</f>
        <v>0</v>
      </c>
      <c r="H37" s="324">
        <f>H23+H34+H36</f>
        <v>4.9</v>
      </c>
    </row>
    <row r="38" spans="2:10" s="13" customFormat="1" ht="12.75">
      <c r="B38" s="325"/>
      <c r="C38" s="326"/>
      <c r="D38" s="326"/>
      <c r="E38" s="15"/>
      <c r="F38" s="15"/>
      <c r="G38" s="15"/>
      <c r="H38" s="15"/>
      <c r="J38" s="14"/>
    </row>
  </sheetData>
  <sheetProtection/>
  <mergeCells count="12">
    <mergeCell ref="F11:H11"/>
    <mergeCell ref="F12:G12"/>
    <mergeCell ref="H12:H14"/>
    <mergeCell ref="F13:F14"/>
    <mergeCell ref="F2:H2"/>
    <mergeCell ref="F4:H4"/>
    <mergeCell ref="B6:H6"/>
    <mergeCell ref="C7:H7"/>
    <mergeCell ref="G10:H10"/>
    <mergeCell ref="B11:B14"/>
    <mergeCell ref="C11:C14"/>
    <mergeCell ref="D11:D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93">
      <selection activeCell="F225" sqref="F225"/>
    </sheetView>
  </sheetViews>
  <sheetFormatPr defaultColWidth="9.140625" defaultRowHeight="12.75"/>
  <cols>
    <col min="1" max="1" width="6.57421875" style="30" customWidth="1"/>
    <col min="2" max="2" width="42.8515625" style="30" customWidth="1"/>
    <col min="3" max="3" width="8.140625" style="30" customWidth="1"/>
    <col min="4" max="4" width="9.421875" style="30" customWidth="1"/>
    <col min="5" max="5" width="10.28125" style="30" customWidth="1"/>
    <col min="6" max="6" width="11.421875" style="30" customWidth="1"/>
    <col min="7" max="7" width="11.57421875" style="30" customWidth="1"/>
    <col min="8" max="8" width="9.00390625" style="30" customWidth="1"/>
    <col min="9" max="9" width="9.140625" style="86" customWidth="1"/>
    <col min="10" max="16384" width="9.140625" style="30" customWidth="1"/>
  </cols>
  <sheetData>
    <row r="1" ht="15.75">
      <c r="F1" s="85" t="s">
        <v>283</v>
      </c>
    </row>
    <row r="2" spans="6:8" ht="12.75">
      <c r="F2" s="555" t="s">
        <v>610</v>
      </c>
      <c r="G2" s="555"/>
      <c r="H2" s="555"/>
    </row>
    <row r="3" ht="12.75">
      <c r="F3" s="30" t="s">
        <v>510</v>
      </c>
    </row>
    <row r="4" ht="12.75">
      <c r="F4" s="30" t="s">
        <v>241</v>
      </c>
    </row>
    <row r="5" spans="1:7" ht="12.75">
      <c r="A5" s="544" t="s">
        <v>539</v>
      </c>
      <c r="B5" s="544"/>
      <c r="C5" s="544"/>
      <c r="D5" s="544"/>
      <c r="E5" s="544"/>
      <c r="F5" s="544"/>
      <c r="G5" s="544"/>
    </row>
    <row r="6" spans="1:7" ht="12.75">
      <c r="A6" s="544" t="s">
        <v>179</v>
      </c>
      <c r="B6" s="544"/>
      <c r="C6" s="544"/>
      <c r="D6" s="544"/>
      <c r="E6" s="544"/>
      <c r="F6" s="544"/>
      <c r="G6" s="544"/>
    </row>
    <row r="7" ht="12.75">
      <c r="G7" s="30" t="s">
        <v>537</v>
      </c>
    </row>
    <row r="8" spans="1:7" ht="12.75" customHeight="1">
      <c r="A8" s="548" t="s">
        <v>180</v>
      </c>
      <c r="B8" s="551" t="s">
        <v>181</v>
      </c>
      <c r="C8" s="554" t="s">
        <v>282</v>
      </c>
      <c r="D8" s="548" t="s">
        <v>0</v>
      </c>
      <c r="E8" s="556" t="s">
        <v>9</v>
      </c>
      <c r="F8" s="556"/>
      <c r="G8" s="556"/>
    </row>
    <row r="9" spans="1:7" ht="12.75" customHeight="1">
      <c r="A9" s="549"/>
      <c r="B9" s="552"/>
      <c r="C9" s="554"/>
      <c r="D9" s="549"/>
      <c r="E9" s="556" t="s">
        <v>10</v>
      </c>
      <c r="F9" s="556"/>
      <c r="G9" s="556" t="s">
        <v>11</v>
      </c>
    </row>
    <row r="10" spans="1:7" ht="12.75" customHeight="1">
      <c r="A10" s="550"/>
      <c r="B10" s="552"/>
      <c r="C10" s="554"/>
      <c r="D10" s="549"/>
      <c r="E10" s="548" t="s">
        <v>12</v>
      </c>
      <c r="F10" s="542" t="s">
        <v>242</v>
      </c>
      <c r="G10" s="556"/>
    </row>
    <row r="11" spans="1:7" ht="13.5" customHeight="1">
      <c r="A11" s="332" t="s">
        <v>182</v>
      </c>
      <c r="B11" s="553"/>
      <c r="C11" s="554"/>
      <c r="D11" s="550"/>
      <c r="E11" s="550"/>
      <c r="F11" s="543"/>
      <c r="G11" s="556"/>
    </row>
    <row r="12" spans="1:7" ht="14.25" customHeight="1">
      <c r="A12" s="87">
        <v>1</v>
      </c>
      <c r="B12" s="88">
        <v>2</v>
      </c>
      <c r="C12" s="89">
        <v>3</v>
      </c>
      <c r="D12" s="31">
        <v>4</v>
      </c>
      <c r="E12" s="31">
        <v>5</v>
      </c>
      <c r="F12" s="90">
        <v>6</v>
      </c>
      <c r="G12" s="87">
        <v>7</v>
      </c>
    </row>
    <row r="13" spans="1:7" ht="15.75">
      <c r="A13" s="91" t="s">
        <v>13</v>
      </c>
      <c r="B13" s="92" t="s">
        <v>1</v>
      </c>
      <c r="C13" s="93"/>
      <c r="D13" s="32">
        <f>D14+D20+D24+D26+D29+D31+D33+D35+D18</f>
        <v>2449.398</v>
      </c>
      <c r="E13" s="32">
        <f>E14+E20+E24+E26+E29+E31+E33+E35+E18</f>
        <v>1467.2980000000002</v>
      </c>
      <c r="F13" s="32">
        <f>F14+F20+F24+F26+F29+F31+F33+F35+F18</f>
        <v>484.04100000000005</v>
      </c>
      <c r="G13" s="32">
        <f>G14+G20+G24+G26+G29+G31+G33+G35+G18</f>
        <v>982.1</v>
      </c>
    </row>
    <row r="14" spans="1:7" ht="14.25">
      <c r="A14" s="94" t="s">
        <v>14</v>
      </c>
      <c r="B14" s="55" t="s">
        <v>183</v>
      </c>
      <c r="C14" s="334" t="s">
        <v>142</v>
      </c>
      <c r="D14" s="27">
        <f>D15+D16+D17</f>
        <v>195.018</v>
      </c>
      <c r="E14" s="27">
        <f>E15+E16+E17</f>
        <v>195.018</v>
      </c>
      <c r="F14" s="27">
        <f>F15+F16+F17</f>
        <v>68.901</v>
      </c>
      <c r="G14" s="27">
        <f>G15+G16+G17</f>
        <v>0</v>
      </c>
    </row>
    <row r="15" spans="1:7" ht="15">
      <c r="A15" s="95" t="s">
        <v>184</v>
      </c>
      <c r="B15" s="22" t="s">
        <v>346</v>
      </c>
      <c r="C15" s="329"/>
      <c r="D15" s="162">
        <f aca="true" t="shared" si="0" ref="D15:D32">E15+G15</f>
        <v>145.518</v>
      </c>
      <c r="E15" s="163">
        <v>145.518</v>
      </c>
      <c r="F15" s="163">
        <v>61.601</v>
      </c>
      <c r="G15" s="29"/>
    </row>
    <row r="16" spans="1:7" ht="27" customHeight="1">
      <c r="A16" s="95" t="s">
        <v>185</v>
      </c>
      <c r="B16" s="56" t="s">
        <v>413</v>
      </c>
      <c r="C16" s="330"/>
      <c r="D16" s="28">
        <f t="shared" si="0"/>
        <v>12</v>
      </c>
      <c r="E16" s="29">
        <v>12</v>
      </c>
      <c r="F16" s="29">
        <v>7.2</v>
      </c>
      <c r="G16" s="29"/>
    </row>
    <row r="17" spans="1:7" ht="15">
      <c r="A17" s="95" t="s">
        <v>187</v>
      </c>
      <c r="B17" s="96" t="s">
        <v>412</v>
      </c>
      <c r="C17" s="330"/>
      <c r="D17" s="483">
        <f t="shared" si="0"/>
        <v>37.5</v>
      </c>
      <c r="E17" s="97">
        <v>37.5</v>
      </c>
      <c r="F17" s="97">
        <v>0.1</v>
      </c>
      <c r="G17" s="97"/>
    </row>
    <row r="18" spans="1:7" ht="25.5">
      <c r="A18" s="94" t="s">
        <v>15</v>
      </c>
      <c r="B18" s="98" t="s">
        <v>110</v>
      </c>
      <c r="C18" s="41" t="s">
        <v>144</v>
      </c>
      <c r="D18" s="34">
        <f>D19</f>
        <v>0.1</v>
      </c>
      <c r="E18" s="34">
        <f>E19</f>
        <v>0.1</v>
      </c>
      <c r="F18" s="34">
        <f>F19</f>
        <v>0</v>
      </c>
      <c r="G18" s="34">
        <f>G19</f>
        <v>0</v>
      </c>
    </row>
    <row r="19" spans="1:7" ht="15">
      <c r="A19" s="95" t="s">
        <v>189</v>
      </c>
      <c r="B19" s="45" t="s">
        <v>186</v>
      </c>
      <c r="C19" s="332"/>
      <c r="D19" s="28">
        <f>E19+G19</f>
        <v>0.1</v>
      </c>
      <c r="E19" s="29">
        <v>0.1</v>
      </c>
      <c r="F19" s="29"/>
      <c r="G19" s="29"/>
    </row>
    <row r="20" spans="1:7" ht="26.25" customHeight="1">
      <c r="A20" s="94" t="s">
        <v>16</v>
      </c>
      <c r="B20" s="47" t="s">
        <v>188</v>
      </c>
      <c r="C20" s="335" t="s">
        <v>146</v>
      </c>
      <c r="D20" s="27">
        <f>D21+D22+D23</f>
        <v>818.2800000000001</v>
      </c>
      <c r="E20" s="27">
        <f>E21+E22+E23</f>
        <v>803.58</v>
      </c>
      <c r="F20" s="27">
        <f>F21+F22+F23</f>
        <v>409.64000000000004</v>
      </c>
      <c r="G20" s="27">
        <f>G21+G22+G23</f>
        <v>14.7</v>
      </c>
    </row>
    <row r="21" spans="1:7" ht="15">
      <c r="A21" s="95" t="s">
        <v>114</v>
      </c>
      <c r="B21" s="22" t="s">
        <v>346</v>
      </c>
      <c r="C21" s="329"/>
      <c r="D21" s="484">
        <f>E21+G21</f>
        <v>712.5</v>
      </c>
      <c r="E21" s="285">
        <v>697.8</v>
      </c>
      <c r="F21" s="285">
        <v>347.1</v>
      </c>
      <c r="G21" s="70">
        <v>14.7</v>
      </c>
    </row>
    <row r="22" spans="1:7" ht="27" customHeight="1">
      <c r="A22" s="95" t="s">
        <v>522</v>
      </c>
      <c r="B22" s="56" t="s">
        <v>413</v>
      </c>
      <c r="C22" s="330"/>
      <c r="D22" s="28">
        <f>E22+G22</f>
        <v>95.08</v>
      </c>
      <c r="E22" s="29">
        <v>95.08</v>
      </c>
      <c r="F22" s="29">
        <v>62.54</v>
      </c>
      <c r="G22" s="29"/>
    </row>
    <row r="23" spans="1:7" ht="15">
      <c r="A23" s="95" t="s">
        <v>523</v>
      </c>
      <c r="B23" s="49" t="s">
        <v>352</v>
      </c>
      <c r="C23" s="331"/>
      <c r="D23" s="28">
        <f t="shared" si="0"/>
        <v>10.7</v>
      </c>
      <c r="E23" s="29">
        <v>10.7</v>
      </c>
      <c r="F23" s="29"/>
      <c r="G23" s="29"/>
    </row>
    <row r="24" spans="1:7" ht="12.75">
      <c r="A24" s="94" t="s">
        <v>17</v>
      </c>
      <c r="B24" s="99" t="s">
        <v>190</v>
      </c>
      <c r="C24" s="57" t="s">
        <v>145</v>
      </c>
      <c r="D24" s="27">
        <f>D25</f>
        <v>40.099999999999994</v>
      </c>
      <c r="E24" s="27">
        <f>E25</f>
        <v>22.2</v>
      </c>
      <c r="F24" s="27">
        <f>F25</f>
        <v>5.5</v>
      </c>
      <c r="G24" s="27">
        <f>G25</f>
        <v>17.9</v>
      </c>
    </row>
    <row r="25" spans="1:10" ht="15">
      <c r="A25" s="95" t="s">
        <v>191</v>
      </c>
      <c r="B25" s="22" t="s">
        <v>346</v>
      </c>
      <c r="C25" s="332"/>
      <c r="D25" s="29">
        <f t="shared" si="0"/>
        <v>40.099999999999994</v>
      </c>
      <c r="E25" s="29">
        <v>22.2</v>
      </c>
      <c r="F25" s="29">
        <v>5.5</v>
      </c>
      <c r="G25" s="29">
        <v>17.9</v>
      </c>
      <c r="J25" s="100"/>
    </row>
    <row r="26" spans="1:7" ht="14.25">
      <c r="A26" s="94" t="s">
        <v>74</v>
      </c>
      <c r="B26" s="55" t="s">
        <v>116</v>
      </c>
      <c r="C26" s="334" t="s">
        <v>147</v>
      </c>
      <c r="D26" s="27">
        <f>D27+D28</f>
        <v>1138.8</v>
      </c>
      <c r="E26" s="27">
        <f>E27+E28</f>
        <v>189.3</v>
      </c>
      <c r="F26" s="27">
        <f>F27+F28</f>
        <v>0</v>
      </c>
      <c r="G26" s="27">
        <f>G27+G28</f>
        <v>949.5</v>
      </c>
    </row>
    <row r="27" spans="1:7" ht="15">
      <c r="A27" s="95" t="s">
        <v>119</v>
      </c>
      <c r="B27" s="101" t="s">
        <v>346</v>
      </c>
      <c r="C27" s="334"/>
      <c r="D27" s="485">
        <f t="shared" si="0"/>
        <v>472.8</v>
      </c>
      <c r="E27" s="486">
        <v>189.3</v>
      </c>
      <c r="F27" s="486"/>
      <c r="G27" s="486">
        <v>283.5</v>
      </c>
    </row>
    <row r="28" spans="1:7" ht="27.75" customHeight="1">
      <c r="A28" s="95" t="s">
        <v>524</v>
      </c>
      <c r="B28" s="56" t="s">
        <v>473</v>
      </c>
      <c r="C28" s="57"/>
      <c r="D28" s="66">
        <f t="shared" si="0"/>
        <v>666</v>
      </c>
      <c r="E28" s="70"/>
      <c r="F28" s="70"/>
      <c r="G28" s="70">
        <v>666</v>
      </c>
    </row>
    <row r="29" spans="1:7" ht="25.5">
      <c r="A29" s="94" t="s">
        <v>140</v>
      </c>
      <c r="B29" s="47" t="s">
        <v>196</v>
      </c>
      <c r="C29" s="57" t="s">
        <v>148</v>
      </c>
      <c r="D29" s="27">
        <f>E29+G29</f>
        <v>2.9</v>
      </c>
      <c r="E29" s="27">
        <f>E30</f>
        <v>2.9</v>
      </c>
      <c r="F29" s="65">
        <f>F30</f>
        <v>0</v>
      </c>
      <c r="G29" s="27">
        <f>G30</f>
        <v>0</v>
      </c>
    </row>
    <row r="30" spans="1:7" ht="15">
      <c r="A30" s="95" t="s">
        <v>141</v>
      </c>
      <c r="B30" s="22" t="s">
        <v>346</v>
      </c>
      <c r="C30" s="41"/>
      <c r="D30" s="29">
        <f t="shared" si="0"/>
        <v>2.9</v>
      </c>
      <c r="E30" s="29">
        <v>2.9</v>
      </c>
      <c r="F30" s="70"/>
      <c r="G30" s="29"/>
    </row>
    <row r="31" spans="1:7" ht="14.25">
      <c r="A31" s="94" t="s">
        <v>151</v>
      </c>
      <c r="B31" s="102" t="s">
        <v>78</v>
      </c>
      <c r="C31" s="41" t="s">
        <v>143</v>
      </c>
      <c r="D31" s="27">
        <f t="shared" si="0"/>
        <v>52.9</v>
      </c>
      <c r="E31" s="27">
        <f>E32</f>
        <v>52.9</v>
      </c>
      <c r="F31" s="65">
        <f>F32</f>
        <v>0</v>
      </c>
      <c r="G31" s="27">
        <f>G32</f>
        <v>0</v>
      </c>
    </row>
    <row r="32" spans="1:7" ht="15">
      <c r="A32" s="94" t="s">
        <v>152</v>
      </c>
      <c r="B32" s="22" t="s">
        <v>346</v>
      </c>
      <c r="C32" s="41"/>
      <c r="D32" s="29">
        <f t="shared" si="0"/>
        <v>52.9</v>
      </c>
      <c r="E32" s="29">
        <v>52.9</v>
      </c>
      <c r="F32" s="70"/>
      <c r="G32" s="29"/>
    </row>
    <row r="33" spans="1:7" ht="28.5">
      <c r="A33" s="94" t="s">
        <v>158</v>
      </c>
      <c r="B33" s="61" t="s">
        <v>156</v>
      </c>
      <c r="C33" s="41" t="s">
        <v>35</v>
      </c>
      <c r="D33" s="27">
        <f>E33+G33</f>
        <v>200.1</v>
      </c>
      <c r="E33" s="27">
        <f>E34</f>
        <v>200.1</v>
      </c>
      <c r="F33" s="70"/>
      <c r="G33" s="29"/>
    </row>
    <row r="34" spans="1:7" ht="15">
      <c r="A34" s="94" t="s">
        <v>193</v>
      </c>
      <c r="B34" s="22" t="s">
        <v>346</v>
      </c>
      <c r="C34" s="53"/>
      <c r="D34" s="29">
        <f>E34+G34</f>
        <v>200.1</v>
      </c>
      <c r="E34" s="36">
        <v>200.1</v>
      </c>
      <c r="F34" s="71"/>
      <c r="G34" s="36"/>
    </row>
    <row r="35" spans="1:7" ht="14.25">
      <c r="A35" s="94" t="s">
        <v>194</v>
      </c>
      <c r="B35" s="42" t="s">
        <v>157</v>
      </c>
      <c r="C35" s="41" t="s">
        <v>37</v>
      </c>
      <c r="D35" s="27">
        <f>E35+G35</f>
        <v>1.2</v>
      </c>
      <c r="E35" s="27">
        <f>E36</f>
        <v>1.2</v>
      </c>
      <c r="F35" s="65">
        <f>F36+H35</f>
        <v>0</v>
      </c>
      <c r="G35" s="27">
        <f>G36+I35</f>
        <v>0</v>
      </c>
    </row>
    <row r="36" spans="1:7" ht="15">
      <c r="A36" s="94" t="s">
        <v>195</v>
      </c>
      <c r="B36" s="22" t="s">
        <v>346</v>
      </c>
      <c r="C36" s="53"/>
      <c r="D36" s="29">
        <f>E36+G36</f>
        <v>1.2</v>
      </c>
      <c r="E36" s="36">
        <v>1.2</v>
      </c>
      <c r="F36" s="71"/>
      <c r="G36" s="36"/>
    </row>
    <row r="37" spans="1:7" ht="15.75">
      <c r="A37" s="103" t="s">
        <v>18</v>
      </c>
      <c r="B37" s="104" t="s">
        <v>239</v>
      </c>
      <c r="C37" s="93"/>
      <c r="D37" s="32">
        <f>D39</f>
        <v>22.4</v>
      </c>
      <c r="E37" s="32">
        <f>E39</f>
        <v>22.4</v>
      </c>
      <c r="F37" s="64">
        <f>F39</f>
        <v>16</v>
      </c>
      <c r="G37" s="32">
        <f>G39</f>
        <v>0</v>
      </c>
    </row>
    <row r="38" spans="1:7" ht="25.5">
      <c r="A38" s="94" t="s">
        <v>19</v>
      </c>
      <c r="B38" s="105" t="s">
        <v>188</v>
      </c>
      <c r="C38" s="41" t="s">
        <v>146</v>
      </c>
      <c r="D38" s="27">
        <f>D39</f>
        <v>22.4</v>
      </c>
      <c r="E38" s="27">
        <f>E39</f>
        <v>22.4</v>
      </c>
      <c r="F38" s="65">
        <f>F39</f>
        <v>16</v>
      </c>
      <c r="G38" s="27">
        <f>G39</f>
        <v>0</v>
      </c>
    </row>
    <row r="39" spans="1:7" ht="15">
      <c r="A39" s="95" t="s">
        <v>99</v>
      </c>
      <c r="B39" s="22" t="s">
        <v>346</v>
      </c>
      <c r="C39" s="332"/>
      <c r="D39" s="29">
        <f>E39+G39</f>
        <v>22.4</v>
      </c>
      <c r="E39" s="29">
        <v>22.4</v>
      </c>
      <c r="F39" s="70">
        <v>16</v>
      </c>
      <c r="G39" s="29"/>
    </row>
    <row r="40" spans="1:7" ht="30.75" customHeight="1">
      <c r="A40" s="103" t="s">
        <v>20</v>
      </c>
      <c r="B40" s="165" t="s">
        <v>83</v>
      </c>
      <c r="C40" s="106"/>
      <c r="D40" s="37">
        <f>E40+G40</f>
        <v>665.9</v>
      </c>
      <c r="E40" s="37">
        <f>E42+E43</f>
        <v>665.9</v>
      </c>
      <c r="F40" s="140">
        <f>F42+F43</f>
        <v>24.5</v>
      </c>
      <c r="G40" s="37">
        <f>G42+G43</f>
        <v>0</v>
      </c>
    </row>
    <row r="41" spans="1:7" ht="25.5">
      <c r="A41" s="94" t="s">
        <v>21</v>
      </c>
      <c r="B41" s="107" t="s">
        <v>110</v>
      </c>
      <c r="C41" s="334" t="s">
        <v>144</v>
      </c>
      <c r="D41" s="27">
        <f>D42+D43</f>
        <v>665.9</v>
      </c>
      <c r="E41" s="27">
        <f>E42+E43</f>
        <v>665.9</v>
      </c>
      <c r="F41" s="65">
        <f>F42+F43</f>
        <v>24.5</v>
      </c>
      <c r="G41" s="27">
        <f>G42+G43</f>
        <v>0</v>
      </c>
    </row>
    <row r="42" spans="1:7" ht="15">
      <c r="A42" s="95" t="s">
        <v>100</v>
      </c>
      <c r="B42" s="22" t="s">
        <v>346</v>
      </c>
      <c r="C42" s="329"/>
      <c r="D42" s="28">
        <f>E42+G42</f>
        <v>432.8</v>
      </c>
      <c r="E42" s="29">
        <v>432.8</v>
      </c>
      <c r="F42" s="70">
        <v>20.2</v>
      </c>
      <c r="G42" s="29"/>
    </row>
    <row r="43" spans="1:7" ht="15">
      <c r="A43" s="95" t="s">
        <v>101</v>
      </c>
      <c r="B43" s="45" t="s">
        <v>186</v>
      </c>
      <c r="C43" s="331"/>
      <c r="D43" s="28">
        <f>E43+G43</f>
        <v>233.1</v>
      </c>
      <c r="E43" s="29">
        <v>233.1</v>
      </c>
      <c r="F43" s="70">
        <v>4.3</v>
      </c>
      <c r="G43" s="29"/>
    </row>
    <row r="44" spans="1:7" ht="15.75">
      <c r="A44" s="103" t="s">
        <v>22</v>
      </c>
      <c r="B44" s="104" t="s">
        <v>23</v>
      </c>
      <c r="C44" s="108"/>
      <c r="D44" s="32">
        <f>D45</f>
        <v>136.8</v>
      </c>
      <c r="E44" s="32">
        <f>E45</f>
        <v>136.8</v>
      </c>
      <c r="F44" s="64">
        <f>F45</f>
        <v>37.1</v>
      </c>
      <c r="G44" s="32">
        <f>G45</f>
        <v>0</v>
      </c>
    </row>
    <row r="45" spans="1:7" ht="25.5">
      <c r="A45" s="94" t="s">
        <v>24</v>
      </c>
      <c r="B45" s="47" t="s">
        <v>196</v>
      </c>
      <c r="C45" s="41" t="s">
        <v>148</v>
      </c>
      <c r="D45" s="27">
        <f>D46+D47</f>
        <v>136.8</v>
      </c>
      <c r="E45" s="27">
        <f>E46+E47</f>
        <v>136.8</v>
      </c>
      <c r="F45" s="65">
        <f>F46+F47</f>
        <v>37.1</v>
      </c>
      <c r="G45" s="27">
        <f>G46+G47</f>
        <v>0</v>
      </c>
    </row>
    <row r="46" spans="1:7" ht="15">
      <c r="A46" s="95" t="s">
        <v>103</v>
      </c>
      <c r="B46" s="45" t="s">
        <v>186</v>
      </c>
      <c r="C46" s="331"/>
      <c r="D46" s="28">
        <f>E46+G46</f>
        <v>136.8</v>
      </c>
      <c r="E46" s="29">
        <v>136.8</v>
      </c>
      <c r="F46" s="70">
        <v>37.1</v>
      </c>
      <c r="G46" s="29"/>
    </row>
    <row r="47" spans="1:7" ht="30">
      <c r="A47" s="95" t="s">
        <v>472</v>
      </c>
      <c r="B47" s="56" t="s">
        <v>473</v>
      </c>
      <c r="C47" s="331"/>
      <c r="D47" s="28">
        <f>E47+G47</f>
        <v>0</v>
      </c>
      <c r="E47" s="29"/>
      <c r="F47" s="70"/>
      <c r="G47" s="29"/>
    </row>
    <row r="48" spans="1:7" ht="15.75">
      <c r="A48" s="103" t="s">
        <v>25</v>
      </c>
      <c r="B48" s="92" t="s">
        <v>71</v>
      </c>
      <c r="C48" s="108"/>
      <c r="D48" s="64">
        <f>D50+D51+D52+D53</f>
        <v>473.5</v>
      </c>
      <c r="E48" s="64">
        <f>E50+E51+E52+E53</f>
        <v>473.5</v>
      </c>
      <c r="F48" s="64">
        <f>F50+F51+F52+F53</f>
        <v>293.6</v>
      </c>
      <c r="G48" s="32">
        <f>G50+G51+G52</f>
        <v>0</v>
      </c>
    </row>
    <row r="49" spans="1:7" ht="14.25">
      <c r="A49" s="95" t="s">
        <v>26</v>
      </c>
      <c r="B49" s="55" t="s">
        <v>183</v>
      </c>
      <c r="C49" s="334" t="s">
        <v>142</v>
      </c>
      <c r="D49" s="65">
        <f>E49+G49</f>
        <v>471.1</v>
      </c>
      <c r="E49" s="65">
        <f>E50+E51+E52</f>
        <v>471.1</v>
      </c>
      <c r="F49" s="65">
        <f>F50+F51+F52+F53</f>
        <v>293.6</v>
      </c>
      <c r="G49" s="27">
        <f>G50+G51+G52</f>
        <v>0</v>
      </c>
    </row>
    <row r="50" spans="1:7" ht="15">
      <c r="A50" s="109" t="s">
        <v>104</v>
      </c>
      <c r="B50" s="22" t="s">
        <v>346</v>
      </c>
      <c r="C50" s="329"/>
      <c r="D50" s="66">
        <f>E50+G50</f>
        <v>274.7</v>
      </c>
      <c r="E50" s="285">
        <v>274.7</v>
      </c>
      <c r="F50" s="285">
        <v>174.7</v>
      </c>
      <c r="G50" s="29"/>
    </row>
    <row r="51" spans="1:7" ht="15">
      <c r="A51" s="95" t="s">
        <v>197</v>
      </c>
      <c r="B51" s="96" t="s">
        <v>412</v>
      </c>
      <c r="C51" s="330"/>
      <c r="D51" s="66">
        <f>E51+G51</f>
        <v>160.4</v>
      </c>
      <c r="E51" s="285">
        <v>160.4</v>
      </c>
      <c r="F51" s="285">
        <v>117.4</v>
      </c>
      <c r="G51" s="29"/>
    </row>
    <row r="52" spans="1:7" ht="15">
      <c r="A52" s="95" t="s">
        <v>198</v>
      </c>
      <c r="B52" s="49" t="s">
        <v>490</v>
      </c>
      <c r="C52" s="331"/>
      <c r="D52" s="66">
        <f>E52+G52</f>
        <v>36</v>
      </c>
      <c r="E52" s="70">
        <v>36</v>
      </c>
      <c r="F52" s="70"/>
      <c r="G52" s="29"/>
    </row>
    <row r="53" spans="1:7" ht="15">
      <c r="A53" s="95" t="s">
        <v>526</v>
      </c>
      <c r="B53" s="45" t="s">
        <v>186</v>
      </c>
      <c r="C53" s="334" t="s">
        <v>144</v>
      </c>
      <c r="D53" s="66">
        <f>E53+G53</f>
        <v>2.4</v>
      </c>
      <c r="E53" s="70">
        <v>2.4</v>
      </c>
      <c r="F53" s="70">
        <v>1.5</v>
      </c>
      <c r="G53" s="29"/>
    </row>
    <row r="54" spans="1:7" ht="31.5">
      <c r="A54" s="103" t="s">
        <v>27</v>
      </c>
      <c r="B54" s="110" t="s">
        <v>279</v>
      </c>
      <c r="C54" s="93"/>
      <c r="D54" s="64">
        <f>D56+D57+D58</f>
        <v>243.9</v>
      </c>
      <c r="E54" s="64">
        <f>E56+E57+E58</f>
        <v>239.70000000000002</v>
      </c>
      <c r="F54" s="64">
        <f>F56+F57+F58</f>
        <v>172</v>
      </c>
      <c r="G54" s="64">
        <f>G56+G57+G58</f>
        <v>4.2</v>
      </c>
    </row>
    <row r="55" spans="1:7" ht="14.25">
      <c r="A55" s="95" t="s">
        <v>28</v>
      </c>
      <c r="B55" s="55" t="s">
        <v>183</v>
      </c>
      <c r="C55" s="334" t="s">
        <v>142</v>
      </c>
      <c r="D55" s="65">
        <f>E55+G55</f>
        <v>243.9</v>
      </c>
      <c r="E55" s="65">
        <f>E56+E57+E58</f>
        <v>239.70000000000002</v>
      </c>
      <c r="F55" s="65">
        <f>F56+F57+F58</f>
        <v>172</v>
      </c>
      <c r="G55" s="65">
        <f>G56+G57+G58</f>
        <v>4.2</v>
      </c>
    </row>
    <row r="56" spans="1:7" ht="15">
      <c r="A56" s="95" t="s">
        <v>105</v>
      </c>
      <c r="B56" s="22" t="s">
        <v>346</v>
      </c>
      <c r="C56" s="329"/>
      <c r="D56" s="66">
        <f>E56+G56</f>
        <v>214.6</v>
      </c>
      <c r="E56" s="285">
        <v>214.6</v>
      </c>
      <c r="F56" s="285">
        <v>157.3</v>
      </c>
      <c r="G56" s="70"/>
    </row>
    <row r="57" spans="1:7" ht="15">
      <c r="A57" s="95" t="s">
        <v>199</v>
      </c>
      <c r="B57" s="96" t="s">
        <v>412</v>
      </c>
      <c r="C57" s="331"/>
      <c r="D57" s="66">
        <f>E57+G57</f>
        <v>19.3</v>
      </c>
      <c r="E57" s="70">
        <v>19.3</v>
      </c>
      <c r="F57" s="70">
        <v>14.7</v>
      </c>
      <c r="G57" s="70"/>
    </row>
    <row r="58" spans="1:7" ht="15">
      <c r="A58" s="95" t="s">
        <v>360</v>
      </c>
      <c r="B58" s="49" t="s">
        <v>490</v>
      </c>
      <c r="C58" s="331"/>
      <c r="D58" s="66">
        <f>E58+G58</f>
        <v>10</v>
      </c>
      <c r="E58" s="70">
        <v>5.8</v>
      </c>
      <c r="F58" s="70"/>
      <c r="G58" s="70">
        <v>4.2</v>
      </c>
    </row>
    <row r="59" spans="1:7" ht="15.75">
      <c r="A59" s="103" t="s">
        <v>29</v>
      </c>
      <c r="B59" s="92" t="s">
        <v>30</v>
      </c>
      <c r="C59" s="108"/>
      <c r="D59" s="64">
        <f>D61+D62+D63</f>
        <v>1221.1</v>
      </c>
      <c r="E59" s="64">
        <f>E61+E62+E63</f>
        <v>1215.6</v>
      </c>
      <c r="F59" s="64">
        <f>F61+F62+F63</f>
        <v>811.9000000000001</v>
      </c>
      <c r="G59" s="64">
        <f>G61+G62+G63</f>
        <v>5.5</v>
      </c>
    </row>
    <row r="60" spans="1:7" ht="14.25">
      <c r="A60" s="94" t="s">
        <v>31</v>
      </c>
      <c r="B60" s="55" t="s">
        <v>183</v>
      </c>
      <c r="C60" s="334" t="s">
        <v>142</v>
      </c>
      <c r="D60" s="65">
        <f>D61+D62+D63</f>
        <v>1221.1</v>
      </c>
      <c r="E60" s="65">
        <f>E61+E62+E63</f>
        <v>1215.6</v>
      </c>
      <c r="F60" s="65">
        <f>F61+F62+F63</f>
        <v>811.9000000000001</v>
      </c>
      <c r="G60" s="65">
        <f>G61+G62+G63</f>
        <v>5.5</v>
      </c>
    </row>
    <row r="61" spans="1:7" ht="15">
      <c r="A61" s="95" t="s">
        <v>106</v>
      </c>
      <c r="B61" s="22" t="s">
        <v>346</v>
      </c>
      <c r="C61" s="329"/>
      <c r="D61" s="66">
        <f>E61+G61</f>
        <v>357.9</v>
      </c>
      <c r="E61" s="487">
        <v>355.4</v>
      </c>
      <c r="F61" s="487">
        <v>195.2</v>
      </c>
      <c r="G61" s="70">
        <v>2.5</v>
      </c>
    </row>
    <row r="62" spans="1:7" ht="15">
      <c r="A62" s="95" t="s">
        <v>200</v>
      </c>
      <c r="B62" s="96" t="s">
        <v>412</v>
      </c>
      <c r="C62" s="330"/>
      <c r="D62" s="66">
        <f>E62+G62</f>
        <v>827.2</v>
      </c>
      <c r="E62" s="285">
        <v>824.2</v>
      </c>
      <c r="F62" s="285">
        <v>616.7</v>
      </c>
      <c r="G62" s="70">
        <v>3</v>
      </c>
    </row>
    <row r="63" spans="1:7" ht="15">
      <c r="A63" s="109" t="s">
        <v>201</v>
      </c>
      <c r="B63" s="49" t="s">
        <v>490</v>
      </c>
      <c r="C63" s="331"/>
      <c r="D63" s="66">
        <f>E63+G63</f>
        <v>36</v>
      </c>
      <c r="E63" s="70">
        <v>36</v>
      </c>
      <c r="F63" s="70"/>
      <c r="G63" s="70"/>
    </row>
    <row r="64" spans="1:7" ht="15.75">
      <c r="A64" s="103" t="s">
        <v>32</v>
      </c>
      <c r="B64" s="111" t="s">
        <v>545</v>
      </c>
      <c r="C64" s="108"/>
      <c r="D64" s="337">
        <f>D65</f>
        <v>642.599</v>
      </c>
      <c r="E64" s="337">
        <f>E65</f>
        <v>638.2990000000001</v>
      </c>
      <c r="F64" s="337">
        <f>F65</f>
        <v>437.20000000000005</v>
      </c>
      <c r="G64" s="337">
        <f>G65</f>
        <v>4.3</v>
      </c>
    </row>
    <row r="65" spans="1:7" ht="14.25">
      <c r="A65" s="94" t="s">
        <v>33</v>
      </c>
      <c r="B65" s="55" t="s">
        <v>183</v>
      </c>
      <c r="C65" s="334" t="s">
        <v>142</v>
      </c>
      <c r="D65" s="164">
        <f>D66+D67+D68</f>
        <v>642.599</v>
      </c>
      <c r="E65" s="164">
        <f>E66+E67+E68</f>
        <v>638.2990000000001</v>
      </c>
      <c r="F65" s="164">
        <f>F66+F67+F68</f>
        <v>437.20000000000005</v>
      </c>
      <c r="G65" s="164">
        <f>G66+G67+G68</f>
        <v>4.3</v>
      </c>
    </row>
    <row r="66" spans="1:7" ht="15">
      <c r="A66" s="95" t="s">
        <v>107</v>
      </c>
      <c r="B66" s="22" t="s">
        <v>346</v>
      </c>
      <c r="C66" s="329"/>
      <c r="D66" s="162">
        <f>E66+G66</f>
        <v>245.299</v>
      </c>
      <c r="E66" s="488">
        <v>240.999</v>
      </c>
      <c r="F66" s="488">
        <v>143.1</v>
      </c>
      <c r="G66" s="163">
        <v>4.3</v>
      </c>
    </row>
    <row r="67" spans="1:7" ht="15">
      <c r="A67" s="95" t="s">
        <v>202</v>
      </c>
      <c r="B67" s="96" t="s">
        <v>412</v>
      </c>
      <c r="C67" s="330"/>
      <c r="D67" s="66">
        <f>E67+G67</f>
        <v>394.1</v>
      </c>
      <c r="E67" s="285">
        <v>394.1</v>
      </c>
      <c r="F67" s="285">
        <v>294.1</v>
      </c>
      <c r="G67" s="70"/>
    </row>
    <row r="68" spans="1:7" ht="15">
      <c r="A68" s="95" t="s">
        <v>251</v>
      </c>
      <c r="B68" s="49" t="s">
        <v>490</v>
      </c>
      <c r="C68" s="330"/>
      <c r="D68" s="66">
        <f>E68+G68</f>
        <v>3.2</v>
      </c>
      <c r="E68" s="498">
        <v>3.2</v>
      </c>
      <c r="F68" s="70"/>
      <c r="G68" s="70"/>
    </row>
    <row r="69" spans="1:7" ht="15.75">
      <c r="A69" s="103" t="s">
        <v>34</v>
      </c>
      <c r="B69" s="92" t="s">
        <v>5</v>
      </c>
      <c r="C69" s="332"/>
      <c r="D69" s="64">
        <f>D70</f>
        <v>271.2</v>
      </c>
      <c r="E69" s="64">
        <f>E70</f>
        <v>271.2</v>
      </c>
      <c r="F69" s="64">
        <f>F70</f>
        <v>185.7</v>
      </c>
      <c r="G69" s="64">
        <f>G70</f>
        <v>0</v>
      </c>
    </row>
    <row r="70" spans="1:7" ht="14.25">
      <c r="A70" s="94" t="s">
        <v>203</v>
      </c>
      <c r="B70" s="102" t="s">
        <v>183</v>
      </c>
      <c r="C70" s="41" t="s">
        <v>142</v>
      </c>
      <c r="D70" s="67">
        <f>D71+D72+D73</f>
        <v>271.2</v>
      </c>
      <c r="E70" s="67">
        <f>E71+E72+E73</f>
        <v>271.2</v>
      </c>
      <c r="F70" s="67">
        <f>F71+F72+F73</f>
        <v>185.7</v>
      </c>
      <c r="G70" s="67">
        <f>G71+G72+G73</f>
        <v>0</v>
      </c>
    </row>
    <row r="71" spans="1:7" ht="15">
      <c r="A71" s="95" t="s">
        <v>204</v>
      </c>
      <c r="B71" s="22" t="s">
        <v>346</v>
      </c>
      <c r="C71" s="112"/>
      <c r="D71" s="66">
        <f>E71+G71</f>
        <v>89.5</v>
      </c>
      <c r="E71" s="487">
        <v>89.5</v>
      </c>
      <c r="F71" s="487">
        <v>51.1</v>
      </c>
      <c r="G71" s="70"/>
    </row>
    <row r="72" spans="1:7" ht="15">
      <c r="A72" s="95" t="s">
        <v>205</v>
      </c>
      <c r="B72" s="96" t="s">
        <v>412</v>
      </c>
      <c r="C72" s="112"/>
      <c r="D72" s="66">
        <f>E72+G72</f>
        <v>178.5</v>
      </c>
      <c r="E72" s="285">
        <v>178.5</v>
      </c>
      <c r="F72" s="285">
        <v>134.6</v>
      </c>
      <c r="G72" s="70"/>
    </row>
    <row r="73" spans="1:7" ht="15">
      <c r="A73" s="109" t="s">
        <v>206</v>
      </c>
      <c r="B73" s="49" t="s">
        <v>490</v>
      </c>
      <c r="C73" s="112"/>
      <c r="D73" s="66">
        <f>E73+G73</f>
        <v>3.2</v>
      </c>
      <c r="E73" s="70">
        <v>3.2</v>
      </c>
      <c r="F73" s="70"/>
      <c r="G73" s="70"/>
    </row>
    <row r="74" spans="1:7" ht="15">
      <c r="A74" s="103" t="s">
        <v>37</v>
      </c>
      <c r="B74" s="102" t="s">
        <v>406</v>
      </c>
      <c r="C74" s="93"/>
      <c r="D74" s="68">
        <f>E74+G74</f>
        <v>2134.8990000000003</v>
      </c>
      <c r="E74" s="65">
        <f>E75</f>
        <v>2125.099</v>
      </c>
      <c r="F74" s="65">
        <f>F75</f>
        <v>1434.8000000000002</v>
      </c>
      <c r="G74" s="65">
        <f>G75</f>
        <v>9.8</v>
      </c>
    </row>
    <row r="75" spans="1:7" ht="14.25">
      <c r="A75" s="94" t="s">
        <v>38</v>
      </c>
      <c r="B75" s="55" t="s">
        <v>183</v>
      </c>
      <c r="C75" s="334" t="s">
        <v>142</v>
      </c>
      <c r="D75" s="68">
        <f>D76+D77+D78</f>
        <v>2134.8990000000003</v>
      </c>
      <c r="E75" s="65">
        <f>E76+E77+E78</f>
        <v>2125.099</v>
      </c>
      <c r="F75" s="65">
        <f>F76+F77+F78</f>
        <v>1434.8000000000002</v>
      </c>
      <c r="G75" s="65">
        <f>G76+G77+G78</f>
        <v>9.8</v>
      </c>
    </row>
    <row r="76" spans="1:7" ht="15">
      <c r="A76" s="95" t="s">
        <v>111</v>
      </c>
      <c r="B76" s="22" t="s">
        <v>346</v>
      </c>
      <c r="C76" s="329"/>
      <c r="D76" s="66">
        <f aca="true" t="shared" si="1" ref="D76:D83">E76+G76</f>
        <v>692.699</v>
      </c>
      <c r="E76" s="66">
        <f aca="true" t="shared" si="2" ref="E76:G78">E61+E66+E71</f>
        <v>685.899</v>
      </c>
      <c r="F76" s="531">
        <f t="shared" si="2"/>
        <v>389.4</v>
      </c>
      <c r="G76" s="66">
        <f t="shared" si="2"/>
        <v>6.8</v>
      </c>
    </row>
    <row r="77" spans="1:7" ht="15">
      <c r="A77" s="95" t="s">
        <v>207</v>
      </c>
      <c r="B77" s="96" t="s">
        <v>412</v>
      </c>
      <c r="C77" s="330"/>
      <c r="D77" s="66">
        <f t="shared" si="1"/>
        <v>1399.8000000000002</v>
      </c>
      <c r="E77" s="66">
        <f t="shared" si="2"/>
        <v>1396.8000000000002</v>
      </c>
      <c r="F77" s="66">
        <f t="shared" si="2"/>
        <v>1045.4</v>
      </c>
      <c r="G77" s="66">
        <f t="shared" si="2"/>
        <v>3</v>
      </c>
    </row>
    <row r="78" spans="1:7" ht="15">
      <c r="A78" s="95" t="s">
        <v>208</v>
      </c>
      <c r="B78" s="49" t="s">
        <v>352</v>
      </c>
      <c r="C78" s="331"/>
      <c r="D78" s="66">
        <f t="shared" si="1"/>
        <v>42.400000000000006</v>
      </c>
      <c r="E78" s="66">
        <f>E63+E68+E73</f>
        <v>42.400000000000006</v>
      </c>
      <c r="F78" s="66">
        <f t="shared" si="2"/>
        <v>0</v>
      </c>
      <c r="G78" s="66">
        <f t="shared" si="2"/>
        <v>0</v>
      </c>
    </row>
    <row r="79" spans="1:7" ht="15.75">
      <c r="A79" s="103" t="s">
        <v>39</v>
      </c>
      <c r="B79" s="92" t="s">
        <v>6</v>
      </c>
      <c r="C79" s="108"/>
      <c r="D79" s="64">
        <f t="shared" si="1"/>
        <v>102.3</v>
      </c>
      <c r="E79" s="32">
        <f>E80+E83</f>
        <v>101.6</v>
      </c>
      <c r="F79" s="32">
        <f>F80+F83</f>
        <v>53.1</v>
      </c>
      <c r="G79" s="32">
        <f>G80+G83</f>
        <v>0.7</v>
      </c>
    </row>
    <row r="80" spans="1:7" ht="14.25">
      <c r="A80" s="94" t="s">
        <v>40</v>
      </c>
      <c r="B80" s="113" t="s">
        <v>183</v>
      </c>
      <c r="C80" s="334" t="s">
        <v>142</v>
      </c>
      <c r="D80" s="64">
        <f t="shared" si="1"/>
        <v>97.7</v>
      </c>
      <c r="E80" s="27">
        <f>E81+E82</f>
        <v>97</v>
      </c>
      <c r="F80" s="27">
        <f>F81+F82</f>
        <v>52.9</v>
      </c>
      <c r="G80" s="27">
        <f>G81+G82</f>
        <v>0.7</v>
      </c>
    </row>
    <row r="81" spans="1:7" ht="15">
      <c r="A81" s="95" t="s">
        <v>121</v>
      </c>
      <c r="B81" s="22" t="s">
        <v>346</v>
      </c>
      <c r="C81" s="329"/>
      <c r="D81" s="84">
        <f t="shared" si="1"/>
        <v>94.7</v>
      </c>
      <c r="E81" s="489">
        <v>94.7</v>
      </c>
      <c r="F81" s="489">
        <v>52.9</v>
      </c>
      <c r="G81" s="36"/>
    </row>
    <row r="82" spans="1:7" ht="15">
      <c r="A82" s="95" t="s">
        <v>209</v>
      </c>
      <c r="B82" s="49" t="s">
        <v>490</v>
      </c>
      <c r="C82" s="330"/>
      <c r="D82" s="84">
        <f t="shared" si="1"/>
        <v>3</v>
      </c>
      <c r="E82" s="36">
        <v>2.3</v>
      </c>
      <c r="F82" s="36"/>
      <c r="G82" s="36">
        <v>0.7</v>
      </c>
    </row>
    <row r="83" spans="1:7" ht="25.5">
      <c r="A83" s="95" t="s">
        <v>475</v>
      </c>
      <c r="B83" s="44" t="s">
        <v>413</v>
      </c>
      <c r="C83" s="334" t="s">
        <v>192</v>
      </c>
      <c r="D83" s="27">
        <f t="shared" si="1"/>
        <v>4.6</v>
      </c>
      <c r="E83" s="27">
        <v>4.6</v>
      </c>
      <c r="F83" s="35">
        <v>0.2</v>
      </c>
      <c r="G83" s="35"/>
    </row>
    <row r="84" spans="1:7" ht="15.75">
      <c r="A84" s="103" t="s">
        <v>41</v>
      </c>
      <c r="B84" s="92" t="s">
        <v>46</v>
      </c>
      <c r="C84" s="93"/>
      <c r="D84" s="337">
        <f>D86+D87</f>
        <v>173.816</v>
      </c>
      <c r="E84" s="337">
        <f>E86+E87</f>
        <v>173.816</v>
      </c>
      <c r="F84" s="337">
        <f>F86+F87</f>
        <v>90.75</v>
      </c>
      <c r="G84" s="337">
        <f>G86+G87</f>
        <v>0</v>
      </c>
    </row>
    <row r="85" spans="1:7" ht="14.25">
      <c r="A85" s="94" t="s">
        <v>42</v>
      </c>
      <c r="B85" s="55" t="s">
        <v>183</v>
      </c>
      <c r="C85" s="334" t="s">
        <v>142</v>
      </c>
      <c r="D85" s="164">
        <f>D86+D87</f>
        <v>173.816</v>
      </c>
      <c r="E85" s="164">
        <f>E86+E87</f>
        <v>173.816</v>
      </c>
      <c r="F85" s="164">
        <f>F86+F87</f>
        <v>90.75</v>
      </c>
      <c r="G85" s="164">
        <f>G86+G87</f>
        <v>0</v>
      </c>
    </row>
    <row r="86" spans="1:7" ht="15">
      <c r="A86" s="95" t="s">
        <v>122</v>
      </c>
      <c r="B86" s="22" t="s">
        <v>346</v>
      </c>
      <c r="C86" s="332"/>
      <c r="D86" s="163">
        <f>E86+G86</f>
        <v>171.216</v>
      </c>
      <c r="E86" s="488">
        <v>171.216</v>
      </c>
      <c r="F86" s="488">
        <v>90.75</v>
      </c>
      <c r="G86" s="163"/>
    </row>
    <row r="87" spans="1:7" ht="15">
      <c r="A87" s="95" t="s">
        <v>210</v>
      </c>
      <c r="B87" s="49" t="s">
        <v>490</v>
      </c>
      <c r="C87" s="332"/>
      <c r="D87" s="70">
        <f>E87+G87</f>
        <v>2.6</v>
      </c>
      <c r="E87" s="70">
        <v>2.6</v>
      </c>
      <c r="F87" s="70"/>
      <c r="G87" s="29"/>
    </row>
    <row r="88" spans="1:7" ht="28.5">
      <c r="A88" s="114" t="s">
        <v>43</v>
      </c>
      <c r="B88" s="61" t="s">
        <v>404</v>
      </c>
      <c r="C88" s="115"/>
      <c r="D88" s="64">
        <f>D90+D91</f>
        <v>103.9</v>
      </c>
      <c r="E88" s="64">
        <f>E90+E91</f>
        <v>103.9</v>
      </c>
      <c r="F88" s="64">
        <f>F90+F91</f>
        <v>68.1</v>
      </c>
      <c r="G88" s="64">
        <f>G90+G91</f>
        <v>0</v>
      </c>
    </row>
    <row r="89" spans="1:7" ht="14.25">
      <c r="A89" s="94" t="s">
        <v>44</v>
      </c>
      <c r="B89" s="55" t="s">
        <v>183</v>
      </c>
      <c r="C89" s="334" t="s">
        <v>142</v>
      </c>
      <c r="D89" s="65">
        <f>D90+D91</f>
        <v>103.9</v>
      </c>
      <c r="E89" s="65">
        <f>E90+E91</f>
        <v>103.9</v>
      </c>
      <c r="F89" s="65">
        <f>F90+F91</f>
        <v>68.1</v>
      </c>
      <c r="G89" s="65">
        <f>G90+G91</f>
        <v>0</v>
      </c>
    </row>
    <row r="90" spans="1:7" ht="15">
      <c r="A90" s="95" t="s">
        <v>123</v>
      </c>
      <c r="B90" s="22" t="s">
        <v>346</v>
      </c>
      <c r="C90" s="329"/>
      <c r="D90" s="66">
        <f>E90+G90</f>
        <v>103.4</v>
      </c>
      <c r="E90" s="487">
        <v>103.4</v>
      </c>
      <c r="F90" s="487">
        <v>68.1</v>
      </c>
      <c r="G90" s="70"/>
    </row>
    <row r="91" spans="1:7" ht="15">
      <c r="A91" s="95" t="s">
        <v>211</v>
      </c>
      <c r="B91" s="49" t="s">
        <v>490</v>
      </c>
      <c r="C91" s="331"/>
      <c r="D91" s="66">
        <f>E91+G91</f>
        <v>0.5</v>
      </c>
      <c r="E91" s="70">
        <v>0.5</v>
      </c>
      <c r="F91" s="70"/>
      <c r="G91" s="70"/>
    </row>
    <row r="92" spans="1:7" ht="15.75">
      <c r="A92" s="94" t="s">
        <v>45</v>
      </c>
      <c r="B92" s="92" t="s">
        <v>52</v>
      </c>
      <c r="C92" s="57"/>
      <c r="D92" s="65">
        <f>D93+D95+D98+D100+D102</f>
        <v>53.599999999999994</v>
      </c>
      <c r="E92" s="65">
        <f>E93+E95+E98+E100+E102</f>
        <v>46.599999999999994</v>
      </c>
      <c r="F92" s="65">
        <f>F93+F95+F98+F100+F102</f>
        <v>25.200000000000003</v>
      </c>
      <c r="G92" s="65">
        <f>G93+G95+G98+G100+G102</f>
        <v>7</v>
      </c>
    </row>
    <row r="93" spans="1:7" ht="14.25">
      <c r="A93" s="94" t="s">
        <v>47</v>
      </c>
      <c r="B93" s="42" t="s">
        <v>109</v>
      </c>
      <c r="C93" s="41" t="s">
        <v>142</v>
      </c>
      <c r="D93" s="65">
        <f>D94</f>
        <v>0.8</v>
      </c>
      <c r="E93" s="65">
        <f>E94</f>
        <v>0.8</v>
      </c>
      <c r="F93" s="65">
        <f>F94</f>
        <v>0</v>
      </c>
      <c r="G93" s="65">
        <f>G94</f>
        <v>0</v>
      </c>
    </row>
    <row r="94" spans="1:7" ht="15">
      <c r="A94" s="53" t="s">
        <v>124</v>
      </c>
      <c r="B94" s="22" t="s">
        <v>346</v>
      </c>
      <c r="C94" s="332"/>
      <c r="D94" s="70">
        <f>E94+G94</f>
        <v>0.8</v>
      </c>
      <c r="E94" s="70">
        <v>0.8</v>
      </c>
      <c r="F94" s="70"/>
      <c r="G94" s="70"/>
    </row>
    <row r="95" spans="1:7" ht="25.5">
      <c r="A95" s="94" t="s">
        <v>248</v>
      </c>
      <c r="B95" s="98" t="s">
        <v>112</v>
      </c>
      <c r="C95" s="335" t="s">
        <v>146</v>
      </c>
      <c r="D95" s="65">
        <f>D96+D97</f>
        <v>45</v>
      </c>
      <c r="E95" s="65">
        <f>E96+E97</f>
        <v>38</v>
      </c>
      <c r="F95" s="65">
        <f>F96+F97</f>
        <v>22.1</v>
      </c>
      <c r="G95" s="65">
        <f>G96+G97</f>
        <v>7</v>
      </c>
    </row>
    <row r="96" spans="1:7" ht="15">
      <c r="A96" s="95" t="s">
        <v>249</v>
      </c>
      <c r="B96" s="101" t="s">
        <v>346</v>
      </c>
      <c r="C96" s="329"/>
      <c r="D96" s="66">
        <f aca="true" t="shared" si="3" ref="D96:D103">E96+G96</f>
        <v>44.8</v>
      </c>
      <c r="E96" s="487">
        <v>37.8</v>
      </c>
      <c r="F96" s="487">
        <v>22.1</v>
      </c>
      <c r="G96" s="70">
        <v>7</v>
      </c>
    </row>
    <row r="97" spans="1:7" ht="15">
      <c r="A97" s="95" t="s">
        <v>482</v>
      </c>
      <c r="B97" s="49" t="s">
        <v>490</v>
      </c>
      <c r="C97" s="112"/>
      <c r="D97" s="66">
        <f t="shared" si="3"/>
        <v>0.2</v>
      </c>
      <c r="E97" s="70">
        <v>0.2</v>
      </c>
      <c r="F97" s="65"/>
      <c r="G97" s="65"/>
    </row>
    <row r="98" spans="1:7" ht="25.5">
      <c r="A98" s="94" t="s">
        <v>350</v>
      </c>
      <c r="B98" s="47" t="s">
        <v>196</v>
      </c>
      <c r="C98" s="57" t="s">
        <v>148</v>
      </c>
      <c r="D98" s="68">
        <f t="shared" si="3"/>
        <v>3.9</v>
      </c>
      <c r="E98" s="65">
        <f>E99</f>
        <v>3.9</v>
      </c>
      <c r="F98" s="65">
        <f>F99</f>
        <v>3</v>
      </c>
      <c r="G98" s="65">
        <f>G99</f>
        <v>0</v>
      </c>
    </row>
    <row r="99" spans="1:7" ht="25.5">
      <c r="A99" s="95" t="s">
        <v>351</v>
      </c>
      <c r="B99" s="44" t="s">
        <v>413</v>
      </c>
      <c r="C99" s="335"/>
      <c r="D99" s="66">
        <f t="shared" si="3"/>
        <v>3.9</v>
      </c>
      <c r="E99" s="70">
        <v>3.9</v>
      </c>
      <c r="F99" s="116">
        <v>3</v>
      </c>
      <c r="G99" s="116"/>
    </row>
    <row r="100" spans="1:7" ht="25.5">
      <c r="A100" s="94" t="s">
        <v>363</v>
      </c>
      <c r="B100" s="47" t="s">
        <v>213</v>
      </c>
      <c r="C100" s="41" t="s">
        <v>192</v>
      </c>
      <c r="D100" s="68">
        <f t="shared" si="3"/>
        <v>1.4</v>
      </c>
      <c r="E100" s="65">
        <f>E101</f>
        <v>1.4</v>
      </c>
      <c r="F100" s="65">
        <f>F101</f>
        <v>0.1</v>
      </c>
      <c r="G100" s="65">
        <f>G101</f>
        <v>0</v>
      </c>
    </row>
    <row r="101" spans="1:7" ht="25.5">
      <c r="A101" s="95" t="s">
        <v>364</v>
      </c>
      <c r="B101" s="44" t="s">
        <v>413</v>
      </c>
      <c r="C101" s="335"/>
      <c r="D101" s="66">
        <f t="shared" si="3"/>
        <v>1.4</v>
      </c>
      <c r="E101" s="70">
        <v>1.4</v>
      </c>
      <c r="F101" s="116">
        <v>0.1</v>
      </c>
      <c r="G101" s="116"/>
    </row>
    <row r="102" spans="1:7" ht="14.25">
      <c r="A102" s="94" t="s">
        <v>365</v>
      </c>
      <c r="B102" s="55" t="s">
        <v>78</v>
      </c>
      <c r="C102" s="334" t="s">
        <v>143</v>
      </c>
      <c r="D102" s="65">
        <f t="shared" si="3"/>
        <v>2.5</v>
      </c>
      <c r="E102" s="65">
        <f>E103</f>
        <v>2.5</v>
      </c>
      <c r="F102" s="65">
        <f>F103</f>
        <v>0</v>
      </c>
      <c r="G102" s="65">
        <f>G103</f>
        <v>0</v>
      </c>
    </row>
    <row r="103" spans="1:7" ht="18.75" customHeight="1">
      <c r="A103" s="117" t="s">
        <v>366</v>
      </c>
      <c r="B103" s="22" t="s">
        <v>346</v>
      </c>
      <c r="C103" s="118"/>
      <c r="D103" s="66">
        <f t="shared" si="3"/>
        <v>2.5</v>
      </c>
      <c r="E103" s="70">
        <v>2.5</v>
      </c>
      <c r="F103" s="116"/>
      <c r="G103" s="116"/>
    </row>
    <row r="104" spans="1:7" ht="15.75">
      <c r="A104" s="119" t="s">
        <v>48</v>
      </c>
      <c r="B104" s="120" t="s">
        <v>57</v>
      </c>
      <c r="C104" s="19"/>
      <c r="D104" s="68">
        <f>D105+D107+D110+D112+D114</f>
        <v>69.40000000000002</v>
      </c>
      <c r="E104" s="68">
        <f>E105+E107+E110+E112+E114</f>
        <v>62.400000000000006</v>
      </c>
      <c r="F104" s="68">
        <f>F105+F107+F110+F112+F114</f>
        <v>36.300000000000004</v>
      </c>
      <c r="G104" s="68">
        <f>G105+G107+G110+G112+G114</f>
        <v>7</v>
      </c>
    </row>
    <row r="105" spans="1:7" ht="14.25">
      <c r="A105" s="94" t="s">
        <v>49</v>
      </c>
      <c r="B105" s="42" t="s">
        <v>109</v>
      </c>
      <c r="C105" s="57" t="s">
        <v>142</v>
      </c>
      <c r="D105" s="65">
        <f>D106</f>
        <v>1.7</v>
      </c>
      <c r="E105" s="65">
        <f>E106</f>
        <v>1.7</v>
      </c>
      <c r="F105" s="65">
        <f>F106</f>
        <v>0</v>
      </c>
      <c r="G105" s="65">
        <f>G106</f>
        <v>0</v>
      </c>
    </row>
    <row r="106" spans="1:7" ht="15">
      <c r="A106" s="95" t="s">
        <v>126</v>
      </c>
      <c r="B106" s="22" t="s">
        <v>346</v>
      </c>
      <c r="C106" s="332"/>
      <c r="D106" s="70">
        <f>E106+G106</f>
        <v>1.7</v>
      </c>
      <c r="E106" s="70">
        <v>1.7</v>
      </c>
      <c r="F106" s="70"/>
      <c r="G106" s="70"/>
    </row>
    <row r="107" spans="1:7" ht="25.5">
      <c r="A107" s="94" t="s">
        <v>50</v>
      </c>
      <c r="B107" s="98" t="s">
        <v>112</v>
      </c>
      <c r="C107" s="335" t="s">
        <v>146</v>
      </c>
      <c r="D107" s="65">
        <f>D108+D109</f>
        <v>59.2</v>
      </c>
      <c r="E107" s="65">
        <f>E108+E109</f>
        <v>52.2</v>
      </c>
      <c r="F107" s="65">
        <f>F108+F109</f>
        <v>32.9</v>
      </c>
      <c r="G107" s="65">
        <f>G108+G109</f>
        <v>7</v>
      </c>
    </row>
    <row r="108" spans="1:7" ht="15">
      <c r="A108" s="95" t="s">
        <v>127</v>
      </c>
      <c r="B108" s="22" t="s">
        <v>346</v>
      </c>
      <c r="C108" s="329"/>
      <c r="D108" s="66">
        <f aca="true" t="shared" si="4" ref="D108:D115">E108+G108</f>
        <v>58.6</v>
      </c>
      <c r="E108" s="487">
        <v>51.6</v>
      </c>
      <c r="F108" s="487">
        <v>32.9</v>
      </c>
      <c r="G108" s="70">
        <v>7</v>
      </c>
    </row>
    <row r="109" spans="1:7" ht="15">
      <c r="A109" s="95" t="s">
        <v>487</v>
      </c>
      <c r="B109" s="49" t="s">
        <v>490</v>
      </c>
      <c r="C109" s="19"/>
      <c r="D109" s="66">
        <f t="shared" si="4"/>
        <v>0.6</v>
      </c>
      <c r="E109" s="70">
        <v>0.6</v>
      </c>
      <c r="F109" s="65"/>
      <c r="G109" s="65"/>
    </row>
    <row r="110" spans="1:7" ht="25.5">
      <c r="A110" s="94" t="s">
        <v>252</v>
      </c>
      <c r="B110" s="47" t="s">
        <v>196</v>
      </c>
      <c r="C110" s="41" t="s">
        <v>148</v>
      </c>
      <c r="D110" s="68">
        <f t="shared" si="4"/>
        <v>4.2</v>
      </c>
      <c r="E110" s="65">
        <f>E111</f>
        <v>4.2</v>
      </c>
      <c r="F110" s="65">
        <f>F111</f>
        <v>3.2</v>
      </c>
      <c r="G110" s="65">
        <f>G111</f>
        <v>0</v>
      </c>
    </row>
    <row r="111" spans="1:7" ht="25.5">
      <c r="A111" s="95" t="s">
        <v>253</v>
      </c>
      <c r="B111" s="44" t="s">
        <v>413</v>
      </c>
      <c r="C111" s="335"/>
      <c r="D111" s="66">
        <f t="shared" si="4"/>
        <v>4.2</v>
      </c>
      <c r="E111" s="70">
        <v>4.2</v>
      </c>
      <c r="F111" s="116">
        <v>3.2</v>
      </c>
      <c r="G111" s="116"/>
    </row>
    <row r="112" spans="1:7" ht="25.5">
      <c r="A112" s="94" t="s">
        <v>254</v>
      </c>
      <c r="B112" s="47" t="s">
        <v>213</v>
      </c>
      <c r="C112" s="41" t="s">
        <v>192</v>
      </c>
      <c r="D112" s="68">
        <f t="shared" si="4"/>
        <v>2.4</v>
      </c>
      <c r="E112" s="65">
        <f>E113</f>
        <v>2.4</v>
      </c>
      <c r="F112" s="65">
        <f>F113</f>
        <v>0.2</v>
      </c>
      <c r="G112" s="65">
        <f>G113</f>
        <v>0</v>
      </c>
    </row>
    <row r="113" spans="1:7" ht="25.5">
      <c r="A113" s="95" t="s">
        <v>255</v>
      </c>
      <c r="B113" s="44" t="s">
        <v>413</v>
      </c>
      <c r="C113" s="335"/>
      <c r="D113" s="66">
        <f t="shared" si="4"/>
        <v>2.4</v>
      </c>
      <c r="E113" s="70">
        <v>2.4</v>
      </c>
      <c r="F113" s="116">
        <v>0.2</v>
      </c>
      <c r="G113" s="116"/>
    </row>
    <row r="114" spans="1:7" ht="14.25">
      <c r="A114" s="121" t="s">
        <v>256</v>
      </c>
      <c r="B114" s="55" t="s">
        <v>78</v>
      </c>
      <c r="C114" s="334" t="s">
        <v>143</v>
      </c>
      <c r="D114" s="68">
        <f t="shared" si="4"/>
        <v>1.9</v>
      </c>
      <c r="E114" s="65">
        <f>E115</f>
        <v>1.9</v>
      </c>
      <c r="F114" s="65">
        <f>F115</f>
        <v>0</v>
      </c>
      <c r="G114" s="65">
        <f>G115</f>
        <v>0</v>
      </c>
    </row>
    <row r="115" spans="1:7" ht="15">
      <c r="A115" s="122" t="s">
        <v>257</v>
      </c>
      <c r="B115" s="22" t="s">
        <v>346</v>
      </c>
      <c r="C115" s="60"/>
      <c r="D115" s="70">
        <f t="shared" si="4"/>
        <v>1.9</v>
      </c>
      <c r="E115" s="70">
        <v>1.9</v>
      </c>
      <c r="F115" s="116"/>
      <c r="G115" s="116"/>
    </row>
    <row r="116" spans="1:7" ht="15.75">
      <c r="A116" s="119" t="s">
        <v>51</v>
      </c>
      <c r="B116" s="496" t="s">
        <v>61</v>
      </c>
      <c r="C116" s="53"/>
      <c r="D116" s="27">
        <f>D117+D121+D123+D125</f>
        <v>159.92000000000002</v>
      </c>
      <c r="E116" s="27">
        <f>E117+E121+E123+E125</f>
        <v>158.72000000000003</v>
      </c>
      <c r="F116" s="27">
        <f>F117+F121+F123+F125</f>
        <v>64.89000000000001</v>
      </c>
      <c r="G116" s="27">
        <f>G117+G121+G123+G125</f>
        <v>1.2</v>
      </c>
    </row>
    <row r="117" spans="1:7" ht="25.5">
      <c r="A117" s="94" t="s">
        <v>53</v>
      </c>
      <c r="B117" s="105" t="s">
        <v>112</v>
      </c>
      <c r="C117" s="335" t="s">
        <v>146</v>
      </c>
      <c r="D117" s="27">
        <f>D118+D120+D119</f>
        <v>134.02</v>
      </c>
      <c r="E117" s="27">
        <f>E118+E120+E119</f>
        <v>132.82000000000002</v>
      </c>
      <c r="F117" s="27">
        <f>F118+F120+F119</f>
        <v>64.49000000000001</v>
      </c>
      <c r="G117" s="27">
        <f>G118+G120+G119</f>
        <v>1.2</v>
      </c>
    </row>
    <row r="118" spans="1:7" ht="15">
      <c r="A118" s="124" t="s">
        <v>128</v>
      </c>
      <c r="B118" s="22" t="s">
        <v>346</v>
      </c>
      <c r="C118" s="329"/>
      <c r="D118" s="28">
        <f aca="true" t="shared" si="5" ref="D118:D124">E118+G118</f>
        <v>129.5</v>
      </c>
      <c r="E118" s="490">
        <v>128.3</v>
      </c>
      <c r="F118" s="490">
        <v>64.4</v>
      </c>
      <c r="G118" s="29">
        <v>1.2</v>
      </c>
    </row>
    <row r="119" spans="1:7" ht="15">
      <c r="A119" s="124" t="s">
        <v>488</v>
      </c>
      <c r="B119" s="52" t="s">
        <v>186</v>
      </c>
      <c r="C119" s="330"/>
      <c r="D119" s="28">
        <f t="shared" si="5"/>
        <v>0.12</v>
      </c>
      <c r="E119" s="29">
        <v>0.12</v>
      </c>
      <c r="F119" s="29">
        <v>0.09</v>
      </c>
      <c r="G119" s="29"/>
    </row>
    <row r="120" spans="1:7" ht="15">
      <c r="A120" s="122" t="s">
        <v>521</v>
      </c>
      <c r="B120" s="49" t="s">
        <v>490</v>
      </c>
      <c r="C120" s="331"/>
      <c r="D120" s="66">
        <f t="shared" si="5"/>
        <v>4.4</v>
      </c>
      <c r="E120" s="70">
        <v>4.4</v>
      </c>
      <c r="F120" s="29"/>
      <c r="G120" s="29"/>
    </row>
    <row r="121" spans="1:7" ht="26.25" customHeight="1">
      <c r="A121" s="94" t="s">
        <v>54</v>
      </c>
      <c r="B121" s="47" t="s">
        <v>213</v>
      </c>
      <c r="C121" s="57" t="s">
        <v>192</v>
      </c>
      <c r="D121" s="68">
        <f t="shared" si="5"/>
        <v>9.3</v>
      </c>
      <c r="E121" s="65">
        <f>E122</f>
        <v>9.3</v>
      </c>
      <c r="F121" s="65">
        <f>F122</f>
        <v>0.4</v>
      </c>
      <c r="G121" s="65">
        <f>G122</f>
        <v>0</v>
      </c>
    </row>
    <row r="122" spans="1:7" ht="25.5">
      <c r="A122" s="95" t="s">
        <v>129</v>
      </c>
      <c r="B122" s="44" t="s">
        <v>413</v>
      </c>
      <c r="C122" s="335"/>
      <c r="D122" s="66">
        <f t="shared" si="5"/>
        <v>9.3</v>
      </c>
      <c r="E122" s="70">
        <v>9.3</v>
      </c>
      <c r="F122" s="116">
        <v>0.4</v>
      </c>
      <c r="G122" s="116"/>
    </row>
    <row r="123" spans="1:7" ht="14.25">
      <c r="A123" s="121" t="s">
        <v>55</v>
      </c>
      <c r="B123" s="55" t="s">
        <v>78</v>
      </c>
      <c r="C123" s="41" t="s">
        <v>143</v>
      </c>
      <c r="D123" s="68">
        <f t="shared" si="5"/>
        <v>15.9</v>
      </c>
      <c r="E123" s="65">
        <f>E124</f>
        <v>15.9</v>
      </c>
      <c r="F123" s="65">
        <f>F124</f>
        <v>0</v>
      </c>
      <c r="G123" s="65">
        <f>G124</f>
        <v>0</v>
      </c>
    </row>
    <row r="124" spans="1:7" ht="15">
      <c r="A124" s="95" t="s">
        <v>130</v>
      </c>
      <c r="B124" s="22" t="s">
        <v>346</v>
      </c>
      <c r="C124" s="60"/>
      <c r="D124" s="70">
        <f t="shared" si="5"/>
        <v>15.9</v>
      </c>
      <c r="E124" s="70">
        <v>15.9</v>
      </c>
      <c r="F124" s="116"/>
      <c r="G124" s="116"/>
    </row>
    <row r="125" spans="1:7" ht="14.25">
      <c r="A125" s="125" t="s">
        <v>212</v>
      </c>
      <c r="B125" s="42" t="s">
        <v>157</v>
      </c>
      <c r="C125" s="356" t="s">
        <v>37</v>
      </c>
      <c r="D125" s="65">
        <f>D126</f>
        <v>0.7</v>
      </c>
      <c r="E125" s="65">
        <f>E126</f>
        <v>0.7</v>
      </c>
      <c r="F125" s="65">
        <f>F126</f>
        <v>0</v>
      </c>
      <c r="G125" s="65">
        <f>G126</f>
        <v>0</v>
      </c>
    </row>
    <row r="126" spans="1:7" ht="15">
      <c r="A126" s="125" t="s">
        <v>611</v>
      </c>
      <c r="B126" s="22" t="s">
        <v>346</v>
      </c>
      <c r="C126" s="53"/>
      <c r="D126" s="29">
        <f>E126+G126</f>
        <v>0.7</v>
      </c>
      <c r="E126" s="70">
        <v>0.7</v>
      </c>
      <c r="F126" s="116"/>
      <c r="G126" s="116"/>
    </row>
    <row r="127" spans="1:7" ht="15.75">
      <c r="A127" s="119" t="s">
        <v>56</v>
      </c>
      <c r="B127" s="496" t="s">
        <v>149</v>
      </c>
      <c r="D127" s="497">
        <f>D130+D133+D135+D137+D128</f>
        <v>99.3</v>
      </c>
      <c r="E127" s="497">
        <f>E130+E133+E135+E137+E128</f>
        <v>99.3</v>
      </c>
      <c r="F127" s="497">
        <f>F130+F133+F135+F137+F128</f>
        <v>46.49999999999999</v>
      </c>
      <c r="G127" s="497">
        <f>G130+G133+G135+G137+G128</f>
        <v>0</v>
      </c>
    </row>
    <row r="128" spans="1:7" ht="14.25">
      <c r="A128" s="94" t="s">
        <v>367</v>
      </c>
      <c r="B128" s="42" t="s">
        <v>109</v>
      </c>
      <c r="C128" s="57" t="s">
        <v>142</v>
      </c>
      <c r="D128" s="65">
        <f>D129</f>
        <v>1.4</v>
      </c>
      <c r="E128" s="65">
        <f>E129</f>
        <v>1.4</v>
      </c>
      <c r="F128" s="65">
        <f>F129</f>
        <v>0</v>
      </c>
      <c r="G128" s="65">
        <f>G129</f>
        <v>0</v>
      </c>
    </row>
    <row r="129" spans="1:7" ht="15">
      <c r="A129" s="119" t="s">
        <v>131</v>
      </c>
      <c r="B129" s="22" t="s">
        <v>346</v>
      </c>
      <c r="C129" s="332"/>
      <c r="D129" s="70">
        <f>E129+G129</f>
        <v>1.4</v>
      </c>
      <c r="E129" s="70">
        <v>1.4</v>
      </c>
      <c r="F129" s="70"/>
      <c r="G129" s="70"/>
    </row>
    <row r="130" spans="1:7" ht="25.5">
      <c r="A130" s="94" t="s">
        <v>59</v>
      </c>
      <c r="B130" s="105" t="s">
        <v>112</v>
      </c>
      <c r="C130" s="335" t="s">
        <v>146</v>
      </c>
      <c r="D130" s="65">
        <f>D131+D132</f>
        <v>73.1</v>
      </c>
      <c r="E130" s="65">
        <f>E131+E132</f>
        <v>73.1</v>
      </c>
      <c r="F130" s="65">
        <f>F131+F132</f>
        <v>39.9</v>
      </c>
      <c r="G130" s="65">
        <f>G131+G132</f>
        <v>0</v>
      </c>
    </row>
    <row r="131" spans="1:7" ht="15">
      <c r="A131" s="124" t="s">
        <v>132</v>
      </c>
      <c r="B131" s="22" t="s">
        <v>346</v>
      </c>
      <c r="C131" s="329"/>
      <c r="D131" s="66">
        <f>E131+G131</f>
        <v>73</v>
      </c>
      <c r="E131" s="70">
        <v>73</v>
      </c>
      <c r="F131" s="70">
        <v>39.9</v>
      </c>
      <c r="G131" s="70"/>
    </row>
    <row r="132" spans="1:7" ht="15">
      <c r="A132" s="95" t="s">
        <v>474</v>
      </c>
      <c r="B132" s="49" t="s">
        <v>490</v>
      </c>
      <c r="C132" s="331"/>
      <c r="D132" s="66">
        <f aca="true" t="shared" si="6" ref="D132:D138">E132+G132</f>
        <v>0.1</v>
      </c>
      <c r="E132" s="70">
        <v>0.1</v>
      </c>
      <c r="F132" s="70"/>
      <c r="G132" s="70"/>
    </row>
    <row r="133" spans="1:7" ht="25.5">
      <c r="A133" s="94" t="s">
        <v>215</v>
      </c>
      <c r="B133" s="47" t="s">
        <v>213</v>
      </c>
      <c r="C133" s="57" t="s">
        <v>192</v>
      </c>
      <c r="D133" s="68">
        <f t="shared" si="6"/>
        <v>7.2</v>
      </c>
      <c r="E133" s="65">
        <f>E134</f>
        <v>7.2</v>
      </c>
      <c r="F133" s="65">
        <f>F134</f>
        <v>0.3</v>
      </c>
      <c r="G133" s="65">
        <f>G134</f>
        <v>0</v>
      </c>
    </row>
    <row r="134" spans="1:7" ht="15">
      <c r="A134" s="95" t="s">
        <v>216</v>
      </c>
      <c r="B134" s="101" t="s">
        <v>186</v>
      </c>
      <c r="C134" s="335"/>
      <c r="D134" s="66">
        <f t="shared" si="6"/>
        <v>7.2</v>
      </c>
      <c r="E134" s="70">
        <v>7.2</v>
      </c>
      <c r="F134" s="116">
        <v>0.3</v>
      </c>
      <c r="G134" s="116"/>
    </row>
    <row r="135" spans="1:7" ht="14.25">
      <c r="A135" s="121" t="s">
        <v>483</v>
      </c>
      <c r="B135" s="55" t="s">
        <v>78</v>
      </c>
      <c r="C135" s="41" t="s">
        <v>143</v>
      </c>
      <c r="D135" s="68">
        <f t="shared" si="6"/>
        <v>9.3</v>
      </c>
      <c r="E135" s="65">
        <f>E136</f>
        <v>9.3</v>
      </c>
      <c r="F135" s="65">
        <f>F136</f>
        <v>0</v>
      </c>
      <c r="G135" s="65">
        <f>G136</f>
        <v>0</v>
      </c>
    </row>
    <row r="136" spans="1:7" ht="15">
      <c r="A136" s="95" t="s">
        <v>484</v>
      </c>
      <c r="B136" s="22" t="s">
        <v>346</v>
      </c>
      <c r="C136" s="60"/>
      <c r="D136" s="70">
        <f t="shared" si="6"/>
        <v>9.3</v>
      </c>
      <c r="E136" s="70">
        <v>9.3</v>
      </c>
      <c r="F136" s="116"/>
      <c r="G136" s="116"/>
    </row>
    <row r="137" spans="1:7" ht="25.5">
      <c r="A137" s="94" t="s">
        <v>485</v>
      </c>
      <c r="B137" s="47" t="s">
        <v>196</v>
      </c>
      <c r="C137" s="41" t="s">
        <v>148</v>
      </c>
      <c r="D137" s="68">
        <f t="shared" si="6"/>
        <v>8.3</v>
      </c>
      <c r="E137" s="65">
        <f>E138</f>
        <v>8.3</v>
      </c>
      <c r="F137" s="65">
        <f>F138</f>
        <v>6.3</v>
      </c>
      <c r="G137" s="65">
        <f>G138</f>
        <v>0</v>
      </c>
    </row>
    <row r="138" spans="1:7" ht="25.5">
      <c r="A138" s="95" t="s">
        <v>486</v>
      </c>
      <c r="B138" s="44" t="s">
        <v>413</v>
      </c>
      <c r="C138" s="41"/>
      <c r="D138" s="70">
        <f t="shared" si="6"/>
        <v>8.3</v>
      </c>
      <c r="E138" s="70">
        <v>8.3</v>
      </c>
      <c r="F138" s="116">
        <v>6.3</v>
      </c>
      <c r="G138" s="116"/>
    </row>
    <row r="139" spans="1:7" ht="15.75">
      <c r="A139" s="94" t="s">
        <v>60</v>
      </c>
      <c r="B139" s="495" t="s">
        <v>223</v>
      </c>
      <c r="C139" s="41"/>
      <c r="D139" s="164">
        <f>D140+D142+D146+D148+D150</f>
        <v>132.427</v>
      </c>
      <c r="E139" s="164">
        <f>E140+E142+E146+E148+E150</f>
        <v>123.227</v>
      </c>
      <c r="F139" s="164">
        <f>F140+F142+F146+F148+F150</f>
        <v>70.548</v>
      </c>
      <c r="G139" s="164">
        <f>G140+G142+G146+G148+G150</f>
        <v>9.2</v>
      </c>
    </row>
    <row r="140" spans="1:7" ht="14.25">
      <c r="A140" s="95" t="s">
        <v>62</v>
      </c>
      <c r="B140" s="42" t="s">
        <v>109</v>
      </c>
      <c r="C140" s="41" t="s">
        <v>142</v>
      </c>
      <c r="D140" s="65">
        <f>D141</f>
        <v>0.9</v>
      </c>
      <c r="E140" s="65">
        <f>E141</f>
        <v>0.9</v>
      </c>
      <c r="F140" s="65">
        <f>F141</f>
        <v>0</v>
      </c>
      <c r="G140" s="65">
        <f>G141</f>
        <v>0</v>
      </c>
    </row>
    <row r="141" spans="1:7" ht="15">
      <c r="A141" s="53" t="s">
        <v>133</v>
      </c>
      <c r="B141" s="22" t="s">
        <v>346</v>
      </c>
      <c r="C141" s="332"/>
      <c r="D141" s="70">
        <f>E141+G141</f>
        <v>0.9</v>
      </c>
      <c r="E141" s="70">
        <v>0.9</v>
      </c>
      <c r="F141" s="70"/>
      <c r="G141" s="70"/>
    </row>
    <row r="142" spans="1:7" ht="25.5">
      <c r="A142" s="94" t="s">
        <v>217</v>
      </c>
      <c r="B142" s="98" t="s">
        <v>112</v>
      </c>
      <c r="C142" s="335" t="s">
        <v>146</v>
      </c>
      <c r="D142" s="164">
        <f>D143+D145+D144</f>
        <v>115.327</v>
      </c>
      <c r="E142" s="164">
        <f>E143+E145+E144</f>
        <v>107.327</v>
      </c>
      <c r="F142" s="164">
        <f>F143+F145+F144</f>
        <v>65.748</v>
      </c>
      <c r="G142" s="164">
        <f>G143+G145+G144</f>
        <v>8</v>
      </c>
    </row>
    <row r="143" spans="1:7" ht="15">
      <c r="A143" s="95" t="s">
        <v>218</v>
      </c>
      <c r="B143" s="532" t="s">
        <v>346</v>
      </c>
      <c r="C143" s="533"/>
      <c r="D143" s="534">
        <f aca="true" t="shared" si="7" ref="D143:D151">E143+G143</f>
        <v>80.1</v>
      </c>
      <c r="E143" s="498">
        <v>72.1</v>
      </c>
      <c r="F143" s="498">
        <v>43.6</v>
      </c>
      <c r="G143" s="498">
        <v>8</v>
      </c>
    </row>
    <row r="144" spans="1:7" ht="25.5">
      <c r="A144" s="125" t="s">
        <v>368</v>
      </c>
      <c r="B144" s="44" t="s">
        <v>413</v>
      </c>
      <c r="C144" s="330"/>
      <c r="D144" s="162">
        <f t="shared" si="7"/>
        <v>32.227</v>
      </c>
      <c r="E144" s="163">
        <v>32.227</v>
      </c>
      <c r="F144" s="163">
        <v>22.148</v>
      </c>
      <c r="G144" s="29"/>
    </row>
    <row r="145" spans="1:7" ht="15">
      <c r="A145" s="109" t="s">
        <v>369</v>
      </c>
      <c r="B145" s="49" t="s">
        <v>490</v>
      </c>
      <c r="C145" s="19"/>
      <c r="D145" s="66">
        <f t="shared" si="7"/>
        <v>3</v>
      </c>
      <c r="E145" s="70">
        <v>3</v>
      </c>
      <c r="F145" s="65"/>
      <c r="G145" s="65"/>
    </row>
    <row r="146" spans="1:7" ht="25.5">
      <c r="A146" s="94" t="s">
        <v>219</v>
      </c>
      <c r="B146" s="47" t="s">
        <v>196</v>
      </c>
      <c r="C146" s="41" t="s">
        <v>148</v>
      </c>
      <c r="D146" s="68">
        <f t="shared" si="7"/>
        <v>6.2</v>
      </c>
      <c r="E146" s="65">
        <f>E147</f>
        <v>6.2</v>
      </c>
      <c r="F146" s="65">
        <f>F147</f>
        <v>4.7</v>
      </c>
      <c r="G146" s="65">
        <f>G147</f>
        <v>0</v>
      </c>
    </row>
    <row r="147" spans="1:7" ht="25.5">
      <c r="A147" s="95" t="s">
        <v>220</v>
      </c>
      <c r="B147" s="44" t="s">
        <v>413</v>
      </c>
      <c r="C147" s="335"/>
      <c r="D147" s="66">
        <f t="shared" si="7"/>
        <v>6.2</v>
      </c>
      <c r="E147" s="70">
        <v>6.2</v>
      </c>
      <c r="F147" s="116">
        <v>4.7</v>
      </c>
      <c r="G147" s="116"/>
    </row>
    <row r="148" spans="1:7" ht="25.5">
      <c r="A148" s="94" t="s">
        <v>370</v>
      </c>
      <c r="B148" s="47" t="s">
        <v>213</v>
      </c>
      <c r="C148" s="41" t="s">
        <v>192</v>
      </c>
      <c r="D148" s="68">
        <f t="shared" si="7"/>
        <v>3.3</v>
      </c>
      <c r="E148" s="65">
        <f>E149</f>
        <v>3.3</v>
      </c>
      <c r="F148" s="65">
        <f>F149</f>
        <v>0.1</v>
      </c>
      <c r="G148" s="65">
        <f>G149</f>
        <v>0</v>
      </c>
    </row>
    <row r="149" spans="1:7" ht="25.5">
      <c r="A149" s="95" t="s">
        <v>371</v>
      </c>
      <c r="B149" s="44" t="s">
        <v>413</v>
      </c>
      <c r="C149" s="335"/>
      <c r="D149" s="66">
        <f t="shared" si="7"/>
        <v>3.3</v>
      </c>
      <c r="E149" s="70">
        <v>3.3</v>
      </c>
      <c r="F149" s="116">
        <v>0.1</v>
      </c>
      <c r="G149" s="116"/>
    </row>
    <row r="150" spans="1:7" ht="14.25">
      <c r="A150" s="95" t="s">
        <v>372</v>
      </c>
      <c r="B150" s="55" t="s">
        <v>78</v>
      </c>
      <c r="C150" s="41" t="s">
        <v>143</v>
      </c>
      <c r="D150" s="65">
        <f t="shared" si="7"/>
        <v>6.7</v>
      </c>
      <c r="E150" s="65">
        <f>E151</f>
        <v>5.5</v>
      </c>
      <c r="F150" s="65">
        <f>F151</f>
        <v>0</v>
      </c>
      <c r="G150" s="65">
        <f>G151</f>
        <v>1.2</v>
      </c>
    </row>
    <row r="151" spans="1:7" ht="15">
      <c r="A151" s="95" t="s">
        <v>373</v>
      </c>
      <c r="B151" s="22" t="s">
        <v>346</v>
      </c>
      <c r="C151" s="60"/>
      <c r="D151" s="70">
        <f t="shared" si="7"/>
        <v>6.7</v>
      </c>
      <c r="E151" s="70">
        <v>5.5</v>
      </c>
      <c r="F151" s="116"/>
      <c r="G151" s="116">
        <v>1.2</v>
      </c>
    </row>
    <row r="152" spans="1:7" ht="15">
      <c r="A152" s="491" t="s">
        <v>64</v>
      </c>
      <c r="B152" s="492" t="s">
        <v>224</v>
      </c>
      <c r="C152" s="493"/>
      <c r="D152" s="494">
        <f>D153+D155+D159+D161+D163+D165</f>
        <v>514.647</v>
      </c>
      <c r="E152" s="494">
        <f>E153+E155+E159+E161+E163+E165</f>
        <v>490.24700000000007</v>
      </c>
      <c r="F152" s="494">
        <f>F153+F155+F159+F161+F163+F165</f>
        <v>243.438</v>
      </c>
      <c r="G152" s="494">
        <f>G153+G155+G159+G161+G163+G165</f>
        <v>24.4</v>
      </c>
    </row>
    <row r="153" spans="1:7" ht="14.25">
      <c r="A153" s="41" t="s">
        <v>65</v>
      </c>
      <c r="B153" s="126" t="s">
        <v>109</v>
      </c>
      <c r="C153" s="41" t="s">
        <v>142</v>
      </c>
      <c r="D153" s="27">
        <f>D154</f>
        <v>4.800000000000001</v>
      </c>
      <c r="E153" s="27">
        <f>E154</f>
        <v>4.800000000000001</v>
      </c>
      <c r="F153" s="27">
        <f>F154</f>
        <v>0</v>
      </c>
      <c r="G153" s="27">
        <f>G154</f>
        <v>0</v>
      </c>
    </row>
    <row r="154" spans="1:7" ht="15">
      <c r="A154" s="332" t="s">
        <v>134</v>
      </c>
      <c r="B154" s="22" t="s">
        <v>346</v>
      </c>
      <c r="C154" s="332"/>
      <c r="D154" s="29">
        <f>E154+G154</f>
        <v>4.800000000000001</v>
      </c>
      <c r="E154" s="29">
        <f>E141+E106+E94+E129</f>
        <v>4.800000000000001</v>
      </c>
      <c r="F154" s="29">
        <f>F141+F106+F94</f>
        <v>0</v>
      </c>
      <c r="G154" s="29">
        <f>G141+G106+G94</f>
        <v>0</v>
      </c>
    </row>
    <row r="155" spans="1:7" ht="25.5">
      <c r="A155" s="41" t="s">
        <v>66</v>
      </c>
      <c r="B155" s="127" t="s">
        <v>112</v>
      </c>
      <c r="C155" s="335" t="s">
        <v>146</v>
      </c>
      <c r="D155" s="27">
        <f>D156+D158+D157</f>
        <v>426.647</v>
      </c>
      <c r="E155" s="27">
        <f>E156+E158+E157</f>
        <v>403.447</v>
      </c>
      <c r="F155" s="27">
        <f>F156+F158+F157</f>
        <v>225.138</v>
      </c>
      <c r="G155" s="27">
        <f>G156+G158+G157</f>
        <v>23.2</v>
      </c>
    </row>
    <row r="156" spans="1:7" ht="15">
      <c r="A156" s="332" t="s">
        <v>135</v>
      </c>
      <c r="B156" s="22" t="s">
        <v>346</v>
      </c>
      <c r="C156" s="329"/>
      <c r="D156" s="28">
        <f aca="true" t="shared" si="8" ref="D156:D164">E156+G156</f>
        <v>386</v>
      </c>
      <c r="E156" s="29">
        <f>E143+E131+E118+E108+E96</f>
        <v>362.8</v>
      </c>
      <c r="F156" s="29">
        <f>F143+F131+F118+F108+F96</f>
        <v>202.9</v>
      </c>
      <c r="G156" s="29">
        <f>G143+G131+G118+G108+G96</f>
        <v>23.2</v>
      </c>
    </row>
    <row r="157" spans="1:7" ht="25.5">
      <c r="A157" s="332" t="s">
        <v>258</v>
      </c>
      <c r="B157" s="44" t="s">
        <v>413</v>
      </c>
      <c r="C157" s="330"/>
      <c r="D157" s="28">
        <f t="shared" si="8"/>
        <v>32.346999999999994</v>
      </c>
      <c r="E157" s="29">
        <f>E119+E144</f>
        <v>32.346999999999994</v>
      </c>
      <c r="F157" s="29">
        <f>F119+F144</f>
        <v>22.238</v>
      </c>
      <c r="G157" s="29">
        <f>G119+G144</f>
        <v>0</v>
      </c>
    </row>
    <row r="158" spans="1:7" ht="15">
      <c r="A158" s="332" t="s">
        <v>259</v>
      </c>
      <c r="B158" s="49" t="s">
        <v>352</v>
      </c>
      <c r="C158" s="19"/>
      <c r="D158" s="28">
        <f t="shared" si="8"/>
        <v>8.3</v>
      </c>
      <c r="E158" s="29">
        <f>E145+E132+E120+E97+E109</f>
        <v>8.3</v>
      </c>
      <c r="F158" s="29">
        <f>F145+F132+F120+F97+F109</f>
        <v>0</v>
      </c>
      <c r="G158" s="29">
        <f>G145+G132+G120+G97+G109</f>
        <v>0</v>
      </c>
    </row>
    <row r="159" spans="1:7" ht="25.5">
      <c r="A159" s="41" t="s">
        <v>221</v>
      </c>
      <c r="B159" s="47" t="s">
        <v>196</v>
      </c>
      <c r="C159" s="41" t="s">
        <v>148</v>
      </c>
      <c r="D159" s="34">
        <f>E159+G159</f>
        <v>22.599999999999998</v>
      </c>
      <c r="E159" s="27">
        <f>E160</f>
        <v>22.599999999999998</v>
      </c>
      <c r="F159" s="27">
        <f>F160</f>
        <v>17.2</v>
      </c>
      <c r="G159" s="27">
        <f>G160</f>
        <v>0</v>
      </c>
    </row>
    <row r="160" spans="1:7" ht="15">
      <c r="A160" s="332" t="s">
        <v>222</v>
      </c>
      <c r="B160" s="43" t="s">
        <v>186</v>
      </c>
      <c r="C160" s="335"/>
      <c r="D160" s="28">
        <f t="shared" si="8"/>
        <v>22.599999999999998</v>
      </c>
      <c r="E160" s="29">
        <f>E147+E138+E111+E99</f>
        <v>22.599999999999998</v>
      </c>
      <c r="F160" s="29">
        <f>F147+F138+F111+F99</f>
        <v>17.2</v>
      </c>
      <c r="G160" s="29">
        <f>G147+G138+G111+G99</f>
        <v>0</v>
      </c>
    </row>
    <row r="161" spans="1:7" ht="25.5">
      <c r="A161" s="41" t="s">
        <v>260</v>
      </c>
      <c r="B161" s="58" t="s">
        <v>213</v>
      </c>
      <c r="C161" s="41" t="s">
        <v>192</v>
      </c>
      <c r="D161" s="34">
        <f t="shared" si="8"/>
        <v>23.599999999999998</v>
      </c>
      <c r="E161" s="27">
        <f>E162</f>
        <v>23.599999999999998</v>
      </c>
      <c r="F161" s="27">
        <f>F162</f>
        <v>1.1</v>
      </c>
      <c r="G161" s="27">
        <f>G162</f>
        <v>0</v>
      </c>
    </row>
    <row r="162" spans="1:7" ht="25.5">
      <c r="A162" s="332" t="s">
        <v>261</v>
      </c>
      <c r="B162" s="44" t="s">
        <v>413</v>
      </c>
      <c r="C162" s="335"/>
      <c r="D162" s="28">
        <f t="shared" si="8"/>
        <v>23.599999999999998</v>
      </c>
      <c r="E162" s="29">
        <f>E149+E134+E122+E113+E101</f>
        <v>23.599999999999998</v>
      </c>
      <c r="F162" s="29">
        <f>F149+F134+F122+F113+F101</f>
        <v>1.1</v>
      </c>
      <c r="G162" s="29">
        <f>G149+G134+G122+G113+G101</f>
        <v>0</v>
      </c>
    </row>
    <row r="163" spans="1:7" ht="14.25">
      <c r="A163" s="332" t="s">
        <v>262</v>
      </c>
      <c r="B163" s="59" t="s">
        <v>78</v>
      </c>
      <c r="C163" s="334" t="s">
        <v>143</v>
      </c>
      <c r="D163" s="27">
        <f t="shared" si="8"/>
        <v>36.300000000000004</v>
      </c>
      <c r="E163" s="27">
        <f>E164</f>
        <v>35.1</v>
      </c>
      <c r="F163" s="27">
        <f>F164</f>
        <v>0</v>
      </c>
      <c r="G163" s="27">
        <f>G164</f>
        <v>1.2</v>
      </c>
    </row>
    <row r="164" spans="1:7" ht="15">
      <c r="A164" s="332" t="s">
        <v>263</v>
      </c>
      <c r="B164" s="22" t="s">
        <v>346</v>
      </c>
      <c r="C164" s="118"/>
      <c r="D164" s="28">
        <f t="shared" si="8"/>
        <v>36.300000000000004</v>
      </c>
      <c r="E164" s="29">
        <f>E151+E136+E124+E115+E103</f>
        <v>35.1</v>
      </c>
      <c r="F164" s="29">
        <f>F151+F136+F124+F115+F103</f>
        <v>0</v>
      </c>
      <c r="G164" s="29">
        <f>G151+G136+G124+G115+G103</f>
        <v>1.2</v>
      </c>
    </row>
    <row r="165" spans="1:7" ht="14.25">
      <c r="A165" s="482" t="s">
        <v>612</v>
      </c>
      <c r="B165" s="42" t="s">
        <v>157</v>
      </c>
      <c r="C165" s="356" t="s">
        <v>37</v>
      </c>
      <c r="D165" s="65">
        <f>D166</f>
        <v>0.7</v>
      </c>
      <c r="E165" s="65">
        <f>E166</f>
        <v>0.7</v>
      </c>
      <c r="F165" s="65">
        <f>F166</f>
        <v>0</v>
      </c>
      <c r="G165" s="65">
        <f>G166</f>
        <v>0</v>
      </c>
    </row>
    <row r="166" spans="1:7" ht="15">
      <c r="A166" s="482" t="s">
        <v>613</v>
      </c>
      <c r="B166" s="22" t="s">
        <v>346</v>
      </c>
      <c r="C166" s="53"/>
      <c r="D166" s="29">
        <f>E166+G166</f>
        <v>0.7</v>
      </c>
      <c r="E166" s="33">
        <f>E125</f>
        <v>0.7</v>
      </c>
      <c r="F166" s="33"/>
      <c r="G166" s="33"/>
    </row>
    <row r="167" spans="1:7" ht="15.75">
      <c r="A167" s="335" t="s">
        <v>67</v>
      </c>
      <c r="B167" s="40" t="s">
        <v>117</v>
      </c>
      <c r="C167" s="19"/>
      <c r="D167" s="26">
        <f>D168+D172</f>
        <v>134.20000000000002</v>
      </c>
      <c r="E167" s="26">
        <f>E168+E172</f>
        <v>134.20000000000002</v>
      </c>
      <c r="F167" s="26">
        <f>F168+F172</f>
        <v>88.19999999999999</v>
      </c>
      <c r="G167" s="26">
        <f>G168+G172</f>
        <v>0</v>
      </c>
    </row>
    <row r="168" spans="1:7" ht="25.5">
      <c r="A168" s="128" t="s">
        <v>68</v>
      </c>
      <c r="B168" s="20" t="s">
        <v>110</v>
      </c>
      <c r="C168" s="21" t="s">
        <v>144</v>
      </c>
      <c r="D168" s="65">
        <f>D169+D170+D171</f>
        <v>132.4</v>
      </c>
      <c r="E168" s="65">
        <f>E169+E170+E171</f>
        <v>132.4</v>
      </c>
      <c r="F168" s="65">
        <f>F169+F170+F171</f>
        <v>88.1</v>
      </c>
      <c r="G168" s="65">
        <f>G169+G170+G171</f>
        <v>0</v>
      </c>
    </row>
    <row r="169" spans="1:7" ht="15">
      <c r="A169" s="129" t="s">
        <v>136</v>
      </c>
      <c r="B169" s="532" t="s">
        <v>346</v>
      </c>
      <c r="C169" s="535"/>
      <c r="D169" s="534">
        <f>E169+G169</f>
        <v>73.4</v>
      </c>
      <c r="E169" s="498">
        <v>73.4</v>
      </c>
      <c r="F169" s="498">
        <v>45.1</v>
      </c>
      <c r="G169" s="70"/>
    </row>
    <row r="170" spans="1:7" ht="15">
      <c r="A170" s="129" t="s">
        <v>361</v>
      </c>
      <c r="B170" s="22" t="s">
        <v>490</v>
      </c>
      <c r="C170" s="23"/>
      <c r="D170" s="66">
        <f>E170+G170</f>
        <v>1.5</v>
      </c>
      <c r="E170" s="70">
        <v>1.5</v>
      </c>
      <c r="F170" s="70"/>
      <c r="G170" s="70"/>
    </row>
    <row r="171" spans="1:7" ht="25.5">
      <c r="A171" s="129" t="s">
        <v>464</v>
      </c>
      <c r="B171" s="24" t="s">
        <v>413</v>
      </c>
      <c r="C171" s="25"/>
      <c r="D171" s="66">
        <f>E171+G171</f>
        <v>57.5</v>
      </c>
      <c r="E171" s="70">
        <v>57.5</v>
      </c>
      <c r="F171" s="70">
        <v>43</v>
      </c>
      <c r="G171" s="70"/>
    </row>
    <row r="172" spans="1:7" ht="25.5">
      <c r="A172" s="95" t="s">
        <v>540</v>
      </c>
      <c r="B172" s="130" t="s">
        <v>213</v>
      </c>
      <c r="C172" s="41" t="s">
        <v>192</v>
      </c>
      <c r="D172" s="68">
        <f>E172+G172</f>
        <v>1.8</v>
      </c>
      <c r="E172" s="65">
        <f>E173</f>
        <v>1.8</v>
      </c>
      <c r="F172" s="65">
        <f>F173</f>
        <v>0.1</v>
      </c>
      <c r="G172" s="65">
        <f>G173</f>
        <v>0</v>
      </c>
    </row>
    <row r="173" spans="1:7" ht="25.5">
      <c r="A173" s="95" t="s">
        <v>541</v>
      </c>
      <c r="B173" s="44" t="s">
        <v>413</v>
      </c>
      <c r="C173" s="41"/>
      <c r="D173" s="66">
        <f>E173+G173</f>
        <v>1.8</v>
      </c>
      <c r="E173" s="70">
        <v>1.8</v>
      </c>
      <c r="F173" s="70">
        <v>0.1</v>
      </c>
      <c r="G173" s="70"/>
    </row>
    <row r="174" spans="1:7" ht="15.75">
      <c r="A174" s="94" t="s">
        <v>69</v>
      </c>
      <c r="B174" s="123" t="s">
        <v>344</v>
      </c>
      <c r="C174" s="112"/>
      <c r="D174" s="66"/>
      <c r="E174" s="133"/>
      <c r="F174" s="133"/>
      <c r="G174" s="133"/>
    </row>
    <row r="175" spans="1:7" ht="14.25">
      <c r="A175" s="94" t="s">
        <v>70</v>
      </c>
      <c r="B175" s="42" t="s">
        <v>157</v>
      </c>
      <c r="C175" s="21" t="s">
        <v>37</v>
      </c>
      <c r="D175" s="515">
        <f>D176</f>
        <v>950.1097</v>
      </c>
      <c r="E175" s="515">
        <f>E176</f>
        <v>52.5</v>
      </c>
      <c r="F175" s="134">
        <f>F176</f>
        <v>0</v>
      </c>
      <c r="G175" s="515">
        <f>G176</f>
        <v>897.6097</v>
      </c>
    </row>
    <row r="176" spans="1:7" ht="15">
      <c r="A176" s="94" t="s">
        <v>225</v>
      </c>
      <c r="B176" s="22" t="s">
        <v>346</v>
      </c>
      <c r="C176" s="144"/>
      <c r="D176" s="516">
        <f>E176+G176</f>
        <v>950.1097</v>
      </c>
      <c r="E176" s="517">
        <v>52.5</v>
      </c>
      <c r="F176" s="518"/>
      <c r="G176" s="518">
        <v>897.6097</v>
      </c>
    </row>
    <row r="177" spans="1:7" ht="15.75">
      <c r="A177" s="94" t="s">
        <v>303</v>
      </c>
      <c r="B177" s="132" t="s">
        <v>355</v>
      </c>
      <c r="C177" s="21" t="s">
        <v>142</v>
      </c>
      <c r="D177" s="136">
        <f aca="true" t="shared" si="9" ref="D177:G178">D178</f>
        <v>19.8</v>
      </c>
      <c r="E177" s="136">
        <f t="shared" si="9"/>
        <v>19.8</v>
      </c>
      <c r="F177" s="136">
        <f t="shared" si="9"/>
        <v>12</v>
      </c>
      <c r="G177" s="136">
        <f t="shared" si="9"/>
        <v>0</v>
      </c>
    </row>
    <row r="178" spans="1:7" ht="14.25">
      <c r="A178" s="94" t="s">
        <v>226</v>
      </c>
      <c r="B178" s="42" t="s">
        <v>109</v>
      </c>
      <c r="C178" s="131"/>
      <c r="D178" s="137">
        <f t="shared" si="9"/>
        <v>19.8</v>
      </c>
      <c r="E178" s="137">
        <f t="shared" si="9"/>
        <v>19.8</v>
      </c>
      <c r="F178" s="137">
        <f t="shared" si="9"/>
        <v>12</v>
      </c>
      <c r="G178" s="137">
        <f t="shared" si="9"/>
        <v>0</v>
      </c>
    </row>
    <row r="179" spans="1:7" ht="15">
      <c r="A179" s="94" t="s">
        <v>227</v>
      </c>
      <c r="B179" s="52" t="s">
        <v>346</v>
      </c>
      <c r="C179" s="131"/>
      <c r="D179" s="69">
        <f aca="true" t="shared" si="10" ref="D179:D184">E179+G179</f>
        <v>19.8</v>
      </c>
      <c r="E179" s="69">
        <v>19.8</v>
      </c>
      <c r="F179" s="69">
        <v>12</v>
      </c>
      <c r="G179" s="69"/>
    </row>
    <row r="180" spans="1:7" ht="15.75">
      <c r="A180" s="94" t="s">
        <v>502</v>
      </c>
      <c r="B180" s="40" t="s">
        <v>556</v>
      </c>
      <c r="C180" s="141"/>
      <c r="D180" s="343">
        <f t="shared" si="10"/>
        <v>54.272999999999996</v>
      </c>
      <c r="E180" s="499">
        <f>E181</f>
        <v>54.272999999999996</v>
      </c>
      <c r="F180" s="499">
        <f>F181</f>
        <v>28.352</v>
      </c>
      <c r="G180" s="500">
        <f>G181</f>
        <v>0</v>
      </c>
    </row>
    <row r="181" spans="1:7" ht="27" customHeight="1">
      <c r="A181" s="94" t="s">
        <v>356</v>
      </c>
      <c r="B181" s="98" t="s">
        <v>112</v>
      </c>
      <c r="C181" s="545" t="s">
        <v>146</v>
      </c>
      <c r="D181" s="160">
        <f t="shared" si="10"/>
        <v>54.272999999999996</v>
      </c>
      <c r="E181" s="161">
        <f>E182+E183</f>
        <v>54.272999999999996</v>
      </c>
      <c r="F181" s="161">
        <f>F182+F183</f>
        <v>28.352</v>
      </c>
      <c r="G181" s="161">
        <f>G182+G183</f>
        <v>0</v>
      </c>
    </row>
    <row r="182" spans="1:7" ht="25.5">
      <c r="A182" s="94" t="s">
        <v>557</v>
      </c>
      <c r="B182" s="143" t="s">
        <v>413</v>
      </c>
      <c r="C182" s="546"/>
      <c r="D182" s="160">
        <f t="shared" si="10"/>
        <v>53.873</v>
      </c>
      <c r="E182" s="161">
        <v>53.873</v>
      </c>
      <c r="F182" s="161">
        <v>28.352</v>
      </c>
      <c r="G182" s="161"/>
    </row>
    <row r="183" spans="1:7" ht="15">
      <c r="A183" s="94" t="s">
        <v>375</v>
      </c>
      <c r="B183" s="52" t="s">
        <v>346</v>
      </c>
      <c r="C183" s="547"/>
      <c r="D183" s="271">
        <f t="shared" si="10"/>
        <v>0.4</v>
      </c>
      <c r="E183" s="69">
        <v>0.4</v>
      </c>
      <c r="F183" s="161"/>
      <c r="G183" s="161"/>
    </row>
    <row r="184" spans="1:7" ht="30" thickBot="1">
      <c r="A184" s="63" t="s">
        <v>374</v>
      </c>
      <c r="B184" s="524" t="s">
        <v>228</v>
      </c>
      <c r="C184" s="522"/>
      <c r="D184" s="523">
        <f t="shared" si="10"/>
        <v>8179.8427</v>
      </c>
      <c r="E184" s="523">
        <f>E185+E190+E194+E198+E200+E203+E207+E209+E211+E213</f>
        <v>6261.033</v>
      </c>
      <c r="F184" s="523">
        <f>F185+F190+F194+F198+F200+F203+F207+F209+F211+F213</f>
        <v>3045.9810000000007</v>
      </c>
      <c r="G184" s="523">
        <f>G185+G190+G194+G198+G200+G203+G207+G209+G211+G213</f>
        <v>1918.8097</v>
      </c>
    </row>
    <row r="185" spans="1:7" ht="14.25">
      <c r="A185" s="41" t="s">
        <v>356</v>
      </c>
      <c r="B185" s="42" t="s">
        <v>109</v>
      </c>
      <c r="C185" s="41" t="s">
        <v>142</v>
      </c>
      <c r="D185" s="139">
        <f>D186+D187+D188+D189</f>
        <v>3444.933</v>
      </c>
      <c r="E185" s="139">
        <f>E186+E187+E188+E189</f>
        <v>3430.6330000000003</v>
      </c>
      <c r="F185" s="139">
        <f>F186+F187+F188+F189</f>
        <v>2191.5510000000004</v>
      </c>
      <c r="G185" s="139">
        <f>G186+G187+G188+G189</f>
        <v>14.700000000000001</v>
      </c>
    </row>
    <row r="186" spans="1:7" ht="15">
      <c r="A186" s="332" t="s">
        <v>357</v>
      </c>
      <c r="B186" s="43" t="s">
        <v>346</v>
      </c>
      <c r="C186" s="332"/>
      <c r="D186" s="70">
        <f>D15+D50+D56+D76+D86+D90+D154+D81+D179</f>
        <v>1721.4329999999998</v>
      </c>
      <c r="E186" s="70">
        <f>E15+E50+E56+E76+E86+E90+E154+E81+E179+E183</f>
        <v>1715.0330000000001</v>
      </c>
      <c r="F186" s="70">
        <f>F15+F50+F56+F76+F86+F90+F154+F81+F179+F183</f>
        <v>1006.751</v>
      </c>
      <c r="G186" s="70">
        <f>G15+G50+G56+G76+G86+G90+G154+G81+G179+G183</f>
        <v>6.8</v>
      </c>
    </row>
    <row r="187" spans="1:7" ht="25.5">
      <c r="A187" s="332" t="s">
        <v>375</v>
      </c>
      <c r="B187" s="44" t="s">
        <v>413</v>
      </c>
      <c r="C187" s="332"/>
      <c r="D187" s="66">
        <f>E187+G187</f>
        <v>12</v>
      </c>
      <c r="E187" s="70">
        <f>E16</f>
        <v>12</v>
      </c>
      <c r="F187" s="70">
        <f>F16</f>
        <v>7.2</v>
      </c>
      <c r="G187" s="70">
        <f>G16</f>
        <v>0</v>
      </c>
    </row>
    <row r="188" spans="1:7" ht="15">
      <c r="A188" s="332" t="s">
        <v>376</v>
      </c>
      <c r="B188" s="45" t="s">
        <v>414</v>
      </c>
      <c r="C188" s="332"/>
      <c r="D188" s="66">
        <f>E188+G188</f>
        <v>1617.0000000000002</v>
      </c>
      <c r="E188" s="70">
        <f>E77+E57+E51+E17</f>
        <v>1614.0000000000002</v>
      </c>
      <c r="F188" s="70">
        <f>F77+F57+F51+F17</f>
        <v>1177.6000000000001</v>
      </c>
      <c r="G188" s="70">
        <f>G77+G57+G51+G17</f>
        <v>3</v>
      </c>
    </row>
    <row r="189" spans="1:7" ht="15">
      <c r="A189" s="332" t="s">
        <v>377</v>
      </c>
      <c r="B189" s="46" t="s">
        <v>352</v>
      </c>
      <c r="C189" s="332"/>
      <c r="D189" s="66">
        <f>E189+G189</f>
        <v>94.5</v>
      </c>
      <c r="E189" s="70">
        <f>E91+E87+E82+E78+E58+E52</f>
        <v>89.6</v>
      </c>
      <c r="F189" s="70">
        <f>F91+F87+F82+F78+F58+F52</f>
        <v>0</v>
      </c>
      <c r="G189" s="70">
        <f>G91+G87+G82+G78+G58+G52</f>
        <v>4.9</v>
      </c>
    </row>
    <row r="190" spans="1:7" ht="25.5">
      <c r="A190" s="41" t="s">
        <v>378</v>
      </c>
      <c r="B190" s="47" t="s">
        <v>110</v>
      </c>
      <c r="C190" s="335" t="s">
        <v>144</v>
      </c>
      <c r="D190" s="65">
        <f>D191+D192+D193</f>
        <v>800.8000000000001</v>
      </c>
      <c r="E190" s="65">
        <f>E191+E192+E193</f>
        <v>800.8000000000001</v>
      </c>
      <c r="F190" s="65">
        <f>F191+F192+F193</f>
        <v>114.1</v>
      </c>
      <c r="G190" s="65">
        <f>G191+G192-G193</f>
        <v>0</v>
      </c>
    </row>
    <row r="191" spans="1:7" ht="15">
      <c r="A191" s="332" t="s">
        <v>379</v>
      </c>
      <c r="B191" s="43" t="s">
        <v>346</v>
      </c>
      <c r="C191" s="332"/>
      <c r="D191" s="66">
        <f>E191+G191</f>
        <v>506.20000000000005</v>
      </c>
      <c r="E191" s="70">
        <f>E169+E42</f>
        <v>506.20000000000005</v>
      </c>
      <c r="F191" s="70">
        <f>F169+F42</f>
        <v>65.3</v>
      </c>
      <c r="G191" s="70">
        <f>G169+G42</f>
        <v>0</v>
      </c>
    </row>
    <row r="192" spans="1:7" ht="25.5">
      <c r="A192" s="332" t="s">
        <v>380</v>
      </c>
      <c r="B192" s="44" t="s">
        <v>413</v>
      </c>
      <c r="C192" s="332"/>
      <c r="D192" s="66">
        <f>E192+G192</f>
        <v>293.1</v>
      </c>
      <c r="E192" s="70">
        <f>E43+E171+E19+E53</f>
        <v>293.1</v>
      </c>
      <c r="F192" s="70">
        <f>F43+F171+F19+F53</f>
        <v>48.8</v>
      </c>
      <c r="G192" s="70">
        <f>G43+G171+G19+G53</f>
        <v>0</v>
      </c>
    </row>
    <row r="193" spans="1:7" ht="15">
      <c r="A193" s="48" t="s">
        <v>381</v>
      </c>
      <c r="B193" s="49" t="s">
        <v>352</v>
      </c>
      <c r="C193" s="332"/>
      <c r="D193" s="66">
        <f>E193+G193</f>
        <v>1.5</v>
      </c>
      <c r="E193" s="70">
        <f>E170</f>
        <v>1.5</v>
      </c>
      <c r="F193" s="70">
        <f>F170</f>
        <v>0</v>
      </c>
      <c r="G193" s="70">
        <f>G170</f>
        <v>0</v>
      </c>
    </row>
    <row r="194" spans="1:7" ht="25.5">
      <c r="A194" s="41" t="s">
        <v>382</v>
      </c>
      <c r="B194" s="47" t="s">
        <v>112</v>
      </c>
      <c r="C194" s="41" t="s">
        <v>146</v>
      </c>
      <c r="D194" s="65">
        <f>D195+D197+D196</f>
        <v>1321.2</v>
      </c>
      <c r="E194" s="65">
        <f>E195+E197+E196</f>
        <v>1283.3</v>
      </c>
      <c r="F194" s="65">
        <f>F195+F197+F196</f>
        <v>679.13</v>
      </c>
      <c r="G194" s="65">
        <f>G195+G197+G196</f>
        <v>37.9</v>
      </c>
    </row>
    <row r="195" spans="1:7" ht="15">
      <c r="A195" s="50" t="s">
        <v>383</v>
      </c>
      <c r="B195" s="22" t="s">
        <v>346</v>
      </c>
      <c r="C195" s="329"/>
      <c r="D195" s="66">
        <f>E195+G195</f>
        <v>1120.9</v>
      </c>
      <c r="E195" s="66">
        <f>E21+E156+E39</f>
        <v>1083</v>
      </c>
      <c r="F195" s="66">
        <f>F21+F156+F39</f>
        <v>566</v>
      </c>
      <c r="G195" s="66">
        <f>G21+G156+G39</f>
        <v>37.9</v>
      </c>
    </row>
    <row r="196" spans="1:7" ht="25.5">
      <c r="A196" s="332" t="s">
        <v>384</v>
      </c>
      <c r="B196" s="51" t="s">
        <v>413</v>
      </c>
      <c r="C196" s="332"/>
      <c r="D196" s="66">
        <f>D22+D157+D182</f>
        <v>181.29999999999998</v>
      </c>
      <c r="E196" s="66">
        <f>E22+E157+E182</f>
        <v>181.29999999999998</v>
      </c>
      <c r="F196" s="66">
        <f>F22+F157+F182</f>
        <v>113.13</v>
      </c>
      <c r="G196" s="66">
        <f>G22+G157+G182</f>
        <v>0</v>
      </c>
    </row>
    <row r="197" spans="1:7" ht="15">
      <c r="A197" s="332" t="s">
        <v>385</v>
      </c>
      <c r="B197" s="52" t="s">
        <v>352</v>
      </c>
      <c r="C197" s="53"/>
      <c r="D197" s="66">
        <f aca="true" t="shared" si="11" ref="D197:D210">E197+G197</f>
        <v>19</v>
      </c>
      <c r="E197" s="66">
        <f>E23+E158</f>
        <v>19</v>
      </c>
      <c r="F197" s="66">
        <f>F23+F158</f>
        <v>0</v>
      </c>
      <c r="G197" s="66">
        <f>G23+G158</f>
        <v>0</v>
      </c>
    </row>
    <row r="198" spans="1:7" ht="17.25" customHeight="1">
      <c r="A198" s="41" t="s">
        <v>386</v>
      </c>
      <c r="B198" s="54" t="s">
        <v>229</v>
      </c>
      <c r="C198" s="41" t="s">
        <v>145</v>
      </c>
      <c r="D198" s="68">
        <f t="shared" si="11"/>
        <v>40.099999999999994</v>
      </c>
      <c r="E198" s="65">
        <f>E199</f>
        <v>22.2</v>
      </c>
      <c r="F198" s="65">
        <f>F199</f>
        <v>5.5</v>
      </c>
      <c r="G198" s="65">
        <f>G199</f>
        <v>17.9</v>
      </c>
    </row>
    <row r="199" spans="1:7" ht="15">
      <c r="A199" s="332" t="s">
        <v>387</v>
      </c>
      <c r="B199" s="22" t="s">
        <v>346</v>
      </c>
      <c r="C199" s="19"/>
      <c r="D199" s="66">
        <f t="shared" si="11"/>
        <v>40.099999999999994</v>
      </c>
      <c r="E199" s="66">
        <f>E25</f>
        <v>22.2</v>
      </c>
      <c r="F199" s="66">
        <f>F25</f>
        <v>5.5</v>
      </c>
      <c r="G199" s="66">
        <f>G25</f>
        <v>17.9</v>
      </c>
    </row>
    <row r="200" spans="1:7" ht="14.25">
      <c r="A200" s="41" t="s">
        <v>388</v>
      </c>
      <c r="B200" s="55" t="s">
        <v>116</v>
      </c>
      <c r="C200" s="334" t="s">
        <v>147</v>
      </c>
      <c r="D200" s="68">
        <f>E200+G200</f>
        <v>1138.8</v>
      </c>
      <c r="E200" s="65">
        <f>E201+E202</f>
        <v>189.3</v>
      </c>
      <c r="F200" s="65">
        <f>F201+F202</f>
        <v>0</v>
      </c>
      <c r="G200" s="65">
        <f>G201+G202</f>
        <v>949.5</v>
      </c>
    </row>
    <row r="201" spans="1:7" ht="15">
      <c r="A201" s="41" t="s">
        <v>389</v>
      </c>
      <c r="B201" s="45" t="s">
        <v>346</v>
      </c>
      <c r="C201" s="53"/>
      <c r="D201" s="66">
        <f t="shared" si="11"/>
        <v>472.8</v>
      </c>
      <c r="E201" s="66">
        <f aca="true" t="shared" si="12" ref="E201:G202">E27</f>
        <v>189.3</v>
      </c>
      <c r="F201" s="66">
        <f t="shared" si="12"/>
        <v>0</v>
      </c>
      <c r="G201" s="66">
        <f t="shared" si="12"/>
        <v>283.5</v>
      </c>
    </row>
    <row r="202" spans="1:7" ht="30">
      <c r="A202" s="41" t="s">
        <v>477</v>
      </c>
      <c r="B202" s="83" t="s">
        <v>473</v>
      </c>
      <c r="C202" s="53"/>
      <c r="D202" s="66">
        <f t="shared" si="11"/>
        <v>666</v>
      </c>
      <c r="E202" s="66">
        <f t="shared" si="12"/>
        <v>0</v>
      </c>
      <c r="F202" s="66">
        <f t="shared" si="12"/>
        <v>0</v>
      </c>
      <c r="G202" s="66">
        <f t="shared" si="12"/>
        <v>666</v>
      </c>
    </row>
    <row r="203" spans="1:7" ht="25.5">
      <c r="A203" s="41" t="s">
        <v>390</v>
      </c>
      <c r="B203" s="47" t="s">
        <v>196</v>
      </c>
      <c r="C203" s="57" t="s">
        <v>148</v>
      </c>
      <c r="D203" s="68">
        <f>E203+G203</f>
        <v>162.3</v>
      </c>
      <c r="E203" s="65">
        <f>E204+E205+E206</f>
        <v>162.3</v>
      </c>
      <c r="F203" s="65">
        <f>F204+F205+F206</f>
        <v>54.3</v>
      </c>
      <c r="G203" s="65">
        <f>G204+G205+G206</f>
        <v>0</v>
      </c>
    </row>
    <row r="204" spans="1:7" ht="15">
      <c r="A204" s="332" t="s">
        <v>391</v>
      </c>
      <c r="B204" s="52" t="s">
        <v>346</v>
      </c>
      <c r="C204" s="41"/>
      <c r="D204" s="66">
        <f t="shared" si="11"/>
        <v>2.9</v>
      </c>
      <c r="E204" s="66">
        <f>E30</f>
        <v>2.9</v>
      </c>
      <c r="F204" s="66">
        <f>F30</f>
        <v>0</v>
      </c>
      <c r="G204" s="66">
        <f>G30</f>
        <v>0</v>
      </c>
    </row>
    <row r="205" spans="1:7" ht="25.5">
      <c r="A205" s="332" t="s">
        <v>392</v>
      </c>
      <c r="B205" s="51" t="s">
        <v>413</v>
      </c>
      <c r="C205" s="41"/>
      <c r="D205" s="66">
        <f t="shared" si="11"/>
        <v>159.4</v>
      </c>
      <c r="E205" s="66">
        <f>E46+E160</f>
        <v>159.4</v>
      </c>
      <c r="F205" s="66">
        <f>F46+F160</f>
        <v>54.3</v>
      </c>
      <c r="G205" s="66">
        <f>G46+G160</f>
        <v>0</v>
      </c>
    </row>
    <row r="206" spans="1:7" ht="30">
      <c r="A206" s="332" t="s">
        <v>478</v>
      </c>
      <c r="B206" s="56" t="s">
        <v>473</v>
      </c>
      <c r="C206" s="41"/>
      <c r="D206" s="66">
        <f t="shared" si="11"/>
        <v>0</v>
      </c>
      <c r="E206" s="66">
        <f>E47</f>
        <v>0</v>
      </c>
      <c r="F206" s="66">
        <f>F47</f>
        <v>0</v>
      </c>
      <c r="G206" s="66">
        <f>G47</f>
        <v>0</v>
      </c>
    </row>
    <row r="207" spans="1:7" ht="25.5">
      <c r="A207" s="41" t="s">
        <v>393</v>
      </c>
      <c r="B207" s="58" t="s">
        <v>213</v>
      </c>
      <c r="C207" s="41" t="s">
        <v>192</v>
      </c>
      <c r="D207" s="68">
        <f t="shared" si="11"/>
        <v>29.999999999999996</v>
      </c>
      <c r="E207" s="65">
        <f>E208</f>
        <v>29.999999999999996</v>
      </c>
      <c r="F207" s="65">
        <f>F208</f>
        <v>1.4000000000000001</v>
      </c>
      <c r="G207" s="65">
        <f>G208</f>
        <v>0</v>
      </c>
    </row>
    <row r="208" spans="1:7" ht="25.5">
      <c r="A208" s="332" t="s">
        <v>394</v>
      </c>
      <c r="B208" s="44" t="s">
        <v>413</v>
      </c>
      <c r="C208" s="335"/>
      <c r="D208" s="66">
        <f t="shared" si="11"/>
        <v>29.999999999999996</v>
      </c>
      <c r="E208" s="66">
        <f>E162+E83+E173</f>
        <v>29.999999999999996</v>
      </c>
      <c r="F208" s="66">
        <f>F162+F83+F173</f>
        <v>1.4000000000000001</v>
      </c>
      <c r="G208" s="66">
        <f>G162+G83+G173</f>
        <v>0</v>
      </c>
    </row>
    <row r="209" spans="1:7" ht="14.25">
      <c r="A209" s="41" t="s">
        <v>395</v>
      </c>
      <c r="B209" s="59" t="s">
        <v>78</v>
      </c>
      <c r="C209" s="41" t="s">
        <v>143</v>
      </c>
      <c r="D209" s="65">
        <f t="shared" si="11"/>
        <v>89.2</v>
      </c>
      <c r="E209" s="65">
        <f>E210</f>
        <v>88</v>
      </c>
      <c r="F209" s="65">
        <f>F210</f>
        <v>0</v>
      </c>
      <c r="G209" s="65">
        <f>G210</f>
        <v>1.2</v>
      </c>
    </row>
    <row r="210" spans="1:7" ht="15">
      <c r="A210" s="332" t="s">
        <v>396</v>
      </c>
      <c r="B210" s="22" t="s">
        <v>346</v>
      </c>
      <c r="C210" s="60"/>
      <c r="D210" s="70">
        <f t="shared" si="11"/>
        <v>89.2</v>
      </c>
      <c r="E210" s="70">
        <f>E32+E164</f>
        <v>88</v>
      </c>
      <c r="F210" s="70">
        <f>F32+F164</f>
        <v>0</v>
      </c>
      <c r="G210" s="70">
        <f>G32+G164</f>
        <v>1.2</v>
      </c>
    </row>
    <row r="211" spans="1:7" ht="25.5" customHeight="1">
      <c r="A211" s="41" t="s">
        <v>397</v>
      </c>
      <c r="B211" s="61" t="s">
        <v>156</v>
      </c>
      <c r="C211" s="41" t="s">
        <v>35</v>
      </c>
      <c r="D211" s="68">
        <f>E211+G211</f>
        <v>200.1</v>
      </c>
      <c r="E211" s="65">
        <f>E212</f>
        <v>200.1</v>
      </c>
      <c r="F211" s="65">
        <f>F212</f>
        <v>0</v>
      </c>
      <c r="G211" s="65">
        <f>G212</f>
        <v>0</v>
      </c>
    </row>
    <row r="212" spans="1:7" ht="15">
      <c r="A212" s="332" t="s">
        <v>398</v>
      </c>
      <c r="B212" s="22" t="s">
        <v>346</v>
      </c>
      <c r="C212" s="60"/>
      <c r="D212" s="66">
        <f>E212+G212</f>
        <v>200.1</v>
      </c>
      <c r="E212" s="66">
        <f>E34</f>
        <v>200.1</v>
      </c>
      <c r="F212" s="66">
        <f>F34</f>
        <v>0</v>
      </c>
      <c r="G212" s="66">
        <f>G34</f>
        <v>0</v>
      </c>
    </row>
    <row r="213" spans="1:7" ht="14.25">
      <c r="A213" s="41" t="s">
        <v>399</v>
      </c>
      <c r="B213" s="42" t="s">
        <v>157</v>
      </c>
      <c r="C213" s="41" t="s">
        <v>37</v>
      </c>
      <c r="D213" s="519">
        <f>E213+G213</f>
        <v>952.0097</v>
      </c>
      <c r="E213" s="520">
        <f>E214</f>
        <v>54.400000000000006</v>
      </c>
      <c r="F213" s="520">
        <f>F214</f>
        <v>0</v>
      </c>
      <c r="G213" s="520">
        <f>G214</f>
        <v>897.6097</v>
      </c>
    </row>
    <row r="214" spans="1:7" ht="15">
      <c r="A214" s="332" t="s">
        <v>400</v>
      </c>
      <c r="B214" s="22" t="s">
        <v>346</v>
      </c>
      <c r="C214" s="60"/>
      <c r="D214" s="521">
        <f>E214+G214</f>
        <v>952.0097</v>
      </c>
      <c r="E214" s="521">
        <f>E36+E175+E165</f>
        <v>54.400000000000006</v>
      </c>
      <c r="F214" s="521">
        <f>F36+F175+F165</f>
        <v>0</v>
      </c>
      <c r="G214" s="521">
        <f>G36+G175+G165</f>
        <v>897.6097</v>
      </c>
    </row>
    <row r="215" spans="1:7" ht="15">
      <c r="A215" s="332"/>
      <c r="B215" s="52" t="s">
        <v>230</v>
      </c>
      <c r="C215" s="60"/>
      <c r="D215" s="70"/>
      <c r="E215" s="70"/>
      <c r="F215" s="70"/>
      <c r="G215" s="70"/>
    </row>
    <row r="216" spans="1:7" ht="15">
      <c r="A216" s="53"/>
      <c r="B216" s="158" t="s">
        <v>347</v>
      </c>
      <c r="C216" s="53"/>
      <c r="D216" s="167">
        <f>D186+D191+D195+D199+D201+D204+D210+D212+D214</f>
        <v>5105.642699999999</v>
      </c>
      <c r="E216" s="167">
        <f>E186+E191+E195+E199+E201+E204+E210+E212+E214</f>
        <v>3861.1330000000003</v>
      </c>
      <c r="F216" s="167">
        <f>F186+F191+F195+F199+F201+F204+F210+F212+F214</f>
        <v>1643.551</v>
      </c>
      <c r="G216" s="167">
        <f>G186+G191+G195+G199+G201+G204+G210+G212+G214</f>
        <v>1244.9097</v>
      </c>
    </row>
    <row r="217" spans="1:7" ht="13.5" customHeight="1">
      <c r="A217" s="53"/>
      <c r="B217" s="158" t="s">
        <v>231</v>
      </c>
      <c r="C217" s="53"/>
      <c r="D217" s="71">
        <f>D205+D196+D192+D187+D208</f>
        <v>675.8</v>
      </c>
      <c r="E217" s="71">
        <f>E205+E196+E192+E187+E208</f>
        <v>675.8</v>
      </c>
      <c r="F217" s="36">
        <f>F205+F196+F192+F187+F208</f>
        <v>224.83</v>
      </c>
      <c r="G217" s="71">
        <f>G205+G196+G192+G187+G208</f>
        <v>0</v>
      </c>
    </row>
    <row r="218" spans="1:7" ht="12.75" customHeight="1">
      <c r="A218" s="53"/>
      <c r="B218" s="158" t="s">
        <v>154</v>
      </c>
      <c r="C218" s="53"/>
      <c r="D218" s="71">
        <f>D188</f>
        <v>1617.0000000000002</v>
      </c>
      <c r="E218" s="71">
        <f>E188</f>
        <v>1614.0000000000002</v>
      </c>
      <c r="F218" s="71">
        <f>F188</f>
        <v>1177.6000000000001</v>
      </c>
      <c r="G218" s="71">
        <f>G188</f>
        <v>3</v>
      </c>
    </row>
    <row r="219" spans="1:7" ht="12" customHeight="1">
      <c r="A219" s="53"/>
      <c r="B219" s="158" t="s">
        <v>476</v>
      </c>
      <c r="C219" s="53"/>
      <c r="D219" s="71">
        <f>E219+G219</f>
        <v>666</v>
      </c>
      <c r="E219" s="71">
        <f>E202+E206</f>
        <v>0</v>
      </c>
      <c r="F219" s="71">
        <f>F202+F206</f>
        <v>0</v>
      </c>
      <c r="G219" s="71">
        <f>G202+G206</f>
        <v>666</v>
      </c>
    </row>
    <row r="220" spans="1:7" ht="15">
      <c r="A220" s="53"/>
      <c r="B220" s="158" t="s">
        <v>362</v>
      </c>
      <c r="C220" s="53"/>
      <c r="D220" s="71">
        <f>D197+D193+D189</f>
        <v>115</v>
      </c>
      <c r="E220" s="71">
        <f>E197+E193+E189</f>
        <v>110.1</v>
      </c>
      <c r="F220" s="71">
        <f>F197+F193+F189</f>
        <v>0</v>
      </c>
      <c r="G220" s="71">
        <f>G197+G193+G189</f>
        <v>4.9</v>
      </c>
    </row>
    <row r="221" spans="1:7" ht="12.75">
      <c r="A221" s="62"/>
      <c r="B221" s="157" t="s">
        <v>232</v>
      </c>
      <c r="C221" s="62"/>
      <c r="D221" s="280">
        <f>SUM(D216:D220)</f>
        <v>8179.4427</v>
      </c>
      <c r="E221" s="280">
        <f>SUM(E216:E220)</f>
        <v>6261.033</v>
      </c>
      <c r="F221" s="280">
        <f>SUM(F216:F220)</f>
        <v>3045.9809999999998</v>
      </c>
      <c r="G221" s="280">
        <f>SUM(G216:G220)</f>
        <v>1918.8097</v>
      </c>
    </row>
    <row r="222" spans="1:7" ht="14.25" customHeight="1">
      <c r="A222" s="53"/>
      <c r="B222" s="123" t="s">
        <v>564</v>
      </c>
      <c r="C222" s="159"/>
      <c r="D222" s="337">
        <f>E222+G222</f>
        <v>7282.233</v>
      </c>
      <c r="E222" s="337">
        <f>E184</f>
        <v>6261.033</v>
      </c>
      <c r="F222" s="337">
        <f>F184-F213</f>
        <v>3045.9810000000007</v>
      </c>
      <c r="G222" s="337">
        <f>G184-G213</f>
        <v>1021.2</v>
      </c>
    </row>
  </sheetData>
  <sheetProtection/>
  <mergeCells count="13">
    <mergeCell ref="F2:H2"/>
    <mergeCell ref="D8:D11"/>
    <mergeCell ref="E8:G8"/>
    <mergeCell ref="E9:F9"/>
    <mergeCell ref="G9:G11"/>
    <mergeCell ref="E10:E11"/>
    <mergeCell ref="F10:F11"/>
    <mergeCell ref="A6:G6"/>
    <mergeCell ref="C181:C183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40">
      <selection activeCell="R13" sqref="R13:R14"/>
    </sheetView>
  </sheetViews>
  <sheetFormatPr defaultColWidth="8.7109375" defaultRowHeight="12.75"/>
  <cols>
    <col min="1" max="1" width="4.140625" style="202" customWidth="1"/>
    <col min="2" max="2" width="16.7109375" style="202" customWidth="1"/>
    <col min="3" max="3" width="8.7109375" style="202" customWidth="1"/>
    <col min="4" max="4" width="8.7109375" style="214" customWidth="1"/>
    <col min="5" max="5" width="7.7109375" style="202" customWidth="1"/>
    <col min="6" max="6" width="8.7109375" style="202" customWidth="1"/>
    <col min="7" max="7" width="8.140625" style="202" customWidth="1"/>
    <col min="8" max="8" width="8.7109375" style="202" customWidth="1"/>
    <col min="9" max="9" width="7.140625" style="202" customWidth="1"/>
    <col min="10" max="10" width="7.7109375" style="202" customWidth="1"/>
    <col min="11" max="11" width="7.421875" style="202" customWidth="1"/>
    <col min="12" max="12" width="7.140625" style="202" customWidth="1"/>
    <col min="13" max="13" width="6.00390625" style="202" customWidth="1"/>
    <col min="14" max="14" width="8.8515625" style="202" customWidth="1"/>
    <col min="15" max="15" width="7.57421875" style="202" customWidth="1"/>
    <col min="16" max="16" width="7.421875" style="202" customWidth="1"/>
    <col min="17" max="18" width="8.00390625" style="202" customWidth="1"/>
    <col min="19" max="19" width="6.8515625" style="202" customWidth="1"/>
    <col min="20" max="20" width="8.7109375" style="202" customWidth="1"/>
    <col min="21" max="21" width="7.28125" style="202" customWidth="1"/>
    <col min="22" max="22" width="6.7109375" style="202" customWidth="1"/>
    <col min="23" max="23" width="8.28125" style="202" customWidth="1"/>
    <col min="24" max="24" width="8.421875" style="202" customWidth="1"/>
    <col min="25" max="25" width="7.8515625" style="202" customWidth="1"/>
    <col min="26" max="16384" width="8.7109375" style="202" customWidth="1"/>
  </cols>
  <sheetData>
    <row r="1" spans="22:24" ht="14.25" customHeight="1">
      <c r="V1" s="215" t="s">
        <v>246</v>
      </c>
      <c r="W1" s="216"/>
      <c r="X1" s="216"/>
    </row>
    <row r="2" spans="17:24" ht="12.75" customHeight="1">
      <c r="Q2" s="217"/>
      <c r="R2" s="217"/>
      <c r="V2" s="555" t="s">
        <v>610</v>
      </c>
      <c r="W2" s="555"/>
      <c r="X2" s="555"/>
    </row>
    <row r="3" spans="11:24" ht="13.5" customHeight="1">
      <c r="K3" s="214"/>
      <c r="L3" s="214"/>
      <c r="M3" s="214"/>
      <c r="N3" s="214"/>
      <c r="O3" s="214"/>
      <c r="P3" s="214"/>
      <c r="Q3" s="217"/>
      <c r="R3" s="217"/>
      <c r="V3" s="45" t="s">
        <v>527</v>
      </c>
      <c r="W3" s="216"/>
      <c r="X3" s="216"/>
    </row>
    <row r="4" spans="11:24" ht="11.25" customHeight="1">
      <c r="K4" s="214"/>
      <c r="L4" s="214"/>
      <c r="M4" s="214"/>
      <c r="N4" s="214"/>
      <c r="O4" s="214"/>
      <c r="P4" s="214"/>
      <c r="Q4" s="217"/>
      <c r="R4" s="217"/>
      <c r="V4" s="217" t="s">
        <v>426</v>
      </c>
      <c r="W4" s="217"/>
      <c r="X4" s="217"/>
    </row>
    <row r="5" spans="3:21" ht="12.75">
      <c r="C5" s="214" t="s">
        <v>533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7"/>
      <c r="T5" s="217"/>
      <c r="U5" s="217"/>
    </row>
    <row r="6" spans="4:10" ht="12.75">
      <c r="D6" s="214" t="s">
        <v>491</v>
      </c>
      <c r="E6" s="214"/>
      <c r="F6" s="214"/>
      <c r="G6" s="214"/>
      <c r="H6" s="214"/>
      <c r="I6" s="214"/>
      <c r="J6" s="214"/>
    </row>
    <row r="7" spans="5:10" ht="9" customHeight="1">
      <c r="E7" s="214"/>
      <c r="F7" s="214"/>
      <c r="G7" s="214"/>
      <c r="H7" s="214"/>
      <c r="I7" s="214"/>
      <c r="J7" s="214"/>
    </row>
    <row r="8" spans="1:25" ht="18" customHeight="1">
      <c r="A8" s="572"/>
      <c r="B8" s="573" t="s">
        <v>467</v>
      </c>
      <c r="C8" s="563" t="s">
        <v>427</v>
      </c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5"/>
      <c r="Y8" s="569" t="s">
        <v>536</v>
      </c>
    </row>
    <row r="9" spans="1:26" ht="19.5" customHeight="1">
      <c r="A9" s="572"/>
      <c r="B9" s="561"/>
      <c r="C9" s="571" t="s">
        <v>112</v>
      </c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59" t="s">
        <v>428</v>
      </c>
      <c r="P9" s="560"/>
      <c r="Q9" s="218" t="s">
        <v>429</v>
      </c>
      <c r="R9" s="218" t="s">
        <v>525</v>
      </c>
      <c r="S9" s="24" t="s">
        <v>542</v>
      </c>
      <c r="T9" s="566" t="s">
        <v>430</v>
      </c>
      <c r="U9" s="567"/>
      <c r="V9" s="567"/>
      <c r="W9" s="567"/>
      <c r="X9" s="568"/>
      <c r="Y9" s="570"/>
      <c r="Z9" s="219"/>
    </row>
    <row r="10" spans="1:25" ht="12.75" customHeight="1">
      <c r="A10" s="572"/>
      <c r="B10" s="561"/>
      <c r="C10" s="574" t="s">
        <v>431</v>
      </c>
      <c r="D10" s="557" t="s">
        <v>432</v>
      </c>
      <c r="E10" s="557" t="s">
        <v>433</v>
      </c>
      <c r="F10" s="557" t="s">
        <v>434</v>
      </c>
      <c r="G10" s="557" t="s">
        <v>468</v>
      </c>
      <c r="H10" s="557" t="s">
        <v>435</v>
      </c>
      <c r="I10" s="557" t="s">
        <v>436</v>
      </c>
      <c r="J10" s="557" t="s">
        <v>437</v>
      </c>
      <c r="K10" s="557" t="s">
        <v>438</v>
      </c>
      <c r="L10" s="557" t="s">
        <v>439</v>
      </c>
      <c r="M10" s="557" t="s">
        <v>516</v>
      </c>
      <c r="N10" s="557" t="s">
        <v>440</v>
      </c>
      <c r="O10" s="557" t="s">
        <v>511</v>
      </c>
      <c r="P10" s="557" t="s">
        <v>441</v>
      </c>
      <c r="Q10" s="557" t="s">
        <v>273</v>
      </c>
      <c r="R10" s="557" t="s">
        <v>512</v>
      </c>
      <c r="S10" s="557" t="s">
        <v>514</v>
      </c>
      <c r="T10" s="557" t="s">
        <v>469</v>
      </c>
      <c r="U10" s="557" t="s">
        <v>442</v>
      </c>
      <c r="V10" s="557" t="s">
        <v>443</v>
      </c>
      <c r="W10" s="557" t="s">
        <v>497</v>
      </c>
      <c r="X10" s="557" t="s">
        <v>515</v>
      </c>
      <c r="Y10" s="561" t="s">
        <v>0</v>
      </c>
    </row>
    <row r="11" spans="1:25" ht="87" customHeight="1">
      <c r="A11" s="572"/>
      <c r="B11" s="562"/>
      <c r="C11" s="575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2"/>
    </row>
    <row r="12" spans="1:25" ht="14.25" customHeight="1">
      <c r="A12" s="220"/>
      <c r="B12" s="214" t="s">
        <v>421</v>
      </c>
      <c r="C12" s="221"/>
      <c r="D12" s="157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157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2.75">
      <c r="A13" s="222"/>
      <c r="B13" s="70" t="s">
        <v>0</v>
      </c>
      <c r="C13" s="29">
        <f>C14+C16</f>
        <v>0.13</v>
      </c>
      <c r="D13" s="70">
        <f aca="true" t="shared" si="0" ref="D13:Y13">D14+D16</f>
        <v>17.3</v>
      </c>
      <c r="E13" s="70">
        <f t="shared" si="0"/>
        <v>14.5</v>
      </c>
      <c r="F13" s="70">
        <f t="shared" si="0"/>
        <v>0.3</v>
      </c>
      <c r="G13" s="70"/>
      <c r="H13" s="70">
        <f t="shared" si="0"/>
        <v>7.6</v>
      </c>
      <c r="I13" s="70">
        <f t="shared" si="0"/>
        <v>6.6</v>
      </c>
      <c r="J13" s="70">
        <f t="shared" si="0"/>
        <v>7.6</v>
      </c>
      <c r="K13" s="29">
        <f t="shared" si="0"/>
        <v>1.89</v>
      </c>
      <c r="L13" s="29">
        <f t="shared" si="0"/>
        <v>3.76</v>
      </c>
      <c r="M13" s="70">
        <f t="shared" si="0"/>
        <v>34.9</v>
      </c>
      <c r="N13" s="70">
        <f t="shared" si="0"/>
        <v>0.5</v>
      </c>
      <c r="O13" s="70">
        <f t="shared" si="0"/>
        <v>0</v>
      </c>
      <c r="P13" s="70">
        <f t="shared" si="0"/>
        <v>0</v>
      </c>
      <c r="Q13" s="70">
        <f t="shared" si="0"/>
        <v>12</v>
      </c>
      <c r="R13" s="70">
        <f t="shared" si="0"/>
        <v>0.1</v>
      </c>
      <c r="S13" s="70">
        <f t="shared" si="0"/>
        <v>0</v>
      </c>
      <c r="T13" s="70">
        <f t="shared" si="0"/>
        <v>0</v>
      </c>
      <c r="U13" s="70">
        <f t="shared" si="0"/>
        <v>0</v>
      </c>
      <c r="V13" s="70">
        <f t="shared" si="0"/>
        <v>0</v>
      </c>
      <c r="W13" s="70">
        <f t="shared" si="0"/>
        <v>0</v>
      </c>
      <c r="X13" s="70">
        <f t="shared" si="0"/>
        <v>0</v>
      </c>
      <c r="Y13" s="29">
        <f t="shared" si="0"/>
        <v>107.17999999999999</v>
      </c>
    </row>
    <row r="14" spans="1:25" ht="12.75">
      <c r="A14" s="223" t="s">
        <v>18</v>
      </c>
      <c r="B14" s="70" t="s">
        <v>444</v>
      </c>
      <c r="C14" s="29">
        <v>0.13</v>
      </c>
      <c r="D14" s="70">
        <v>17.3</v>
      </c>
      <c r="E14" s="70">
        <v>14.5</v>
      </c>
      <c r="F14" s="70">
        <v>0.3</v>
      </c>
      <c r="G14" s="70"/>
      <c r="H14" s="70">
        <v>7.6</v>
      </c>
      <c r="I14" s="70">
        <v>6.6</v>
      </c>
      <c r="J14" s="70">
        <v>7.6</v>
      </c>
      <c r="K14" s="29">
        <v>1.89</v>
      </c>
      <c r="L14" s="29">
        <v>3.76</v>
      </c>
      <c r="M14" s="70">
        <v>34.9</v>
      </c>
      <c r="N14" s="70">
        <v>0.5</v>
      </c>
      <c r="O14" s="70"/>
      <c r="P14" s="70"/>
      <c r="Q14" s="70">
        <v>12</v>
      </c>
      <c r="R14" s="70">
        <v>0.1</v>
      </c>
      <c r="S14" s="70"/>
      <c r="T14" s="70"/>
      <c r="U14" s="70"/>
      <c r="V14" s="70"/>
      <c r="W14" s="70"/>
      <c r="X14" s="70"/>
      <c r="Y14" s="29">
        <f>C14+D14+E14+F14+G14+H14+I14+J14+K14+L14+M14+N14+O14+P14+Q14+S14+T14+U14+V14+R14</f>
        <v>107.17999999999999</v>
      </c>
    </row>
    <row r="15" spans="1:25" ht="12.75">
      <c r="A15" s="221" t="s">
        <v>19</v>
      </c>
      <c r="B15" s="116" t="s">
        <v>445</v>
      </c>
      <c r="C15" s="29">
        <v>0.1</v>
      </c>
      <c r="D15" s="70">
        <v>12.6</v>
      </c>
      <c r="E15" s="70">
        <v>10.2</v>
      </c>
      <c r="F15" s="70">
        <v>0.2</v>
      </c>
      <c r="G15" s="70"/>
      <c r="H15" s="70">
        <v>5.8</v>
      </c>
      <c r="I15" s="70">
        <v>4.2</v>
      </c>
      <c r="J15" s="70">
        <v>5.2</v>
      </c>
      <c r="K15" s="29">
        <v>1.44</v>
      </c>
      <c r="L15" s="70"/>
      <c r="M15" s="70">
        <v>22.4</v>
      </c>
      <c r="N15" s="70">
        <v>0.4</v>
      </c>
      <c r="O15" s="70"/>
      <c r="P15" s="70"/>
      <c r="Q15" s="70">
        <v>7.2</v>
      </c>
      <c r="R15" s="70"/>
      <c r="S15" s="70"/>
      <c r="T15" s="70"/>
      <c r="U15" s="70"/>
      <c r="V15" s="70"/>
      <c r="W15" s="70"/>
      <c r="X15" s="70"/>
      <c r="Y15" s="29">
        <f>C15+D15+E15+F15+G15+H15+I15+J15+K15+L15+M15+N15+O15+P15+Q15+S15+T15+U15+V15+R15</f>
        <v>69.74</v>
      </c>
    </row>
    <row r="16" spans="1:25" ht="12.75">
      <c r="A16" s="221" t="s">
        <v>20</v>
      </c>
      <c r="B16" s="70" t="s">
        <v>11</v>
      </c>
      <c r="C16" s="70"/>
      <c r="D16" s="65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36" customHeight="1">
      <c r="A17" s="221"/>
      <c r="B17" s="224" t="s">
        <v>446</v>
      </c>
      <c r="C17" s="70"/>
      <c r="D17" s="65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2.75">
      <c r="A18" s="221"/>
      <c r="B18" s="70" t="s">
        <v>0</v>
      </c>
      <c r="C18" s="70">
        <f aca="true" t="shared" si="1" ref="C18:Y18">C19+C21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  <c r="O18" s="70">
        <f t="shared" si="1"/>
        <v>0</v>
      </c>
      <c r="P18" s="70">
        <f t="shared" si="1"/>
        <v>0</v>
      </c>
      <c r="Q18" s="70">
        <f t="shared" si="1"/>
        <v>0</v>
      </c>
      <c r="R18" s="70"/>
      <c r="S18" s="70">
        <f t="shared" si="1"/>
        <v>0</v>
      </c>
      <c r="T18" s="70">
        <f t="shared" si="1"/>
        <v>43.7</v>
      </c>
      <c r="U18" s="70">
        <f t="shared" si="1"/>
        <v>118.3</v>
      </c>
      <c r="V18" s="70">
        <f t="shared" si="1"/>
        <v>46.1</v>
      </c>
      <c r="W18" s="70">
        <f t="shared" si="1"/>
        <v>12.5</v>
      </c>
      <c r="X18" s="70">
        <f t="shared" si="1"/>
        <v>12.5</v>
      </c>
      <c r="Y18" s="70">
        <f t="shared" si="1"/>
        <v>233.1</v>
      </c>
    </row>
    <row r="19" spans="1:25" ht="12.75">
      <c r="A19" s="223" t="s">
        <v>18</v>
      </c>
      <c r="B19" s="70" t="s">
        <v>444</v>
      </c>
      <c r="C19" s="70"/>
      <c r="D19" s="65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43.7</v>
      </c>
      <c r="U19" s="70">
        <v>118.3</v>
      </c>
      <c r="V19" s="70">
        <v>46.1</v>
      </c>
      <c r="W19" s="70">
        <v>12.5</v>
      </c>
      <c r="X19" s="70">
        <v>12.5</v>
      </c>
      <c r="Y19" s="70">
        <f>C19+D19+E19+F19+G19+H19+I19+J19+K19+L19+M19+N19+O19+P19+Q19+S19+T19+U19+V19+R19+W19+X19</f>
        <v>233.1</v>
      </c>
    </row>
    <row r="20" spans="1:25" ht="12.75">
      <c r="A20" s="221" t="s">
        <v>19</v>
      </c>
      <c r="B20" s="116" t="s">
        <v>445</v>
      </c>
      <c r="C20" s="70"/>
      <c r="D20" s="65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>
        <v>0.6</v>
      </c>
      <c r="U20" s="70">
        <v>2.9</v>
      </c>
      <c r="V20" s="70">
        <v>0.8</v>
      </c>
      <c r="W20" s="70"/>
      <c r="X20" s="70"/>
      <c r="Y20" s="70">
        <f>C20+D20+E20+F20+G20+H20+I20+J20+K20+L20+M20+N20+O20+P20+Q20+S20+T20+U20+V20+R20+W20+X20</f>
        <v>4.3</v>
      </c>
    </row>
    <row r="21" spans="1:25" ht="12.75">
      <c r="A21" s="221" t="s">
        <v>20</v>
      </c>
      <c r="B21" s="70" t="s">
        <v>11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2.75">
      <c r="A22" s="221"/>
      <c r="B22" s="65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2.75">
      <c r="A23" s="221"/>
      <c r="B23" s="70" t="s">
        <v>0</v>
      </c>
      <c r="C23" s="70">
        <f aca="true" t="shared" si="2" ref="C23:Y23">C24+C26</f>
        <v>0</v>
      </c>
      <c r="D23" s="70">
        <f t="shared" si="2"/>
        <v>0</v>
      </c>
      <c r="E23" s="70">
        <f t="shared" si="2"/>
        <v>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>O24+O26</f>
        <v>56.8</v>
      </c>
      <c r="P23" s="70">
        <f t="shared" si="2"/>
        <v>80</v>
      </c>
      <c r="Q23" s="70">
        <f t="shared" si="2"/>
        <v>0</v>
      </c>
      <c r="R23" s="70"/>
      <c r="S23" s="70">
        <f t="shared" si="2"/>
        <v>0</v>
      </c>
      <c r="T23" s="70">
        <f t="shared" si="2"/>
        <v>0</v>
      </c>
      <c r="U23" s="70">
        <f t="shared" si="2"/>
        <v>0</v>
      </c>
      <c r="V23" s="70">
        <f t="shared" si="2"/>
        <v>0</v>
      </c>
      <c r="W23" s="70">
        <f t="shared" si="2"/>
        <v>0</v>
      </c>
      <c r="X23" s="70">
        <f t="shared" si="2"/>
        <v>0</v>
      </c>
      <c r="Y23" s="70">
        <f t="shared" si="2"/>
        <v>136.8</v>
      </c>
    </row>
    <row r="24" spans="1:25" ht="12.75">
      <c r="A24" s="223" t="s">
        <v>18</v>
      </c>
      <c r="B24" s="70" t="s">
        <v>444</v>
      </c>
      <c r="C24" s="70"/>
      <c r="D24" s="65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>
        <v>56.8</v>
      </c>
      <c r="P24" s="70">
        <v>80</v>
      </c>
      <c r="Q24" s="70"/>
      <c r="R24" s="70"/>
      <c r="S24" s="70"/>
      <c r="T24" s="70"/>
      <c r="U24" s="70"/>
      <c r="V24" s="70"/>
      <c r="W24" s="70"/>
      <c r="X24" s="70"/>
      <c r="Y24" s="70">
        <f>C24+D24+E24+F24+G24+H24+I24+J24+K24+L24+M24+N24+O24+P24+Q24+S24+T24+U24+V24+R24</f>
        <v>136.8</v>
      </c>
    </row>
    <row r="25" spans="1:25" ht="12.75">
      <c r="A25" s="221" t="s">
        <v>19</v>
      </c>
      <c r="B25" s="116" t="s">
        <v>445</v>
      </c>
      <c r="C25" s="70"/>
      <c r="D25" s="65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>
        <v>37.1</v>
      </c>
      <c r="P25" s="70"/>
      <c r="Q25" s="70"/>
      <c r="R25" s="70"/>
      <c r="S25" s="70"/>
      <c r="T25" s="70"/>
      <c r="U25" s="70"/>
      <c r="V25" s="70"/>
      <c r="W25" s="70"/>
      <c r="X25" s="70"/>
      <c r="Y25" s="70">
        <f>C25+D25+E25+F25+G25+H25+I25+J25+K25+L25+M25+N25+O25+P25+Q25+S25+T25+U25+V25+R25</f>
        <v>37.1</v>
      </c>
    </row>
    <row r="26" spans="1:25" ht="12.75">
      <c r="A26" s="221" t="s">
        <v>20</v>
      </c>
      <c r="B26" s="70" t="s">
        <v>11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65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4.25" customHeight="1">
      <c r="A27" s="221"/>
      <c r="B27" s="224" t="s">
        <v>52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65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2.75">
      <c r="A28" s="221"/>
      <c r="B28" s="70" t="s">
        <v>0</v>
      </c>
      <c r="C28" s="70">
        <f aca="true" t="shared" si="3" ref="C28:Y28">C29+C31</f>
        <v>0</v>
      </c>
      <c r="D28" s="70">
        <f t="shared" si="3"/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  <c r="I28" s="70">
        <f t="shared" si="3"/>
        <v>0</v>
      </c>
      <c r="J28" s="70">
        <f t="shared" si="3"/>
        <v>0</v>
      </c>
      <c r="K28" s="70">
        <f t="shared" si="3"/>
        <v>0</v>
      </c>
      <c r="L28" s="70">
        <f t="shared" si="3"/>
        <v>0</v>
      </c>
      <c r="M28" s="70">
        <f t="shared" si="3"/>
        <v>0</v>
      </c>
      <c r="N28" s="70">
        <f t="shared" si="3"/>
        <v>0</v>
      </c>
      <c r="O28" s="70">
        <f t="shared" si="3"/>
        <v>3.9</v>
      </c>
      <c r="P28" s="70">
        <f t="shared" si="3"/>
        <v>0</v>
      </c>
      <c r="Q28" s="70">
        <f t="shared" si="3"/>
        <v>0</v>
      </c>
      <c r="R28" s="70"/>
      <c r="S28" s="70">
        <f t="shared" si="3"/>
        <v>1.4</v>
      </c>
      <c r="T28" s="70">
        <f t="shared" si="3"/>
        <v>0</v>
      </c>
      <c r="U28" s="70">
        <f t="shared" si="3"/>
        <v>0</v>
      </c>
      <c r="V28" s="70">
        <f t="shared" si="3"/>
        <v>0</v>
      </c>
      <c r="W28" s="70">
        <f t="shared" si="3"/>
        <v>0</v>
      </c>
      <c r="X28" s="70">
        <f t="shared" si="3"/>
        <v>0</v>
      </c>
      <c r="Y28" s="70">
        <f t="shared" si="3"/>
        <v>5.3</v>
      </c>
    </row>
    <row r="29" spans="1:25" ht="12.75">
      <c r="A29" s="223" t="s">
        <v>18</v>
      </c>
      <c r="B29" s="70" t="s">
        <v>10</v>
      </c>
      <c r="C29" s="70"/>
      <c r="D29" s="65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>
        <v>3.9</v>
      </c>
      <c r="P29" s="70"/>
      <c r="Q29" s="70"/>
      <c r="R29" s="70"/>
      <c r="S29" s="70">
        <v>1.4</v>
      </c>
      <c r="T29" s="70"/>
      <c r="U29" s="70"/>
      <c r="V29" s="70"/>
      <c r="W29" s="70"/>
      <c r="X29" s="70"/>
      <c r="Y29" s="70">
        <f>C29+D29+E29+F29+G29+H29+I29+J29+K29+L29+M29+N29+O29+P29+Q29+S29+T29+U29+V29+R29</f>
        <v>5.3</v>
      </c>
    </row>
    <row r="30" spans="1:25" ht="12.75">
      <c r="A30" s="221" t="s">
        <v>19</v>
      </c>
      <c r="B30" s="116" t="s">
        <v>445</v>
      </c>
      <c r="C30" s="70"/>
      <c r="D30" s="65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>
        <v>3</v>
      </c>
      <c r="P30" s="70"/>
      <c r="Q30" s="70"/>
      <c r="R30" s="70"/>
      <c r="S30" s="70">
        <v>0.1</v>
      </c>
      <c r="T30" s="70"/>
      <c r="U30" s="70"/>
      <c r="V30" s="70"/>
      <c r="W30" s="70"/>
      <c r="X30" s="70"/>
      <c r="Y30" s="70">
        <f>C30+D30+E30+F30+G30+H30+I30+J30+K30+L30+M30+N30+O30+P30+Q30+S30+T30+U30+V30+R30</f>
        <v>3.1</v>
      </c>
    </row>
    <row r="31" spans="1:25" ht="12.75">
      <c r="A31" s="221" t="s">
        <v>20</v>
      </c>
      <c r="B31" s="70" t="s">
        <v>11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23.25" customHeight="1">
      <c r="A32" s="221"/>
      <c r="B32" s="224" t="s">
        <v>57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ht="12.75">
      <c r="A33" s="221"/>
      <c r="B33" s="70" t="s">
        <v>0</v>
      </c>
      <c r="C33" s="70">
        <f aca="true" t="shared" si="4" ref="C33:Y33">C34+C36</f>
        <v>0</v>
      </c>
      <c r="D33" s="70">
        <f t="shared" si="4"/>
        <v>0</v>
      </c>
      <c r="E33" s="70">
        <f t="shared" si="4"/>
        <v>0</v>
      </c>
      <c r="F33" s="70">
        <f t="shared" si="4"/>
        <v>0</v>
      </c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4.2</v>
      </c>
      <c r="P33" s="70">
        <f t="shared" si="4"/>
        <v>0</v>
      </c>
      <c r="Q33" s="70">
        <f t="shared" si="4"/>
        <v>0</v>
      </c>
      <c r="R33" s="70"/>
      <c r="S33" s="70">
        <f t="shared" si="4"/>
        <v>2.4</v>
      </c>
      <c r="T33" s="70">
        <f t="shared" si="4"/>
        <v>0</v>
      </c>
      <c r="U33" s="70">
        <f t="shared" si="4"/>
        <v>0</v>
      </c>
      <c r="V33" s="70">
        <f t="shared" si="4"/>
        <v>0</v>
      </c>
      <c r="W33" s="70">
        <f t="shared" si="4"/>
        <v>0</v>
      </c>
      <c r="X33" s="70">
        <f t="shared" si="4"/>
        <v>0</v>
      </c>
      <c r="Y33" s="70">
        <f t="shared" si="4"/>
        <v>6.6</v>
      </c>
    </row>
    <row r="34" spans="1:25" ht="12.75">
      <c r="A34" s="223" t="s">
        <v>18</v>
      </c>
      <c r="B34" s="70" t="s">
        <v>10</v>
      </c>
      <c r="C34" s="70"/>
      <c r="D34" s="65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4.2</v>
      </c>
      <c r="P34" s="70"/>
      <c r="Q34" s="70"/>
      <c r="R34" s="70"/>
      <c r="S34" s="70">
        <v>2.4</v>
      </c>
      <c r="T34" s="70"/>
      <c r="U34" s="70"/>
      <c r="V34" s="70"/>
      <c r="W34" s="70"/>
      <c r="X34" s="70"/>
      <c r="Y34" s="70">
        <f>C34+D34+E34+F34+G34+H34+I34+J34+K34+L34+M34+N34+O34+P34+Q34+S34+T34+U34+V34+R34</f>
        <v>6.6</v>
      </c>
    </row>
    <row r="35" spans="1:25" ht="12.75">
      <c r="A35" s="221" t="s">
        <v>19</v>
      </c>
      <c r="B35" s="116" t="s">
        <v>445</v>
      </c>
      <c r="C35" s="70"/>
      <c r="D35" s="65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>
        <v>3.2</v>
      </c>
      <c r="P35" s="70"/>
      <c r="Q35" s="70"/>
      <c r="R35" s="70"/>
      <c r="S35" s="70">
        <v>0.2</v>
      </c>
      <c r="T35" s="70"/>
      <c r="U35" s="70"/>
      <c r="V35" s="70"/>
      <c r="W35" s="70"/>
      <c r="X35" s="70"/>
      <c r="Y35" s="70">
        <f>C35+D35+E35+F35+G35+H35+I35+J35+K35+L35+M35+N35+O35+P35+Q35+S35+T35+U35+V35+R35</f>
        <v>3.4000000000000004</v>
      </c>
    </row>
    <row r="36" spans="1:25" ht="12.75">
      <c r="A36" s="221" t="s">
        <v>20</v>
      </c>
      <c r="B36" s="70" t="s">
        <v>11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5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27" customHeight="1">
      <c r="A37" s="221"/>
      <c r="B37" s="224" t="s">
        <v>61</v>
      </c>
      <c r="C37" s="70"/>
      <c r="D37" s="65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5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ht="12.75">
      <c r="A38" s="221"/>
      <c r="B38" s="70" t="s">
        <v>0</v>
      </c>
      <c r="C38" s="70">
        <f aca="true" t="shared" si="5" ref="C38:Y38">C39+C41</f>
        <v>0</v>
      </c>
      <c r="D38" s="70">
        <f t="shared" si="5"/>
        <v>0</v>
      </c>
      <c r="E38" s="70">
        <f t="shared" si="5"/>
        <v>0</v>
      </c>
      <c r="F38" s="70">
        <f t="shared" si="5"/>
        <v>0</v>
      </c>
      <c r="G38" s="70">
        <f t="shared" si="5"/>
        <v>0</v>
      </c>
      <c r="H38" s="70">
        <f t="shared" si="5"/>
        <v>0</v>
      </c>
      <c r="I38" s="70">
        <f t="shared" si="5"/>
        <v>0</v>
      </c>
      <c r="J38" s="70">
        <f t="shared" si="5"/>
        <v>0</v>
      </c>
      <c r="K38" s="70">
        <f t="shared" si="5"/>
        <v>0</v>
      </c>
      <c r="L38" s="29">
        <f t="shared" si="5"/>
        <v>0.12</v>
      </c>
      <c r="M38" s="70">
        <f t="shared" si="5"/>
        <v>0</v>
      </c>
      <c r="N38" s="70">
        <f t="shared" si="5"/>
        <v>0</v>
      </c>
      <c r="O38" s="70">
        <f t="shared" si="5"/>
        <v>0</v>
      </c>
      <c r="P38" s="70">
        <f t="shared" si="5"/>
        <v>0</v>
      </c>
      <c r="Q38" s="70">
        <f t="shared" si="5"/>
        <v>0</v>
      </c>
      <c r="R38" s="70"/>
      <c r="S38" s="70">
        <f t="shared" si="5"/>
        <v>9.3</v>
      </c>
      <c r="T38" s="70">
        <f t="shared" si="5"/>
        <v>0</v>
      </c>
      <c r="U38" s="70">
        <f t="shared" si="5"/>
        <v>0</v>
      </c>
      <c r="V38" s="70">
        <f t="shared" si="5"/>
        <v>0</v>
      </c>
      <c r="W38" s="70">
        <f t="shared" si="5"/>
        <v>0</v>
      </c>
      <c r="X38" s="70">
        <f t="shared" si="5"/>
        <v>0</v>
      </c>
      <c r="Y38" s="29">
        <f t="shared" si="5"/>
        <v>9.42</v>
      </c>
    </row>
    <row r="39" spans="1:25" ht="12.75">
      <c r="A39" s="223" t="s">
        <v>18</v>
      </c>
      <c r="B39" s="70" t="s">
        <v>10</v>
      </c>
      <c r="C39" s="70"/>
      <c r="D39" s="65"/>
      <c r="E39" s="70"/>
      <c r="F39" s="70"/>
      <c r="G39" s="70"/>
      <c r="H39" s="70"/>
      <c r="I39" s="70"/>
      <c r="J39" s="70"/>
      <c r="K39" s="70"/>
      <c r="L39" s="29">
        <v>0.12</v>
      </c>
      <c r="M39" s="70"/>
      <c r="N39" s="70"/>
      <c r="O39" s="70"/>
      <c r="P39" s="70"/>
      <c r="Q39" s="70"/>
      <c r="R39" s="70"/>
      <c r="S39" s="70">
        <v>9.3</v>
      </c>
      <c r="T39" s="70"/>
      <c r="U39" s="70"/>
      <c r="V39" s="70"/>
      <c r="W39" s="70"/>
      <c r="X39" s="70"/>
      <c r="Y39" s="29">
        <f>C39+D39+E39+F39+G39+H39+I39+J39+K39+L39+M39+N39+O39+P39+Q39+S39+T39+U39+V39+R39</f>
        <v>9.42</v>
      </c>
    </row>
    <row r="40" spans="1:25" ht="12.75">
      <c r="A40" s="221" t="s">
        <v>19</v>
      </c>
      <c r="B40" s="116" t="s">
        <v>445</v>
      </c>
      <c r="C40" s="70"/>
      <c r="D40" s="65"/>
      <c r="E40" s="70"/>
      <c r="F40" s="70"/>
      <c r="G40" s="70"/>
      <c r="H40" s="70"/>
      <c r="I40" s="70"/>
      <c r="J40" s="70"/>
      <c r="K40" s="70"/>
      <c r="L40" s="29">
        <v>0.09</v>
      </c>
      <c r="M40" s="70"/>
      <c r="N40" s="70"/>
      <c r="O40" s="70"/>
      <c r="P40" s="70"/>
      <c r="Q40" s="70"/>
      <c r="R40" s="70"/>
      <c r="S40" s="70">
        <v>0.4</v>
      </c>
      <c r="T40" s="70"/>
      <c r="U40" s="70"/>
      <c r="V40" s="70"/>
      <c r="W40" s="70"/>
      <c r="X40" s="70"/>
      <c r="Y40" s="29">
        <f>C40+D40+E40+F40+G40+H40+I40+J40+K40+L40+M40+N40+O40+P40+Q40+S40+T40+U40+V40+R40</f>
        <v>0.49</v>
      </c>
    </row>
    <row r="41" spans="1:25" ht="12.75">
      <c r="A41" s="221" t="s">
        <v>20</v>
      </c>
      <c r="B41" s="70" t="s">
        <v>11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65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2.75">
      <c r="A42" s="221"/>
      <c r="B42" s="65" t="s">
        <v>7</v>
      </c>
      <c r="C42" s="70"/>
      <c r="D42" s="6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65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12.75">
      <c r="A43" s="221"/>
      <c r="B43" s="70" t="s">
        <v>0</v>
      </c>
      <c r="C43" s="70">
        <f aca="true" t="shared" si="6" ref="C43:Y43">C44+C46</f>
        <v>0</v>
      </c>
      <c r="D43" s="70">
        <f t="shared" si="6"/>
        <v>0</v>
      </c>
      <c r="E43" s="70">
        <f t="shared" si="6"/>
        <v>0</v>
      </c>
      <c r="F43" s="70">
        <f t="shared" si="6"/>
        <v>0</v>
      </c>
      <c r="G43" s="70">
        <f t="shared" si="6"/>
        <v>0</v>
      </c>
      <c r="H43" s="70">
        <f t="shared" si="6"/>
        <v>0</v>
      </c>
      <c r="I43" s="70">
        <f t="shared" si="6"/>
        <v>0</v>
      </c>
      <c r="J43" s="70">
        <f t="shared" si="6"/>
        <v>0</v>
      </c>
      <c r="K43" s="70">
        <f t="shared" si="6"/>
        <v>0</v>
      </c>
      <c r="L43" s="70">
        <f t="shared" si="6"/>
        <v>0</v>
      </c>
      <c r="M43" s="70">
        <f t="shared" si="6"/>
        <v>0</v>
      </c>
      <c r="N43" s="70">
        <f t="shared" si="6"/>
        <v>0</v>
      </c>
      <c r="O43" s="70">
        <f t="shared" si="6"/>
        <v>8.3</v>
      </c>
      <c r="P43" s="70">
        <f t="shared" si="6"/>
        <v>0</v>
      </c>
      <c r="Q43" s="70">
        <f t="shared" si="6"/>
        <v>0</v>
      </c>
      <c r="R43" s="70"/>
      <c r="S43" s="70">
        <f t="shared" si="6"/>
        <v>7.2</v>
      </c>
      <c r="T43" s="70">
        <f t="shared" si="6"/>
        <v>0</v>
      </c>
      <c r="U43" s="70">
        <f t="shared" si="6"/>
        <v>0</v>
      </c>
      <c r="V43" s="70">
        <f t="shared" si="6"/>
        <v>0</v>
      </c>
      <c r="W43" s="70">
        <f t="shared" si="6"/>
        <v>0</v>
      </c>
      <c r="X43" s="70">
        <f t="shared" si="6"/>
        <v>0</v>
      </c>
      <c r="Y43" s="70">
        <f t="shared" si="6"/>
        <v>15.5</v>
      </c>
    </row>
    <row r="44" spans="1:25" ht="12.75">
      <c r="A44" s="223" t="s">
        <v>18</v>
      </c>
      <c r="B44" s="70" t="s">
        <v>10</v>
      </c>
      <c r="C44" s="70"/>
      <c r="D44" s="65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>
        <v>8.3</v>
      </c>
      <c r="P44" s="70"/>
      <c r="Q44" s="70"/>
      <c r="R44" s="70"/>
      <c r="S44" s="70">
        <v>7.2</v>
      </c>
      <c r="T44" s="70"/>
      <c r="U44" s="70"/>
      <c r="V44" s="70"/>
      <c r="W44" s="70"/>
      <c r="X44" s="70"/>
      <c r="Y44" s="70">
        <f>C44+D44+E44+F44+G44+H44+I44+J44+K44+L44+M44+N44+O44+P44+Q44+S44+T44+U44+V44+R44</f>
        <v>15.5</v>
      </c>
    </row>
    <row r="45" spans="1:25" ht="12.75">
      <c r="A45" s="221" t="s">
        <v>19</v>
      </c>
      <c r="B45" s="116" t="s">
        <v>445</v>
      </c>
      <c r="C45" s="70"/>
      <c r="D45" s="65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>
        <v>6.3</v>
      </c>
      <c r="P45" s="70"/>
      <c r="Q45" s="70"/>
      <c r="R45" s="70"/>
      <c r="S45" s="70">
        <v>0.3</v>
      </c>
      <c r="T45" s="70"/>
      <c r="U45" s="70"/>
      <c r="V45" s="70"/>
      <c r="W45" s="70"/>
      <c r="X45" s="70"/>
      <c r="Y45" s="70">
        <f>C45+D45+E45+F45+G45+H45+I45+J45+K45+L45+M45+N45+O45+P45+Q45+S45+T45+U45+V45+R45</f>
        <v>6.6</v>
      </c>
    </row>
    <row r="46" spans="1:25" ht="12.75">
      <c r="A46" s="221" t="s">
        <v>20</v>
      </c>
      <c r="B46" s="70" t="s">
        <v>11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2.75">
      <c r="A47" s="221"/>
      <c r="B47" s="65" t="s">
        <v>8</v>
      </c>
      <c r="C47" s="70"/>
      <c r="D47" s="65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2.75">
      <c r="A48" s="221"/>
      <c r="B48" s="70" t="s">
        <v>0</v>
      </c>
      <c r="C48" s="70">
        <f aca="true" t="shared" si="7" ref="C48:Y48">C49+C51</f>
        <v>0</v>
      </c>
      <c r="D48" s="70">
        <f t="shared" si="7"/>
        <v>0</v>
      </c>
      <c r="E48" s="70">
        <f t="shared" si="7"/>
        <v>0</v>
      </c>
      <c r="F48" s="70">
        <f t="shared" si="7"/>
        <v>0</v>
      </c>
      <c r="G48" s="163">
        <f t="shared" si="7"/>
        <v>32.227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6.2</v>
      </c>
      <c r="P48" s="70">
        <f t="shared" si="7"/>
        <v>0</v>
      </c>
      <c r="Q48" s="70">
        <f t="shared" si="7"/>
        <v>0</v>
      </c>
      <c r="R48" s="70"/>
      <c r="S48" s="70">
        <f t="shared" si="7"/>
        <v>3.3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163">
        <f t="shared" si="7"/>
        <v>41.727</v>
      </c>
    </row>
    <row r="49" spans="1:25" ht="12.75">
      <c r="A49" s="223" t="s">
        <v>18</v>
      </c>
      <c r="B49" s="70" t="s">
        <v>10</v>
      </c>
      <c r="C49" s="70"/>
      <c r="D49" s="65"/>
      <c r="E49" s="70"/>
      <c r="F49" s="70"/>
      <c r="G49" s="163">
        <v>32.227</v>
      </c>
      <c r="H49" s="70"/>
      <c r="I49" s="70"/>
      <c r="J49" s="70"/>
      <c r="K49" s="70"/>
      <c r="L49" s="70"/>
      <c r="M49" s="70"/>
      <c r="N49" s="70"/>
      <c r="O49" s="70">
        <v>6.2</v>
      </c>
      <c r="P49" s="70"/>
      <c r="Q49" s="70"/>
      <c r="R49" s="70"/>
      <c r="S49" s="70">
        <v>3.3</v>
      </c>
      <c r="T49" s="70"/>
      <c r="U49" s="70"/>
      <c r="V49" s="70"/>
      <c r="W49" s="70"/>
      <c r="X49" s="70"/>
      <c r="Y49" s="163">
        <f>C49+D49+E49+F49+G49+H49+I49+J49+K49+L49+M49+N49+O49+P49+Q49+S49+T49+U49+V49+R49</f>
        <v>41.727</v>
      </c>
    </row>
    <row r="50" spans="1:25" ht="12.75">
      <c r="A50" s="221" t="s">
        <v>19</v>
      </c>
      <c r="B50" s="116" t="s">
        <v>445</v>
      </c>
      <c r="C50" s="70"/>
      <c r="D50" s="65"/>
      <c r="E50" s="70"/>
      <c r="F50" s="70"/>
      <c r="G50" s="163">
        <v>22.148</v>
      </c>
      <c r="H50" s="70"/>
      <c r="I50" s="70"/>
      <c r="J50" s="70"/>
      <c r="K50" s="70"/>
      <c r="L50" s="70"/>
      <c r="M50" s="70"/>
      <c r="N50" s="70"/>
      <c r="O50" s="70">
        <v>4.7</v>
      </c>
      <c r="P50" s="70"/>
      <c r="Q50" s="70"/>
      <c r="R50" s="70"/>
      <c r="S50" s="70">
        <v>0.1</v>
      </c>
      <c r="T50" s="70"/>
      <c r="U50" s="70"/>
      <c r="V50" s="70"/>
      <c r="W50" s="70"/>
      <c r="X50" s="70"/>
      <c r="Y50" s="163">
        <f>C50+D50+E50+F50+G50+H50+I50+J50+K50+L50+M50+N50+O50+P50+Q50+S50+T50+U50+V50+R50</f>
        <v>26.948</v>
      </c>
    </row>
    <row r="51" spans="1:25" ht="12.75">
      <c r="A51" s="221" t="s">
        <v>20</v>
      </c>
      <c r="B51" s="70" t="s">
        <v>11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65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2.75">
      <c r="A52" s="221"/>
      <c r="B52" s="65" t="s">
        <v>556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5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2.75">
      <c r="A53" s="221"/>
      <c r="B53" s="70" t="s">
        <v>0</v>
      </c>
      <c r="C53" s="70">
        <f aca="true" t="shared" si="8" ref="C53:Y53">C54+C56</f>
        <v>0</v>
      </c>
      <c r="D53" s="70">
        <f t="shared" si="8"/>
        <v>0</v>
      </c>
      <c r="E53" s="70">
        <f t="shared" si="8"/>
        <v>0</v>
      </c>
      <c r="F53" s="70">
        <f t="shared" si="8"/>
        <v>0</v>
      </c>
      <c r="G53" s="163">
        <f t="shared" si="8"/>
        <v>53.873</v>
      </c>
      <c r="H53" s="70">
        <f t="shared" si="8"/>
        <v>0</v>
      </c>
      <c r="I53" s="70">
        <f t="shared" si="8"/>
        <v>0</v>
      </c>
      <c r="J53" s="70">
        <f t="shared" si="8"/>
        <v>0</v>
      </c>
      <c r="K53" s="70">
        <f t="shared" si="8"/>
        <v>0</v>
      </c>
      <c r="L53" s="70">
        <f t="shared" si="8"/>
        <v>0</v>
      </c>
      <c r="M53" s="70">
        <f t="shared" si="8"/>
        <v>0</v>
      </c>
      <c r="N53" s="70">
        <f t="shared" si="8"/>
        <v>0</v>
      </c>
      <c r="O53" s="70">
        <f t="shared" si="8"/>
        <v>0</v>
      </c>
      <c r="P53" s="70">
        <f t="shared" si="8"/>
        <v>0</v>
      </c>
      <c r="Q53" s="70">
        <f t="shared" si="8"/>
        <v>0</v>
      </c>
      <c r="R53" s="70">
        <f t="shared" si="8"/>
        <v>0</v>
      </c>
      <c r="S53" s="70">
        <f t="shared" si="8"/>
        <v>0</v>
      </c>
      <c r="T53" s="70">
        <f t="shared" si="8"/>
        <v>0</v>
      </c>
      <c r="U53" s="70">
        <f t="shared" si="8"/>
        <v>0</v>
      </c>
      <c r="V53" s="70">
        <f t="shared" si="8"/>
        <v>0</v>
      </c>
      <c r="W53" s="70">
        <f t="shared" si="8"/>
        <v>0</v>
      </c>
      <c r="X53" s="70">
        <f t="shared" si="8"/>
        <v>0</v>
      </c>
      <c r="Y53" s="163">
        <f t="shared" si="8"/>
        <v>53.873</v>
      </c>
    </row>
    <row r="54" spans="1:25" ht="12.75">
      <c r="A54" s="223" t="s">
        <v>18</v>
      </c>
      <c r="B54" s="70" t="s">
        <v>10</v>
      </c>
      <c r="C54" s="70"/>
      <c r="D54" s="70"/>
      <c r="E54" s="70"/>
      <c r="F54" s="70"/>
      <c r="G54" s="163">
        <v>53.873</v>
      </c>
      <c r="H54" s="70"/>
      <c r="I54" s="70"/>
      <c r="J54" s="70"/>
      <c r="K54" s="70"/>
      <c r="L54" s="70"/>
      <c r="M54" s="70"/>
      <c r="N54" s="70"/>
      <c r="O54" s="65"/>
      <c r="P54" s="70"/>
      <c r="Q54" s="70"/>
      <c r="R54" s="70"/>
      <c r="S54" s="70"/>
      <c r="T54" s="70"/>
      <c r="U54" s="70"/>
      <c r="V54" s="70"/>
      <c r="W54" s="70"/>
      <c r="X54" s="70"/>
      <c r="Y54" s="163">
        <f>C54+D54+E54+F54+G54+H54+I54+J54+K54+L54+M54+N54+O54+P54+Q54+S54+T54+U54+V54+R54</f>
        <v>53.873</v>
      </c>
    </row>
    <row r="55" spans="1:25" ht="12.75">
      <c r="A55" s="221" t="s">
        <v>19</v>
      </c>
      <c r="B55" s="116" t="s">
        <v>445</v>
      </c>
      <c r="C55" s="70"/>
      <c r="D55" s="70"/>
      <c r="E55" s="70"/>
      <c r="F55" s="70"/>
      <c r="G55" s="163">
        <v>28.352</v>
      </c>
      <c r="H55" s="70"/>
      <c r="I55" s="70"/>
      <c r="J55" s="70"/>
      <c r="K55" s="70"/>
      <c r="L55" s="70"/>
      <c r="M55" s="70"/>
      <c r="N55" s="70"/>
      <c r="O55" s="65"/>
      <c r="P55" s="70"/>
      <c r="Q55" s="70"/>
      <c r="R55" s="70"/>
      <c r="S55" s="70"/>
      <c r="T55" s="70"/>
      <c r="U55" s="70"/>
      <c r="V55" s="70"/>
      <c r="W55" s="70"/>
      <c r="X55" s="70"/>
      <c r="Y55" s="163">
        <f>C55+D55+E55+F55+G55+H55+I55+J55+K55+L55+M55+N55+O55+P55+Q55+S55+T55+U55+V55+R55</f>
        <v>28.352</v>
      </c>
    </row>
    <row r="56" spans="1:25" ht="12.75">
      <c r="A56" s="221" t="s">
        <v>20</v>
      </c>
      <c r="B56" s="70" t="s">
        <v>11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65"/>
      <c r="P56" s="70"/>
      <c r="Q56" s="70"/>
      <c r="R56" s="70"/>
      <c r="S56" s="70"/>
      <c r="T56" s="70"/>
      <c r="U56" s="70"/>
      <c r="V56" s="70"/>
      <c r="W56" s="70"/>
      <c r="X56" s="70"/>
      <c r="Y56" s="70">
        <f>C56+D56+E56+F56+G56+H56+I56+J56+K56+L56+M56+N56+O56+P56+Q56+S56+T56+U56+V56+R56</f>
        <v>0</v>
      </c>
    </row>
    <row r="57" spans="1:25" ht="19.5" customHeight="1">
      <c r="A57" s="221"/>
      <c r="B57" s="65" t="s">
        <v>117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65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2.75">
      <c r="A58" s="221"/>
      <c r="B58" s="70" t="s">
        <v>0</v>
      </c>
      <c r="C58" s="70">
        <f aca="true" t="shared" si="9" ref="C58:Y58">C59+C61</f>
        <v>0</v>
      </c>
      <c r="D58" s="70">
        <f t="shared" si="9"/>
        <v>0</v>
      </c>
      <c r="E58" s="70">
        <f t="shared" si="9"/>
        <v>0</v>
      </c>
      <c r="F58" s="70">
        <f t="shared" si="9"/>
        <v>0</v>
      </c>
      <c r="G58" s="70">
        <f t="shared" si="9"/>
        <v>0</v>
      </c>
      <c r="H58" s="70">
        <f t="shared" si="9"/>
        <v>0</v>
      </c>
      <c r="I58" s="70">
        <f t="shared" si="9"/>
        <v>0</v>
      </c>
      <c r="J58" s="70">
        <f t="shared" si="9"/>
        <v>0</v>
      </c>
      <c r="K58" s="70">
        <f t="shared" si="9"/>
        <v>0</v>
      </c>
      <c r="L58" s="70">
        <f t="shared" si="9"/>
        <v>0</v>
      </c>
      <c r="M58" s="70">
        <f t="shared" si="9"/>
        <v>0</v>
      </c>
      <c r="N58" s="70">
        <f t="shared" si="9"/>
        <v>0</v>
      </c>
      <c r="O58" s="70">
        <f t="shared" si="9"/>
        <v>0</v>
      </c>
      <c r="P58" s="70">
        <f t="shared" si="9"/>
        <v>0</v>
      </c>
      <c r="Q58" s="70">
        <f t="shared" si="9"/>
        <v>0</v>
      </c>
      <c r="R58" s="70"/>
      <c r="S58" s="70">
        <f t="shared" si="9"/>
        <v>1.8</v>
      </c>
      <c r="T58" s="70">
        <f t="shared" si="9"/>
        <v>0</v>
      </c>
      <c r="U58" s="70">
        <f t="shared" si="9"/>
        <v>0</v>
      </c>
      <c r="V58" s="70">
        <f t="shared" si="9"/>
        <v>57.5</v>
      </c>
      <c r="W58" s="70">
        <f t="shared" si="9"/>
        <v>0</v>
      </c>
      <c r="X58" s="70">
        <f t="shared" si="9"/>
        <v>0</v>
      </c>
      <c r="Y58" s="70">
        <f t="shared" si="9"/>
        <v>59.3</v>
      </c>
    </row>
    <row r="59" spans="1:25" ht="12.75">
      <c r="A59" s="223" t="s">
        <v>18</v>
      </c>
      <c r="B59" s="70" t="s">
        <v>10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65"/>
      <c r="P59" s="70"/>
      <c r="Q59" s="70"/>
      <c r="R59" s="70"/>
      <c r="S59" s="70">
        <v>1.8</v>
      </c>
      <c r="T59" s="70"/>
      <c r="U59" s="70"/>
      <c r="V59" s="70">
        <v>57.5</v>
      </c>
      <c r="W59" s="70"/>
      <c r="X59" s="70"/>
      <c r="Y59" s="70">
        <f>C59+D59+E59+F59+G59+H59+I59+J59+K59+L59+M59+N59+O59+P59+Q59+S59+T59+U59+V59+R59</f>
        <v>59.3</v>
      </c>
    </row>
    <row r="60" spans="1:25" ht="12.75">
      <c r="A60" s="221" t="s">
        <v>19</v>
      </c>
      <c r="B60" s="116" t="s">
        <v>445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65"/>
      <c r="P60" s="70"/>
      <c r="Q60" s="70"/>
      <c r="R60" s="70"/>
      <c r="S60" s="70">
        <v>0.1</v>
      </c>
      <c r="T60" s="70"/>
      <c r="U60" s="70"/>
      <c r="V60" s="70">
        <v>43</v>
      </c>
      <c r="W60" s="70"/>
      <c r="X60" s="70"/>
      <c r="Y60" s="70">
        <f>C60+D60+E60+F60+G60+H60+I60+J60+K60+L60+M60+N60+O60+P60+Q60+S60+T60+U60+V60+R60</f>
        <v>43.1</v>
      </c>
    </row>
    <row r="61" spans="1:25" ht="16.5" customHeight="1">
      <c r="A61" s="221" t="s">
        <v>20</v>
      </c>
      <c r="B61" s="70" t="s">
        <v>11</v>
      </c>
      <c r="C61" s="70"/>
      <c r="D61" s="65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65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ht="22.5" customHeight="1">
      <c r="A62" s="221"/>
      <c r="B62" s="577" t="s">
        <v>6</v>
      </c>
      <c r="C62" s="578"/>
      <c r="D62" s="578"/>
      <c r="E62" s="579"/>
      <c r="F62" s="70"/>
      <c r="G62" s="70"/>
      <c r="H62" s="70"/>
      <c r="I62" s="70"/>
      <c r="J62" s="70"/>
      <c r="K62" s="70"/>
      <c r="L62" s="70"/>
      <c r="M62" s="70"/>
      <c r="N62" s="70"/>
      <c r="O62" s="65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6.5" customHeight="1">
      <c r="A63" s="223" t="s">
        <v>18</v>
      </c>
      <c r="B63" s="70" t="s">
        <v>0</v>
      </c>
      <c r="C63" s="70">
        <f aca="true" t="shared" si="10" ref="C63:Q63">C64+C66</f>
        <v>0</v>
      </c>
      <c r="D63" s="70">
        <f t="shared" si="10"/>
        <v>0</v>
      </c>
      <c r="E63" s="70">
        <f t="shared" si="10"/>
        <v>0</v>
      </c>
      <c r="F63" s="70">
        <f t="shared" si="10"/>
        <v>0</v>
      </c>
      <c r="G63" s="70">
        <f t="shared" si="10"/>
        <v>0</v>
      </c>
      <c r="H63" s="70">
        <f t="shared" si="10"/>
        <v>0</v>
      </c>
      <c r="I63" s="70">
        <f t="shared" si="10"/>
        <v>0</v>
      </c>
      <c r="J63" s="70">
        <f t="shared" si="10"/>
        <v>0</v>
      </c>
      <c r="K63" s="70">
        <f t="shared" si="10"/>
        <v>0</v>
      </c>
      <c r="L63" s="70">
        <f t="shared" si="10"/>
        <v>0</v>
      </c>
      <c r="M63" s="70">
        <f t="shared" si="10"/>
        <v>0</v>
      </c>
      <c r="N63" s="70">
        <f t="shared" si="10"/>
        <v>0</v>
      </c>
      <c r="O63" s="70">
        <f t="shared" si="10"/>
        <v>0</v>
      </c>
      <c r="P63" s="70">
        <f t="shared" si="10"/>
        <v>0</v>
      </c>
      <c r="Q63" s="70">
        <f t="shared" si="10"/>
        <v>0</v>
      </c>
      <c r="R63" s="70"/>
      <c r="S63" s="70">
        <f aca="true" t="shared" si="11" ref="S63:Y63">S64+S66</f>
        <v>4.6</v>
      </c>
      <c r="T63" s="70">
        <f t="shared" si="11"/>
        <v>0</v>
      </c>
      <c r="U63" s="70">
        <f t="shared" si="11"/>
        <v>0</v>
      </c>
      <c r="V63" s="70">
        <f t="shared" si="11"/>
        <v>0</v>
      </c>
      <c r="W63" s="70">
        <f t="shared" si="11"/>
        <v>0</v>
      </c>
      <c r="X63" s="70">
        <f t="shared" si="11"/>
        <v>0</v>
      </c>
      <c r="Y63" s="70">
        <f t="shared" si="11"/>
        <v>4.6</v>
      </c>
    </row>
    <row r="64" spans="1:25" ht="16.5" customHeight="1">
      <c r="A64" s="221" t="s">
        <v>19</v>
      </c>
      <c r="B64" s="70" t="s">
        <v>10</v>
      </c>
      <c r="C64" s="70"/>
      <c r="D64" s="65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65"/>
      <c r="P64" s="70"/>
      <c r="Q64" s="70"/>
      <c r="R64" s="70"/>
      <c r="S64" s="70">
        <v>4.6</v>
      </c>
      <c r="T64" s="70"/>
      <c r="U64" s="70"/>
      <c r="V64" s="70"/>
      <c r="W64" s="70"/>
      <c r="X64" s="70"/>
      <c r="Y64" s="70">
        <f>C64+D64+E64+F64+G64+H64+I64+J64+K64+L64+M64+N64+O64+P64+Q64+S64+T64+U64+V64+R64</f>
        <v>4.6</v>
      </c>
    </row>
    <row r="65" spans="1:25" ht="16.5" customHeight="1">
      <c r="A65" s="221" t="s">
        <v>20</v>
      </c>
      <c r="B65" s="116" t="s">
        <v>445</v>
      </c>
      <c r="C65" s="70"/>
      <c r="D65" s="65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65"/>
      <c r="P65" s="70"/>
      <c r="Q65" s="70"/>
      <c r="R65" s="70"/>
      <c r="S65" s="70">
        <v>0.2</v>
      </c>
      <c r="T65" s="70"/>
      <c r="U65" s="70"/>
      <c r="V65" s="70"/>
      <c r="W65" s="70"/>
      <c r="X65" s="70"/>
      <c r="Y65" s="70">
        <f>C65+D65+E65+F65+G65+H65+I65+J65+K65+L65+M65+N65+O65+P65+Q65+S65+T65+U65+V65+R65</f>
        <v>0.2</v>
      </c>
    </row>
    <row r="66" spans="1:25" ht="16.5" customHeight="1">
      <c r="A66" s="221"/>
      <c r="B66" s="70" t="s">
        <v>11</v>
      </c>
      <c r="C66" s="70"/>
      <c r="D66" s="65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65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6.5" customHeight="1">
      <c r="A67" s="221"/>
      <c r="B67" s="581" t="s">
        <v>513</v>
      </c>
      <c r="C67" s="582"/>
      <c r="D67" s="582"/>
      <c r="E67" s="583"/>
      <c r="F67" s="70"/>
      <c r="G67" s="70"/>
      <c r="H67" s="70"/>
      <c r="I67" s="70"/>
      <c r="J67" s="70"/>
      <c r="K67" s="70"/>
      <c r="L67" s="70"/>
      <c r="M67" s="70"/>
      <c r="N67" s="70"/>
      <c r="O67" s="65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6.5" customHeight="1">
      <c r="A68" s="223" t="s">
        <v>18</v>
      </c>
      <c r="B68" s="70" t="s">
        <v>0</v>
      </c>
      <c r="C68" s="70">
        <f>C69+C71</f>
        <v>0</v>
      </c>
      <c r="D68" s="70">
        <f aca="true" t="shared" si="12" ref="D68:Y68">D69+D71</f>
        <v>0</v>
      </c>
      <c r="E68" s="70">
        <f t="shared" si="12"/>
        <v>0</v>
      </c>
      <c r="F68" s="70">
        <f t="shared" si="12"/>
        <v>0</v>
      </c>
      <c r="G68" s="70">
        <f t="shared" si="12"/>
        <v>0</v>
      </c>
      <c r="H68" s="70">
        <f t="shared" si="12"/>
        <v>0</v>
      </c>
      <c r="I68" s="70">
        <f t="shared" si="12"/>
        <v>0</v>
      </c>
      <c r="J68" s="70">
        <f t="shared" si="12"/>
        <v>0</v>
      </c>
      <c r="K68" s="70">
        <f t="shared" si="12"/>
        <v>0</v>
      </c>
      <c r="L68" s="70">
        <f t="shared" si="12"/>
        <v>0</v>
      </c>
      <c r="M68" s="70">
        <f t="shared" si="12"/>
        <v>0</v>
      </c>
      <c r="N68" s="70">
        <f t="shared" si="12"/>
        <v>0</v>
      </c>
      <c r="O68" s="70">
        <f t="shared" si="12"/>
        <v>0</v>
      </c>
      <c r="P68" s="70">
        <f t="shared" si="12"/>
        <v>0</v>
      </c>
      <c r="Q68" s="70">
        <f t="shared" si="12"/>
        <v>0</v>
      </c>
      <c r="R68" s="70"/>
      <c r="S68" s="70">
        <f t="shared" si="12"/>
        <v>0</v>
      </c>
      <c r="T68" s="70">
        <f t="shared" si="12"/>
        <v>0</v>
      </c>
      <c r="U68" s="70">
        <f t="shared" si="12"/>
        <v>0</v>
      </c>
      <c r="V68" s="70">
        <f t="shared" si="12"/>
        <v>0</v>
      </c>
      <c r="W68" s="70">
        <f t="shared" si="12"/>
        <v>2.4</v>
      </c>
      <c r="X68" s="70">
        <f t="shared" si="12"/>
        <v>0</v>
      </c>
      <c r="Y68" s="70">
        <f t="shared" si="12"/>
        <v>2.4</v>
      </c>
    </row>
    <row r="69" spans="1:25" ht="16.5" customHeight="1">
      <c r="A69" s="221" t="s">
        <v>19</v>
      </c>
      <c r="B69" s="70" t="s">
        <v>10</v>
      </c>
      <c r="C69" s="70"/>
      <c r="D69" s="65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65"/>
      <c r="P69" s="70"/>
      <c r="Q69" s="70"/>
      <c r="R69" s="70"/>
      <c r="S69" s="70"/>
      <c r="T69" s="70"/>
      <c r="U69" s="70"/>
      <c r="V69" s="70"/>
      <c r="W69" s="70">
        <v>2.4</v>
      </c>
      <c r="X69" s="70"/>
      <c r="Y69" s="70">
        <f>C69+D69+E69+F69+G69+H69+I69+J69+K69+L69+M69+N69+O69+P69+Q69+S69+T69+U69+V69+R69+W69</f>
        <v>2.4</v>
      </c>
    </row>
    <row r="70" spans="1:25" ht="16.5" customHeight="1">
      <c r="A70" s="221" t="s">
        <v>20</v>
      </c>
      <c r="B70" s="116" t="s">
        <v>445</v>
      </c>
      <c r="C70" s="70"/>
      <c r="D70" s="65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65"/>
      <c r="P70" s="70"/>
      <c r="Q70" s="70"/>
      <c r="R70" s="70"/>
      <c r="S70" s="70"/>
      <c r="T70" s="70"/>
      <c r="U70" s="70"/>
      <c r="V70" s="70"/>
      <c r="W70" s="70">
        <v>1.5</v>
      </c>
      <c r="X70" s="70"/>
      <c r="Y70" s="70">
        <f>C70+D70+E70+F70+G70+H70+I70+J70+K70+L70+M70+N70+O70+P70+Q70+S70+T70+U70+V70+R70+W70</f>
        <v>1.5</v>
      </c>
    </row>
    <row r="71" spans="1:25" ht="16.5" customHeight="1">
      <c r="A71" s="221"/>
      <c r="B71" s="70" t="s">
        <v>11</v>
      </c>
      <c r="C71" s="70"/>
      <c r="D71" s="65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65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2.75">
      <c r="A72" s="223"/>
      <c r="B72" s="65" t="s">
        <v>0</v>
      </c>
      <c r="C72" s="70">
        <f>C73+C75</f>
        <v>0.13</v>
      </c>
      <c r="D72" s="70">
        <f aca="true" t="shared" si="13" ref="D72:X72">D73+D75</f>
        <v>17.3</v>
      </c>
      <c r="E72" s="70">
        <f t="shared" si="13"/>
        <v>14.5</v>
      </c>
      <c r="F72" s="70">
        <f t="shared" si="13"/>
        <v>0.3</v>
      </c>
      <c r="G72" s="70">
        <f t="shared" si="13"/>
        <v>86.1</v>
      </c>
      <c r="H72" s="70">
        <f t="shared" si="13"/>
        <v>7.6</v>
      </c>
      <c r="I72" s="70">
        <f t="shared" si="13"/>
        <v>6.6</v>
      </c>
      <c r="J72" s="70">
        <f t="shared" si="13"/>
        <v>7.6</v>
      </c>
      <c r="K72" s="70">
        <f t="shared" si="13"/>
        <v>1.89</v>
      </c>
      <c r="L72" s="29">
        <f t="shared" si="13"/>
        <v>3.88</v>
      </c>
      <c r="M72" s="70">
        <f t="shared" si="13"/>
        <v>34.9</v>
      </c>
      <c r="N72" s="70">
        <f t="shared" si="13"/>
        <v>0.5</v>
      </c>
      <c r="O72" s="70">
        <f t="shared" si="13"/>
        <v>79.39999999999999</v>
      </c>
      <c r="P72" s="70">
        <f t="shared" si="13"/>
        <v>80</v>
      </c>
      <c r="Q72" s="70">
        <f t="shared" si="13"/>
        <v>12</v>
      </c>
      <c r="R72" s="70">
        <f t="shared" si="13"/>
        <v>0.1</v>
      </c>
      <c r="S72" s="70">
        <f t="shared" si="13"/>
        <v>30</v>
      </c>
      <c r="T72" s="70">
        <f t="shared" si="13"/>
        <v>43.7</v>
      </c>
      <c r="U72" s="70">
        <f t="shared" si="13"/>
        <v>118.3</v>
      </c>
      <c r="V72" s="70">
        <f t="shared" si="13"/>
        <v>103.6</v>
      </c>
      <c r="W72" s="70">
        <f t="shared" si="13"/>
        <v>14.9</v>
      </c>
      <c r="X72" s="70">
        <f t="shared" si="13"/>
        <v>12.5</v>
      </c>
      <c r="Y72" s="70">
        <f>Y73+Y75</f>
        <v>675.8000000000001</v>
      </c>
    </row>
    <row r="73" spans="1:25" ht="12.75">
      <c r="A73" s="223" t="s">
        <v>18</v>
      </c>
      <c r="B73" s="65" t="s">
        <v>10</v>
      </c>
      <c r="C73" s="70">
        <f>C14+C19+C24+C29+C34+C39+C44+C49+C59+C64+C69+C54</f>
        <v>0.13</v>
      </c>
      <c r="D73" s="70">
        <f aca="true" t="shared" si="14" ref="D73:X73">D14+D19+D24+D29+D34+D39+D44+D49+D59+D64+D69+D54</f>
        <v>17.3</v>
      </c>
      <c r="E73" s="70">
        <f t="shared" si="14"/>
        <v>14.5</v>
      </c>
      <c r="F73" s="70">
        <f t="shared" si="14"/>
        <v>0.3</v>
      </c>
      <c r="G73" s="70">
        <f t="shared" si="14"/>
        <v>86.1</v>
      </c>
      <c r="H73" s="70">
        <f t="shared" si="14"/>
        <v>7.6</v>
      </c>
      <c r="I73" s="70">
        <f t="shared" si="14"/>
        <v>6.6</v>
      </c>
      <c r="J73" s="70">
        <f t="shared" si="14"/>
        <v>7.6</v>
      </c>
      <c r="K73" s="70">
        <f t="shared" si="14"/>
        <v>1.89</v>
      </c>
      <c r="L73" s="29">
        <f t="shared" si="14"/>
        <v>3.88</v>
      </c>
      <c r="M73" s="70">
        <f t="shared" si="14"/>
        <v>34.9</v>
      </c>
      <c r="N73" s="70">
        <f t="shared" si="14"/>
        <v>0.5</v>
      </c>
      <c r="O73" s="70">
        <f t="shared" si="14"/>
        <v>79.39999999999999</v>
      </c>
      <c r="P73" s="70">
        <f t="shared" si="14"/>
        <v>80</v>
      </c>
      <c r="Q73" s="70">
        <f t="shared" si="14"/>
        <v>12</v>
      </c>
      <c r="R73" s="70">
        <f t="shared" si="14"/>
        <v>0.1</v>
      </c>
      <c r="S73" s="70">
        <f t="shared" si="14"/>
        <v>30</v>
      </c>
      <c r="T73" s="70">
        <f t="shared" si="14"/>
        <v>43.7</v>
      </c>
      <c r="U73" s="70">
        <f t="shared" si="14"/>
        <v>118.3</v>
      </c>
      <c r="V73" s="70">
        <f t="shared" si="14"/>
        <v>103.6</v>
      </c>
      <c r="W73" s="70">
        <f t="shared" si="14"/>
        <v>14.9</v>
      </c>
      <c r="X73" s="70">
        <f t="shared" si="14"/>
        <v>12.5</v>
      </c>
      <c r="Y73" s="70">
        <f>Y14+Y19+Y24+Y29+Y34+Y39+Y44+Y49+Y59+Y64+Y69+Y54</f>
        <v>675.8000000000001</v>
      </c>
    </row>
    <row r="74" spans="1:25" ht="12.75">
      <c r="A74" s="221" t="s">
        <v>99</v>
      </c>
      <c r="B74" s="225" t="s">
        <v>447</v>
      </c>
      <c r="C74" s="29">
        <f>C15+C20+C25+C30+C35+C40+C45+C50+C60+C65+C70+C55</f>
        <v>0.1</v>
      </c>
      <c r="D74" s="29">
        <f aca="true" t="shared" si="15" ref="D74:X74">D15+D20+D25+D30+D35+D40+D45+D50+D60+D65+D70+D55</f>
        <v>12.6</v>
      </c>
      <c r="E74" s="29">
        <f t="shared" si="15"/>
        <v>10.2</v>
      </c>
      <c r="F74" s="29">
        <f t="shared" si="15"/>
        <v>0.2</v>
      </c>
      <c r="G74" s="70">
        <f t="shared" si="15"/>
        <v>50.5</v>
      </c>
      <c r="H74" s="29">
        <f t="shared" si="15"/>
        <v>5.8</v>
      </c>
      <c r="I74" s="29">
        <f t="shared" si="15"/>
        <v>4.2</v>
      </c>
      <c r="J74" s="29">
        <f t="shared" si="15"/>
        <v>5.2</v>
      </c>
      <c r="K74" s="29">
        <f t="shared" si="15"/>
        <v>1.44</v>
      </c>
      <c r="L74" s="29">
        <f t="shared" si="15"/>
        <v>0.09</v>
      </c>
      <c r="M74" s="29">
        <f t="shared" si="15"/>
        <v>22.4</v>
      </c>
      <c r="N74" s="29">
        <f t="shared" si="15"/>
        <v>0.4</v>
      </c>
      <c r="O74" s="29">
        <f t="shared" si="15"/>
        <v>54.300000000000004</v>
      </c>
      <c r="P74" s="29">
        <f t="shared" si="15"/>
        <v>0</v>
      </c>
      <c r="Q74" s="29">
        <f t="shared" si="15"/>
        <v>7.2</v>
      </c>
      <c r="R74" s="29">
        <f t="shared" si="15"/>
        <v>0</v>
      </c>
      <c r="S74" s="29">
        <f t="shared" si="15"/>
        <v>1.4000000000000001</v>
      </c>
      <c r="T74" s="29">
        <f t="shared" si="15"/>
        <v>0.6</v>
      </c>
      <c r="U74" s="29">
        <f t="shared" si="15"/>
        <v>2.9</v>
      </c>
      <c r="V74" s="29">
        <f t="shared" si="15"/>
        <v>43.8</v>
      </c>
      <c r="W74" s="29">
        <f t="shared" si="15"/>
        <v>1.5</v>
      </c>
      <c r="X74" s="29">
        <f t="shared" si="15"/>
        <v>0</v>
      </c>
      <c r="Y74" s="29">
        <f>Y15+Y20+Y25+Y30+Y35+Y40+Y45+Y50+Y60+Y65+Y70+Y55</f>
        <v>224.82999999999996</v>
      </c>
    </row>
    <row r="75" spans="1:25" ht="12.75">
      <c r="A75" s="221" t="s">
        <v>20</v>
      </c>
      <c r="B75" s="65" t="s">
        <v>11</v>
      </c>
      <c r="C75" s="70">
        <f>C16+C21+C26+C31+C36+C41+C46+C51+C61+C66+C71+C56</f>
        <v>0</v>
      </c>
      <c r="D75" s="70">
        <f aca="true" t="shared" si="16" ref="D75:Y75">D16+D21+D26+D31+D36+D41+D46+D51+D61+D66+D71+D56</f>
        <v>0</v>
      </c>
      <c r="E75" s="70">
        <f t="shared" si="16"/>
        <v>0</v>
      </c>
      <c r="F75" s="70">
        <f t="shared" si="16"/>
        <v>0</v>
      </c>
      <c r="G75" s="70">
        <f t="shared" si="16"/>
        <v>0</v>
      </c>
      <c r="H75" s="70">
        <f t="shared" si="16"/>
        <v>0</v>
      </c>
      <c r="I75" s="70">
        <f t="shared" si="16"/>
        <v>0</v>
      </c>
      <c r="J75" s="70">
        <f t="shared" si="16"/>
        <v>0</v>
      </c>
      <c r="K75" s="70">
        <f t="shared" si="16"/>
        <v>0</v>
      </c>
      <c r="L75" s="70">
        <f t="shared" si="16"/>
        <v>0</v>
      </c>
      <c r="M75" s="70">
        <f t="shared" si="16"/>
        <v>0</v>
      </c>
      <c r="N75" s="70">
        <f t="shared" si="16"/>
        <v>0</v>
      </c>
      <c r="O75" s="70">
        <f t="shared" si="16"/>
        <v>0</v>
      </c>
      <c r="P75" s="70">
        <f t="shared" si="16"/>
        <v>0</v>
      </c>
      <c r="Q75" s="70">
        <f t="shared" si="16"/>
        <v>0</v>
      </c>
      <c r="R75" s="70">
        <f t="shared" si="16"/>
        <v>0</v>
      </c>
      <c r="S75" s="70">
        <f t="shared" si="16"/>
        <v>0</v>
      </c>
      <c r="T75" s="70">
        <f t="shared" si="16"/>
        <v>0</v>
      </c>
      <c r="U75" s="70">
        <f t="shared" si="16"/>
        <v>0</v>
      </c>
      <c r="V75" s="70">
        <f t="shared" si="16"/>
        <v>0</v>
      </c>
      <c r="W75" s="70">
        <f t="shared" si="16"/>
        <v>0</v>
      </c>
      <c r="X75" s="70">
        <f t="shared" si="16"/>
        <v>0</v>
      </c>
      <c r="Y75" s="70">
        <f t="shared" si="16"/>
        <v>0</v>
      </c>
    </row>
    <row r="76" ht="12.75">
      <c r="D76" s="202"/>
    </row>
    <row r="77" ht="12.75">
      <c r="D77" s="202"/>
    </row>
    <row r="78" ht="12.75">
      <c r="B78" s="202" t="s">
        <v>448</v>
      </c>
    </row>
    <row r="79" spans="2:7" ht="12.75">
      <c r="B79" s="226" t="s">
        <v>449</v>
      </c>
      <c r="C79" s="226"/>
      <c r="D79" s="226"/>
      <c r="E79" s="226"/>
      <c r="F79" s="226"/>
      <c r="G79" s="226"/>
    </row>
    <row r="80" spans="2:7" ht="12.75">
      <c r="B80" s="580" t="s">
        <v>450</v>
      </c>
      <c r="C80" s="580"/>
      <c r="D80" s="580"/>
      <c r="E80" s="580"/>
      <c r="F80" s="580"/>
      <c r="G80" s="580"/>
    </row>
    <row r="81" spans="2:7" ht="12.75">
      <c r="B81" s="576" t="s">
        <v>451</v>
      </c>
      <c r="C81" s="576"/>
      <c r="D81" s="576"/>
      <c r="E81" s="576"/>
      <c r="F81" s="576"/>
      <c r="G81" s="576"/>
    </row>
    <row r="82" spans="2:7" ht="12.75">
      <c r="B82" s="576" t="s">
        <v>452</v>
      </c>
      <c r="C82" s="576"/>
      <c r="D82" s="576"/>
      <c r="E82" s="576"/>
      <c r="F82" s="576"/>
      <c r="G82" s="576"/>
    </row>
    <row r="84" ht="12.75" customHeight="1"/>
    <row r="85" ht="12.75" customHeight="1"/>
  </sheetData>
  <sheetProtection/>
  <mergeCells count="36">
    <mergeCell ref="R10:R11"/>
    <mergeCell ref="B82:G82"/>
    <mergeCell ref="B62:E62"/>
    <mergeCell ref="B80:G80"/>
    <mergeCell ref="B81:G81"/>
    <mergeCell ref="E10:E11"/>
    <mergeCell ref="B67:E67"/>
    <mergeCell ref="J10:J11"/>
    <mergeCell ref="K10:K11"/>
    <mergeCell ref="N10:N11"/>
    <mergeCell ref="O10:O11"/>
    <mergeCell ref="M10:M11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V2:X2"/>
    <mergeCell ref="O9:P9"/>
    <mergeCell ref="G10:G11"/>
    <mergeCell ref="H10:H11"/>
    <mergeCell ref="I10:I11"/>
  </mergeCells>
  <printOptions/>
  <pageMargins left="0" right="0" top="0.7874015748031497" bottom="0.5905511811023623" header="0" footer="0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7.7109375" style="4" customWidth="1"/>
    <col min="2" max="2" width="45.28125" style="4" customWidth="1"/>
    <col min="3" max="3" width="8.140625" style="4" customWidth="1"/>
    <col min="4" max="4" width="8.57421875" style="4" customWidth="1"/>
    <col min="5" max="5" width="12.421875" style="4" customWidth="1"/>
    <col min="6" max="6" width="10.421875" style="4" customWidth="1"/>
    <col min="7" max="7" width="9.140625" style="73" customWidth="1"/>
    <col min="8" max="16384" width="9.140625" style="4" customWidth="1"/>
  </cols>
  <sheetData>
    <row r="2" spans="4:6" ht="15.75">
      <c r="D2" s="7" t="s">
        <v>246</v>
      </c>
      <c r="E2" s="9"/>
      <c r="F2" s="9"/>
    </row>
    <row r="3" spans="1:6" ht="15.75">
      <c r="A3" s="74"/>
      <c r="B3" s="74"/>
      <c r="C3" s="74"/>
      <c r="D3" s="555" t="s">
        <v>610</v>
      </c>
      <c r="E3" s="555"/>
      <c r="F3" s="555"/>
    </row>
    <row r="4" spans="1:6" ht="15.75">
      <c r="A4" s="74"/>
      <c r="B4" s="74"/>
      <c r="C4" s="74"/>
      <c r="D4" s="1" t="s">
        <v>527</v>
      </c>
      <c r="E4" s="9"/>
      <c r="F4" s="9"/>
    </row>
    <row r="5" spans="1:6" ht="15.75">
      <c r="A5" s="74"/>
      <c r="B5" s="74"/>
      <c r="C5" s="74"/>
      <c r="D5" s="38" t="s">
        <v>418</v>
      </c>
      <c r="E5" s="74"/>
      <c r="F5" s="74"/>
    </row>
    <row r="6" spans="1:6" ht="15.75">
      <c r="A6" s="74"/>
      <c r="B6" s="74"/>
      <c r="C6" s="74"/>
      <c r="D6" s="75"/>
      <c r="E6" s="74"/>
      <c r="F6" s="74"/>
    </row>
    <row r="7" spans="1:6" ht="15.75">
      <c r="A7" s="74"/>
      <c r="B7" s="595" t="s">
        <v>565</v>
      </c>
      <c r="C7" s="595"/>
      <c r="D7" s="595"/>
      <c r="E7" s="595"/>
      <c r="F7" s="595"/>
    </row>
    <row r="8" spans="1:6" ht="15.75">
      <c r="A8" s="76"/>
      <c r="B8" s="595" t="s">
        <v>566</v>
      </c>
      <c r="C8" s="595"/>
      <c r="D8" s="595"/>
      <c r="E8" s="595"/>
      <c r="F8" s="595"/>
    </row>
    <row r="9" spans="1:6" ht="15.75">
      <c r="A9" s="76"/>
      <c r="B9" s="74"/>
      <c r="C9" s="74"/>
      <c r="D9" s="74"/>
      <c r="E9" s="74"/>
      <c r="F9" s="74"/>
    </row>
    <row r="10" spans="1:6" ht="15.75">
      <c r="A10" s="74"/>
      <c r="B10" s="74"/>
      <c r="C10" s="74"/>
      <c r="D10" s="74"/>
      <c r="E10" s="74"/>
      <c r="F10" s="74"/>
    </row>
    <row r="11" spans="1:6" ht="15.75">
      <c r="A11" s="72"/>
      <c r="B11" s="74"/>
      <c r="C11" s="74"/>
      <c r="D11" s="74"/>
      <c r="E11" s="596" t="s">
        <v>536</v>
      </c>
      <c r="F11" s="596"/>
    </row>
    <row r="12" spans="1:6" ht="12.75" customHeight="1">
      <c r="A12" s="584" t="s">
        <v>419</v>
      </c>
      <c r="B12" s="587" t="s">
        <v>420</v>
      </c>
      <c r="C12" s="590" t="s">
        <v>0</v>
      </c>
      <c r="D12" s="593" t="s">
        <v>9</v>
      </c>
      <c r="E12" s="593"/>
      <c r="F12" s="593"/>
    </row>
    <row r="13" spans="1:6" ht="12.75" customHeight="1">
      <c r="A13" s="585"/>
      <c r="B13" s="588"/>
      <c r="C13" s="591"/>
      <c r="D13" s="593" t="s">
        <v>10</v>
      </c>
      <c r="E13" s="593"/>
      <c r="F13" s="593" t="s">
        <v>11</v>
      </c>
    </row>
    <row r="14" spans="1:6" ht="12.75" customHeight="1">
      <c r="A14" s="585"/>
      <c r="B14" s="588"/>
      <c r="C14" s="591"/>
      <c r="D14" s="594" t="s">
        <v>12</v>
      </c>
      <c r="E14" s="584" t="s">
        <v>242</v>
      </c>
      <c r="F14" s="593"/>
    </row>
    <row r="15" spans="1:6" ht="23.25" customHeight="1">
      <c r="A15" s="586"/>
      <c r="B15" s="589"/>
      <c r="C15" s="592"/>
      <c r="D15" s="592"/>
      <c r="E15" s="586"/>
      <c r="F15" s="593"/>
    </row>
    <row r="16" spans="1:6" ht="15.75">
      <c r="A16" s="3" t="s">
        <v>13</v>
      </c>
      <c r="B16" s="77" t="s">
        <v>421</v>
      </c>
      <c r="C16" s="77"/>
      <c r="D16" s="77"/>
      <c r="E16" s="77"/>
      <c r="F16" s="17"/>
    </row>
    <row r="17" spans="1:6" ht="15.75">
      <c r="A17" s="11" t="s">
        <v>166</v>
      </c>
      <c r="B17" s="78" t="s">
        <v>568</v>
      </c>
      <c r="C17" s="16">
        <f>D17+F17</f>
        <v>37.5</v>
      </c>
      <c r="D17" s="16">
        <f>D18+D19</f>
        <v>37.5</v>
      </c>
      <c r="E17" s="79">
        <v>0.1</v>
      </c>
      <c r="F17" s="79"/>
    </row>
    <row r="18" spans="1:6" ht="15.75">
      <c r="A18" s="11" t="s">
        <v>14</v>
      </c>
      <c r="B18" s="78" t="s">
        <v>570</v>
      </c>
      <c r="C18" s="16">
        <f>D18+F18</f>
        <v>7</v>
      </c>
      <c r="D18" s="16">
        <v>7</v>
      </c>
      <c r="E18" s="79">
        <v>0.1</v>
      </c>
      <c r="F18" s="79"/>
    </row>
    <row r="19" spans="1:6" ht="15.75">
      <c r="A19" s="11" t="s">
        <v>15</v>
      </c>
      <c r="B19" s="78" t="s">
        <v>569</v>
      </c>
      <c r="C19" s="16">
        <f>D19+F19</f>
        <v>30.5</v>
      </c>
      <c r="D19" s="16">
        <v>30.5</v>
      </c>
      <c r="E19" s="79"/>
      <c r="F19" s="79"/>
    </row>
    <row r="20" spans="1:6" ht="15.75">
      <c r="A20" s="3" t="s">
        <v>18</v>
      </c>
      <c r="B20" s="80" t="s">
        <v>71</v>
      </c>
      <c r="C20" s="17"/>
      <c r="D20" s="17"/>
      <c r="E20" s="18"/>
      <c r="F20" s="18"/>
    </row>
    <row r="21" spans="1:6" ht="15.75">
      <c r="A21" s="11" t="s">
        <v>422</v>
      </c>
      <c r="B21" s="78" t="s">
        <v>412</v>
      </c>
      <c r="C21" s="79">
        <f>D21+F21</f>
        <v>160.4</v>
      </c>
      <c r="D21" s="79">
        <v>160.4</v>
      </c>
      <c r="E21" s="79">
        <v>117.4</v>
      </c>
      <c r="F21" s="79"/>
    </row>
    <row r="22" spans="1:6" ht="13.5" customHeight="1">
      <c r="A22" s="3" t="s">
        <v>20</v>
      </c>
      <c r="B22" s="2" t="s">
        <v>279</v>
      </c>
      <c r="C22" s="79"/>
      <c r="D22" s="79"/>
      <c r="E22" s="79"/>
      <c r="F22" s="79"/>
    </row>
    <row r="23" spans="1:6" ht="15.75">
      <c r="A23" s="11" t="s">
        <v>423</v>
      </c>
      <c r="B23" s="78" t="s">
        <v>412</v>
      </c>
      <c r="C23" s="79">
        <f>D23+F23</f>
        <v>19.3</v>
      </c>
      <c r="D23" s="79">
        <v>19.3</v>
      </c>
      <c r="E23" s="79">
        <v>14.7</v>
      </c>
      <c r="F23" s="79"/>
    </row>
    <row r="24" spans="1:6" ht="15.75">
      <c r="A24" s="3" t="s">
        <v>22</v>
      </c>
      <c r="B24" s="80" t="s">
        <v>30</v>
      </c>
      <c r="C24" s="79"/>
      <c r="D24" s="18"/>
      <c r="E24" s="18"/>
      <c r="F24" s="18"/>
    </row>
    <row r="25" spans="1:6" ht="15.75">
      <c r="A25" s="11" t="s">
        <v>276</v>
      </c>
      <c r="B25" s="78" t="s">
        <v>412</v>
      </c>
      <c r="C25" s="79">
        <f>D25+F25</f>
        <v>827.2</v>
      </c>
      <c r="D25" s="79">
        <v>824.2</v>
      </c>
      <c r="E25" s="79">
        <v>616.7</v>
      </c>
      <c r="F25" s="79">
        <v>3</v>
      </c>
    </row>
    <row r="26" spans="1:6" ht="15.75">
      <c r="A26" s="3" t="s">
        <v>25</v>
      </c>
      <c r="B26" s="5" t="s">
        <v>545</v>
      </c>
      <c r="C26" s="18"/>
      <c r="D26" s="18"/>
      <c r="E26" s="18"/>
      <c r="F26" s="16"/>
    </row>
    <row r="27" spans="1:6" ht="15.75">
      <c r="A27" s="11" t="s">
        <v>276</v>
      </c>
      <c r="B27" s="78" t="s">
        <v>412</v>
      </c>
      <c r="C27" s="79">
        <f>D27+F27</f>
        <v>394.1</v>
      </c>
      <c r="D27" s="79">
        <v>394.1</v>
      </c>
      <c r="E27" s="79">
        <v>294.1</v>
      </c>
      <c r="F27" s="16"/>
    </row>
    <row r="28" spans="1:6" ht="15.75">
      <c r="A28" s="3" t="s">
        <v>27</v>
      </c>
      <c r="B28" s="39" t="s">
        <v>5</v>
      </c>
      <c r="C28" s="18"/>
      <c r="D28" s="18"/>
      <c r="E28" s="18"/>
      <c r="F28" s="17"/>
    </row>
    <row r="29" spans="1:6" ht="15.75">
      <c r="A29" s="11" t="s">
        <v>424</v>
      </c>
      <c r="B29" s="78" t="s">
        <v>412</v>
      </c>
      <c r="C29" s="79">
        <f>D29+F29</f>
        <v>178.5</v>
      </c>
      <c r="D29" s="79">
        <v>178.5</v>
      </c>
      <c r="E29" s="79">
        <v>134.6</v>
      </c>
      <c r="F29" s="16"/>
    </row>
    <row r="30" spans="1:6" ht="15.75">
      <c r="A30" s="3" t="s">
        <v>29</v>
      </c>
      <c r="B30" s="81" t="s">
        <v>405</v>
      </c>
      <c r="C30" s="18"/>
      <c r="D30" s="18"/>
      <c r="E30" s="18"/>
      <c r="F30" s="17"/>
    </row>
    <row r="31" spans="1:6" ht="15.75">
      <c r="A31" s="11"/>
      <c r="B31" s="78" t="s">
        <v>412</v>
      </c>
      <c r="C31" s="79">
        <f>D31+F31</f>
        <v>1399.8000000000002</v>
      </c>
      <c r="D31" s="79">
        <f>D25+D27+D29</f>
        <v>1396.8000000000002</v>
      </c>
      <c r="E31" s="79">
        <f>E25+E27+E29</f>
        <v>1045.4</v>
      </c>
      <c r="F31" s="79">
        <f>F25+F27+F29</f>
        <v>3</v>
      </c>
    </row>
    <row r="32" spans="1:6" ht="15.75">
      <c r="A32" s="3" t="s">
        <v>32</v>
      </c>
      <c r="B32" s="82" t="s">
        <v>425</v>
      </c>
      <c r="C32" s="18"/>
      <c r="D32" s="18"/>
      <c r="E32" s="18"/>
      <c r="F32" s="17"/>
    </row>
    <row r="33" spans="1:6" ht="15.75">
      <c r="A33" s="11"/>
      <c r="B33" s="8" t="s">
        <v>412</v>
      </c>
      <c r="C33" s="79">
        <f>D33+F33</f>
        <v>1617.0000000000002</v>
      </c>
      <c r="D33" s="79">
        <f>D17+D21+D23+D31</f>
        <v>1614.0000000000002</v>
      </c>
      <c r="E33" s="79">
        <f>E17+E21+E23+E31</f>
        <v>1177.6000000000001</v>
      </c>
      <c r="F33" s="79">
        <f>F17+F21+F23+F31</f>
        <v>3</v>
      </c>
    </row>
    <row r="34" spans="1:6" ht="15.75">
      <c r="A34" s="74"/>
      <c r="B34" s="74"/>
      <c r="C34" s="74"/>
      <c r="D34" s="74"/>
      <c r="E34" s="74"/>
      <c r="F34" s="74"/>
    </row>
  </sheetData>
  <sheetProtection/>
  <mergeCells count="12">
    <mergeCell ref="B7:F7"/>
    <mergeCell ref="E14:E15"/>
    <mergeCell ref="E11:F11"/>
    <mergeCell ref="D3:F3"/>
    <mergeCell ref="B8:F8"/>
    <mergeCell ref="A12:A15"/>
    <mergeCell ref="B12:B15"/>
    <mergeCell ref="C12:C15"/>
    <mergeCell ref="D12:F12"/>
    <mergeCell ref="D13:E13"/>
    <mergeCell ref="F13:F15"/>
    <mergeCell ref="D14:D15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8"/>
  <sheetViews>
    <sheetView zoomScalePageLayoutView="0" workbookViewId="0" topLeftCell="A151">
      <selection activeCell="G139" sqref="G139"/>
    </sheetView>
  </sheetViews>
  <sheetFormatPr defaultColWidth="9.140625" defaultRowHeight="12.75"/>
  <cols>
    <col min="1" max="1" width="0.2890625" style="30" customWidth="1"/>
    <col min="2" max="2" width="8.8515625" style="30" customWidth="1"/>
    <col min="3" max="3" width="40.57421875" style="30" customWidth="1"/>
    <col min="4" max="4" width="5.00390625" style="30" customWidth="1"/>
    <col min="5" max="5" width="11.421875" style="30" customWidth="1"/>
    <col min="6" max="6" width="10.28125" style="30" customWidth="1"/>
    <col min="7" max="7" width="11.57421875" style="30" customWidth="1"/>
    <col min="8" max="8" width="10.8515625" style="30" customWidth="1"/>
    <col min="9" max="9" width="9.140625" style="86" customWidth="1"/>
    <col min="10" max="16384" width="9.140625" style="30" customWidth="1"/>
  </cols>
  <sheetData>
    <row r="1" spans="4:6" ht="12.75">
      <c r="D1" s="425"/>
      <c r="E1" s="425"/>
      <c r="F1" s="426" t="s">
        <v>246</v>
      </c>
    </row>
    <row r="2" spans="4:8" ht="12.75">
      <c r="D2" s="247"/>
      <c r="E2" s="247"/>
      <c r="F2" s="555" t="s">
        <v>610</v>
      </c>
      <c r="G2" s="555"/>
      <c r="H2" s="555"/>
    </row>
    <row r="3" spans="4:6" ht="12.75">
      <c r="D3" s="425"/>
      <c r="E3" s="425"/>
      <c r="F3" s="247" t="s">
        <v>527</v>
      </c>
    </row>
    <row r="4" spans="5:7" ht="12.75">
      <c r="E4" s="247"/>
      <c r="F4" s="247" t="s">
        <v>250</v>
      </c>
      <c r="G4" s="247"/>
    </row>
    <row r="6" spans="2:9" ht="14.25" customHeight="1">
      <c r="B6" s="611" t="s">
        <v>534</v>
      </c>
      <c r="C6" s="611"/>
      <c r="D6" s="611"/>
      <c r="E6" s="611"/>
      <c r="F6" s="611"/>
      <c r="G6" s="611"/>
      <c r="H6" s="611"/>
      <c r="I6" s="427"/>
    </row>
    <row r="7" spans="2:9" ht="12.75">
      <c r="B7" s="544" t="s">
        <v>407</v>
      </c>
      <c r="C7" s="544"/>
      <c r="D7" s="544"/>
      <c r="E7" s="544"/>
      <c r="F7" s="544"/>
      <c r="G7" s="544"/>
      <c r="H7" s="544"/>
      <c r="I7" s="348"/>
    </row>
    <row r="8" ht="12.75">
      <c r="H8" s="30" t="s">
        <v>536</v>
      </c>
    </row>
    <row r="9" spans="2:8" ht="12.75" customHeight="1">
      <c r="B9" s="597" t="s">
        <v>280</v>
      </c>
      <c r="C9" s="230"/>
      <c r="D9" s="542" t="s">
        <v>282</v>
      </c>
      <c r="E9" s="548" t="s">
        <v>0</v>
      </c>
      <c r="F9" s="556" t="s">
        <v>9</v>
      </c>
      <c r="G9" s="556"/>
      <c r="H9" s="556"/>
    </row>
    <row r="10" spans="2:8" ht="12.75" customHeight="1">
      <c r="B10" s="597"/>
      <c r="C10" s="598" t="s">
        <v>120</v>
      </c>
      <c r="D10" s="600"/>
      <c r="E10" s="549"/>
      <c r="F10" s="556" t="s">
        <v>10</v>
      </c>
      <c r="G10" s="556"/>
      <c r="H10" s="601" t="s">
        <v>11</v>
      </c>
    </row>
    <row r="11" spans="2:8" ht="12.75" customHeight="1">
      <c r="B11" s="597"/>
      <c r="C11" s="598"/>
      <c r="D11" s="600"/>
      <c r="E11" s="549"/>
      <c r="F11" s="548" t="s">
        <v>12</v>
      </c>
      <c r="G11" s="542" t="s">
        <v>242</v>
      </c>
      <c r="H11" s="601"/>
    </row>
    <row r="12" spans="2:8" ht="29.25" customHeight="1">
      <c r="B12" s="597"/>
      <c r="C12" s="599"/>
      <c r="D12" s="543"/>
      <c r="E12" s="550"/>
      <c r="F12" s="550"/>
      <c r="G12" s="543"/>
      <c r="H12" s="601"/>
    </row>
    <row r="13" spans="2:8" ht="12.75">
      <c r="B13" s="94" t="s">
        <v>13</v>
      </c>
      <c r="C13" s="231" t="s">
        <v>1</v>
      </c>
      <c r="D13" s="231"/>
      <c r="E13" s="227">
        <f>SB!E13+'D-2016'!D13+'skol. lėšos'!D13+Lik!E13</f>
        <v>1628.0179999999998</v>
      </c>
      <c r="F13" s="227">
        <f>SB!F13+'D-2016'!E13+'skol. lėšos'!E13+Lik!F13</f>
        <v>1311.918</v>
      </c>
      <c r="G13" s="227">
        <f>SB!G13+'D-2016'!F13+'skol. lėšos'!F13+Lik!G13</f>
        <v>414.2010000000001</v>
      </c>
      <c r="H13" s="227">
        <f>SB!H13+'D-2016'!G13+'skol. lėšos'!G13+Lik!H13</f>
        <v>316.1</v>
      </c>
    </row>
    <row r="14" spans="2:8" ht="12.75">
      <c r="B14" s="356" t="s">
        <v>14</v>
      </c>
      <c r="C14" s="62" t="s">
        <v>109</v>
      </c>
      <c r="D14" s="231" t="s">
        <v>142</v>
      </c>
      <c r="E14" s="227">
        <f>SB!E14+'D-2016'!D14+'skol. lėšos'!D14+Lik!E14</f>
        <v>145.518</v>
      </c>
      <c r="F14" s="227">
        <f>SB!F14+'D-2016'!E14+'skol. lėšos'!E14+Lik!F14</f>
        <v>145.518</v>
      </c>
      <c r="G14" s="227">
        <f>SB!G14+'D-2016'!F14+'skol. lėšos'!F14+Lik!G14</f>
        <v>61.601000000000006</v>
      </c>
      <c r="H14" s="227">
        <f>SB!H14+'D-2016'!G14+'skol. lėšos'!G14+Lik!H14</f>
        <v>0</v>
      </c>
    </row>
    <row r="15" spans="2:8" ht="12.75">
      <c r="B15" s="95" t="s">
        <v>162</v>
      </c>
      <c r="C15" s="425" t="s">
        <v>266</v>
      </c>
      <c r="D15" s="609"/>
      <c r="E15" s="137">
        <f>SB!E15+'D-2016'!D15+'skol. lėšos'!D15+Lik!E15</f>
        <v>57.9</v>
      </c>
      <c r="F15" s="137">
        <f>SB!F15+'D-2016'!E15+'skol. lėšos'!E15+Lik!F15</f>
        <v>57.9</v>
      </c>
      <c r="G15" s="137">
        <f>SB!G15+'D-2016'!F15+'skol. lėšos'!F15+Lik!G15</f>
        <v>41.4</v>
      </c>
      <c r="H15" s="137">
        <f>SB!H15+'D-2016'!G15+'skol. lėšos'!G15+Lik!H15</f>
        <v>0</v>
      </c>
    </row>
    <row r="16" spans="2:8" ht="12.75">
      <c r="B16" s="95" t="s">
        <v>349</v>
      </c>
      <c r="C16" s="425" t="s">
        <v>348</v>
      </c>
      <c r="D16" s="610"/>
      <c r="E16" s="137">
        <f>SB!E16+'D-2016'!D16+'skol. lėšos'!D16+Lik!E16</f>
        <v>11.9</v>
      </c>
      <c r="F16" s="137">
        <f>SB!F16+'D-2016'!E16+'skol. lėšos'!E16+Lik!F16</f>
        <v>11.9</v>
      </c>
      <c r="G16" s="137">
        <f>SB!G16+'D-2016'!F16+'skol. lėšos'!F16+Lik!G16</f>
        <v>8.8</v>
      </c>
      <c r="H16" s="137">
        <f>SB!H16+'D-2016'!G16+'skol. lėšos'!G16+Lik!H16</f>
        <v>0</v>
      </c>
    </row>
    <row r="17" spans="2:8" ht="12.75">
      <c r="B17" s="95" t="s">
        <v>163</v>
      </c>
      <c r="C17" s="425" t="s">
        <v>267</v>
      </c>
      <c r="D17" s="610"/>
      <c r="E17" s="137">
        <f>SB!E17+'D-2016'!D17+'skol. lėšos'!D17+Lik!E17</f>
        <v>14.7</v>
      </c>
      <c r="F17" s="137">
        <f>SB!F17+'D-2016'!E17+'skol. lėšos'!E17+Lik!F17</f>
        <v>14.7</v>
      </c>
      <c r="G17" s="137">
        <f>SB!G17+'D-2016'!F17+'skol. lėšos'!F17+Lik!G17</f>
        <v>10.7</v>
      </c>
      <c r="H17" s="137">
        <f>SB!H17+'D-2016'!G17+'skol. lėšos'!G17+Lik!H17</f>
        <v>0</v>
      </c>
    </row>
    <row r="18" spans="2:8" ht="12.75">
      <c r="B18" s="95" t="s">
        <v>164</v>
      </c>
      <c r="C18" s="247" t="s">
        <v>240</v>
      </c>
      <c r="D18" s="610"/>
      <c r="E18" s="232">
        <f>SB!E18+'D-2016'!D18+'skol. lėšos'!D18+Lik!E18</f>
        <v>8.5</v>
      </c>
      <c r="F18" s="232">
        <f>SB!F18+'D-2016'!E18+'skol. lėšos'!E18+Lik!F18</f>
        <v>8.5</v>
      </c>
      <c r="G18" s="137">
        <f>SB!G18+'D-2016'!F18+'skol. lėšos'!F18+Lik!G18</f>
        <v>0</v>
      </c>
      <c r="H18" s="137">
        <f>SB!H18+'D-2016'!G18+'skol. lėšos'!G18+Lik!H18</f>
        <v>0</v>
      </c>
    </row>
    <row r="19" spans="2:8" ht="12.75">
      <c r="B19" s="95" t="s">
        <v>166</v>
      </c>
      <c r="C19" s="247" t="s">
        <v>576</v>
      </c>
      <c r="D19" s="610"/>
      <c r="E19" s="232">
        <f>SB!E19+'D-2016'!D19+'skol. lėšos'!D19+Lik!E19</f>
        <v>22.918</v>
      </c>
      <c r="F19" s="232">
        <f>SB!F19+'D-2016'!E19+'skol. lėšos'!E19+Lik!F19</f>
        <v>22.918</v>
      </c>
      <c r="G19" s="232">
        <v>0.701</v>
      </c>
      <c r="H19" s="137"/>
    </row>
    <row r="20" spans="2:8" ht="12.75">
      <c r="B20" s="95" t="s">
        <v>165</v>
      </c>
      <c r="C20" s="247" t="s">
        <v>243</v>
      </c>
      <c r="D20" s="610"/>
      <c r="E20" s="232">
        <f>SB!E20+'D-2016'!D20+'skol. lėšos'!D20+Lik!E20</f>
        <v>14.6</v>
      </c>
      <c r="F20" s="137">
        <f>SB!F20+'D-2016'!E20+'skol. lėšos'!E20+Lik!F20</f>
        <v>14.6</v>
      </c>
      <c r="G20" s="137">
        <f>SB!G20+'D-2016'!F20+'skol. lėšos'!F20+Lik!G20</f>
        <v>0</v>
      </c>
      <c r="H20" s="137">
        <f>SB!H20+'D-2016'!G20+'skol. lėšos'!G20+Lik!H20</f>
        <v>0</v>
      </c>
    </row>
    <row r="21" spans="2:8" ht="12.75">
      <c r="B21" s="95" t="s">
        <v>166</v>
      </c>
      <c r="C21" s="247" t="s">
        <v>81</v>
      </c>
      <c r="D21" s="610"/>
      <c r="E21" s="137">
        <f>SB!E21+'D-2016'!D21+'skol. lėšos'!D21+Lik!E21</f>
        <v>2</v>
      </c>
      <c r="F21" s="137">
        <f>SB!F21+'D-2016'!E21+'skol. lėšos'!E21+Lik!F21</f>
        <v>2</v>
      </c>
      <c r="G21" s="137">
        <f>SB!G21+'D-2016'!F21+'skol. lėšos'!F21+Lik!G21</f>
        <v>0</v>
      </c>
      <c r="H21" s="137">
        <f>SB!H21+'D-2016'!G21+'skol. lėšos'!G21+Lik!H21</f>
        <v>0</v>
      </c>
    </row>
    <row r="22" spans="2:8" ht="12.75">
      <c r="B22" s="95" t="s">
        <v>167</v>
      </c>
      <c r="C22" s="247" t="s">
        <v>82</v>
      </c>
      <c r="D22" s="610"/>
      <c r="E22" s="137">
        <f>SB!E22+'D-2016'!D22+'skol. lėšos'!D22+Lik!E22</f>
        <v>13</v>
      </c>
      <c r="F22" s="137">
        <f>SB!F22+'D-2016'!E22+'skol. lėšos'!E22+Lik!F22</f>
        <v>13</v>
      </c>
      <c r="G22" s="137">
        <f>SB!G22+'D-2016'!F22+'skol. lėšos'!F22+Lik!G22</f>
        <v>0</v>
      </c>
      <c r="H22" s="137">
        <f>SB!H22+'D-2016'!G22+'skol. lėšos'!G22+Lik!H22</f>
        <v>0</v>
      </c>
    </row>
    <row r="23" spans="2:8" ht="12.75">
      <c r="B23" s="95" t="s">
        <v>168</v>
      </c>
      <c r="C23" s="112" t="s">
        <v>77</v>
      </c>
      <c r="D23" s="349"/>
      <c r="E23" s="137">
        <f>SB!E23+'D-2016'!D23+'skol. lėšos'!D23+Lik!E23</f>
        <v>0</v>
      </c>
      <c r="F23" s="137">
        <f>SB!F23+'D-2016'!E23+'skol. lėšos'!E23+Lik!F23</f>
        <v>0</v>
      </c>
      <c r="G23" s="137">
        <f>SB!G23+'D-2016'!F23+'skol. lėšos'!F23+Lik!G23</f>
        <v>0</v>
      </c>
      <c r="H23" s="137">
        <f>SB!H23+'D-2016'!G23+'skol. lėšos'!G23+Lik!H23</f>
        <v>0</v>
      </c>
    </row>
    <row r="24" spans="2:8" ht="26.25" customHeight="1">
      <c r="B24" s="233" t="s">
        <v>15</v>
      </c>
      <c r="C24" s="428" t="s">
        <v>112</v>
      </c>
      <c r="D24" s="245" t="s">
        <v>146</v>
      </c>
      <c r="E24" s="136">
        <f>SB!E24+'D-2016'!D24+'skol. lėšos'!D24+Lik!E24</f>
        <v>712.5</v>
      </c>
      <c r="F24" s="136">
        <f>SB!F24+'D-2016'!E24+'skol. lėšos'!E24+Lik!F24</f>
        <v>697.8</v>
      </c>
      <c r="G24" s="136">
        <f>SB!G24+'D-2016'!F24+'skol. lėšos'!F24+Lik!G24</f>
        <v>347.1</v>
      </c>
      <c r="H24" s="136">
        <f>SB!H24+'D-2016'!G24+'skol. lėšos'!G24+Lik!H24</f>
        <v>14.7</v>
      </c>
    </row>
    <row r="25" spans="2:8" ht="12.75">
      <c r="B25" s="122" t="s">
        <v>281</v>
      </c>
      <c r="C25" s="429" t="s">
        <v>265</v>
      </c>
      <c r="D25" s="235"/>
      <c r="E25" s="137">
        <f>SB!E25+'D-2016'!D25+'skol. lėšos'!D25+Lik!E25</f>
        <v>543.8000000000001</v>
      </c>
      <c r="F25" s="137">
        <f>SB!F25+'D-2016'!E25+'skol. lėšos'!E25+Lik!F25</f>
        <v>530.6</v>
      </c>
      <c r="G25" s="137">
        <f>SB!G25+'D-2016'!F25+'skol. lėšos'!F25+Lik!G25</f>
        <v>305.5</v>
      </c>
      <c r="H25" s="137">
        <f>SB!H25+'D-2016'!G25+'skol. lėšos'!G25+Lik!H25</f>
        <v>13.2</v>
      </c>
    </row>
    <row r="26" spans="2:8" ht="12.75">
      <c r="B26" s="122" t="s">
        <v>159</v>
      </c>
      <c r="C26" s="249" t="s">
        <v>264</v>
      </c>
      <c r="D26" s="236"/>
      <c r="E26" s="137">
        <f>SB!E26+'D-2016'!D26+'skol. lėšos'!D26+Lik!E26</f>
        <v>64.4</v>
      </c>
      <c r="F26" s="137">
        <f>SB!F26+'D-2016'!E26+'skol. lėšos'!E26+Lik!F26</f>
        <v>64.4</v>
      </c>
      <c r="G26" s="137">
        <f>SB!G26+'D-2016'!F26+'skol. lėšos'!F26+Lik!G26</f>
        <v>38.8</v>
      </c>
      <c r="H26" s="137">
        <f>SB!H26+'D-2016'!G26+'skol. lėšos'!G26+Lik!H26</f>
        <v>0</v>
      </c>
    </row>
    <row r="27" spans="2:8" ht="12.75">
      <c r="B27" s="122" t="s">
        <v>170</v>
      </c>
      <c r="C27" s="249" t="s">
        <v>72</v>
      </c>
      <c r="D27" s="237"/>
      <c r="E27" s="137">
        <f>SB!E27+'D-2016'!D27+'skol. lėšos'!D27+Lik!E27</f>
        <v>1.8</v>
      </c>
      <c r="F27" s="137">
        <f>SB!F27+'D-2016'!E27+'skol. lėšos'!E27+Lik!F27</f>
        <v>1.8</v>
      </c>
      <c r="G27" s="137">
        <f>SB!G27+'D-2016'!F27+'skol. lėšos'!F27+Lik!G27</f>
        <v>0</v>
      </c>
      <c r="H27" s="137">
        <f>SB!H27+'D-2016'!G27+'skol. lėšos'!G27+Lik!H27</f>
        <v>0</v>
      </c>
    </row>
    <row r="28" spans="2:8" ht="12.75">
      <c r="B28" s="122" t="s">
        <v>166</v>
      </c>
      <c r="C28" s="249" t="s">
        <v>178</v>
      </c>
      <c r="D28" s="237"/>
      <c r="E28" s="137">
        <f>SB!E28+'D-2016'!D28+'skol. lėšos'!D28+Lik!E28</f>
        <v>72.8</v>
      </c>
      <c r="F28" s="137">
        <f>SB!F28+'D-2016'!E28+'skol. lėšos'!E28+Lik!F28</f>
        <v>72.8</v>
      </c>
      <c r="G28" s="137">
        <f>SB!G28+'D-2016'!F28+'skol. lėšos'!F28+Lik!G28</f>
        <v>0</v>
      </c>
      <c r="H28" s="137">
        <f>SB!H28+'D-2016'!G28+'skol. lėšos'!G28+Lik!H28</f>
        <v>0</v>
      </c>
    </row>
    <row r="29" spans="2:8" ht="12.75">
      <c r="B29" s="122" t="s">
        <v>171</v>
      </c>
      <c r="C29" s="112" t="s">
        <v>2</v>
      </c>
      <c r="D29" s="236"/>
      <c r="E29" s="137">
        <f>SB!E29+'D-2016'!D29+'skol. lėšos'!D29+Lik!E29</f>
        <v>1</v>
      </c>
      <c r="F29" s="137">
        <f>SB!F29+'D-2016'!E29+'skol. lėšos'!E29+Lik!F29</f>
        <v>1</v>
      </c>
      <c r="G29" s="137">
        <f>SB!G29+'D-2016'!F29+'skol. lėšos'!F29+Lik!G29</f>
        <v>0</v>
      </c>
      <c r="H29" s="137">
        <f>SB!H29+'D-2016'!G29+'skol. lėšos'!G29+Lik!H29</f>
        <v>0</v>
      </c>
    </row>
    <row r="30" spans="2:8" ht="12.75">
      <c r="B30" s="122" t="s">
        <v>168</v>
      </c>
      <c r="C30" s="112" t="s">
        <v>77</v>
      </c>
      <c r="D30" s="236"/>
      <c r="E30" s="137">
        <f>SB!E30+'D-2016'!D30+'skol. lėšos'!D30+Lik!E30</f>
        <v>8.5</v>
      </c>
      <c r="F30" s="137">
        <f>SB!F30+'D-2016'!E30+'skol. lėšos'!E30+Lik!F30</f>
        <v>8.5</v>
      </c>
      <c r="G30" s="137">
        <f>SB!G30+'D-2016'!F30+'skol. lėšos'!F30+Lik!G30</f>
        <v>0</v>
      </c>
      <c r="H30" s="137">
        <f>SB!H30+'D-2016'!G30+'skol. lėšos'!G30+Lik!H30</f>
        <v>0</v>
      </c>
    </row>
    <row r="31" spans="2:8" ht="12.75">
      <c r="B31" s="122" t="s">
        <v>276</v>
      </c>
      <c r="C31" s="249" t="s">
        <v>4</v>
      </c>
      <c r="D31" s="237"/>
      <c r="E31" s="137">
        <f>SB!E31+'D-2016'!D31+'skol. lėšos'!D31+Lik!E31</f>
        <v>7.4</v>
      </c>
      <c r="F31" s="137">
        <f>SB!F31+'D-2016'!E31+'skol. lėšos'!E31+Lik!F31</f>
        <v>7.4</v>
      </c>
      <c r="G31" s="137">
        <f>SB!G31+'D-2016'!F31+'skol. lėšos'!F31+Lik!G31</f>
        <v>0</v>
      </c>
      <c r="H31" s="137">
        <f>SB!H31+'D-2016'!G31+'skol. lėšos'!G31+Lik!H31</f>
        <v>0</v>
      </c>
    </row>
    <row r="32" spans="2:8" ht="12.75">
      <c r="B32" s="238" t="s">
        <v>458</v>
      </c>
      <c r="C32" s="430" t="s">
        <v>95</v>
      </c>
      <c r="D32" s="237"/>
      <c r="E32" s="137">
        <f>SB!E32+'D-2016'!D32+'skol. lėšos'!D32+Lik!E32</f>
        <v>1.5</v>
      </c>
      <c r="F32" s="137">
        <f>SB!F32+'D-2016'!E32+'skol. lėšos'!E32+Lik!F32</f>
        <v>0</v>
      </c>
      <c r="G32" s="137">
        <f>SB!G32+'D-2016'!F32+'skol. lėšos'!F32+Lik!G32</f>
        <v>0</v>
      </c>
      <c r="H32" s="137">
        <f>SB!H32+'D-2016'!G32+'skol. lėšos'!G32+Lik!H32</f>
        <v>1.5</v>
      </c>
    </row>
    <row r="33" spans="2:8" ht="25.5">
      <c r="B33" s="238" t="s">
        <v>173</v>
      </c>
      <c r="C33" s="431" t="s">
        <v>113</v>
      </c>
      <c r="D33" s="237"/>
      <c r="E33" s="137">
        <f>SB!E33+'D-2016'!D33+'skol. lėšos'!D33+Lik!E33</f>
        <v>3.7</v>
      </c>
      <c r="F33" s="137">
        <f>SB!F33+'D-2016'!E33+'skol. lėšos'!E33+Lik!F33</f>
        <v>3.7</v>
      </c>
      <c r="G33" s="137">
        <f>SB!G33+'D-2016'!F33+'skol. lėšos'!F33+Lik!G33</f>
        <v>2.8</v>
      </c>
      <c r="H33" s="137">
        <f>SB!H33+'D-2016'!G33+'skol. lėšos'!G33+Lik!H33</f>
        <v>0</v>
      </c>
    </row>
    <row r="34" spans="2:8" ht="25.5">
      <c r="B34" s="238" t="s">
        <v>471</v>
      </c>
      <c r="C34" s="432" t="s">
        <v>492</v>
      </c>
      <c r="D34" s="237"/>
      <c r="E34" s="137">
        <f>SB!E34+'D-2016'!D34+'skol. lėšos'!D34+Lik!E34</f>
        <v>7.6</v>
      </c>
      <c r="F34" s="137">
        <f>SB!F34+'D-2016'!E34+'skol. lėšos'!E34+Lik!F34</f>
        <v>7.6</v>
      </c>
      <c r="G34" s="137">
        <f>SB!G34+'D-2016'!F34+'skol. lėšos'!F34+Lik!G34</f>
        <v>0</v>
      </c>
      <c r="H34" s="137">
        <f>SB!H34+'D-2016'!G34+'skol. lėšos'!G34+Lik!H34</f>
        <v>0</v>
      </c>
    </row>
    <row r="35" spans="2:8" ht="30.75" customHeight="1">
      <c r="B35" s="94" t="s">
        <v>16</v>
      </c>
      <c r="C35" s="433" t="s">
        <v>229</v>
      </c>
      <c r="D35" s="239" t="s">
        <v>145</v>
      </c>
      <c r="E35" s="136">
        <f>SB!E35+'D-2016'!D35+'skol. lėšos'!D35+Lik!E35</f>
        <v>40.099999999999994</v>
      </c>
      <c r="F35" s="136">
        <f>SB!F35+'D-2016'!E35+'skol. lėšos'!E35+Lik!F35</f>
        <v>22.2</v>
      </c>
      <c r="G35" s="136">
        <f>SB!G35+'D-2016'!F35+'skol. lėšos'!F35+Lik!G35</f>
        <v>5.5</v>
      </c>
      <c r="H35" s="136">
        <f>SB!H35+'D-2016'!G35+'skol. lėšos'!G35+Lik!H35</f>
        <v>17.9</v>
      </c>
    </row>
    <row r="36" spans="2:8" ht="12.75">
      <c r="B36" s="95" t="s">
        <v>174</v>
      </c>
      <c r="C36" s="154" t="s">
        <v>3</v>
      </c>
      <c r="D36" s="239"/>
      <c r="E36" s="137">
        <f>SB!E36+'D-2016'!D36+'skol. lėšos'!D36+Lik!E36</f>
        <v>3</v>
      </c>
      <c r="F36" s="137">
        <f>SB!F36+'D-2016'!E36+'skol. lėšos'!E36+Lik!F36</f>
        <v>3</v>
      </c>
      <c r="G36" s="137">
        <f>SB!G36+'D-2016'!F36+'skol. lėšos'!F36+Lik!G36</f>
        <v>2.3</v>
      </c>
      <c r="H36" s="137">
        <f>SB!H36+'D-2016'!G36+'skol. lėšos'!G36+Lik!H36</f>
        <v>0</v>
      </c>
    </row>
    <row r="37" spans="2:8" ht="12.75">
      <c r="B37" s="95" t="s">
        <v>175</v>
      </c>
      <c r="C37" s="154" t="s">
        <v>155</v>
      </c>
      <c r="D37" s="240"/>
      <c r="E37" s="137">
        <f>SB!E37+'D-2016'!D37+'skol. lėšos'!D37+Lik!E37</f>
        <v>13.2</v>
      </c>
      <c r="F37" s="137">
        <f>SB!F37+'D-2016'!E37+'skol. lėšos'!E37+Lik!F37</f>
        <v>4.2</v>
      </c>
      <c r="G37" s="137">
        <f>SB!G37+'D-2016'!F37+'skol. lėšos'!F37+Lik!G37</f>
        <v>3.2</v>
      </c>
      <c r="H37" s="137">
        <f>SB!H37+'D-2016'!G37+'skol. lėšos'!G37+Lik!H37</f>
        <v>9</v>
      </c>
    </row>
    <row r="38" spans="2:8" ht="12.75">
      <c r="B38" s="95" t="s">
        <v>176</v>
      </c>
      <c r="C38" s="247" t="s">
        <v>79</v>
      </c>
      <c r="D38" s="240"/>
      <c r="E38" s="137">
        <f>SB!E38+'D-2016'!D38+'skol. lėšos'!D38+Lik!E38</f>
        <v>15</v>
      </c>
      <c r="F38" s="137">
        <f>SB!F38+'D-2016'!E38+'skol. lėšos'!E38+Lik!F38</f>
        <v>15</v>
      </c>
      <c r="G38" s="137">
        <f>SB!G38+'D-2016'!F38+'skol. lėšos'!F38+Lik!G38</f>
        <v>0</v>
      </c>
      <c r="H38" s="137">
        <f>SB!H38+'D-2016'!G38+'skol. lėšos'!G38+Lik!H38</f>
        <v>0</v>
      </c>
    </row>
    <row r="39" spans="2:8" ht="12.75">
      <c r="B39" s="95" t="s">
        <v>161</v>
      </c>
      <c r="C39" s="247" t="s">
        <v>454</v>
      </c>
      <c r="D39" s="241"/>
      <c r="E39" s="137">
        <f>SB!E39+'D-2016'!D39+'skol. lėšos'!D39+Lik!E39</f>
        <v>8.9</v>
      </c>
      <c r="F39" s="137">
        <f>SB!F39+'D-2016'!E39+'skol. lėšos'!E39+Lik!F39</f>
        <v>0</v>
      </c>
      <c r="G39" s="137">
        <f>SB!G39+'D-2016'!F39+'skol. lėšos'!F39+Lik!G39</f>
        <v>0</v>
      </c>
      <c r="H39" s="137">
        <f>SB!H39+'D-2016'!G39+'skol. lėšos'!G39+Lik!H39</f>
        <v>8.9</v>
      </c>
    </row>
    <row r="40" spans="2:8" ht="12.75">
      <c r="B40" s="94" t="s">
        <v>17</v>
      </c>
      <c r="C40" s="60" t="s">
        <v>116</v>
      </c>
      <c r="D40" s="240" t="s">
        <v>147</v>
      </c>
      <c r="E40" s="136">
        <f>SB!E40+'D-2016'!D40+'skol. lėšos'!D40+Lik!E40</f>
        <v>472.8</v>
      </c>
      <c r="F40" s="136">
        <f>SB!F40+'D-2016'!E40+'skol. lėšos'!E40+Lik!F40</f>
        <v>189.3</v>
      </c>
      <c r="G40" s="136">
        <f>SB!G40+'D-2016'!F40+'skol. lėšos'!F40+Lik!G40</f>
        <v>0</v>
      </c>
      <c r="H40" s="136">
        <f>SB!H40+'D-2016'!G40+'skol. lėšos'!G40+Lik!H40</f>
        <v>283.5</v>
      </c>
    </row>
    <row r="41" spans="2:8" ht="12.75">
      <c r="B41" s="95" t="s">
        <v>161</v>
      </c>
      <c r="C41" s="247" t="s">
        <v>73</v>
      </c>
      <c r="D41" s="239"/>
      <c r="E41" s="242">
        <f>SB!E41+'D-2016'!D41+'skol. lėšos'!D41+Lik!E41</f>
        <v>2.9</v>
      </c>
      <c r="F41" s="137">
        <f>SB!F41+'D-2016'!E41+'skol. lėšos'!E41+Lik!F41</f>
        <v>2.9</v>
      </c>
      <c r="G41" s="137">
        <f>SB!G41+'D-2016'!F41+'skol. lėšos'!F41+Lik!G41</f>
        <v>0</v>
      </c>
      <c r="H41" s="137">
        <f>SB!H41+'D-2016'!G41+'skol. lėšos'!G41+Lik!H41</f>
        <v>0</v>
      </c>
    </row>
    <row r="42" spans="2:8" ht="12.75">
      <c r="B42" s="95" t="s">
        <v>161</v>
      </c>
      <c r="C42" s="247" t="s">
        <v>582</v>
      </c>
      <c r="D42" s="240"/>
      <c r="E42" s="242">
        <f>SB!E42+'D-2016'!D42+'skol. lėšos'!D42+Lik!E42</f>
        <v>21.5</v>
      </c>
      <c r="F42" s="137">
        <f>SB!F42+'D-2016'!E42+'skol. lėšos'!E42+Lik!F42</f>
        <v>21.5</v>
      </c>
      <c r="G42" s="137">
        <f>SB!G42+'D-2016'!F42+'skol. lėšos'!F42+Lik!G42</f>
        <v>0</v>
      </c>
      <c r="H42" s="137">
        <f>SB!H42+'D-2016'!G42+'skol. lėšos'!G42+Lik!H42</f>
        <v>0</v>
      </c>
    </row>
    <row r="43" spans="2:8" ht="12.75">
      <c r="B43" s="95" t="s">
        <v>161</v>
      </c>
      <c r="C43" s="247" t="s">
        <v>584</v>
      </c>
      <c r="D43" s="240"/>
      <c r="E43" s="242">
        <f>SB!E43+'D-2016'!D43+'skol. lėšos'!D43+Lik!E43</f>
        <v>113.9</v>
      </c>
      <c r="F43" s="137">
        <f>SB!F43+'D-2016'!E43+'skol. lėšos'!E43+Lik!F43</f>
        <v>6.9</v>
      </c>
      <c r="G43" s="137">
        <f>SB!G43+'D-2016'!F43+'skol. lėšos'!F43+Lik!G43</f>
        <v>0</v>
      </c>
      <c r="H43" s="137">
        <f>SB!H43+'D-2016'!G43+'skol. lėšos'!G43+Lik!H43</f>
        <v>107</v>
      </c>
    </row>
    <row r="44" spans="2:8" ht="12.75">
      <c r="B44" s="95" t="s">
        <v>161</v>
      </c>
      <c r="C44" s="247" t="s">
        <v>585</v>
      </c>
      <c r="D44" s="240"/>
      <c r="E44" s="242">
        <f>SB!E44+'D-2016'!D44+'skol. lėšos'!D44+Lik!E44</f>
        <v>50.1</v>
      </c>
      <c r="F44" s="137">
        <f>SB!F44+'D-2016'!E44+'skol. lėšos'!E44+Lik!F44</f>
        <v>0</v>
      </c>
      <c r="G44" s="137">
        <f>SB!G44+'D-2016'!F44+'skol. lėšos'!F44+Lik!G44</f>
        <v>0</v>
      </c>
      <c r="H44" s="137">
        <f>SB!H44+'D-2016'!G44+'skol. lėšos'!G44+Lik!H44</f>
        <v>50.1</v>
      </c>
    </row>
    <row r="45" spans="2:8" ht="12.75">
      <c r="B45" s="95" t="s">
        <v>558</v>
      </c>
      <c r="C45" s="247" t="s">
        <v>559</v>
      </c>
      <c r="D45" s="241"/>
      <c r="E45" s="242">
        <f>SB!E45+'D-2016'!D45+'skol. lėšos'!D45+Lik!E45</f>
        <v>334.5</v>
      </c>
      <c r="F45" s="137">
        <f>SB!F45+'D-2016'!E45+'skol. lėšos'!E45+Lik!F45</f>
        <v>158</v>
      </c>
      <c r="G45" s="137">
        <f>SB!G45+'D-2016'!F45+'skol. lėšos'!F45+Lik!G45</f>
        <v>0</v>
      </c>
      <c r="H45" s="137">
        <f>SB!H45+'D-2016'!G45+'skol. lėšos'!G45+Lik!H45</f>
        <v>176.5</v>
      </c>
    </row>
    <row r="46" spans="2:8" ht="25.5">
      <c r="B46" s="94" t="s">
        <v>74</v>
      </c>
      <c r="C46" s="267" t="s">
        <v>196</v>
      </c>
      <c r="D46" s="240" t="s">
        <v>148</v>
      </c>
      <c r="E46" s="136">
        <f>SB!E46+'D-2016'!D46+'skol. lėšos'!D46+Lik!E46</f>
        <v>2.9</v>
      </c>
      <c r="F46" s="136">
        <f>SB!F46+'D-2016'!E46+'skol. lėšos'!E46+Lik!F46</f>
        <v>2.9</v>
      </c>
      <c r="G46" s="136">
        <f>SB!G46+'D-2016'!F46+'skol. lėšos'!F46+Lik!G46</f>
        <v>0</v>
      </c>
      <c r="H46" s="136">
        <f>SB!H46+'D-2016'!G46+'skol. lėšos'!G46+Lik!H46</f>
        <v>0</v>
      </c>
    </row>
    <row r="47" spans="2:8" ht="12.75">
      <c r="B47" s="95" t="s">
        <v>161</v>
      </c>
      <c r="C47" s="247" t="s">
        <v>73</v>
      </c>
      <c r="D47" s="239"/>
      <c r="E47" s="137">
        <f>SB!E47+'D-2016'!D47+'skol. lėšos'!D47+Lik!E47</f>
        <v>2.9</v>
      </c>
      <c r="F47" s="137">
        <f>SB!F47+'D-2016'!E47+'skol. lėšos'!E47+Lik!F47</f>
        <v>2.9</v>
      </c>
      <c r="G47" s="137">
        <f>SB!G47+'D-2016'!F47+'skol. lėšos'!F47+Lik!G47</f>
        <v>0</v>
      </c>
      <c r="H47" s="137">
        <f>SB!H47+'D-2016'!G47+'skol. lėšos'!G47+Lik!H47</f>
        <v>0</v>
      </c>
    </row>
    <row r="48" spans="2:8" ht="12.75">
      <c r="B48" s="94" t="s">
        <v>140</v>
      </c>
      <c r="C48" s="434" t="s">
        <v>138</v>
      </c>
      <c r="D48" s="241" t="s">
        <v>143</v>
      </c>
      <c r="E48" s="136">
        <f>SB!E48+'D-2016'!D48+'skol. lėšos'!D48+Lik!E48</f>
        <v>52.9</v>
      </c>
      <c r="F48" s="136">
        <f>SB!F48+'D-2016'!E48+'skol. lėšos'!E48+Lik!F48</f>
        <v>52.9</v>
      </c>
      <c r="G48" s="136">
        <f>SB!G48+'D-2016'!F48+'skol. lėšos'!F48+Lik!G48</f>
        <v>0</v>
      </c>
      <c r="H48" s="136">
        <f>SB!H48+'D-2016'!G48+'skol. lėšos'!G48+Lik!H48</f>
        <v>0</v>
      </c>
    </row>
    <row r="49" spans="2:8" ht="12.75">
      <c r="B49" s="95" t="s">
        <v>461</v>
      </c>
      <c r="C49" s="30" t="s">
        <v>139</v>
      </c>
      <c r="D49" s="239"/>
      <c r="E49" s="137">
        <f>SB!E49+'D-2016'!D49+'skol. lėšos'!D49+Lik!E49</f>
        <v>52.9</v>
      </c>
      <c r="F49" s="137">
        <f>SB!F49+'D-2016'!E49+'skol. lėšos'!E49+Lik!F49</f>
        <v>52.9</v>
      </c>
      <c r="G49" s="137">
        <f>SB!G49+'D-2016'!F49+'skol. lėšos'!F49+Lik!G49</f>
        <v>0</v>
      </c>
      <c r="H49" s="137">
        <f>SB!H49+'D-2016'!G49+'skol. lėšos'!G49+Lik!H49</f>
        <v>0</v>
      </c>
    </row>
    <row r="50" spans="2:8" ht="25.5">
      <c r="B50" s="94" t="s">
        <v>151</v>
      </c>
      <c r="C50" s="267" t="s">
        <v>156</v>
      </c>
      <c r="D50" s="239" t="s">
        <v>35</v>
      </c>
      <c r="E50" s="136">
        <f>SB!E50+'D-2016'!D50+'skol. lėšos'!D50+Lik!E50</f>
        <v>200.1</v>
      </c>
      <c r="F50" s="136">
        <f>SB!F50+'D-2016'!E50+'skol. lėšos'!E50+Lik!F50</f>
        <v>200.1</v>
      </c>
      <c r="G50" s="136">
        <f>SB!G50+'D-2016'!F50+'skol. lėšos'!F50+Lik!G50</f>
        <v>0</v>
      </c>
      <c r="H50" s="136">
        <f>SB!H50+'D-2016'!G50+'skol. lėšos'!G50+Lik!H50</f>
        <v>0</v>
      </c>
    </row>
    <row r="51" spans="2:8" ht="12.75">
      <c r="B51" s="95" t="s">
        <v>462</v>
      </c>
      <c r="C51" s="30" t="s">
        <v>118</v>
      </c>
      <c r="D51" s="239"/>
      <c r="E51" s="137">
        <f>SB!E51+'D-2016'!D51+'skol. lėšos'!D51+Lik!E51</f>
        <v>161</v>
      </c>
      <c r="F51" s="137">
        <f>SB!F51+'D-2016'!E51+'skol. lėšos'!E51+Lik!F51</f>
        <v>161</v>
      </c>
      <c r="G51" s="137">
        <f>SB!G51+'D-2016'!F51+'skol. lėšos'!F51+Lik!G51</f>
        <v>0</v>
      </c>
      <c r="H51" s="137">
        <f>SB!H51+'D-2016'!G51+'skol. lėšos'!G51+Lik!H51</f>
        <v>0</v>
      </c>
    </row>
    <row r="52" spans="2:8" ht="12.75">
      <c r="B52" s="95" t="s">
        <v>462</v>
      </c>
      <c r="C52" s="435" t="s">
        <v>493</v>
      </c>
      <c r="D52" s="241"/>
      <c r="E52" s="137">
        <f>SB!E52+'D-2016'!D52+'skol. lėšos'!D52+Lik!E52</f>
        <v>2.5</v>
      </c>
      <c r="F52" s="137">
        <f>SB!F52+'D-2016'!E52+'skol. lėšos'!E52+Lik!F52</f>
        <v>2.5</v>
      </c>
      <c r="G52" s="137">
        <f>SB!G52+'D-2016'!F52+'skol. lėšos'!F52+Lik!G52</f>
        <v>0</v>
      </c>
      <c r="H52" s="137">
        <f>SB!H52+'D-2016'!G52+'skol. lėšos'!G52+Lik!H52</f>
        <v>0</v>
      </c>
    </row>
    <row r="53" spans="2:8" ht="12.75">
      <c r="B53" s="95" t="s">
        <v>462</v>
      </c>
      <c r="C53" s="435" t="s">
        <v>578</v>
      </c>
      <c r="D53" s="241"/>
      <c r="E53" s="137">
        <f>SB!E53+'D-2016'!D53+'skol. lėšos'!D53+Lik!E53</f>
        <v>36.6</v>
      </c>
      <c r="F53" s="137">
        <f>SB!F53+'D-2016'!E53+'skol. lėšos'!E53+Lik!F53</f>
        <v>36.6</v>
      </c>
      <c r="G53" s="137">
        <f>SB!G53+'D-2016'!F53+'skol. lėšos'!F53+Lik!G53</f>
        <v>0</v>
      </c>
      <c r="H53" s="137">
        <f>SB!H53+'D-2016'!G53+'skol. lėšos'!G53+Lik!H53</f>
        <v>0</v>
      </c>
    </row>
    <row r="54" spans="2:8" ht="12.75">
      <c r="B54" s="94" t="s">
        <v>158</v>
      </c>
      <c r="C54" s="62" t="s">
        <v>157</v>
      </c>
      <c r="D54" s="241" t="s">
        <v>37</v>
      </c>
      <c r="E54" s="136">
        <f>SB!E54+'D-2016'!D54+'skol. lėšos'!D54+Lik!E54</f>
        <v>1.2</v>
      </c>
      <c r="F54" s="136">
        <f>SB!F54+'D-2016'!E54+'skol. lėšos'!E55+Lik!F54</f>
        <v>1.2</v>
      </c>
      <c r="G54" s="136">
        <f>SB!G54+'D-2016'!F54+'skol. lėšos'!F55+Lik!G54</f>
        <v>0</v>
      </c>
      <c r="H54" s="136">
        <f>SB!H54+'D-2016'!G54+'skol. lėšos'!G55+Lik!H54</f>
        <v>0</v>
      </c>
    </row>
    <row r="55" spans="2:8" ht="12.75">
      <c r="B55" s="95" t="s">
        <v>463</v>
      </c>
      <c r="C55" s="436" t="s">
        <v>75</v>
      </c>
      <c r="D55" s="131"/>
      <c r="E55" s="137">
        <f>SB!E55+'D-2016'!D55+'skol. lėšos'!D55+Lik!E55</f>
        <v>1.2</v>
      </c>
      <c r="F55" s="137">
        <f>SB!F55+'D-2016'!E55+'skol. lėšos'!E56+Lik!F55</f>
        <v>1.2</v>
      </c>
      <c r="G55" s="137">
        <f>SB!G55+'D-2016'!F55+'skol. lėšos'!F56+Lik!G55</f>
        <v>0</v>
      </c>
      <c r="H55" s="137">
        <f>SB!H55+'D-2016'!G55+'skol. lėšos'!G56+Lik!H55</f>
        <v>0</v>
      </c>
    </row>
    <row r="56" spans="2:8" ht="12.75">
      <c r="B56" s="95" t="s">
        <v>169</v>
      </c>
      <c r="C56" s="436" t="s">
        <v>76</v>
      </c>
      <c r="D56" s="131"/>
      <c r="E56" s="137">
        <f>SB!E56+'D-2016'!D56+'skol. lėšos'!D56+Lik!E56</f>
        <v>0</v>
      </c>
      <c r="F56" s="137">
        <f>SB!F56+'D-2016'!E56+'skol. lėšos'!E57+Lik!F56</f>
        <v>0</v>
      </c>
      <c r="G56" s="137">
        <f>SB!G56+'D-2016'!F56+'skol. lėšos'!F57+Lik!G56</f>
        <v>0</v>
      </c>
      <c r="H56" s="137">
        <f>SB!H56+'D-2016'!G56+'skol. lėšos'!G57+Lik!H56</f>
        <v>0</v>
      </c>
    </row>
    <row r="57" spans="2:8" ht="12.75">
      <c r="B57" s="94" t="s">
        <v>18</v>
      </c>
      <c r="C57" s="437" t="s">
        <v>239</v>
      </c>
      <c r="D57" s="62"/>
      <c r="E57" s="136">
        <f>SB!E57+'D-2016'!D57+'skol. lėšos'!D57+Lik!E57</f>
        <v>22.4</v>
      </c>
      <c r="F57" s="136">
        <f>SB!F57+'D-2016'!E57+'skol. lėšos'!E58+Lik!F57</f>
        <v>22.4</v>
      </c>
      <c r="G57" s="136">
        <f>SB!G57+'D-2016'!F57+'skol. lėšos'!F58+Lik!G57</f>
        <v>16</v>
      </c>
      <c r="H57" s="136">
        <f>SB!H57+'D-2016'!G57+'skol. lėšos'!G58+Lik!H57</f>
        <v>0</v>
      </c>
    </row>
    <row r="58" spans="2:8" ht="38.25">
      <c r="B58" s="94" t="s">
        <v>19</v>
      </c>
      <c r="C58" s="438" t="s">
        <v>112</v>
      </c>
      <c r="D58" s="239" t="s">
        <v>146</v>
      </c>
      <c r="E58" s="136">
        <f>SB!E58+'D-2016'!D58+'skol. lėšos'!D58+Lik!E58</f>
        <v>22.4</v>
      </c>
      <c r="F58" s="136">
        <f>SB!F58+'D-2016'!E58+'skol. lėšos'!E59+Lik!F58</f>
        <v>22.4</v>
      </c>
      <c r="G58" s="136">
        <f>SB!G58+'D-2016'!F58+'skol. lėšos'!F59+Lik!G58</f>
        <v>16</v>
      </c>
      <c r="H58" s="136">
        <f>SB!H58+'D-2016'!G58+'skol. lėšos'!G59+Lik!H58</f>
        <v>0</v>
      </c>
    </row>
    <row r="59" spans="2:13" ht="25.5">
      <c r="B59" s="94" t="s">
        <v>20</v>
      </c>
      <c r="C59" s="267" t="s">
        <v>83</v>
      </c>
      <c r="D59" s="118"/>
      <c r="E59" s="136">
        <f>SB!E59+'D-2016'!D59+'skol. lėšos'!D59+Lik!E59</f>
        <v>432.79999999999995</v>
      </c>
      <c r="F59" s="136">
        <f>SB!F59+'D-2016'!E59+'skol. lėšos'!E60+Lik!F59</f>
        <v>432.79999999999995</v>
      </c>
      <c r="G59" s="136">
        <f>SB!G59+'D-2016'!F59+'skol. lėšos'!F60+Lik!G59</f>
        <v>20.2</v>
      </c>
      <c r="H59" s="136">
        <f>SB!H59+'D-2016'!G59+'skol. lėšos'!G60+Lik!H59</f>
        <v>0</v>
      </c>
      <c r="I59" s="243"/>
      <c r="J59" s="244"/>
      <c r="K59" s="244"/>
      <c r="L59" s="154"/>
      <c r="M59" s="154"/>
    </row>
    <row r="60" spans="2:13" ht="30" customHeight="1">
      <c r="B60" s="94" t="s">
        <v>21</v>
      </c>
      <c r="C60" s="428" t="s">
        <v>110</v>
      </c>
      <c r="D60" s="245" t="s">
        <v>144</v>
      </c>
      <c r="E60" s="136">
        <f>SB!E60+'D-2016'!D60+'skol. lėšos'!D60+Lik!E60</f>
        <v>432.79999999999995</v>
      </c>
      <c r="F60" s="136">
        <f>SB!F60+'D-2016'!E60+'skol. lėšos'!E61+Lik!F60</f>
        <v>432.79999999999995</v>
      </c>
      <c r="G60" s="136">
        <f>SB!G60+'D-2016'!F60+'skol. lėšos'!F61+Lik!G60</f>
        <v>20.2</v>
      </c>
      <c r="H60" s="136">
        <f>SB!H60+'D-2016'!G60+'skol. lėšos'!G61+Lik!H60</f>
        <v>0</v>
      </c>
      <c r="I60" s="243"/>
      <c r="J60" s="244"/>
      <c r="K60" s="244"/>
      <c r="L60" s="154"/>
      <c r="M60" s="154"/>
    </row>
    <row r="61" spans="2:13" ht="12.75">
      <c r="B61" s="122" t="s">
        <v>269</v>
      </c>
      <c r="C61" s="439" t="s">
        <v>84</v>
      </c>
      <c r="D61" s="118"/>
      <c r="E61" s="137">
        <f>SB!E61+'D-2016'!D61+'skol. lėšos'!D61+Lik!E61</f>
        <v>2</v>
      </c>
      <c r="F61" s="137">
        <f>SB!F61+'D-2016'!E61+'skol. lėšos'!E62+Lik!F61</f>
        <v>2</v>
      </c>
      <c r="G61" s="137">
        <f>SB!G61+'D-2016'!F61+'skol. lėšos'!F62+Lik!G61</f>
        <v>0</v>
      </c>
      <c r="H61" s="137">
        <f>SB!H61+'D-2016'!G61+'skol. lėšos'!G62+Lik!H61</f>
        <v>0</v>
      </c>
      <c r="I61" s="243"/>
      <c r="J61" s="244"/>
      <c r="K61" s="244"/>
      <c r="L61" s="154"/>
      <c r="M61" s="154"/>
    </row>
    <row r="62" spans="2:13" ht="25.5">
      <c r="B62" s="122" t="s">
        <v>236</v>
      </c>
      <c r="C62" s="440" t="s">
        <v>244</v>
      </c>
      <c r="D62" s="246"/>
      <c r="E62" s="137">
        <f>SB!E62+'D-2016'!D62+'skol. lėšos'!D62+Lik!E62</f>
        <v>1</v>
      </c>
      <c r="F62" s="137">
        <f>SB!F62+'D-2016'!E62+'skol. lėšos'!E63+Lik!F62</f>
        <v>1</v>
      </c>
      <c r="G62" s="137">
        <f>SB!G62+'D-2016'!F62+'skol. lėšos'!F63+Lik!G62</f>
        <v>0</v>
      </c>
      <c r="H62" s="137">
        <f>SB!H62+'D-2016'!G62+'skol. lėšos'!G63+Lik!H62</f>
        <v>0</v>
      </c>
      <c r="I62" s="243"/>
      <c r="J62" s="244"/>
      <c r="K62" s="244"/>
      <c r="L62" s="154"/>
      <c r="M62" s="154"/>
    </row>
    <row r="63" spans="2:13" ht="12.75">
      <c r="B63" s="122" t="s">
        <v>237</v>
      </c>
      <c r="C63" s="249" t="s">
        <v>354</v>
      </c>
      <c r="D63" s="237"/>
      <c r="E63" s="137">
        <f>SB!E63+'D-2016'!D63+'skol. lėšos'!D63+Lik!E63</f>
        <v>1.5</v>
      </c>
      <c r="F63" s="137">
        <f>SB!F63+'D-2016'!E63+'skol. lėšos'!E64+Lik!F63</f>
        <v>1.5</v>
      </c>
      <c r="G63" s="137">
        <f>SB!G63+'D-2016'!F63+'skol. lėšos'!F64+Lik!G63</f>
        <v>0</v>
      </c>
      <c r="H63" s="137">
        <f>SB!H63+'D-2016'!G63+'skol. lėšos'!G64+Lik!H63</f>
        <v>0</v>
      </c>
      <c r="I63" s="247"/>
      <c r="J63" s="244"/>
      <c r="K63" s="244"/>
      <c r="L63" s="244"/>
      <c r="M63" s="244"/>
    </row>
    <row r="64" spans="2:13" ht="12.75">
      <c r="B64" s="248"/>
      <c r="C64" s="441" t="s">
        <v>150</v>
      </c>
      <c r="D64" s="249"/>
      <c r="E64" s="137">
        <f>SB!E64+'D-2016'!D64+'skol. lėšos'!D64+Lik!E64</f>
        <v>77</v>
      </c>
      <c r="F64" s="137">
        <f>SB!F64+'D-2016'!E64+'skol. lėšos'!E65+Lik!F64</f>
        <v>77</v>
      </c>
      <c r="G64" s="137">
        <f>SB!G64+'D-2016'!F64+'skol. lėšos'!F65+Lik!G64</f>
        <v>0</v>
      </c>
      <c r="H64" s="137">
        <f>SB!H64+'D-2016'!G64+'skol. lėšos'!G65+Lik!H64</f>
        <v>0</v>
      </c>
      <c r="I64" s="247"/>
      <c r="J64" s="244"/>
      <c r="K64" s="244"/>
      <c r="L64" s="244"/>
      <c r="M64" s="244"/>
    </row>
    <row r="65" spans="2:13" ht="12.75">
      <c r="B65" s="122" t="s">
        <v>238</v>
      </c>
      <c r="C65" s="442" t="s">
        <v>90</v>
      </c>
      <c r="D65" s="250"/>
      <c r="E65" s="137">
        <f>SB!E65+'D-2016'!D65+'skol. lėšos'!D65+Lik!E65</f>
        <v>1</v>
      </c>
      <c r="F65" s="137">
        <f>SB!F65+'D-2016'!E65+'skol. lėšos'!E66+Lik!F65</f>
        <v>1</v>
      </c>
      <c r="G65" s="137">
        <f>SB!G65+'D-2016'!F65+'skol. lėšos'!F66+Lik!G65</f>
        <v>0</v>
      </c>
      <c r="H65" s="137">
        <f>SB!H65+'D-2016'!G65+'skol. lėšos'!G66+Lik!H65</f>
        <v>0</v>
      </c>
      <c r="I65" s="247"/>
      <c r="J65" s="244"/>
      <c r="K65" s="244"/>
      <c r="L65" s="244"/>
      <c r="M65" s="244"/>
    </row>
    <row r="66" spans="2:13" ht="12.75">
      <c r="B66" s="122" t="s">
        <v>235</v>
      </c>
      <c r="C66" s="442" t="s">
        <v>91</v>
      </c>
      <c r="D66" s="249"/>
      <c r="E66" s="137">
        <f>SB!E66+'D-2016'!D66+'skol. lėšos'!D66+Lik!E66</f>
        <v>13</v>
      </c>
      <c r="F66" s="137">
        <f>SB!F66+'D-2016'!E66+'skol. lėšos'!E67+Lik!F66</f>
        <v>13</v>
      </c>
      <c r="G66" s="137">
        <f>SB!G66+'D-2016'!F66+'skol. lėšos'!F67+Lik!G66</f>
        <v>0</v>
      </c>
      <c r="H66" s="137">
        <f>SB!H66+'D-2016'!G66+'skol. lėšos'!G67+Lik!H66</f>
        <v>0</v>
      </c>
      <c r="I66" s="247"/>
      <c r="J66" s="244"/>
      <c r="K66" s="244"/>
      <c r="L66" s="154"/>
      <c r="M66" s="154"/>
    </row>
    <row r="67" spans="2:13" ht="12.75">
      <c r="B67" s="95" t="s">
        <v>236</v>
      </c>
      <c r="C67" s="443" t="s">
        <v>86</v>
      </c>
      <c r="D67" s="249"/>
      <c r="E67" s="137">
        <f>SB!E67+'D-2016'!D67+'skol. lėšos'!D67+Lik!E67</f>
        <v>41</v>
      </c>
      <c r="F67" s="137">
        <f>SB!F67+'D-2016'!E67+'skol. lėšos'!E68+Lik!F67</f>
        <v>41</v>
      </c>
      <c r="G67" s="137">
        <f>SB!G67+'D-2016'!F67+'skol. lėšos'!F68+Lik!G67</f>
        <v>0</v>
      </c>
      <c r="H67" s="137">
        <f>SB!H67+'D-2016'!G67+'skol. lėšos'!G68+Lik!H67</f>
        <v>0</v>
      </c>
      <c r="I67" s="247"/>
      <c r="J67" s="244"/>
      <c r="K67" s="244"/>
      <c r="L67" s="244"/>
      <c r="M67" s="244"/>
    </row>
    <row r="68" spans="2:8" ht="12.75">
      <c r="B68" s="95" t="s">
        <v>237</v>
      </c>
      <c r="C68" s="443" t="s">
        <v>87</v>
      </c>
      <c r="D68" s="249"/>
      <c r="E68" s="137">
        <f>SB!E68+'D-2016'!D68+'skol. lėšos'!D68+Lik!E68</f>
        <v>7</v>
      </c>
      <c r="F68" s="137">
        <f>SB!F68+'D-2016'!E68+'skol. lėšos'!E69+Lik!F68</f>
        <v>7</v>
      </c>
      <c r="G68" s="137">
        <f>SB!G68+'D-2016'!F68+'skol. lėšos'!F69+Lik!G68</f>
        <v>0</v>
      </c>
      <c r="H68" s="137">
        <f>SB!H68+'D-2016'!G68+'skol. lėšos'!G69+Lik!H68</f>
        <v>0</v>
      </c>
    </row>
    <row r="69" spans="2:8" ht="12.75">
      <c r="B69" s="95" t="s">
        <v>237</v>
      </c>
      <c r="C69" s="443" t="s">
        <v>88</v>
      </c>
      <c r="D69" s="249"/>
      <c r="E69" s="137">
        <f>SB!E69+'D-2016'!D69+'skol. lėšos'!D69+Lik!E69</f>
        <v>0</v>
      </c>
      <c r="F69" s="137">
        <f>SB!F69+'D-2016'!E69+'skol. lėšos'!E70+Lik!F69</f>
        <v>0</v>
      </c>
      <c r="G69" s="137">
        <f>SB!G69+'D-2016'!F69+'skol. lėšos'!F70+Lik!G69</f>
        <v>0</v>
      </c>
      <c r="H69" s="137">
        <f>SB!H69+'D-2016'!G69+'skol. lėšos'!G70+Lik!H69</f>
        <v>0</v>
      </c>
    </row>
    <row r="70" spans="2:8" ht="12.75">
      <c r="B70" s="95" t="s">
        <v>237</v>
      </c>
      <c r="C70" s="443" t="s">
        <v>89</v>
      </c>
      <c r="D70" s="249"/>
      <c r="E70" s="137">
        <f>SB!E70+'D-2016'!D70+'skol. lėšos'!D70+Lik!E70</f>
        <v>15</v>
      </c>
      <c r="F70" s="137">
        <f>SB!F70+'D-2016'!E70+'skol. lėšos'!E71+Lik!F70</f>
        <v>15</v>
      </c>
      <c r="G70" s="137">
        <f>SB!G70+'D-2016'!F70+'skol. lėšos'!F71+Lik!G70</f>
        <v>0</v>
      </c>
      <c r="H70" s="137">
        <f>SB!H70+'D-2016'!G70+'skol. lėšos'!G71+Lik!H70</f>
        <v>0</v>
      </c>
    </row>
    <row r="71" spans="2:8" ht="12.75">
      <c r="B71" s="122" t="s">
        <v>233</v>
      </c>
      <c r="C71" s="277" t="s">
        <v>520</v>
      </c>
      <c r="D71" s="249"/>
      <c r="E71" s="137">
        <f>SB!E71+'D-2016'!D71+'skol. lėšos'!D71+Lik!E71</f>
        <v>7.9</v>
      </c>
      <c r="F71" s="137">
        <f>SB!F71+'D-2016'!E71+'skol. lėšos'!E72+Lik!F71</f>
        <v>7.9</v>
      </c>
      <c r="G71" s="137">
        <f>SB!G71+'D-2016'!F71+'skol. lėšos'!F72+Lik!G71</f>
        <v>6</v>
      </c>
      <c r="H71" s="137">
        <f>SB!H71+'D-2016'!G71+'skol. lėšos'!G72+Lik!H71</f>
        <v>0</v>
      </c>
    </row>
    <row r="72" spans="2:8" ht="12.75">
      <c r="B72" s="122" t="s">
        <v>233</v>
      </c>
      <c r="C72" s="277" t="s">
        <v>517</v>
      </c>
      <c r="D72" s="249"/>
      <c r="E72" s="137">
        <f>SB!E72+'D-2016'!D72+'skol. lėšos'!D72+Lik!E72</f>
        <v>0.9</v>
      </c>
      <c r="F72" s="137">
        <f>SB!F72+'D-2016'!E72+'skol. lėšos'!E73+Lik!F72</f>
        <v>0.9</v>
      </c>
      <c r="G72" s="137">
        <f>SB!G72+'D-2016'!F72+'skol. lėšos'!F73+Lik!G72</f>
        <v>0</v>
      </c>
      <c r="H72" s="137">
        <f>SB!H72+'D-2016'!G72+'skol. lėšos'!G73+Lik!H72</f>
        <v>0</v>
      </c>
    </row>
    <row r="73" spans="2:8" ht="12.75">
      <c r="B73" s="122" t="s">
        <v>233</v>
      </c>
      <c r="C73" s="277" t="s">
        <v>272</v>
      </c>
      <c r="D73" s="249"/>
      <c r="E73" s="137">
        <f>SB!E73+'D-2016'!D73+'skol. lėšos'!D73+Lik!E73</f>
        <v>25</v>
      </c>
      <c r="F73" s="137">
        <f>SB!F73+'D-2016'!E73+'skol. lėšos'!E74+Lik!F73</f>
        <v>25</v>
      </c>
      <c r="G73" s="137">
        <f>SB!G73+'D-2016'!F73+'skol. lėšos'!F74+Lik!G73</f>
        <v>0</v>
      </c>
      <c r="H73" s="137">
        <f>SB!H73+'D-2016'!G73+'skol. lėšos'!G74+Lik!H73</f>
        <v>0</v>
      </c>
    </row>
    <row r="74" spans="2:8" ht="12.75">
      <c r="B74" s="122" t="s">
        <v>233</v>
      </c>
      <c r="C74" s="277" t="s">
        <v>274</v>
      </c>
      <c r="D74" s="249"/>
      <c r="E74" s="137">
        <f>SB!E74+'D-2016'!D74+'skol. lėšos'!D74+Lik!E74</f>
        <v>20</v>
      </c>
      <c r="F74" s="137">
        <f>SB!F74+'D-2016'!E74+'skol. lėšos'!E75+Lik!F74</f>
        <v>20</v>
      </c>
      <c r="G74" s="137">
        <f>SB!G74+'D-2016'!F74+'skol. lėšos'!F75+Lik!G74</f>
        <v>0</v>
      </c>
      <c r="H74" s="137">
        <f>SB!H74+'D-2016'!G74+'skol. lėšos'!G75+Lik!H74</f>
        <v>0</v>
      </c>
    </row>
    <row r="75" spans="2:8" ht="12.75">
      <c r="B75" s="122" t="s">
        <v>233</v>
      </c>
      <c r="C75" s="277" t="s">
        <v>275</v>
      </c>
      <c r="D75" s="249"/>
      <c r="E75" s="137">
        <f>SB!E75+'D-2016'!D75+'skol. lėšos'!D75+Lik!E75</f>
        <v>4</v>
      </c>
      <c r="F75" s="137">
        <f>SB!F75+'D-2016'!E75+'skol. lėšos'!E76+Lik!F75</f>
        <v>4</v>
      </c>
      <c r="G75" s="137">
        <f>SB!G75+'D-2016'!F75+'skol. lėšos'!F76+Lik!G75</f>
        <v>0</v>
      </c>
      <c r="H75" s="137">
        <f>SB!H75+'D-2016'!G75+'skol. lėšos'!G76+Lik!H75</f>
        <v>0</v>
      </c>
    </row>
    <row r="76" spans="2:8" ht="12.75">
      <c r="B76" s="122" t="s">
        <v>233</v>
      </c>
      <c r="C76" s="277" t="s">
        <v>519</v>
      </c>
      <c r="D76" s="249"/>
      <c r="E76" s="137">
        <f>SB!E76+'D-2016'!D76+'skol. lėšos'!D76+Lik!E76</f>
        <v>30</v>
      </c>
      <c r="F76" s="137">
        <f>SB!F76+'D-2016'!E76+'skol. lėšos'!E77+Lik!F76</f>
        <v>30</v>
      </c>
      <c r="G76" s="137">
        <f>SB!G76+'D-2016'!F76+'skol. lėšos'!F77+Lik!G76</f>
        <v>0</v>
      </c>
      <c r="H76" s="137">
        <f>SB!H76+'D-2016'!G76+'skol. lėšos'!G77+Lik!H76</f>
        <v>0</v>
      </c>
    </row>
    <row r="77" spans="2:8" ht="12.75">
      <c r="B77" s="122" t="s">
        <v>234</v>
      </c>
      <c r="C77" s="277" t="s">
        <v>85</v>
      </c>
      <c r="D77" s="249"/>
      <c r="E77" s="137">
        <f>SB!E77+'D-2016'!D77+'skol. lėšos'!D77+Lik!E77</f>
        <v>4.9</v>
      </c>
      <c r="F77" s="137">
        <f>SB!F77+'D-2016'!E77+'skol. lėšos'!E78+Lik!F77</f>
        <v>4.9</v>
      </c>
      <c r="G77" s="137">
        <f>SB!G77+'D-2016'!F77+'skol. lėšos'!F78+Lik!G77</f>
        <v>0</v>
      </c>
      <c r="H77" s="137">
        <f>SB!H77+'D-2016'!G77+'skol. lėšos'!G78+Lik!H77</f>
        <v>0</v>
      </c>
    </row>
    <row r="78" spans="2:8" ht="12.75">
      <c r="B78" s="122" t="s">
        <v>234</v>
      </c>
      <c r="C78" s="277" t="s">
        <v>92</v>
      </c>
      <c r="D78" s="249"/>
      <c r="E78" s="137">
        <f>SB!E78+'D-2016'!D78+'skol. lėšos'!D78+Lik!E78</f>
        <v>2.7</v>
      </c>
      <c r="F78" s="137">
        <f>SB!F78+'D-2016'!E78+'skol. lėšos'!E79+Lik!F78</f>
        <v>2.7</v>
      </c>
      <c r="G78" s="137">
        <f>SB!G78+'D-2016'!F78+'skol. lėšos'!F79+Lik!G78</f>
        <v>0</v>
      </c>
      <c r="H78" s="137">
        <f>SB!H78+'D-2016'!G78+'skol. lėšos'!G79+Lik!H78</f>
        <v>0</v>
      </c>
    </row>
    <row r="79" spans="2:8" ht="12.75">
      <c r="B79" s="122" t="s">
        <v>234</v>
      </c>
      <c r="C79" s="277" t="s">
        <v>268</v>
      </c>
      <c r="D79" s="249"/>
      <c r="E79" s="137">
        <f>SB!E79+'D-2016'!D79+'skol. lėšos'!D79+Lik!E79</f>
        <v>230</v>
      </c>
      <c r="F79" s="137">
        <f>SB!F79+'D-2016'!E79+'skol. lėšos'!E80+Lik!F79</f>
        <v>230</v>
      </c>
      <c r="G79" s="137">
        <f>SB!G79+'D-2016'!F79+'skol. lėšos'!F80+Lik!G79</f>
        <v>0</v>
      </c>
      <c r="H79" s="137">
        <f>SB!H79+'D-2016'!G79+'skol. lėšos'!G80+Lik!H79</f>
        <v>0</v>
      </c>
    </row>
    <row r="80" spans="2:8" ht="12.75">
      <c r="B80" s="122" t="s">
        <v>234</v>
      </c>
      <c r="C80" s="277" t="s">
        <v>278</v>
      </c>
      <c r="D80" s="249"/>
      <c r="E80" s="137">
        <f>SB!E80+'D-2016'!D80+'skol. lėšos'!D80+Lik!E80</f>
        <v>19.2</v>
      </c>
      <c r="F80" s="137">
        <f>SB!F80+'D-2016'!E80+'skol. lėšos'!E81+Lik!F80</f>
        <v>19.2</v>
      </c>
      <c r="G80" s="137">
        <f>SB!G80+'D-2016'!F80+'skol. lėšos'!F81+Lik!G80</f>
        <v>14.2</v>
      </c>
      <c r="H80" s="137">
        <f>SB!H80+'D-2016'!G80+'skol. lėšos'!G81+Lik!H80</f>
        <v>0</v>
      </c>
    </row>
    <row r="81" spans="2:9" ht="12.75">
      <c r="B81" s="122" t="s">
        <v>177</v>
      </c>
      <c r="C81" s="277" t="s">
        <v>93</v>
      </c>
      <c r="D81" s="251"/>
      <c r="E81" s="137">
        <f>SB!E81+'D-2016'!D81+'skol. lėšos'!D81+Lik!E81</f>
        <v>6.7</v>
      </c>
      <c r="F81" s="137">
        <f>SB!F81+'D-2016'!E81+'skol. lėšos'!E82+Lik!F81</f>
        <v>6.7</v>
      </c>
      <c r="G81" s="137">
        <f>SB!G81+'D-2016'!F81+'skol. lėšos'!F82+Lik!G81</f>
        <v>0</v>
      </c>
      <c r="H81" s="137">
        <f>SB!H81+'D-2016'!G81+'skol. lėšos'!G82+Lik!H81</f>
        <v>0</v>
      </c>
      <c r="I81" s="30"/>
    </row>
    <row r="82" spans="2:8" ht="12.75">
      <c r="B82" s="252" t="s">
        <v>22</v>
      </c>
      <c r="C82" s="60" t="s">
        <v>71</v>
      </c>
      <c r="D82" s="253"/>
      <c r="E82" s="136"/>
      <c r="F82" s="136"/>
      <c r="G82" s="136"/>
      <c r="H82" s="136"/>
    </row>
    <row r="83" spans="2:8" ht="12.75">
      <c r="B83" s="252" t="s">
        <v>24</v>
      </c>
      <c r="C83" s="62" t="s">
        <v>109</v>
      </c>
      <c r="D83" s="60" t="s">
        <v>142</v>
      </c>
      <c r="E83" s="136">
        <f>SB!E83+'D-2016'!D83+'skol. lėšos'!D83+Lik!E83</f>
        <v>274.7</v>
      </c>
      <c r="F83" s="136">
        <f>SB!F83+'D-2016'!E83+'skol. lėšos'!E83+Lik!F83</f>
        <v>274.7</v>
      </c>
      <c r="G83" s="136">
        <f>SB!G83+'D-2016'!F83+'skol. lėšos'!F83+Lik!G83</f>
        <v>174.70000000000002</v>
      </c>
      <c r="H83" s="136">
        <f>SB!H83+'D-2016'!G83+'skol. lėšos'!G83+Lik!H83</f>
        <v>0</v>
      </c>
    </row>
    <row r="84" spans="2:8" ht="12.75">
      <c r="B84" s="95" t="s">
        <v>422</v>
      </c>
      <c r="C84" s="254" t="s">
        <v>245</v>
      </c>
      <c r="D84" s="254"/>
      <c r="E84" s="137">
        <f>SB!E84+'D-2016'!D84+'skol. lėšos'!D84+Lik!E84</f>
        <v>274.7</v>
      </c>
      <c r="F84" s="137">
        <f>SB!F84+'D-2016'!E84+'skol. lėšos'!E84+Lik!F84</f>
        <v>274.7</v>
      </c>
      <c r="G84" s="137">
        <f>SB!G84+'D-2016'!F84+'skol. lėšos'!F84+Lik!G84</f>
        <v>174.70000000000002</v>
      </c>
      <c r="H84" s="137">
        <f>SB!H84+'D-2016'!G84+'skol. lėšos'!G84+Lik!H84</f>
        <v>0</v>
      </c>
    </row>
    <row r="85" spans="2:8" ht="25.5">
      <c r="B85" s="94" t="s">
        <v>25</v>
      </c>
      <c r="C85" s="267" t="s">
        <v>279</v>
      </c>
      <c r="D85" s="60"/>
      <c r="E85" s="136"/>
      <c r="F85" s="136"/>
      <c r="G85" s="136"/>
      <c r="H85" s="136"/>
    </row>
    <row r="86" spans="2:8" ht="12.75">
      <c r="B86" s="94" t="s">
        <v>26</v>
      </c>
      <c r="C86" s="62" t="s">
        <v>109</v>
      </c>
      <c r="D86" s="60" t="s">
        <v>142</v>
      </c>
      <c r="E86" s="136">
        <f>SB!E86+'D-2016'!D86+'skol. lėšos'!D86+Lik!E86</f>
        <v>214.6</v>
      </c>
      <c r="F86" s="136">
        <f>SB!F86+'D-2016'!E86+'skol. lėšos'!E86+Lik!F86</f>
        <v>214.6</v>
      </c>
      <c r="G86" s="136">
        <f>SB!G86+'D-2016'!F86+'skol. lėšos'!F86+Lik!G86</f>
        <v>157.29999999999998</v>
      </c>
      <c r="H86" s="136">
        <f>SB!H86+'D-2016'!G86+'skol. lėšos'!G86+Lik!H86</f>
        <v>0</v>
      </c>
    </row>
    <row r="87" spans="2:8" ht="12.75">
      <c r="B87" s="95" t="s">
        <v>423</v>
      </c>
      <c r="C87" s="254" t="s">
        <v>245</v>
      </c>
      <c r="D87" s="254"/>
      <c r="E87" s="137">
        <f>SB!E87+'D-2016'!D87+'skol. lėšos'!D87+Lik!E87</f>
        <v>214.6</v>
      </c>
      <c r="F87" s="137">
        <f>SB!F87+'D-2016'!E87+'skol. lėšos'!E87+Lik!F87</f>
        <v>214.6</v>
      </c>
      <c r="G87" s="136">
        <f>SB!G87+'D-2016'!F87+'skol. lėšos'!F87+Lik!G87</f>
        <v>157.29999999999998</v>
      </c>
      <c r="H87" s="137">
        <f>SB!H87+'D-2016'!G87+'skol. lėšos'!G87+Lik!H87</f>
        <v>0</v>
      </c>
    </row>
    <row r="88" spans="2:8" ht="12.75">
      <c r="B88" s="94" t="s">
        <v>27</v>
      </c>
      <c r="C88" s="60" t="s">
        <v>30</v>
      </c>
      <c r="D88" s="60"/>
      <c r="E88" s="136"/>
      <c r="F88" s="136"/>
      <c r="G88" s="136"/>
      <c r="H88" s="136"/>
    </row>
    <row r="89" spans="2:8" ht="12.75">
      <c r="B89" s="95" t="s">
        <v>28</v>
      </c>
      <c r="C89" s="437" t="s">
        <v>109</v>
      </c>
      <c r="D89" s="60" t="s">
        <v>142</v>
      </c>
      <c r="E89" s="136">
        <f>SB!E89+'D-2016'!D89+'skol. lėšos'!D89+Lik!E89</f>
        <v>357.9</v>
      </c>
      <c r="F89" s="136">
        <f>SB!F89+'D-2016'!E89+'skol. lėšos'!E89+Lik!F89</f>
        <v>355.4</v>
      </c>
      <c r="G89" s="136">
        <f>SB!G89+'D-2016'!F89+'skol. lėšos'!F89+Lik!G89</f>
        <v>195.2</v>
      </c>
      <c r="H89" s="136">
        <f>SB!H89+'D-2016'!G89+'skol. lėšos'!G89+Lik!H89</f>
        <v>2.5</v>
      </c>
    </row>
    <row r="90" spans="2:8" ht="12.75">
      <c r="B90" s="95" t="s">
        <v>276</v>
      </c>
      <c r="C90" s="254" t="s">
        <v>245</v>
      </c>
      <c r="D90" s="60"/>
      <c r="E90" s="137">
        <f>SB!E90+'D-2016'!D90+'skol. lėšos'!D90+Lik!E90</f>
        <v>357.9</v>
      </c>
      <c r="F90" s="137">
        <f>SB!F90+'D-2016'!E90+'skol. lėšos'!E90+Lik!F90</f>
        <v>355.4</v>
      </c>
      <c r="G90" s="137">
        <f>SB!G90+'D-2016'!F90+'skol. lėšos'!F90+Lik!G90</f>
        <v>195.2</v>
      </c>
      <c r="H90" s="137">
        <f>SB!H90+'D-2016'!G90+'skol. lėšos'!G90+Lik!H90</f>
        <v>2.5</v>
      </c>
    </row>
    <row r="91" spans="2:8" ht="12.75">
      <c r="B91" s="94" t="s">
        <v>29</v>
      </c>
      <c r="C91" s="444" t="s">
        <v>545</v>
      </c>
      <c r="D91" s="60"/>
      <c r="E91" s="136"/>
      <c r="F91" s="136"/>
      <c r="G91" s="136"/>
      <c r="H91" s="136"/>
    </row>
    <row r="92" spans="2:8" ht="12.75">
      <c r="B92" s="94" t="s">
        <v>31</v>
      </c>
      <c r="C92" s="437" t="s">
        <v>109</v>
      </c>
      <c r="D92" s="60" t="s">
        <v>142</v>
      </c>
      <c r="E92" s="227">
        <f>SB!E92+'D-2016'!D92+'skol. lėšos'!D92+Lik!E92</f>
        <v>245.299</v>
      </c>
      <c r="F92" s="227">
        <f>SB!F92+'D-2016'!E92+'skol. lėšos'!E92+Lik!F92</f>
        <v>240.999</v>
      </c>
      <c r="G92" s="227">
        <f>SB!G92+'D-2016'!F92+'skol. lėšos'!F92+Lik!G92</f>
        <v>143.1</v>
      </c>
      <c r="H92" s="227">
        <f>SB!H92+'D-2016'!G92+'skol. lėšos'!G92+Lik!H92</f>
        <v>4.3</v>
      </c>
    </row>
    <row r="93" spans="2:8" ht="12.75">
      <c r="B93" s="95" t="s">
        <v>276</v>
      </c>
      <c r="C93" s="254" t="s">
        <v>245</v>
      </c>
      <c r="D93" s="60"/>
      <c r="E93" s="232">
        <f>SB!E93+'D-2016'!D93+'skol. lėšos'!D93+Lik!E93</f>
        <v>245.299</v>
      </c>
      <c r="F93" s="232">
        <f>SB!F93+'D-2016'!E93+'skol. lėšos'!E93+Lik!F93</f>
        <v>240.999</v>
      </c>
      <c r="G93" s="232">
        <f>SB!G93+'D-2016'!F93+'skol. lėšos'!F93+Lik!G93</f>
        <v>143.1</v>
      </c>
      <c r="H93" s="232">
        <f>SB!H93+'D-2016'!G93+'skol. lėšos'!G93+Lik!H93</f>
        <v>4.3</v>
      </c>
    </row>
    <row r="94" spans="2:8" ht="12.75">
      <c r="B94" s="94" t="s">
        <v>32</v>
      </c>
      <c r="C94" s="525" t="s">
        <v>5</v>
      </c>
      <c r="D94" s="526"/>
      <c r="E94" s="527"/>
      <c r="F94" s="527"/>
      <c r="G94" s="527"/>
      <c r="H94" s="527"/>
    </row>
    <row r="95" spans="2:8" ht="12.75">
      <c r="B95" s="94" t="s">
        <v>33</v>
      </c>
      <c r="C95" s="528" t="s">
        <v>109</v>
      </c>
      <c r="D95" s="526" t="s">
        <v>142</v>
      </c>
      <c r="E95" s="527">
        <f>SB!E95+'D-2016'!D95+'skol. lėšos'!D95+Lik!E95</f>
        <v>89.5</v>
      </c>
      <c r="F95" s="527">
        <f>SB!F95+'D-2016'!E95+'skol. lėšos'!E95+Lik!F95</f>
        <v>89.5</v>
      </c>
      <c r="G95" s="527">
        <f>SB!G95+'D-2016'!F95+'skol. lėšos'!F95+Lik!G95</f>
        <v>51.1</v>
      </c>
      <c r="H95" s="527">
        <f>SB!H95+'D-2016'!G95+'skol. lėšos'!G95+Lik!H95</f>
        <v>0</v>
      </c>
    </row>
    <row r="96" spans="2:8" ht="12.75">
      <c r="B96" s="95" t="s">
        <v>424</v>
      </c>
      <c r="C96" s="529" t="s">
        <v>353</v>
      </c>
      <c r="D96" s="526"/>
      <c r="E96" s="530">
        <f>SB!E96+'D-2016'!D96+'skol. lėšos'!D96+Lik!E96</f>
        <v>89.5</v>
      </c>
      <c r="F96" s="530">
        <f>SB!F96+'D-2016'!E96+'skol. lėšos'!E96+Lik!F96</f>
        <v>89.5</v>
      </c>
      <c r="G96" s="530">
        <f>SB!G96+'D-2016'!F96+'skol. lėšos'!F96+Lik!G96</f>
        <v>51.1</v>
      </c>
      <c r="H96" s="530">
        <f>SB!H96+'D-2016'!G96+'skol. lėšos'!G96+Lik!H96</f>
        <v>0</v>
      </c>
    </row>
    <row r="97" spans="2:8" ht="14.25" customHeight="1">
      <c r="B97" s="94" t="s">
        <v>35</v>
      </c>
      <c r="C97" s="434" t="s">
        <v>405</v>
      </c>
      <c r="D97" s="60"/>
      <c r="E97" s="136"/>
      <c r="F97" s="136"/>
      <c r="G97" s="136"/>
      <c r="H97" s="136"/>
    </row>
    <row r="98" spans="2:8" ht="12.75">
      <c r="B98" s="94" t="s">
        <v>36</v>
      </c>
      <c r="C98" s="62" t="s">
        <v>109</v>
      </c>
      <c r="D98" s="60" t="s">
        <v>142</v>
      </c>
      <c r="E98" s="136">
        <f>SB!E98+'D-2016'!D98+'skol. lėšos'!D98+Lik!E98</f>
        <v>692.6990000000001</v>
      </c>
      <c r="F98" s="136">
        <f>SB!F98+'D-2016'!E98+'skol. lėšos'!E98+Lik!F98</f>
        <v>685.8990000000001</v>
      </c>
      <c r="G98" s="136">
        <f>SB!G98+'D-2016'!F98+'skol. lėšos'!F98+Lik!G98</f>
        <v>389.40000000000003</v>
      </c>
      <c r="H98" s="136">
        <f>SB!H98+'D-2016'!G98+'skol. lėšos'!G98+Lik!H98</f>
        <v>6.8</v>
      </c>
    </row>
    <row r="99" spans="2:8" ht="12.75">
      <c r="B99" s="95"/>
      <c r="C99" s="249" t="s">
        <v>353</v>
      </c>
      <c r="D99" s="60"/>
      <c r="E99" s="137">
        <f>SB!E99+'D-2016'!D99+'skol. lėšos'!D99+Lik!E99</f>
        <v>692.6990000000001</v>
      </c>
      <c r="F99" s="137">
        <f>SB!F99+'D-2016'!E99+'skol. lėšos'!E99+Lik!F99</f>
        <v>685.8990000000001</v>
      </c>
      <c r="G99" s="137">
        <f>SB!G99+'D-2016'!F99+'skol. lėšos'!F99+Lik!G99</f>
        <v>389.40000000000003</v>
      </c>
      <c r="H99" s="137">
        <f>SB!H99+'D-2016'!G99+'skol. lėšos'!G99+Lik!H99</f>
        <v>6.8</v>
      </c>
    </row>
    <row r="100" spans="2:8" ht="12.75">
      <c r="B100" s="94" t="s">
        <v>37</v>
      </c>
      <c r="C100" s="60" t="s">
        <v>6</v>
      </c>
      <c r="D100" s="255"/>
      <c r="E100" s="606"/>
      <c r="F100" s="607"/>
      <c r="G100" s="607"/>
      <c r="H100" s="608"/>
    </row>
    <row r="101" spans="2:8" ht="12.75">
      <c r="B101" s="94" t="s">
        <v>38</v>
      </c>
      <c r="C101" s="62" t="s">
        <v>109</v>
      </c>
      <c r="D101" s="255" t="s">
        <v>142</v>
      </c>
      <c r="E101" s="136">
        <f>SB!E101+'D-2016'!D101+'skol. lėšos'!D101+Lik!E101</f>
        <v>94.69999999999999</v>
      </c>
      <c r="F101" s="136">
        <f>SB!F101+'D-2016'!E101+'skol. lėšos'!E101+Lik!F101</f>
        <v>94.69999999999999</v>
      </c>
      <c r="G101" s="136">
        <f>SB!G101+'D-2016'!F101+'skol. lėšos'!F101+Lik!G101</f>
        <v>52.9</v>
      </c>
      <c r="H101" s="136">
        <f>SB!H101+'D-2016'!G101+'skol. lėšos'!G101+Lik!H101</f>
        <v>0</v>
      </c>
    </row>
    <row r="102" spans="2:8" ht="12.75">
      <c r="B102" s="95" t="s">
        <v>455</v>
      </c>
      <c r="C102" s="249" t="s">
        <v>353</v>
      </c>
      <c r="D102" s="255"/>
      <c r="E102" s="137">
        <f>SB!E102+'D-2016'!D102+'skol. lėšos'!D102+Lik!E102</f>
        <v>94.69999999999999</v>
      </c>
      <c r="F102" s="137">
        <f>SB!F102+'D-2016'!E102+'skol. lėšos'!E102+Lik!F102</f>
        <v>94.69999999999999</v>
      </c>
      <c r="G102" s="137">
        <f>SB!G102+'D-2016'!F102+'skol. lėšos'!F102+Lik!G102</f>
        <v>52.9</v>
      </c>
      <c r="H102" s="137">
        <f>SB!H102+'D-2016'!G102+'skol. lėšos'!G102+Lik!H102</f>
        <v>0</v>
      </c>
    </row>
    <row r="103" spans="2:8" ht="12.75">
      <c r="B103" s="94" t="s">
        <v>39</v>
      </c>
      <c r="C103" s="60" t="s">
        <v>46</v>
      </c>
      <c r="D103" s="255"/>
      <c r="E103" s="606"/>
      <c r="F103" s="607"/>
      <c r="G103" s="607"/>
      <c r="H103" s="608"/>
    </row>
    <row r="104" spans="2:8" ht="12.75">
      <c r="B104" s="95" t="s">
        <v>40</v>
      </c>
      <c r="C104" s="231" t="s">
        <v>109</v>
      </c>
      <c r="D104" s="255" t="s">
        <v>142</v>
      </c>
      <c r="E104" s="136">
        <f>SB!E104+'D-2016'!D104+'skol. lėšos'!D104+Lik!E104</f>
        <v>171.216</v>
      </c>
      <c r="F104" s="136">
        <f>SB!F104+'D-2016'!E104+'skol. lėšos'!E104+Lik!F104</f>
        <v>171.216</v>
      </c>
      <c r="G104" s="136">
        <f>SB!G104+'D-2016'!F104+'skol. lėšos'!F104+Lik!G104</f>
        <v>90.75</v>
      </c>
      <c r="H104" s="136">
        <f>SB!H104+'D-2016'!G104+'skol. lėšos'!G104+Lik!H104</f>
        <v>0</v>
      </c>
    </row>
    <row r="105" spans="2:8" ht="12.75">
      <c r="B105" s="95" t="s">
        <v>456</v>
      </c>
      <c r="C105" s="249" t="s">
        <v>353</v>
      </c>
      <c r="D105" s="256"/>
      <c r="E105" s="138">
        <f>SB!E105+'D-2016'!D105+'skol. lėšos'!D105+Lik!E105</f>
        <v>171.216</v>
      </c>
      <c r="F105" s="138">
        <f>SB!F105+'D-2016'!E105+'skol. lėšos'!E105+Lik!F105</f>
        <v>171.216</v>
      </c>
      <c r="G105" s="138">
        <f>SB!G105+'D-2016'!F105+'skol. lėšos'!F105+Lik!G105</f>
        <v>90.75</v>
      </c>
      <c r="H105" s="138">
        <f>SB!H105+'D-2016'!G105+'skol. lėšos'!G105+Lik!H105</f>
        <v>0</v>
      </c>
    </row>
    <row r="106" spans="2:8" ht="25.5">
      <c r="B106" s="94" t="s">
        <v>41</v>
      </c>
      <c r="C106" s="267" t="s">
        <v>404</v>
      </c>
      <c r="D106" s="257"/>
      <c r="E106" s="258"/>
      <c r="F106" s="259"/>
      <c r="G106" s="259"/>
      <c r="H106" s="260"/>
    </row>
    <row r="107" spans="2:8" ht="12.75">
      <c r="B107" s="94" t="s">
        <v>42</v>
      </c>
      <c r="C107" s="62" t="s">
        <v>109</v>
      </c>
      <c r="D107" s="255" t="s">
        <v>142</v>
      </c>
      <c r="E107" s="136">
        <f>SB!E107+'D-2016'!D107+'skol. lėšos'!D107+Lik!E107</f>
        <v>103.4</v>
      </c>
      <c r="F107" s="136">
        <f>SB!F107+'D-2016'!E107+'skol. lėšos'!E107+Lik!F107</f>
        <v>103.4</v>
      </c>
      <c r="G107" s="136">
        <f>SB!G107+'D-2016'!F107+'skol. lėšos'!F107+Lik!G107</f>
        <v>68.1</v>
      </c>
      <c r="H107" s="136">
        <f>SB!H107+'D-2016'!G107+'skol. lėšos'!G107+Lik!H107</f>
        <v>0</v>
      </c>
    </row>
    <row r="108" spans="2:8" ht="12.75">
      <c r="B108" s="95" t="s">
        <v>457</v>
      </c>
      <c r="C108" s="249" t="s">
        <v>353</v>
      </c>
      <c r="D108" s="256"/>
      <c r="E108" s="137">
        <f>SB!E108+'D-2016'!D108+'skol. lėšos'!D108+Lik!E108</f>
        <v>103.4</v>
      </c>
      <c r="F108" s="137">
        <f>SB!F108+'D-2016'!E108+'skol. lėšos'!E108+Lik!F108</f>
        <v>103.4</v>
      </c>
      <c r="G108" s="137">
        <f>SB!G108+'D-2016'!F108+'skol. lėšos'!F108+Lik!G108</f>
        <v>68.1</v>
      </c>
      <c r="H108" s="137">
        <f>SB!H108+'D-2016'!G108+'skol. lėšos'!G108+Lik!H108</f>
        <v>0</v>
      </c>
    </row>
    <row r="109" spans="2:8" ht="12.75">
      <c r="B109" s="94" t="s">
        <v>43</v>
      </c>
      <c r="C109" s="60" t="s">
        <v>52</v>
      </c>
      <c r="D109" s="60"/>
      <c r="E109" s="136">
        <f>SB!E109+'D-2016'!D109+'skol. lėšos'!D109+Lik!E109</f>
        <v>48.1</v>
      </c>
      <c r="F109" s="136">
        <f>SB!F109+'D-2016'!E109+'skol. lėšos'!E109+Lik!F109</f>
        <v>41.1</v>
      </c>
      <c r="G109" s="136">
        <f>SB!G109+'D-2016'!F109+'skol. lėšos'!F109+Lik!G109</f>
        <v>22.1</v>
      </c>
      <c r="H109" s="136">
        <f>SB!H109+'D-2016'!G109+'skol. lėšos'!G109+Lik!H109</f>
        <v>7</v>
      </c>
    </row>
    <row r="110" spans="2:8" ht="12.75">
      <c r="B110" s="94" t="s">
        <v>44</v>
      </c>
      <c r="C110" s="62" t="s">
        <v>109</v>
      </c>
      <c r="D110" s="60" t="s">
        <v>142</v>
      </c>
      <c r="E110" s="137">
        <f>SB!E110+'D-2016'!D110+'skol. lėšos'!D110+Lik!E110</f>
        <v>0.8</v>
      </c>
      <c r="F110" s="137">
        <f>SB!F110+'D-2016'!E110+'skol. lėšos'!E110+Lik!F110</f>
        <v>0.8</v>
      </c>
      <c r="G110" s="137">
        <f>SB!G110+'D-2016'!F110+'skol. lėšos'!F110+Lik!G110</f>
        <v>0</v>
      </c>
      <c r="H110" s="137">
        <f>SB!H110+'D-2016'!G110+'skol. lėšos'!G110+Lik!H110</f>
        <v>0</v>
      </c>
    </row>
    <row r="111" spans="2:8" ht="12.75">
      <c r="B111" s="95" t="s">
        <v>457</v>
      </c>
      <c r="C111" s="429" t="s">
        <v>96</v>
      </c>
      <c r="D111" s="118"/>
      <c r="E111" s="137">
        <f>SB!E111+'D-2016'!D111+'skol. lėšos'!D111+Lik!E111</f>
        <v>0.4</v>
      </c>
      <c r="F111" s="137">
        <f>SB!F111+'D-2016'!E111+'skol. lėšos'!E111+Lik!F111</f>
        <v>0.4</v>
      </c>
      <c r="G111" s="137">
        <f>SB!G111+'D-2016'!F111+'skol. lėšos'!F111+Lik!G111</f>
        <v>0</v>
      </c>
      <c r="H111" s="137">
        <f>SB!H111+'D-2016'!G111+'skol. lėšos'!G111+Lik!H111</f>
        <v>0</v>
      </c>
    </row>
    <row r="112" spans="2:8" ht="12.75">
      <c r="B112" s="95" t="s">
        <v>481</v>
      </c>
      <c r="C112" s="142" t="s">
        <v>125</v>
      </c>
      <c r="D112" s="253"/>
      <c r="E112" s="137">
        <f>SB!E112+'D-2016'!D112+'skol. lėšos'!D112+Lik!E112</f>
        <v>0.4</v>
      </c>
      <c r="F112" s="137">
        <f>SB!F112+'D-2016'!E112+'skol. lėšos'!E112+Lik!F112</f>
        <v>0.4</v>
      </c>
      <c r="G112" s="137">
        <f>SB!G112+'D-2016'!F112+'skol. lėšos'!F112+Lik!G112</f>
        <v>0</v>
      </c>
      <c r="H112" s="137">
        <f>SB!H112+'D-2016'!G112+'skol. lėšos'!G112+Lik!H112</f>
        <v>0</v>
      </c>
    </row>
    <row r="113" spans="2:8" ht="38.25">
      <c r="B113" s="94" t="s">
        <v>247</v>
      </c>
      <c r="C113" s="438" t="s">
        <v>112</v>
      </c>
      <c r="D113" s="60" t="s">
        <v>146</v>
      </c>
      <c r="E113" s="137">
        <f>SB!E113+'D-2016'!D113+'skol. lėšos'!D113+Lik!E113</f>
        <v>44.800000000000004</v>
      </c>
      <c r="F113" s="137">
        <f>SB!F113+'D-2016'!E113+'skol. lėšos'!E113+Lik!F113</f>
        <v>37.800000000000004</v>
      </c>
      <c r="G113" s="137">
        <f>SB!G113+'D-2016'!F113+'skol. lėšos'!F113+Lik!G113</f>
        <v>22.1</v>
      </c>
      <c r="H113" s="137">
        <f>SB!H113+'D-2016'!G113+'skol. lėšos'!G113+Lik!H113</f>
        <v>7</v>
      </c>
    </row>
    <row r="114" spans="2:8" ht="12.75">
      <c r="B114" s="95" t="s">
        <v>281</v>
      </c>
      <c r="C114" s="429" t="s">
        <v>94</v>
      </c>
      <c r="D114" s="249"/>
      <c r="E114" s="137">
        <f>SB!E114+'D-2016'!D114+'skol. lėšos'!D114+Lik!E114</f>
        <v>36.7</v>
      </c>
      <c r="F114" s="137">
        <f>SB!F114+'D-2016'!E114+'skol. lėšos'!E114+Lik!F114</f>
        <v>29.7</v>
      </c>
      <c r="G114" s="137">
        <f>SB!G114+'D-2016'!F114+'skol. lėšos'!F114+Lik!G114</f>
        <v>19.9</v>
      </c>
      <c r="H114" s="137">
        <f>SB!H114+'D-2016'!G114+'skol. lėšos'!G114+Lik!H114</f>
        <v>7</v>
      </c>
    </row>
    <row r="115" spans="2:8" ht="12.75">
      <c r="B115" s="95" t="s">
        <v>458</v>
      </c>
      <c r="C115" s="251" t="s">
        <v>95</v>
      </c>
      <c r="D115" s="249"/>
      <c r="E115" s="137">
        <f>SB!E115+'D-2016'!D115+'skol. lėšos'!D115+Lik!E115</f>
        <v>8.1</v>
      </c>
      <c r="F115" s="137">
        <f>SB!F115+'D-2016'!E115+'skol. lėšos'!E115+Lik!F115</f>
        <v>8.1</v>
      </c>
      <c r="G115" s="137">
        <f>SB!G115+'D-2016'!F115+'skol. lėšos'!F115+Lik!G115</f>
        <v>2.2</v>
      </c>
      <c r="H115" s="137">
        <f>SB!H115+'D-2016'!G115+'skol. lėšos'!G115+Lik!H115</f>
        <v>0</v>
      </c>
    </row>
    <row r="116" spans="2:8" ht="12.75">
      <c r="B116" s="94" t="s">
        <v>402</v>
      </c>
      <c r="C116" s="60" t="s">
        <v>78</v>
      </c>
      <c r="D116" s="60" t="s">
        <v>143</v>
      </c>
      <c r="E116" s="137">
        <f>SB!E116+'D-2016'!D116+'skol. lėšos'!D116+Lik!E116</f>
        <v>2.5</v>
      </c>
      <c r="F116" s="137">
        <f>SB!F116+'D-2016'!E116+'skol. lėšos'!E116+Lik!F116</f>
        <v>2.5</v>
      </c>
      <c r="G116" s="137">
        <f>SB!G116+'D-2016'!F116+'skol. lėšos'!F116+Lik!G116</f>
        <v>0</v>
      </c>
      <c r="H116" s="137">
        <f>SB!H116+'D-2016'!G116+'skol. lėšos'!G116+Lik!H116</f>
        <v>0</v>
      </c>
    </row>
    <row r="117" spans="2:8" ht="12.75">
      <c r="B117" s="95" t="s">
        <v>461</v>
      </c>
      <c r="C117" s="247" t="s">
        <v>115</v>
      </c>
      <c r="D117" s="60"/>
      <c r="E117" s="137">
        <f>SB!E117+'D-2016'!D117+'skol. lėšos'!D117+Lik!E117</f>
        <v>2.5</v>
      </c>
      <c r="F117" s="137">
        <f>SB!F117+'D-2016'!E117+'skol. lėšos'!E117+Lik!F117</f>
        <v>2.5</v>
      </c>
      <c r="G117" s="137">
        <f>SB!G117+'D-2016'!F117+'skol. lėšos'!F117+Lik!G117</f>
        <v>0</v>
      </c>
      <c r="H117" s="137">
        <f>SB!H117+'D-2016'!G117+'skol. lėšos'!G117+Lik!H117</f>
        <v>0</v>
      </c>
    </row>
    <row r="118" spans="2:8" ht="12.75">
      <c r="B118" s="94" t="s">
        <v>45</v>
      </c>
      <c r="C118" s="60" t="s">
        <v>57</v>
      </c>
      <c r="D118" s="60"/>
      <c r="E118" s="136">
        <f>SB!E118+'D-2016'!D118+'skol. lėšos'!D118+Lik!E118</f>
        <v>62.199999999999996</v>
      </c>
      <c r="F118" s="136">
        <f>SB!F118+'D-2016'!E118+'skol. lėšos'!E118+Lik!F118</f>
        <v>55.199999999999996</v>
      </c>
      <c r="G118" s="136">
        <f>SB!G118+'D-2016'!F118+'skol. lėšos'!F118+Lik!G118</f>
        <v>32.9</v>
      </c>
      <c r="H118" s="136">
        <f>SB!H118+'D-2016'!G118+'skol. lėšos'!G118+Lik!H118</f>
        <v>7</v>
      </c>
    </row>
    <row r="119" spans="2:8" ht="12.75">
      <c r="B119" s="119" t="s">
        <v>47</v>
      </c>
      <c r="C119" s="62" t="s">
        <v>109</v>
      </c>
      <c r="D119" s="60" t="s">
        <v>142</v>
      </c>
      <c r="E119" s="136">
        <f>SB!E119+'D-2016'!D119+'skol. lėšos'!D119+Lik!E119</f>
        <v>1.7000000000000002</v>
      </c>
      <c r="F119" s="136">
        <f>SB!F119+'D-2016'!E119+'skol. lėšos'!E119+Lik!F119</f>
        <v>1.7000000000000002</v>
      </c>
      <c r="G119" s="136">
        <f>SB!G119+'D-2016'!F119+'skol. lėšos'!F119+Lik!G119</f>
        <v>0</v>
      </c>
      <c r="H119" s="136">
        <f>SB!H119+'D-2016'!G119+'skol. lėšos'!G119+Lik!H119</f>
        <v>0</v>
      </c>
    </row>
    <row r="120" spans="2:8" ht="12.75">
      <c r="B120" s="95" t="s">
        <v>457</v>
      </c>
      <c r="C120" s="429" t="s">
        <v>96</v>
      </c>
      <c r="D120" s="118"/>
      <c r="E120" s="137">
        <f>SB!E120+'D-2016'!D120+'skol. lėšos'!D120+Lik!E120</f>
        <v>0.6</v>
      </c>
      <c r="F120" s="137">
        <f>SB!F120+'D-2016'!E120+'skol. lėšos'!E120+Lik!F120</f>
        <v>0.6</v>
      </c>
      <c r="G120" s="137">
        <f>SB!G120+'D-2016'!F120+'skol. lėšos'!F120+Lik!G120</f>
        <v>0</v>
      </c>
      <c r="H120" s="137">
        <f>SB!H120+'D-2016'!G120+'skol. lėšos'!G120+Lik!H120</f>
        <v>0</v>
      </c>
    </row>
    <row r="121" spans="2:8" ht="12.75">
      <c r="B121" s="95" t="s">
        <v>456</v>
      </c>
      <c r="C121" s="142" t="s">
        <v>125</v>
      </c>
      <c r="D121" s="253"/>
      <c r="E121" s="137">
        <f>SB!E121+'D-2016'!D121+'skol. lėšos'!D121+Lik!E121</f>
        <v>1.1</v>
      </c>
      <c r="F121" s="137">
        <f>SB!F121+'D-2016'!E121+'skol. lėšos'!E121+Lik!F121</f>
        <v>1.1</v>
      </c>
      <c r="G121" s="137">
        <f>SB!G121+'D-2016'!F121+'skol. lėšos'!F121+Lik!G121</f>
        <v>0</v>
      </c>
      <c r="H121" s="137">
        <f>SB!H121+'D-2016'!G121+'skol. lėšos'!G121+Lik!H121</f>
        <v>0</v>
      </c>
    </row>
    <row r="122" spans="2:8" ht="38.25">
      <c r="B122" s="94" t="s">
        <v>248</v>
      </c>
      <c r="C122" s="438" t="s">
        <v>112</v>
      </c>
      <c r="D122" s="60" t="s">
        <v>146</v>
      </c>
      <c r="E122" s="136">
        <f>SB!E122+'D-2016'!D122+'skol. lėšos'!D122+Lik!E122</f>
        <v>58.599999999999994</v>
      </c>
      <c r="F122" s="136">
        <f>SB!F122+'D-2016'!E122+'skol. lėšos'!E122+Lik!F122</f>
        <v>51.599999999999994</v>
      </c>
      <c r="G122" s="136">
        <f>SB!G122+'D-2016'!F122+'skol. lėšos'!F122+Lik!G122</f>
        <v>32.9</v>
      </c>
      <c r="H122" s="136">
        <f>SB!H122+'D-2016'!G122+'skol. lėšos'!G122+Lik!H122</f>
        <v>7</v>
      </c>
    </row>
    <row r="123" spans="2:8" ht="12.75">
      <c r="B123" s="95" t="s">
        <v>281</v>
      </c>
      <c r="C123" s="429" t="s">
        <v>94</v>
      </c>
      <c r="D123" s="249"/>
      <c r="E123" s="137">
        <f>SB!E123+'D-2016'!D123+'skol. lėšos'!D123+Lik!E123</f>
        <v>44.4</v>
      </c>
      <c r="F123" s="137">
        <f>SB!F123+'D-2016'!E123+'skol. lėšos'!E123+Lik!F123</f>
        <v>37.4</v>
      </c>
      <c r="G123" s="137">
        <f>SB!G123+'D-2016'!F123+'skol. lėšos'!F123+Lik!G123</f>
        <v>26.2</v>
      </c>
      <c r="H123" s="137">
        <f>SB!H123+'D-2016'!G123+'skol. lėšos'!G123+Lik!H123</f>
        <v>7</v>
      </c>
    </row>
    <row r="124" spans="2:8" ht="12.75">
      <c r="B124" s="95" t="s">
        <v>458</v>
      </c>
      <c r="C124" s="251" t="s">
        <v>95</v>
      </c>
      <c r="D124" s="249"/>
      <c r="E124" s="137">
        <f>SB!E124+'D-2016'!D124+'skol. lėšos'!D124+Lik!E124</f>
        <v>14.200000000000001</v>
      </c>
      <c r="F124" s="137">
        <f>SB!F124+'D-2016'!E124+'skol. lėšos'!E124+Lik!F124</f>
        <v>14.200000000000001</v>
      </c>
      <c r="G124" s="137">
        <f>SB!G124+'D-2016'!F124+'skol. lėšos'!F124+Lik!G124</f>
        <v>6.7</v>
      </c>
      <c r="H124" s="137">
        <f>SB!H124+'D-2016'!G124+'skol. lėšos'!G124+Lik!H124</f>
        <v>0</v>
      </c>
    </row>
    <row r="125" spans="2:8" ht="12.75">
      <c r="B125" s="119" t="s">
        <v>350</v>
      </c>
      <c r="C125" s="60" t="s">
        <v>78</v>
      </c>
      <c r="D125" s="60" t="s">
        <v>143</v>
      </c>
      <c r="E125" s="137">
        <f>SB!E125+'D-2016'!D125+'skol. lėšos'!D125+Lik!E125</f>
        <v>1.9</v>
      </c>
      <c r="F125" s="137">
        <f>SB!F125+'D-2016'!E125+'skol. lėšos'!E125+Lik!F125</f>
        <v>1.9</v>
      </c>
      <c r="G125" s="137">
        <f>SB!G125+'D-2016'!F125+'skol. lėšos'!F125+Lik!G125</f>
        <v>0</v>
      </c>
      <c r="H125" s="137">
        <f>SB!H125+'D-2016'!G125+'skol. lėšos'!G125+Lik!H125</f>
        <v>0</v>
      </c>
    </row>
    <row r="126" spans="2:8" ht="12.75">
      <c r="B126" s="95" t="s">
        <v>461</v>
      </c>
      <c r="C126" s="247" t="s">
        <v>115</v>
      </c>
      <c r="D126" s="60"/>
      <c r="E126" s="137">
        <f>SB!E126+'D-2016'!D126+'skol. lėšos'!D126+Lik!E126</f>
        <v>1.9</v>
      </c>
      <c r="F126" s="137">
        <f>SB!F126+'D-2016'!E126+'skol. lėšos'!E126+Lik!F126</f>
        <v>1.9</v>
      </c>
      <c r="G126" s="137">
        <f>SB!G126+'D-2016'!F126+'skol. lėšos'!F126+Lik!G126</f>
        <v>0</v>
      </c>
      <c r="H126" s="137">
        <f>SB!H126+'D-2016'!G126+'skol. lėšos'!G126+Lik!H126</f>
        <v>0</v>
      </c>
    </row>
    <row r="127" spans="2:8" ht="12.75">
      <c r="B127" s="119" t="s">
        <v>48</v>
      </c>
      <c r="C127" s="459" t="s">
        <v>61</v>
      </c>
      <c r="D127" s="60"/>
      <c r="E127" s="136">
        <f>SB!E127+'D-2016'!D127+'skol. lėšos'!D127+Lik!E127</f>
        <v>146.10000000000002</v>
      </c>
      <c r="F127" s="136">
        <f>SB!F127+'D-2016'!E127+'skol. lėšos'!E127+Lik!F127</f>
        <v>144.9</v>
      </c>
      <c r="G127" s="136">
        <f>SB!G127+'D-2016'!F127+'skol. lėšos'!F127+Lik!G127</f>
        <v>64.4</v>
      </c>
      <c r="H127" s="136">
        <f>SB!H127+'D-2016'!G127+'skol. lėšos'!G127+Lik!H127</f>
        <v>1.2</v>
      </c>
    </row>
    <row r="128" spans="2:8" ht="38.25">
      <c r="B128" s="94" t="s">
        <v>49</v>
      </c>
      <c r="C128" s="428" t="s">
        <v>112</v>
      </c>
      <c r="D128" s="60" t="s">
        <v>146</v>
      </c>
      <c r="E128" s="136">
        <f>SB!E128+'D-2016'!D128+'skol. lėšos'!D128+Lik!E128</f>
        <v>129.5</v>
      </c>
      <c r="F128" s="136">
        <f>SB!F128+'D-2016'!E128+'skol. lėšos'!E128+Lik!F128</f>
        <v>128.29999999999998</v>
      </c>
      <c r="G128" s="136">
        <f>SB!G128+'D-2016'!F128+'skol. lėšos'!F128+Lik!G128</f>
        <v>64.4</v>
      </c>
      <c r="H128" s="136">
        <f>SB!H128+'D-2016'!G128+'skol. lėšos'!G128+Lik!H128</f>
        <v>1.2</v>
      </c>
    </row>
    <row r="129" spans="2:8" ht="12.75">
      <c r="B129" s="95" t="s">
        <v>281</v>
      </c>
      <c r="C129" s="429" t="s">
        <v>94</v>
      </c>
      <c r="D129" s="237"/>
      <c r="E129" s="137">
        <f>SB!E129+'D-2016'!D129+'skol. lėšos'!D129+Lik!E129</f>
        <v>44.3</v>
      </c>
      <c r="F129" s="137">
        <f>SB!F129+'D-2016'!E129+'skol. lėšos'!E129+Lik!F129</f>
        <v>44.3</v>
      </c>
      <c r="G129" s="137">
        <f>SB!G129+'D-2016'!F129+'skol. lėšos'!F129+Lik!G129</f>
        <v>30.9</v>
      </c>
      <c r="H129" s="137">
        <f>SB!H129+'D-2016'!G129+'skol. lėšos'!G129+Lik!H129</f>
        <v>0</v>
      </c>
    </row>
    <row r="130" spans="2:8" ht="12.75">
      <c r="B130" s="95" t="s">
        <v>458</v>
      </c>
      <c r="C130" s="249" t="s">
        <v>95</v>
      </c>
      <c r="D130" s="237"/>
      <c r="E130" s="137">
        <f>SB!E130+'D-2016'!D130+'skol. lėšos'!D130+Lik!E130</f>
        <v>57.9</v>
      </c>
      <c r="F130" s="137">
        <f>SB!F130+'D-2016'!E130+'skol. lėšos'!E130+Lik!F130</f>
        <v>56.699999999999996</v>
      </c>
      <c r="G130" s="137">
        <f>SB!G130+'D-2016'!F130+'skol. lėšos'!F130+Lik!G130</f>
        <v>33.5</v>
      </c>
      <c r="H130" s="137">
        <f>SB!H130+'D-2016'!G130+'skol. lėšos'!G130+Lik!H130</f>
        <v>1.2</v>
      </c>
    </row>
    <row r="131" spans="2:8" ht="12.75">
      <c r="B131" s="479" t="s">
        <v>459</v>
      </c>
      <c r="C131" s="249" t="s">
        <v>97</v>
      </c>
      <c r="D131" s="237"/>
      <c r="E131" s="138">
        <f>SB!E131+'D-2016'!D131+'skol. lėšos'!D131+Lik!E131</f>
        <v>27.3</v>
      </c>
      <c r="F131" s="138">
        <f>SB!F131+'D-2016'!E131+'skol. lėšos'!E131+Lik!F131</f>
        <v>27.3</v>
      </c>
      <c r="G131" s="138">
        <f>SB!G131+'D-2016'!F131+'skol. lėšos'!F131+Lik!G131</f>
        <v>0</v>
      </c>
      <c r="H131" s="138">
        <f>SB!H131+'D-2016'!G131+'skol. lėšos'!G131+Lik!H131</f>
        <v>0</v>
      </c>
    </row>
    <row r="132" spans="2:8" ht="12.75">
      <c r="B132" s="94" t="s">
        <v>463</v>
      </c>
      <c r="C132" s="62" t="s">
        <v>609</v>
      </c>
      <c r="D132" s="60" t="s">
        <v>37</v>
      </c>
      <c r="E132" s="269">
        <f>SB!E132+'D-2016'!D132+'skol. lėšos'!D132+Lik!E132</f>
        <v>0.7</v>
      </c>
      <c r="F132" s="269">
        <f>SB!F132+'D-2016'!E132+'skol. lėšos'!E132+Lik!F132</f>
        <v>0.7</v>
      </c>
      <c r="G132" s="269">
        <f>SB!G132+'D-2016'!F132+'skol. lėšos'!F132+Lik!G132</f>
        <v>0</v>
      </c>
      <c r="H132" s="269">
        <f>SB!H132+'D-2016'!G132+'skol. lėšos'!G132+Lik!H132</f>
        <v>0</v>
      </c>
    </row>
    <row r="133" spans="2:8" ht="12.75">
      <c r="B133" s="119" t="s">
        <v>50</v>
      </c>
      <c r="C133" s="253" t="s">
        <v>78</v>
      </c>
      <c r="D133" s="253" t="s">
        <v>143</v>
      </c>
      <c r="E133" s="136">
        <f>SB!E133+'D-2016'!D133+'skol. lėšos'!D133+Lik!E133</f>
        <v>15.9</v>
      </c>
      <c r="F133" s="136">
        <f>SB!F133+'D-2016'!E133+'skol. lėšos'!E133+Lik!F133</f>
        <v>15.9</v>
      </c>
      <c r="G133" s="136">
        <f>SB!G133+'D-2016'!F133+'skol. lėšos'!F133+Lik!G133</f>
        <v>0</v>
      </c>
      <c r="H133" s="136">
        <f>SB!H133+'D-2016'!G133+'skol. lėšos'!G133+Lik!H133</f>
        <v>0</v>
      </c>
    </row>
    <row r="134" spans="2:8" ht="12.75">
      <c r="B134" s="125" t="s">
        <v>461</v>
      </c>
      <c r="C134" s="247" t="s">
        <v>115</v>
      </c>
      <c r="D134" s="60"/>
      <c r="E134" s="137">
        <f>SB!E134+'D-2016'!D134+'skol. lėšos'!D134+Lik!E134</f>
        <v>15.9</v>
      </c>
      <c r="F134" s="137">
        <f>SB!F134+'D-2016'!E134+'skol. lėšos'!E134+Lik!F134</f>
        <v>15.9</v>
      </c>
      <c r="G134" s="137">
        <f>SB!G134+'D-2016'!F134+'skol. lėšos'!F134+Lik!G134</f>
        <v>0</v>
      </c>
      <c r="H134" s="137">
        <f>SB!H134+'D-2016'!G134+'skol. lėšos'!G134+Lik!H134</f>
        <v>0</v>
      </c>
    </row>
    <row r="135" spans="2:8" ht="12.75">
      <c r="B135" s="119" t="s">
        <v>51</v>
      </c>
      <c r="C135" s="526" t="s">
        <v>7</v>
      </c>
      <c r="D135" s="60"/>
      <c r="E135" s="136">
        <f>SB!E135+'D-2016'!D135+'skol. lėšos'!D135+Lik!E135</f>
        <v>83.7</v>
      </c>
      <c r="F135" s="136">
        <f>SB!F135+'D-2016'!E135+'skol. lėšos'!E135+Lik!F135</f>
        <v>83.7</v>
      </c>
      <c r="G135" s="136">
        <f>SB!G135+'D-2016'!F135+'skol. lėšos'!F135+Lik!G135</f>
        <v>39.900000000000006</v>
      </c>
      <c r="H135" s="136">
        <f>SB!H135+'D-2016'!G135+'skol. lėšos'!G135+Lik!H135</f>
        <v>0</v>
      </c>
    </row>
    <row r="136" spans="2:8" ht="12.75">
      <c r="B136" s="119" t="s">
        <v>53</v>
      </c>
      <c r="C136" s="62" t="s">
        <v>109</v>
      </c>
      <c r="D136" s="60" t="s">
        <v>142</v>
      </c>
      <c r="E136" s="136">
        <f>SB!E136+'D-2016'!D136+'skol. lėšos'!D136+Lik!E136</f>
        <v>1.4</v>
      </c>
      <c r="F136" s="136">
        <f>SB!F136+'D-2016'!E136+'skol. lėšos'!E136+Lik!F136</f>
        <v>1.4</v>
      </c>
      <c r="G136" s="136">
        <f>SB!G136+'D-2016'!F136+'skol. lėšos'!F136+Lik!G136</f>
        <v>0</v>
      </c>
      <c r="H136" s="136">
        <f>SB!H136+'D-2016'!G136+'skol. lėšos'!G136+Lik!H136</f>
        <v>0</v>
      </c>
    </row>
    <row r="137" spans="2:8" ht="12.75">
      <c r="B137" s="95" t="s">
        <v>457</v>
      </c>
      <c r="C137" s="429" t="s">
        <v>96</v>
      </c>
      <c r="D137" s="261"/>
      <c r="E137" s="137">
        <f>SB!E137+'D-2016'!D137+'skol. lėšos'!D137+Lik!E137</f>
        <v>0.4</v>
      </c>
      <c r="F137" s="137">
        <f>SB!F137+'D-2016'!E137+'skol. lėšos'!E137+Lik!F137</f>
        <v>0.4</v>
      </c>
      <c r="G137" s="137">
        <f>SB!G137+'D-2016'!F137+'skol. lėšos'!F137+Lik!G137</f>
        <v>0</v>
      </c>
      <c r="H137" s="137">
        <f>SB!H137+'D-2016'!G137+'skol. lėšos'!G137+Lik!H137</f>
        <v>0</v>
      </c>
    </row>
    <row r="138" spans="2:8" ht="12.75">
      <c r="B138" s="95" t="s">
        <v>456</v>
      </c>
      <c r="C138" s="142" t="s">
        <v>125</v>
      </c>
      <c r="D138" s="262"/>
      <c r="E138" s="137">
        <f>SB!E138+'D-2016'!D138+'skol. lėšos'!D138+Lik!E138</f>
        <v>1</v>
      </c>
      <c r="F138" s="137">
        <f>SB!F138+'D-2016'!E138+'skol. lėšos'!E138+Lik!F138</f>
        <v>1</v>
      </c>
      <c r="G138" s="137">
        <f>SB!G138+'D-2016'!F138+'skol. lėšos'!F138+Lik!G138</f>
        <v>0</v>
      </c>
      <c r="H138" s="137">
        <f>SB!H138+'D-2016'!G138+'skol. lėšos'!G138+Lik!H138</f>
        <v>0</v>
      </c>
    </row>
    <row r="139" spans="2:8" ht="38.25">
      <c r="B139" s="94" t="s">
        <v>54</v>
      </c>
      <c r="C139" s="428" t="s">
        <v>112</v>
      </c>
      <c r="D139" s="60" t="s">
        <v>146</v>
      </c>
      <c r="E139" s="136">
        <f>SB!E139+'D-2016'!D139+'skol. lėšos'!D139+Lik!E139</f>
        <v>73</v>
      </c>
      <c r="F139" s="136">
        <f>SB!F139+'D-2016'!E139+'skol. lėšos'!E139+Lik!F139</f>
        <v>73</v>
      </c>
      <c r="G139" s="136">
        <f>SB!G139+'D-2016'!F139+'skol. lėšos'!F139+Lik!G139</f>
        <v>39.900000000000006</v>
      </c>
      <c r="H139" s="136">
        <f>SB!H139+'D-2016'!G139+'skol. lėšos'!G139+Lik!H139</f>
        <v>0</v>
      </c>
    </row>
    <row r="140" spans="2:8" ht="12.75">
      <c r="B140" s="95" t="s">
        <v>281</v>
      </c>
      <c r="C140" s="429" t="s">
        <v>94</v>
      </c>
      <c r="D140" s="237"/>
      <c r="E140" s="137">
        <f>SB!E140+'D-2016'!D140+'skol. lėšos'!D140+Lik!E140</f>
        <v>48.9</v>
      </c>
      <c r="F140" s="137">
        <f>SB!F140+'D-2016'!E140+'skol. lėšos'!E140+Lik!F140</f>
        <v>48.9</v>
      </c>
      <c r="G140" s="137">
        <f>SB!G140+'D-2016'!F140+'skol. lėšos'!F140+Lik!G140</f>
        <v>31</v>
      </c>
      <c r="H140" s="137">
        <f>SB!H140+'D-2016'!G140+'skol. lėšos'!G140+Lik!H140</f>
        <v>0</v>
      </c>
    </row>
    <row r="141" spans="2:8" ht="12.75">
      <c r="B141" s="95" t="s">
        <v>458</v>
      </c>
      <c r="C141" s="249" t="s">
        <v>95</v>
      </c>
      <c r="D141" s="237"/>
      <c r="E141" s="137">
        <f>SB!E141+'D-2016'!D141+'skol. lėšos'!D141+Lik!E141</f>
        <v>24.099999999999998</v>
      </c>
      <c r="F141" s="137">
        <f>SB!F141+'D-2016'!E141+'skol. lėšos'!E141+Lik!F141</f>
        <v>24.099999999999998</v>
      </c>
      <c r="G141" s="137">
        <f>SB!G141+'D-2016'!F141+'skol. lėšos'!F141+Lik!G141</f>
        <v>8.899999999999999</v>
      </c>
      <c r="H141" s="137">
        <f>SB!H141+'D-2016'!G141+'skol. lėšos'!G141+Lik!H141</f>
        <v>0</v>
      </c>
    </row>
    <row r="142" spans="2:8" ht="12.75">
      <c r="B142" s="119" t="s">
        <v>212</v>
      </c>
      <c r="C142" s="60" t="s">
        <v>78</v>
      </c>
      <c r="D142" s="60" t="s">
        <v>143</v>
      </c>
      <c r="E142" s="136">
        <f>SB!E142+'D-2016'!D142+'skol. lėšos'!D142+Lik!E142</f>
        <v>9.3</v>
      </c>
      <c r="F142" s="136">
        <f>SB!F142+'D-2016'!E142+'skol. lėšos'!E142+Lik!F142</f>
        <v>9.3</v>
      </c>
      <c r="G142" s="136">
        <f>SB!G142+'D-2016'!F142+'skol. lėšos'!F142+Lik!G142</f>
        <v>0</v>
      </c>
      <c r="H142" s="136">
        <f>SB!H142+'D-2016'!G142+'skol. lėšos'!G142+Lik!H142</f>
        <v>0</v>
      </c>
    </row>
    <row r="143" spans="2:8" ht="12.75">
      <c r="B143" s="95" t="s">
        <v>461</v>
      </c>
      <c r="C143" s="247" t="s">
        <v>115</v>
      </c>
      <c r="D143" s="263"/>
      <c r="E143" s="137">
        <f>SB!E143+'D-2016'!D143+'skol. lėšos'!D143+Lik!E143</f>
        <v>9.3</v>
      </c>
      <c r="F143" s="137">
        <f>SB!F143+'D-2016'!E143+'skol. lėšos'!E143+Lik!F143</f>
        <v>9.3</v>
      </c>
      <c r="G143" s="137">
        <f>SB!G143+'D-2016'!F143+'skol. lėšos'!F143+Lik!G143</f>
        <v>0</v>
      </c>
      <c r="H143" s="137">
        <f>SB!H143+'D-2016'!G143+'skol. lėšos'!G143+Lik!H143</f>
        <v>0</v>
      </c>
    </row>
    <row r="144" spans="2:8" ht="15" customHeight="1">
      <c r="B144" s="95" t="s">
        <v>56</v>
      </c>
      <c r="C144" s="60" t="s">
        <v>8</v>
      </c>
      <c r="D144" s="60"/>
      <c r="E144" s="136">
        <f>SB!E144+'D-2016'!D144+'skol. lėšos'!D144+Lik!E144</f>
        <v>87.70000000000002</v>
      </c>
      <c r="F144" s="136">
        <f>SB!F144+'D-2016'!E144+'skol. lėšos'!E144+Lik!F144</f>
        <v>78.50000000000001</v>
      </c>
      <c r="G144" s="136">
        <f>SB!G144+'D-2016'!F144+'skol. lėšos'!F144+Lik!G144</f>
        <v>43.6</v>
      </c>
      <c r="H144" s="136">
        <f>SB!H144+'D-2016'!G144+'skol. lėšos'!G144+Lik!H144</f>
        <v>9.2</v>
      </c>
    </row>
    <row r="145" spans="2:8" ht="12.75">
      <c r="B145" s="94" t="s">
        <v>58</v>
      </c>
      <c r="C145" s="62" t="s">
        <v>109</v>
      </c>
      <c r="D145" s="60" t="s">
        <v>142</v>
      </c>
      <c r="E145" s="137">
        <f>SB!E145+'D-2016'!D145+'skol. lėšos'!D145+Lik!E145</f>
        <v>0.9</v>
      </c>
      <c r="F145" s="137">
        <f>SB!F145+'D-2016'!E145+'skol. lėšos'!E145+Lik!F145</f>
        <v>0.9</v>
      </c>
      <c r="G145" s="137">
        <f>SB!G145+'D-2016'!F145+'skol. lėšos'!F145+Lik!G145</f>
        <v>0</v>
      </c>
      <c r="H145" s="137">
        <f>SB!H145+'D-2016'!G145+'skol. lėšos'!G145+Lik!H145</f>
        <v>0</v>
      </c>
    </row>
    <row r="146" spans="2:8" ht="12.75">
      <c r="B146" s="95" t="s">
        <v>457</v>
      </c>
      <c r="C146" s="429" t="s">
        <v>96</v>
      </c>
      <c r="D146" s="118"/>
      <c r="E146" s="137">
        <f>SB!E146+'D-2016'!D146+'skol. lėšos'!D146+Lik!E146</f>
        <v>0.1</v>
      </c>
      <c r="F146" s="137">
        <f>SB!F146+'D-2016'!E146+'skol. lėšos'!E146+Lik!F146</f>
        <v>0.1</v>
      </c>
      <c r="G146" s="137">
        <f>SB!G146+'D-2016'!F146+'skol. lėšos'!F146+Lik!G146</f>
        <v>0</v>
      </c>
      <c r="H146" s="137">
        <f>SB!H146+'D-2016'!G146+'skol. lėšos'!G146+Lik!H146</f>
        <v>0</v>
      </c>
    </row>
    <row r="147" spans="2:8" ht="12.75">
      <c r="B147" s="95" t="s">
        <v>456</v>
      </c>
      <c r="C147" s="142" t="s">
        <v>153</v>
      </c>
      <c r="D147" s="253"/>
      <c r="E147" s="137">
        <f>SB!E147+'D-2016'!D147+'skol. lėšos'!D147+Lik!E147</f>
        <v>0.8</v>
      </c>
      <c r="F147" s="137">
        <f>SB!F147+'D-2016'!E147+'skol. lėšos'!E147+Lik!F147</f>
        <v>0.8</v>
      </c>
      <c r="G147" s="137">
        <f>SB!G147+'D-2016'!F147+'skol. lėšos'!F147+Lik!G147</f>
        <v>0</v>
      </c>
      <c r="H147" s="137">
        <f>SB!H147+'D-2016'!G147+'skol. lėšos'!G147+Lik!H147</f>
        <v>0</v>
      </c>
    </row>
    <row r="148" spans="2:8" ht="38.25">
      <c r="B148" s="94" t="s">
        <v>59</v>
      </c>
      <c r="C148" s="428" t="s">
        <v>112</v>
      </c>
      <c r="D148" s="60" t="s">
        <v>146</v>
      </c>
      <c r="E148" s="137">
        <f>SB!E148+'D-2016'!D148+'skol. lėšos'!D148+Lik!E148</f>
        <v>80.10000000000001</v>
      </c>
      <c r="F148" s="137">
        <f>SB!F148+'D-2016'!E148+'skol. lėšos'!E148+Lik!F148</f>
        <v>72.10000000000001</v>
      </c>
      <c r="G148" s="137">
        <f>SB!G148+'D-2016'!F148+'skol. lėšos'!F148+Lik!G148</f>
        <v>43.6</v>
      </c>
      <c r="H148" s="137">
        <f>SB!H148+'D-2016'!G148+'skol. lėšos'!G148+Lik!H148</f>
        <v>8</v>
      </c>
    </row>
    <row r="149" spans="2:8" ht="12.75">
      <c r="B149" s="95" t="s">
        <v>281</v>
      </c>
      <c r="C149" s="429" t="s">
        <v>94</v>
      </c>
      <c r="D149" s="237"/>
      <c r="E149" s="137">
        <f>SB!E149+'D-2016'!D149+'skol. lėšos'!D149+Lik!E149</f>
        <v>60.8</v>
      </c>
      <c r="F149" s="137">
        <f>SB!F149+'D-2016'!E149+'skol. lėšos'!E149+Lik!F149</f>
        <v>52.8</v>
      </c>
      <c r="G149" s="137">
        <f>SB!G149+'D-2016'!F149+'skol. lėšos'!F149+Lik!G149</f>
        <v>37.2</v>
      </c>
      <c r="H149" s="137">
        <f>SB!H149+'D-2016'!G149+'skol. lėšos'!G149+Lik!H149</f>
        <v>8</v>
      </c>
    </row>
    <row r="150" spans="2:8" ht="12.75">
      <c r="B150" s="95" t="s">
        <v>458</v>
      </c>
      <c r="C150" s="249" t="s">
        <v>95</v>
      </c>
      <c r="D150" s="237"/>
      <c r="E150" s="137">
        <f>SB!E150+'D-2016'!D150+'skol. lėšos'!D150+Lik!E150</f>
        <v>19.299999999999997</v>
      </c>
      <c r="F150" s="137">
        <f>SB!F150+'D-2016'!E150+'skol. lėšos'!E150+Lik!F150</f>
        <v>19.299999999999997</v>
      </c>
      <c r="G150" s="137">
        <f>SB!G150+'D-2016'!F150+'skol. lėšos'!F150+Lik!G150</f>
        <v>6.3999999999999995</v>
      </c>
      <c r="H150" s="137">
        <f>SB!H150+'D-2016'!G150+'skol. lėšos'!G150+Lik!H150</f>
        <v>0</v>
      </c>
    </row>
    <row r="151" spans="2:8" ht="12.75">
      <c r="B151" s="122" t="s">
        <v>460</v>
      </c>
      <c r="C151" s="237" t="s">
        <v>277</v>
      </c>
      <c r="D151" s="237"/>
      <c r="E151" s="137">
        <f>SB!E151+'D-2016'!D151+'skol. lėšos'!D151+Lik!E151</f>
        <v>0</v>
      </c>
      <c r="F151" s="137">
        <f>SB!F151+'D-2016'!E151+'skol. lėšos'!E151+Lik!F151</f>
        <v>0</v>
      </c>
      <c r="G151" s="137">
        <f>SB!G151+'D-2016'!F151+'skol. lėšos'!F151+Lik!G151</f>
        <v>0</v>
      </c>
      <c r="H151" s="137">
        <f>SB!H151+'D-2016'!G151+'skol. lėšos'!G151+Lik!H151</f>
        <v>0</v>
      </c>
    </row>
    <row r="152" spans="2:8" ht="12.75">
      <c r="B152" s="94" t="s">
        <v>214</v>
      </c>
      <c r="C152" s="60" t="s">
        <v>78</v>
      </c>
      <c r="D152" s="60" t="s">
        <v>143</v>
      </c>
      <c r="E152" s="137">
        <f>SB!E152+'D-2016'!D152+'skol. lėšos'!D152+Lik!E152</f>
        <v>6.7</v>
      </c>
      <c r="F152" s="137">
        <f>SB!F152+'D-2016'!E152+'skol. lėšos'!E152+Lik!F152</f>
        <v>5.5</v>
      </c>
      <c r="G152" s="137">
        <f>SB!G152+'D-2016'!F152+'skol. lėšos'!F152+Lik!G152</f>
        <v>0</v>
      </c>
      <c r="H152" s="137">
        <f>SB!H152+'D-2016'!G152+'skol. lėšos'!G152+Lik!H152</f>
        <v>1.2</v>
      </c>
    </row>
    <row r="153" spans="2:8" ht="12.75">
      <c r="B153" s="95" t="s">
        <v>461</v>
      </c>
      <c r="C153" s="247" t="s">
        <v>115</v>
      </c>
      <c r="D153" s="60"/>
      <c r="E153" s="137">
        <f>SB!E153+'D-2016'!D153+'skol. lėšos'!D153+Lik!E153</f>
        <v>6.7</v>
      </c>
      <c r="F153" s="137">
        <f>SB!F153+'D-2016'!E153+'skol. lėšos'!E153+Lik!F153</f>
        <v>5.5</v>
      </c>
      <c r="G153" s="137">
        <f>SB!G153+'D-2016'!F153+'skol. lėšos'!F153+Lik!G153</f>
        <v>0</v>
      </c>
      <c r="H153" s="137">
        <f>SB!H153+'D-2016'!G153+'skol. lėšos'!G153+Lik!H153</f>
        <v>1.2</v>
      </c>
    </row>
    <row r="154" spans="2:8" ht="12.75">
      <c r="B154" s="252" t="s">
        <v>60</v>
      </c>
      <c r="C154" s="60" t="s">
        <v>403</v>
      </c>
      <c r="D154" s="254"/>
      <c r="E154" s="136">
        <f>SB!E154+'D-2016'!D154+'skol. lėšos'!D154+Lik!E154</f>
        <v>427.8</v>
      </c>
      <c r="F154" s="136">
        <f>SB!F154+'D-2016'!E154+'skol. lėšos'!E154+Lik!F154</f>
        <v>403.4</v>
      </c>
      <c r="G154" s="136">
        <f>SB!G154+'D-2016'!F154+'skol. lėšos'!F154+Lik!G154</f>
        <v>202.9</v>
      </c>
      <c r="H154" s="136">
        <f>SB!H154+'D-2016'!G154+'skol. lėšos'!G154+Lik!H154</f>
        <v>24.4</v>
      </c>
    </row>
    <row r="155" spans="2:8" ht="12.75">
      <c r="B155" s="94" t="s">
        <v>62</v>
      </c>
      <c r="C155" s="62" t="s">
        <v>109</v>
      </c>
      <c r="D155" s="60" t="s">
        <v>142</v>
      </c>
      <c r="E155" s="137">
        <f>SB!E155+'D-2016'!D155+'skol. lėšos'!D155+Lik!E155</f>
        <v>4.8</v>
      </c>
      <c r="F155" s="137">
        <f>SB!F155+'D-2016'!E155+'skol. lėšos'!E155+Lik!F155</f>
        <v>4.8</v>
      </c>
      <c r="G155" s="137">
        <f>SB!G155+'D-2016'!F155+'skol. lėšos'!F155+Lik!G155</f>
        <v>0</v>
      </c>
      <c r="H155" s="137">
        <f>SB!H155+'D-2016'!G155+'skol. lėšos'!G155+Lik!H155</f>
        <v>0</v>
      </c>
    </row>
    <row r="156" spans="2:8" ht="12.75">
      <c r="B156" s="95" t="s">
        <v>457</v>
      </c>
      <c r="C156" s="249" t="s">
        <v>96</v>
      </c>
      <c r="D156" s="249"/>
      <c r="E156" s="137">
        <f>SB!E156+'D-2016'!D156+'skol. lėšos'!D156+Lik!E156</f>
        <v>1.5</v>
      </c>
      <c r="F156" s="137">
        <f>SB!F156+'D-2016'!E156+'skol. lėšos'!E156+Lik!F156</f>
        <v>1.5</v>
      </c>
      <c r="G156" s="137">
        <f>SB!G156+'D-2016'!F156+'skol. lėšos'!F156+Lik!G156</f>
        <v>0</v>
      </c>
      <c r="H156" s="137">
        <f>SB!H156+'D-2016'!G156+'skol. lėšos'!G156+Lik!H156</f>
        <v>0</v>
      </c>
    </row>
    <row r="157" spans="2:8" ht="12.75">
      <c r="B157" s="95" t="s">
        <v>456</v>
      </c>
      <c r="C157" s="249" t="s">
        <v>125</v>
      </c>
      <c r="D157" s="247"/>
      <c r="E157" s="137">
        <f>SB!E157+'D-2016'!D157+'skol. lėšos'!D157+Lik!E157</f>
        <v>3.3</v>
      </c>
      <c r="F157" s="137">
        <f>SB!F157+'D-2016'!E157+'skol. lėšos'!E157+Lik!F157</f>
        <v>3.3</v>
      </c>
      <c r="G157" s="137">
        <f>SB!G157+'D-2016'!F157+'skol. lėšos'!F157+Lik!G157</f>
        <v>0</v>
      </c>
      <c r="H157" s="137">
        <f>SB!H157+'D-2016'!G157+'skol. lėšos'!G157+Lik!H157</f>
        <v>0</v>
      </c>
    </row>
    <row r="158" spans="2:8" ht="38.25">
      <c r="B158" s="121" t="s">
        <v>63</v>
      </c>
      <c r="C158" s="428" t="s">
        <v>112</v>
      </c>
      <c r="D158" s="118" t="s">
        <v>146</v>
      </c>
      <c r="E158" s="136">
        <f>SB!E158+'D-2016'!D158+'skol. lėšos'!D158+Lik!E158</f>
        <v>386.00000000000006</v>
      </c>
      <c r="F158" s="136">
        <f>SB!F158+'D-2016'!E158+'skol. lėšos'!E158+Lik!F158</f>
        <v>362.8</v>
      </c>
      <c r="G158" s="136">
        <f>SB!G158+'D-2016'!F158+'skol. lėšos'!F158+Lik!G158</f>
        <v>202.9</v>
      </c>
      <c r="H158" s="136">
        <f>SB!H158+'D-2016'!G158+'skol. lėšos'!G158+Lik!H158</f>
        <v>23.2</v>
      </c>
    </row>
    <row r="159" spans="2:8" ht="12.75">
      <c r="B159" s="95" t="s">
        <v>281</v>
      </c>
      <c r="C159" s="439" t="s">
        <v>94</v>
      </c>
      <c r="D159" s="239"/>
      <c r="E159" s="137">
        <f>SB!E159+'D-2016'!D159+'skol. lėšos'!D159+Lik!E159</f>
        <v>235.1</v>
      </c>
      <c r="F159" s="137">
        <f>SB!F159+'D-2016'!E159+'skol. lėšos'!E159+Lik!F159</f>
        <v>213.1</v>
      </c>
      <c r="G159" s="137">
        <f>SB!G159+'D-2016'!F159+'skol. lėšos'!F159+Lik!G159</f>
        <v>145.2</v>
      </c>
      <c r="H159" s="137">
        <f>SB!H159+'D-2016'!G159+'skol. lėšos'!G159+Lik!H159</f>
        <v>22</v>
      </c>
    </row>
    <row r="160" spans="2:8" ht="12.75">
      <c r="B160" s="95" t="s">
        <v>458</v>
      </c>
      <c r="C160" s="277" t="s">
        <v>95</v>
      </c>
      <c r="D160" s="240"/>
      <c r="E160" s="137">
        <f>SB!E160+'D-2016'!D160+'skol. lėšos'!D160+Lik!E160</f>
        <v>123.60000000000002</v>
      </c>
      <c r="F160" s="137">
        <f>SB!F160+'D-2016'!E160+'skol. lėšos'!E160+Lik!F160</f>
        <v>122.4</v>
      </c>
      <c r="G160" s="137">
        <f>SB!G160+'D-2016'!F160+'skol. lėšos'!F160+Lik!G160</f>
        <v>57.699999999999996</v>
      </c>
      <c r="H160" s="137">
        <f>SB!H160+'D-2016'!G160+'skol. lėšos'!G160+Lik!H160</f>
        <v>1.2</v>
      </c>
    </row>
    <row r="161" spans="2:13" ht="12.75">
      <c r="B161" s="95" t="s">
        <v>459</v>
      </c>
      <c r="C161" s="445" t="s">
        <v>97</v>
      </c>
      <c r="D161" s="263"/>
      <c r="E161" s="137">
        <f>SB!E161+'D-2016'!D161+'skol. lėšos'!D161+Lik!E161</f>
        <v>27.3</v>
      </c>
      <c r="F161" s="137">
        <f>SB!F161+'D-2016'!E161+'skol. lėšos'!E161+Lik!F161</f>
        <v>27.3</v>
      </c>
      <c r="G161" s="137">
        <f>SB!G161+'D-2016'!F161+'skol. lėšos'!F161+Lik!G161</f>
        <v>0</v>
      </c>
      <c r="H161" s="137">
        <f>SB!H161+'D-2016'!G161+'skol. lėšos'!G161+Lik!H161</f>
        <v>0</v>
      </c>
      <c r="M161" s="30" t="s">
        <v>98</v>
      </c>
    </row>
    <row r="162" spans="2:8" ht="12.75">
      <c r="B162" s="95" t="s">
        <v>460</v>
      </c>
      <c r="C162" s="254" t="s">
        <v>277</v>
      </c>
      <c r="D162" s="19"/>
      <c r="E162" s="137">
        <f>SB!E162+'D-2016'!D162+'skol. lėšos'!D162+Lik!E162</f>
        <v>0</v>
      </c>
      <c r="F162" s="137">
        <f>SB!F162+'D-2016'!E162+'skol. lėšos'!E162+Lik!F162</f>
        <v>0</v>
      </c>
      <c r="G162" s="137">
        <f>SB!G162+'D-2016'!F162+'skol. lėšos'!F162+Lik!G162</f>
        <v>0</v>
      </c>
      <c r="H162" s="137">
        <f>SB!H162+'D-2016'!G162+'skol. lėšos'!G162+Lik!H162</f>
        <v>0</v>
      </c>
    </row>
    <row r="163" spans="2:8" ht="12.75">
      <c r="B163" s="264" t="s">
        <v>217</v>
      </c>
      <c r="C163" s="263" t="s">
        <v>78</v>
      </c>
      <c r="D163" s="241" t="s">
        <v>143</v>
      </c>
      <c r="E163" s="137">
        <f>SB!E163+'D-2016'!D163+'skol. lėšos'!D163+Lik!E163</f>
        <v>36.3</v>
      </c>
      <c r="F163" s="137">
        <f>SB!F163+'D-2016'!E163+'skol. lėšos'!E163+Lik!F163</f>
        <v>35.1</v>
      </c>
      <c r="G163" s="137">
        <f>SB!G163+'D-2016'!F163+'skol. lėšos'!F163+Lik!G163</f>
        <v>0</v>
      </c>
      <c r="H163" s="137">
        <f>SB!H163+'D-2016'!G163+'skol. lėšos'!G163+Lik!H163</f>
        <v>1.2</v>
      </c>
    </row>
    <row r="164" spans="2:8" ht="12.75">
      <c r="B164" s="95" t="s">
        <v>461</v>
      </c>
      <c r="C164" s="254" t="s">
        <v>115</v>
      </c>
      <c r="D164" s="53"/>
      <c r="E164" s="137">
        <f>SB!E164+'D-2016'!D164+'skol. lėšos'!D164+Lik!E164</f>
        <v>36.3</v>
      </c>
      <c r="F164" s="137">
        <f>SB!F164+'D-2016'!E164+'skol. lėšos'!E164+Lik!F164</f>
        <v>35.1</v>
      </c>
      <c r="G164" s="137">
        <f>SB!G164+'D-2016'!F164+'skol. lėšos'!F164+Lik!G164</f>
        <v>0</v>
      </c>
      <c r="H164" s="137">
        <f>SB!H164+'D-2016'!G164+'skol. lėšos'!G164+Lik!H164</f>
        <v>1.2</v>
      </c>
    </row>
    <row r="165" spans="2:8" ht="12.75">
      <c r="B165" s="94" t="s">
        <v>219</v>
      </c>
      <c r="C165" s="62" t="s">
        <v>157</v>
      </c>
      <c r="D165" s="241" t="s">
        <v>37</v>
      </c>
      <c r="E165" s="137">
        <f>SB!E165+'D-2016'!D165+'skol. lėšos'!D165+Lik!E165</f>
        <v>0.7</v>
      </c>
      <c r="F165" s="137">
        <f>SB!F165+'D-2016'!E165+'skol. lėšos'!E165+Lik!F165</f>
        <v>0.7</v>
      </c>
      <c r="G165" s="137">
        <f>SB!G165+'D-2016'!F165+'skol. lėšos'!F165+Lik!G165</f>
        <v>0</v>
      </c>
      <c r="H165" s="137">
        <f>SB!H165+'D-2016'!G165+'skol. lėšos'!G165+Lik!H165</f>
        <v>0</v>
      </c>
    </row>
    <row r="166" spans="2:8" ht="12.75">
      <c r="B166" s="95" t="s">
        <v>463</v>
      </c>
      <c r="C166" s="249" t="s">
        <v>538</v>
      </c>
      <c r="D166" s="19"/>
      <c r="E166" s="137">
        <f>SB!E166+'D-2016'!D166+'skol. lėšos'!D166+Lik!E166</f>
        <v>0.7</v>
      </c>
      <c r="F166" s="137">
        <f>SB!F166+'D-2016'!E166+'skol. lėšos'!E166+Lik!F166</f>
        <v>0.7</v>
      </c>
      <c r="G166" s="137">
        <f>SB!G166+'D-2016'!F166+'skol. lėšos'!F166+Lik!G166</f>
        <v>0</v>
      </c>
      <c r="H166" s="137">
        <f>SB!H166+'D-2016'!G166+'skol. lėšos'!G166+Lik!H166</f>
        <v>0</v>
      </c>
    </row>
    <row r="167" spans="2:8" ht="12.75">
      <c r="B167" s="94" t="s">
        <v>64</v>
      </c>
      <c r="C167" s="60" t="s">
        <v>117</v>
      </c>
      <c r="D167" s="53"/>
      <c r="E167" s="136">
        <f>SB!E167+'D-2016'!D166+'skol. lėšos'!D166+Lik!E166</f>
        <v>73.4</v>
      </c>
      <c r="F167" s="136">
        <f>SB!F167+'D-2016'!E166+'skol. lėšos'!E166+Lik!F166</f>
        <v>73.4</v>
      </c>
      <c r="G167" s="136">
        <f>SB!G167+'D-2016'!F166+'skol. lėšos'!F166+Lik!G166</f>
        <v>45.1</v>
      </c>
      <c r="H167" s="136">
        <f>SB!H167+'D-2016'!G166+'skol. lėšos'!G166+Lik!H166</f>
        <v>0</v>
      </c>
    </row>
    <row r="168" spans="2:8" ht="25.5">
      <c r="B168" s="95" t="s">
        <v>65</v>
      </c>
      <c r="C168" s="438" t="s">
        <v>110</v>
      </c>
      <c r="D168" s="62" t="s">
        <v>144</v>
      </c>
      <c r="E168" s="137">
        <f>SB!E168+'D-2016'!D168+'skol. lėšos'!D168+Lik!E168</f>
        <v>73.4</v>
      </c>
      <c r="F168" s="137">
        <f>SB!F168+'D-2016'!E168+'skol. lėšos'!E168+Lik!F168</f>
        <v>73.4</v>
      </c>
      <c r="G168" s="137">
        <f>SB!G168+'D-2016'!F168+'skol. lėšos'!F168+Lik!G168</f>
        <v>45.1</v>
      </c>
      <c r="H168" s="137">
        <f>SB!H168+'D-2016'!G168+'skol. lėšos'!G168+Lik!H168</f>
        <v>0</v>
      </c>
    </row>
    <row r="169" spans="2:8" ht="15">
      <c r="B169" s="94" t="s">
        <v>67</v>
      </c>
      <c r="C169" s="510" t="s">
        <v>344</v>
      </c>
      <c r="D169" s="449"/>
      <c r="E169" s="512">
        <f>SB!E169+'D-2016'!D169+'skol. lėšos'!D169+Lik!E169</f>
        <v>916.8097</v>
      </c>
      <c r="F169" s="458">
        <f>SB!F169+'D-2016'!E169+'skol. lėšos'!E169+Lik!F169</f>
        <v>51</v>
      </c>
      <c r="G169" s="458">
        <f>SB!G169+'D-2016'!F169+'skol. lėšos'!F169+Lik!G169</f>
        <v>0</v>
      </c>
      <c r="H169" s="512">
        <f>SB!H169+'D-2016'!G169+'skol. lėšos'!G169+Lik!H169</f>
        <v>865.8097</v>
      </c>
    </row>
    <row r="170" spans="2:8" ht="12.75">
      <c r="B170" s="95" t="s">
        <v>68</v>
      </c>
      <c r="C170" s="62" t="s">
        <v>157</v>
      </c>
      <c r="D170" s="603" t="s">
        <v>37</v>
      </c>
      <c r="E170" s="513">
        <f>SB!E170+'D-2016'!D170+'skol. lėšos'!D170+Lik!E170</f>
        <v>950.1097</v>
      </c>
      <c r="F170" s="513">
        <f>SB!F170+'D-2016'!E170+'skol. lėšos'!E170+Lik!F170</f>
        <v>52.5</v>
      </c>
      <c r="G170" s="513">
        <f>SB!G170+'D-2016'!F170+'skol. lėšos'!F170+Lik!G170</f>
        <v>0</v>
      </c>
      <c r="H170" s="513">
        <f>SB!H170+'D-2016'!G170+'skol. lėšos'!G170+Lik!H170</f>
        <v>897.6097</v>
      </c>
    </row>
    <row r="171" spans="2:8" ht="12.75">
      <c r="B171" s="95" t="s">
        <v>136</v>
      </c>
      <c r="C171" s="436" t="s">
        <v>75</v>
      </c>
      <c r="D171" s="604"/>
      <c r="E171" s="137">
        <f>SB!E171+'D-2016'!D171+'skol. lėšos'!D171+Lik!E171</f>
        <v>52.5</v>
      </c>
      <c r="F171" s="137">
        <f>SB!F171+'D-2016'!E171+'skol. lėšos'!E171+Lik!F171</f>
        <v>52.5</v>
      </c>
      <c r="G171" s="137">
        <f>SB!G171+'D-2016'!F171+'skol. lėšos'!F171+Lik!G171</f>
        <v>0</v>
      </c>
      <c r="H171" s="137">
        <f>SB!H171+'D-2016'!G171+'skol. lėšos'!G171+Lik!H171</f>
        <v>0</v>
      </c>
    </row>
    <row r="172" spans="2:8" ht="12.75">
      <c r="B172" s="95" t="s">
        <v>345</v>
      </c>
      <c r="C172" s="436" t="s">
        <v>76</v>
      </c>
      <c r="D172" s="605"/>
      <c r="E172" s="514">
        <f>SB!E172+'D-2016'!D172+'skol. lėšos'!D172+Lik!E172</f>
        <v>897.6097</v>
      </c>
      <c r="F172" s="514">
        <f>SB!F172+'D-2016'!E172+'skol. lėšos'!E172+Lik!F172</f>
        <v>0</v>
      </c>
      <c r="G172" s="514">
        <f>SB!G172+'D-2016'!F172+'skol. lėšos'!F172+Lik!G172</f>
        <v>0</v>
      </c>
      <c r="H172" s="514">
        <f>SB!H172+'D-2016'!G172+'skol. lėšos'!G172+Lik!H172</f>
        <v>897.6097</v>
      </c>
    </row>
    <row r="173" spans="2:8" ht="12.75">
      <c r="B173" s="94" t="s">
        <v>69</v>
      </c>
      <c r="C173" s="231" t="s">
        <v>355</v>
      </c>
      <c r="D173" s="602" t="s">
        <v>142</v>
      </c>
      <c r="E173" s="136">
        <f>SB!E173+'D-2016'!D173+'skol. lėšos'!D173+Lik!E173</f>
        <v>19.8</v>
      </c>
      <c r="F173" s="136">
        <f>SB!F173+'D-2016'!E173+'skol. lėšos'!E173+Lik!F173</f>
        <v>19.8</v>
      </c>
      <c r="G173" s="136">
        <f>SB!G173+'D-2016'!F173+'skol. lėšos'!F173+Lik!G173</f>
        <v>12</v>
      </c>
      <c r="H173" s="136">
        <f>SB!H173+'D-2016'!G173+'skol. lėšos'!G173+Lik!H173</f>
        <v>0</v>
      </c>
    </row>
    <row r="174" spans="2:8" ht="12.75">
      <c r="B174" s="95" t="s">
        <v>70</v>
      </c>
      <c r="C174" s="53" t="s">
        <v>109</v>
      </c>
      <c r="D174" s="602"/>
      <c r="E174" s="137">
        <f>SB!E174+'D-2016'!D174+'skol. lėšos'!D174+Lik!E174</f>
        <v>19.8</v>
      </c>
      <c r="F174" s="137">
        <f>SB!F174+'D-2016'!E174+'skol. lėšos'!E174+Lik!F174</f>
        <v>19.8</v>
      </c>
      <c r="G174" s="137">
        <f>SB!G174+'D-2016'!F174+'skol. lėšos'!F174+Lik!G174</f>
        <v>12</v>
      </c>
      <c r="H174" s="137">
        <f>SB!H174+'D-2016'!G174+'skol. lėšos'!G174+Lik!H174</f>
        <v>0</v>
      </c>
    </row>
    <row r="175" spans="2:8" ht="16.5" customHeight="1">
      <c r="B175" s="94" t="s">
        <v>303</v>
      </c>
      <c r="C175" s="240" t="s">
        <v>608</v>
      </c>
      <c r="D175" s="350"/>
      <c r="E175" s="136">
        <f>SB!E175+'D-2016'!D175+'skol. lėšos'!D175+Lik!E175</f>
        <v>0.4</v>
      </c>
      <c r="F175" s="136">
        <f>SB!F175+'D-2016'!E175+'skol. lėšos'!E175+Lik!F175</f>
        <v>0.4</v>
      </c>
      <c r="G175" s="136">
        <f>SB!G175+'D-2016'!F175+'skol. lėšos'!F175+Lik!G175</f>
        <v>0</v>
      </c>
      <c r="H175" s="136">
        <f>SB!H175+'D-2016'!G175+'skol. lėšos'!G175+Lik!H175</f>
        <v>0</v>
      </c>
    </row>
    <row r="176" spans="2:8" ht="26.25" customHeight="1">
      <c r="B176" s="94" t="s">
        <v>226</v>
      </c>
      <c r="C176" s="267" t="s">
        <v>112</v>
      </c>
      <c r="D176" s="266" t="s">
        <v>146</v>
      </c>
      <c r="E176" s="137">
        <f>SB!E176+'D-2016'!D176+'skol. lėšos'!D176+Lik!E176</f>
        <v>0.4</v>
      </c>
      <c r="F176" s="137">
        <f>SB!F176+'D-2016'!E176+'skol. lėšos'!E176+Lik!F176</f>
        <v>0.4</v>
      </c>
      <c r="G176" s="137">
        <f>SB!G176+'D-2016'!F176+'skol. lėšos'!F176+Lik!G176</f>
        <v>0</v>
      </c>
      <c r="H176" s="137">
        <f>SB!H176+'D-2016'!G176+'skol. lėšos'!G176+Lik!H176</f>
        <v>0</v>
      </c>
    </row>
    <row r="177" spans="2:8" ht="15.75">
      <c r="B177" s="94" t="s">
        <v>502</v>
      </c>
      <c r="C177" s="166" t="s">
        <v>137</v>
      </c>
      <c r="D177" s="449"/>
      <c r="E177" s="512">
        <f>SB!E177+'D-2016'!D177+'skol. lėšos'!D177+Lik!E177</f>
        <v>5106.042699999999</v>
      </c>
      <c r="F177" s="511">
        <f>SB!F177+'D-2016'!E177+'skol. lėšos'!E177+Lik!F177</f>
        <v>3861.133</v>
      </c>
      <c r="G177" s="512">
        <f>SB!G177+'D-2016'!F177+'skol. lėšos'!F177+Lik!G177</f>
        <v>1643.5509999999997</v>
      </c>
      <c r="H177" s="512">
        <f>SB!H177+'D-2016'!G177+'skol. lėšos'!G177+Lik!H177</f>
        <v>1244.9097</v>
      </c>
    </row>
    <row r="178" spans="2:8" ht="15">
      <c r="B178" s="94" t="s">
        <v>356</v>
      </c>
      <c r="C178" s="449" t="s">
        <v>109</v>
      </c>
      <c r="D178" s="449" t="s">
        <v>142</v>
      </c>
      <c r="E178" s="458">
        <f>SB!E178+'D-2016'!D178+'skol. lėšos'!D178+Lik!E178</f>
        <v>1721.4329999999998</v>
      </c>
      <c r="F178" s="458">
        <f>SB!F178+'D-2016'!E178+'skol. lėšos'!E178+Lik!F178</f>
        <v>1714.6329999999998</v>
      </c>
      <c r="G178" s="458">
        <f>SB!G178+'D-2016'!F178+'skol. lėšos'!F178+Lik!G178</f>
        <v>1006.7509999999999</v>
      </c>
      <c r="H178" s="458">
        <f>SB!H178+'D-2016'!G178+'skol. lėšos'!G178+Lik!H178</f>
        <v>6.8</v>
      </c>
    </row>
    <row r="179" spans="2:8" ht="30">
      <c r="B179" s="94" t="s">
        <v>378</v>
      </c>
      <c r="C179" s="456" t="s">
        <v>110</v>
      </c>
      <c r="D179" s="449" t="s">
        <v>144</v>
      </c>
      <c r="E179" s="458">
        <f>SB!E179+'D-2016'!D179+'skol. lėšos'!D179+Lik!E179</f>
        <v>506.19999999999993</v>
      </c>
      <c r="F179" s="458">
        <f>SB!F179+'D-2016'!E179+'skol. lėšos'!E179+Lik!F179</f>
        <v>506.19999999999993</v>
      </c>
      <c r="G179" s="458">
        <f>SB!G179+'D-2016'!F179+'skol. lėšos'!F179+Lik!G179</f>
        <v>65.3</v>
      </c>
      <c r="H179" s="458">
        <f>SB!H179+'D-2016'!G179+'skol. lėšos'!G179+Lik!H179</f>
        <v>0</v>
      </c>
    </row>
    <row r="180" spans="2:8" ht="45">
      <c r="B180" s="94" t="s">
        <v>382</v>
      </c>
      <c r="C180" s="451" t="s">
        <v>112</v>
      </c>
      <c r="D180" s="449" t="s">
        <v>146</v>
      </c>
      <c r="E180" s="458">
        <f>SB!E180+'D-2016'!D180+'skol. lėšos'!D180+Lik!E180</f>
        <v>1121.3</v>
      </c>
      <c r="F180" s="458">
        <f>SB!F180+'D-2016'!E180+'skol. lėšos'!E180+Lik!F180</f>
        <v>1083.3999999999999</v>
      </c>
      <c r="G180" s="458">
        <f>SB!G180+'D-2016'!F180+'skol. lėšos'!F180+Lik!G180</f>
        <v>566</v>
      </c>
      <c r="H180" s="458">
        <f>SB!H180+'D-2016'!G180+'skol. lėšos'!G180+Lik!H180</f>
        <v>37.9</v>
      </c>
    </row>
    <row r="181" spans="2:8" ht="30">
      <c r="B181" s="94" t="s">
        <v>386</v>
      </c>
      <c r="C181" s="454" t="s">
        <v>229</v>
      </c>
      <c r="D181" s="449" t="s">
        <v>145</v>
      </c>
      <c r="E181" s="458">
        <f>SB!E181+'D-2016'!D181+'skol. lėšos'!D181+Lik!E181</f>
        <v>40.099999999999994</v>
      </c>
      <c r="F181" s="458">
        <f>SB!F181+'D-2016'!E181+'skol. lėšos'!E181+Lik!F181</f>
        <v>22.2</v>
      </c>
      <c r="G181" s="458">
        <f>SB!G181+'D-2016'!F181+'skol. lėšos'!F181+Lik!G181</f>
        <v>5.5</v>
      </c>
      <c r="H181" s="458">
        <f>SB!H181+'D-2016'!G181+'skol. lėšos'!G181+Lik!H181</f>
        <v>17.9</v>
      </c>
    </row>
    <row r="182" spans="2:8" ht="15">
      <c r="B182" s="94" t="s">
        <v>388</v>
      </c>
      <c r="C182" s="450" t="s">
        <v>116</v>
      </c>
      <c r="D182" s="449" t="s">
        <v>147</v>
      </c>
      <c r="E182" s="458">
        <f>SB!E182+'D-2016'!D182+'skol. lėšos'!D182+Lik!E182</f>
        <v>472.8</v>
      </c>
      <c r="F182" s="458">
        <f>SB!F182+'D-2016'!E182+'skol. lėšos'!E182+Lik!F182</f>
        <v>189.3</v>
      </c>
      <c r="G182" s="458">
        <f>SB!G182+'D-2016'!F182+'skol. lėšos'!F182+Lik!G182</f>
        <v>0</v>
      </c>
      <c r="H182" s="458">
        <f>SB!H182+'D-2016'!G182+'skol. lėšos'!G182+Lik!H182</f>
        <v>283.5</v>
      </c>
    </row>
    <row r="183" spans="2:8" ht="30">
      <c r="B183" s="94" t="s">
        <v>390</v>
      </c>
      <c r="C183" s="268" t="s">
        <v>196</v>
      </c>
      <c r="D183" s="449" t="s">
        <v>148</v>
      </c>
      <c r="E183" s="458">
        <f>SB!E183+'D-2016'!D183+'skol. lėšos'!D183+Lik!E183</f>
        <v>2.9</v>
      </c>
      <c r="F183" s="458">
        <f>SB!F183+'D-2016'!E183+'skol. lėšos'!E183+Lik!F183</f>
        <v>2.9</v>
      </c>
      <c r="G183" s="458">
        <f>SB!G183+'D-2016'!F183+'skol. lėšos'!F183+Lik!G183</f>
        <v>0</v>
      </c>
      <c r="H183" s="458">
        <f>SB!H183+'D-2016'!G183+'skol. lėšos'!G183+Lik!H183</f>
        <v>0</v>
      </c>
    </row>
    <row r="184" spans="2:8" ht="15">
      <c r="B184" s="94" t="s">
        <v>393</v>
      </c>
      <c r="C184" s="450" t="s">
        <v>78</v>
      </c>
      <c r="D184" s="449" t="s">
        <v>143</v>
      </c>
      <c r="E184" s="458">
        <f>SB!E184+'D-2016'!D184+'skol. lėšos'!D184+Lik!E184</f>
        <v>89.2</v>
      </c>
      <c r="F184" s="458">
        <f>SB!F184+'D-2016'!E184+'skol. lėšos'!E184+Lik!F184</f>
        <v>88</v>
      </c>
      <c r="G184" s="458">
        <f>SB!G184+'D-2016'!F184+'skol. lėšos'!F184+Lik!G184</f>
        <v>0</v>
      </c>
      <c r="H184" s="458">
        <f>SB!H184+'D-2016'!G184+'skol. lėšos'!G184+Lik!H184</f>
        <v>1.2</v>
      </c>
    </row>
    <row r="185" spans="2:8" ht="30">
      <c r="B185" s="233" t="s">
        <v>395</v>
      </c>
      <c r="C185" s="268" t="s">
        <v>156</v>
      </c>
      <c r="D185" s="449" t="s">
        <v>35</v>
      </c>
      <c r="E185" s="458">
        <f>SB!E185+'D-2016'!D185+'skol. lėšos'!D185+Lik!E185</f>
        <v>200.1</v>
      </c>
      <c r="F185" s="458">
        <f>SB!F185+'D-2016'!E185+'skol. lėšos'!E185+Lik!F185</f>
        <v>200.1</v>
      </c>
      <c r="G185" s="458">
        <f>SB!G185+'D-2016'!F185+'skol. lėšos'!F185+Lik!G185</f>
        <v>0</v>
      </c>
      <c r="H185" s="458">
        <f>SB!H185+'D-2016'!G185+'skol. lėšos'!G185+Lik!H185</f>
        <v>0</v>
      </c>
    </row>
    <row r="186" spans="2:8" ht="18.75" customHeight="1">
      <c r="B186" s="94" t="s">
        <v>397</v>
      </c>
      <c r="C186" s="449" t="s">
        <v>157</v>
      </c>
      <c r="D186" s="453" t="s">
        <v>37</v>
      </c>
      <c r="E186" s="512">
        <f>SB!E186+'D-2016'!D186+'skol. lėšos'!D186+Lik!E186</f>
        <v>952.0097000000001</v>
      </c>
      <c r="F186" s="512">
        <f>SB!F186+'D-2016'!E186+'skol. lėšos'!E186+Lik!F186</f>
        <v>54.400000000000006</v>
      </c>
      <c r="G186" s="512">
        <f>SB!G186+'D-2016'!F186+'skol. lėšos'!F186+Lik!G186</f>
        <v>0</v>
      </c>
      <c r="H186" s="512">
        <f>SB!H186+'D-2016'!G186+'skol. lėšos'!G186+Lik!H186</f>
        <v>897.6097</v>
      </c>
    </row>
    <row r="187" spans="2:8" ht="20.25" customHeight="1">
      <c r="B187" s="94" t="s">
        <v>503</v>
      </c>
      <c r="C187" s="268" t="s">
        <v>563</v>
      </c>
      <c r="D187" s="449"/>
      <c r="E187" s="511">
        <f>SB!E187+'D-2016'!D187+'skol. lėšos'!D187+Lik!E187</f>
        <v>4238.732999999999</v>
      </c>
      <c r="F187" s="511">
        <f>SB!F187+'D-2016'!E187+'skol. lėšos'!E187+Lik!F187</f>
        <v>3861.133</v>
      </c>
      <c r="G187" s="511">
        <f>SB!G187+'D-2016'!F187+'skol. lėšos'!F187+Lik!G187</f>
        <v>1643.5509999999997</v>
      </c>
      <c r="H187" s="511">
        <f>SB!H187+'D-2016'!G187+'skol. lėšos'!G187+Lik!H187</f>
        <v>347.29999999999995</v>
      </c>
    </row>
    <row r="188" spans="2:8" ht="12.75">
      <c r="B188" s="154"/>
      <c r="D188" s="154"/>
      <c r="E188" s="154"/>
      <c r="F188" s="154"/>
      <c r="G188" s="154"/>
      <c r="H188" s="154"/>
    </row>
  </sheetData>
  <sheetProtection/>
  <mergeCells count="17">
    <mergeCell ref="D173:D174"/>
    <mergeCell ref="D170:D172"/>
    <mergeCell ref="E100:H100"/>
    <mergeCell ref="E103:H103"/>
    <mergeCell ref="D15:D22"/>
    <mergeCell ref="F2:H2"/>
    <mergeCell ref="B6:H6"/>
    <mergeCell ref="B9:B12"/>
    <mergeCell ref="B7:H7"/>
    <mergeCell ref="C10:C12"/>
    <mergeCell ref="D9:D12"/>
    <mergeCell ref="E9:E12"/>
    <mergeCell ref="F9:H9"/>
    <mergeCell ref="F10:G10"/>
    <mergeCell ref="G11:G12"/>
    <mergeCell ref="H10:H12"/>
    <mergeCell ref="F11:F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30" customWidth="1"/>
    <col min="2" max="2" width="9.140625" style="30" customWidth="1"/>
    <col min="3" max="3" width="40.28125" style="30" customWidth="1"/>
    <col min="4" max="4" width="8.28125" style="30" customWidth="1"/>
    <col min="5" max="5" width="7.8515625" style="30" customWidth="1"/>
    <col min="6" max="6" width="8.28125" style="30" customWidth="1"/>
    <col min="7" max="7" width="11.57421875" style="30" customWidth="1"/>
    <col min="8" max="8" width="10.8515625" style="30" customWidth="1"/>
    <col min="9" max="9" width="9.140625" style="86" customWidth="1"/>
    <col min="10" max="16384" width="9.140625" style="30" customWidth="1"/>
  </cols>
  <sheetData>
    <row r="1" spans="4:8" ht="15">
      <c r="D1" s="228"/>
      <c r="E1" s="228"/>
      <c r="F1" s="215" t="s">
        <v>246</v>
      </c>
      <c r="G1" s="216"/>
      <c r="H1" s="216"/>
    </row>
    <row r="2" spans="4:8" ht="15">
      <c r="D2" s="45"/>
      <c r="E2" s="45"/>
      <c r="F2" s="555" t="s">
        <v>610</v>
      </c>
      <c r="G2" s="555"/>
      <c r="H2" s="555"/>
    </row>
    <row r="3" spans="4:8" ht="15">
      <c r="D3" s="228"/>
      <c r="E3" s="228"/>
      <c r="F3" s="45" t="s">
        <v>527</v>
      </c>
      <c r="G3" s="216"/>
      <c r="H3" s="216"/>
    </row>
    <row r="4" spans="5:8" ht="15">
      <c r="E4" s="45"/>
      <c r="F4" s="45" t="s">
        <v>270</v>
      </c>
      <c r="G4" s="45"/>
      <c r="H4" s="216"/>
    </row>
    <row r="6" spans="2:9" ht="14.25">
      <c r="B6" s="612" t="s">
        <v>535</v>
      </c>
      <c r="C6" s="612"/>
      <c r="D6" s="612"/>
      <c r="E6" s="612"/>
      <c r="F6" s="612"/>
      <c r="G6" s="612"/>
      <c r="H6" s="612"/>
      <c r="I6" s="229"/>
    </row>
    <row r="7" spans="2:9" ht="14.25">
      <c r="B7" s="612" t="s">
        <v>408</v>
      </c>
      <c r="C7" s="612"/>
      <c r="D7" s="612"/>
      <c r="E7" s="612"/>
      <c r="F7" s="612"/>
      <c r="G7" s="612"/>
      <c r="H7" s="612"/>
      <c r="I7" s="333"/>
    </row>
    <row r="8" ht="12.75">
      <c r="H8" s="30" t="s">
        <v>536</v>
      </c>
    </row>
    <row r="9" spans="2:8" ht="12.75" customHeight="1">
      <c r="B9" s="597" t="s">
        <v>280</v>
      </c>
      <c r="C9" s="230"/>
      <c r="D9" s="542" t="s">
        <v>282</v>
      </c>
      <c r="E9" s="548" t="s">
        <v>0</v>
      </c>
      <c r="F9" s="556" t="s">
        <v>9</v>
      </c>
      <c r="G9" s="556"/>
      <c r="H9" s="556"/>
    </row>
    <row r="10" spans="2:8" ht="12.75" customHeight="1">
      <c r="B10" s="597"/>
      <c r="C10" s="598" t="s">
        <v>120</v>
      </c>
      <c r="D10" s="600"/>
      <c r="E10" s="549"/>
      <c r="F10" s="556" t="s">
        <v>10</v>
      </c>
      <c r="G10" s="556"/>
      <c r="H10" s="601" t="s">
        <v>11</v>
      </c>
    </row>
    <row r="11" spans="2:8" ht="12.75" customHeight="1">
      <c r="B11" s="597"/>
      <c r="C11" s="598"/>
      <c r="D11" s="600"/>
      <c r="E11" s="549"/>
      <c r="F11" s="548" t="s">
        <v>12</v>
      </c>
      <c r="G11" s="542" t="s">
        <v>242</v>
      </c>
      <c r="H11" s="601"/>
    </row>
    <row r="12" spans="2:8" ht="29.25" customHeight="1">
      <c r="B12" s="597"/>
      <c r="C12" s="599"/>
      <c r="D12" s="543"/>
      <c r="E12" s="550"/>
      <c r="F12" s="550"/>
      <c r="G12" s="543"/>
      <c r="H12" s="601"/>
    </row>
    <row r="13" spans="2:8" ht="12.75">
      <c r="B13" s="94" t="s">
        <v>13</v>
      </c>
      <c r="C13" s="231" t="s">
        <v>1</v>
      </c>
      <c r="D13" s="231"/>
      <c r="E13" s="134">
        <f>F13+H13</f>
        <v>1066.6</v>
      </c>
      <c r="F13" s="136">
        <f>F14+F24+F35+F40+F48+F46+F50+F54</f>
        <v>1043.5</v>
      </c>
      <c r="G13" s="136">
        <f>G14+G24+G35+G40+G48+G46+G50+G54</f>
        <v>412.30000000000007</v>
      </c>
      <c r="H13" s="136">
        <f>H14+H24+H35+H40+H48+H46+H50+H54</f>
        <v>23.1</v>
      </c>
    </row>
    <row r="14" spans="2:8" ht="12.75">
      <c r="B14" s="41" t="s">
        <v>14</v>
      </c>
      <c r="C14" s="62" t="s">
        <v>109</v>
      </c>
      <c r="D14" s="231" t="s">
        <v>142</v>
      </c>
      <c r="E14" s="136">
        <f>E15+E16+E17+E18+E19+E20+E21+E22+E23</f>
        <v>122.6</v>
      </c>
      <c r="F14" s="136">
        <f>F15+F16+F17+F18+F19+F20+F21+F22+F23</f>
        <v>122.6</v>
      </c>
      <c r="G14" s="136">
        <f>G15+G16+G17+G18+G19+G20+G21+G22+G23</f>
        <v>60.900000000000006</v>
      </c>
      <c r="H14" s="136">
        <f>H15+H16+H17+H18+H19+H20+H21+H22+H23</f>
        <v>0</v>
      </c>
    </row>
    <row r="15" spans="2:8" ht="12.75">
      <c r="B15" s="95" t="s">
        <v>162</v>
      </c>
      <c r="C15" s="425" t="s">
        <v>266</v>
      </c>
      <c r="D15" s="609"/>
      <c r="E15" s="71">
        <f aca="true" t="shared" si="0" ref="E15:E33">F15+H15</f>
        <v>57.9</v>
      </c>
      <c r="F15" s="137">
        <v>57.9</v>
      </c>
      <c r="G15" s="137">
        <v>41.4</v>
      </c>
      <c r="H15" s="137"/>
    </row>
    <row r="16" spans="2:8" ht="12.75">
      <c r="B16" s="95" t="s">
        <v>349</v>
      </c>
      <c r="C16" s="425" t="s">
        <v>348</v>
      </c>
      <c r="D16" s="610"/>
      <c r="E16" s="71">
        <f t="shared" si="0"/>
        <v>11.9</v>
      </c>
      <c r="F16" s="137">
        <v>11.9</v>
      </c>
      <c r="G16" s="137">
        <v>8.8</v>
      </c>
      <c r="H16" s="137"/>
    </row>
    <row r="17" spans="2:8" ht="12.75">
      <c r="B17" s="95" t="s">
        <v>163</v>
      </c>
      <c r="C17" s="425" t="s">
        <v>267</v>
      </c>
      <c r="D17" s="610"/>
      <c r="E17" s="71">
        <f t="shared" si="0"/>
        <v>14.7</v>
      </c>
      <c r="F17" s="137">
        <v>14.7</v>
      </c>
      <c r="G17" s="137">
        <v>10.7</v>
      </c>
      <c r="H17" s="137"/>
    </row>
    <row r="18" spans="2:8" ht="12.75">
      <c r="B18" s="95" t="s">
        <v>164</v>
      </c>
      <c r="C18" s="247" t="s">
        <v>240</v>
      </c>
      <c r="D18" s="610"/>
      <c r="E18" s="71">
        <f t="shared" si="0"/>
        <v>8.5</v>
      </c>
      <c r="F18" s="137">
        <v>8.5</v>
      </c>
      <c r="G18" s="137"/>
      <c r="H18" s="136"/>
    </row>
    <row r="19" spans="2:8" ht="12.75">
      <c r="B19" s="95" t="s">
        <v>166</v>
      </c>
      <c r="C19" s="247" t="s">
        <v>576</v>
      </c>
      <c r="D19" s="610"/>
      <c r="E19" s="71"/>
      <c r="F19" s="137"/>
      <c r="G19" s="137"/>
      <c r="H19" s="136"/>
    </row>
    <row r="20" spans="2:8" ht="12.75">
      <c r="B20" s="95" t="s">
        <v>165</v>
      </c>
      <c r="C20" s="247" t="s">
        <v>243</v>
      </c>
      <c r="D20" s="610"/>
      <c r="E20" s="71">
        <f t="shared" si="0"/>
        <v>14.6</v>
      </c>
      <c r="F20" s="137">
        <v>14.6</v>
      </c>
      <c r="G20" s="137"/>
      <c r="H20" s="136"/>
    </row>
    <row r="21" spans="2:8" ht="12.75">
      <c r="B21" s="95" t="s">
        <v>166</v>
      </c>
      <c r="C21" s="247" t="s">
        <v>81</v>
      </c>
      <c r="D21" s="610"/>
      <c r="E21" s="71">
        <f t="shared" si="0"/>
        <v>2</v>
      </c>
      <c r="F21" s="137">
        <v>2</v>
      </c>
      <c r="G21" s="137"/>
      <c r="H21" s="136"/>
    </row>
    <row r="22" spans="2:8" ht="12.75">
      <c r="B22" s="95" t="s">
        <v>167</v>
      </c>
      <c r="C22" s="247" t="s">
        <v>82</v>
      </c>
      <c r="D22" s="610"/>
      <c r="E22" s="71">
        <f t="shared" si="0"/>
        <v>13</v>
      </c>
      <c r="F22" s="137">
        <v>13</v>
      </c>
      <c r="G22" s="137"/>
      <c r="H22" s="136"/>
    </row>
    <row r="23" spans="2:8" ht="15.75" customHeight="1">
      <c r="B23" s="95" t="s">
        <v>168</v>
      </c>
      <c r="C23" s="112" t="s">
        <v>77</v>
      </c>
      <c r="D23" s="335"/>
      <c r="E23" s="71">
        <f t="shared" si="0"/>
        <v>0</v>
      </c>
      <c r="F23" s="137"/>
      <c r="G23" s="137"/>
      <c r="H23" s="136"/>
    </row>
    <row r="24" spans="2:8" ht="26.25" customHeight="1">
      <c r="B24" s="233" t="s">
        <v>15</v>
      </c>
      <c r="C24" s="428" t="s">
        <v>112</v>
      </c>
      <c r="D24" s="234" t="s">
        <v>146</v>
      </c>
      <c r="E24" s="148">
        <f>F24+H24</f>
        <v>710.9</v>
      </c>
      <c r="F24" s="145">
        <f>F25+F27+F28+F29+F30+F31+F33+F26+F32+F34</f>
        <v>696.1999999999999</v>
      </c>
      <c r="G24" s="145">
        <f>G25+G27+G28+G29+G30+G31+G33+G26+G32+G34</f>
        <v>345.90000000000003</v>
      </c>
      <c r="H24" s="145">
        <f>H25+H27+H28+H29+H30+H31+H33+H26+H32+H34</f>
        <v>14.7</v>
      </c>
    </row>
    <row r="25" spans="2:8" ht="12.75">
      <c r="B25" s="122" t="s">
        <v>169</v>
      </c>
      <c r="C25" s="254" t="s">
        <v>265</v>
      </c>
      <c r="D25" s="235"/>
      <c r="E25" s="135">
        <f t="shared" si="0"/>
        <v>542.2</v>
      </c>
      <c r="F25" s="472">
        <v>529</v>
      </c>
      <c r="G25" s="473">
        <v>304.3</v>
      </c>
      <c r="H25" s="69">
        <v>13.2</v>
      </c>
    </row>
    <row r="26" spans="2:8" ht="12.75">
      <c r="B26" s="122" t="s">
        <v>159</v>
      </c>
      <c r="C26" s="254" t="s">
        <v>264</v>
      </c>
      <c r="D26" s="236"/>
      <c r="E26" s="135">
        <f t="shared" si="0"/>
        <v>64.4</v>
      </c>
      <c r="F26" s="472">
        <v>64.4</v>
      </c>
      <c r="G26" s="473">
        <v>38.8</v>
      </c>
      <c r="H26" s="69"/>
    </row>
    <row r="27" spans="2:8" ht="12.75">
      <c r="B27" s="122" t="s">
        <v>170</v>
      </c>
      <c r="C27" s="254" t="s">
        <v>72</v>
      </c>
      <c r="D27" s="237"/>
      <c r="E27" s="135">
        <f t="shared" si="0"/>
        <v>1.8</v>
      </c>
      <c r="F27" s="71">
        <v>1.8</v>
      </c>
      <c r="G27" s="69"/>
      <c r="H27" s="69"/>
    </row>
    <row r="28" spans="2:8" ht="12.75">
      <c r="B28" s="122" t="s">
        <v>166</v>
      </c>
      <c r="C28" s="254" t="s">
        <v>178</v>
      </c>
      <c r="D28" s="237"/>
      <c r="E28" s="135">
        <f t="shared" si="0"/>
        <v>72.8</v>
      </c>
      <c r="F28" s="71">
        <v>72.8</v>
      </c>
      <c r="G28" s="69"/>
      <c r="H28" s="69"/>
    </row>
    <row r="29" spans="2:8" ht="12.75">
      <c r="B29" s="122" t="s">
        <v>171</v>
      </c>
      <c r="C29" s="53" t="s">
        <v>2</v>
      </c>
      <c r="D29" s="236"/>
      <c r="E29" s="135">
        <f t="shared" si="0"/>
        <v>1</v>
      </c>
      <c r="F29" s="71">
        <v>1</v>
      </c>
      <c r="G29" s="269"/>
      <c r="H29" s="269"/>
    </row>
    <row r="30" spans="2:8" ht="12.75">
      <c r="B30" s="122" t="s">
        <v>168</v>
      </c>
      <c r="C30" s="53" t="s">
        <v>77</v>
      </c>
      <c r="D30" s="236"/>
      <c r="E30" s="135">
        <f t="shared" si="0"/>
        <v>8.5</v>
      </c>
      <c r="F30" s="71">
        <v>8.5</v>
      </c>
      <c r="G30" s="269"/>
      <c r="H30" s="269"/>
    </row>
    <row r="31" spans="2:8" ht="12.75">
      <c r="B31" s="122" t="s">
        <v>276</v>
      </c>
      <c r="C31" s="254" t="s">
        <v>4</v>
      </c>
      <c r="D31" s="237"/>
      <c r="E31" s="135">
        <f t="shared" si="0"/>
        <v>7.4</v>
      </c>
      <c r="F31" s="146">
        <v>7.4</v>
      </c>
      <c r="G31" s="270"/>
      <c r="H31" s="269"/>
    </row>
    <row r="32" spans="2:8" ht="15" customHeight="1">
      <c r="B32" s="238" t="s">
        <v>458</v>
      </c>
      <c r="C32" s="430" t="s">
        <v>95</v>
      </c>
      <c r="D32" s="237"/>
      <c r="E32" s="135">
        <f t="shared" si="0"/>
        <v>1.5</v>
      </c>
      <c r="F32" s="146"/>
      <c r="G32" s="270"/>
      <c r="H32" s="69">
        <v>1.5</v>
      </c>
    </row>
    <row r="33" spans="2:8" ht="25.5">
      <c r="B33" s="238" t="s">
        <v>173</v>
      </c>
      <c r="C33" s="455" t="s">
        <v>113</v>
      </c>
      <c r="D33" s="237"/>
      <c r="E33" s="135">
        <f t="shared" si="0"/>
        <v>3.7</v>
      </c>
      <c r="F33" s="69">
        <v>3.7</v>
      </c>
      <c r="G33" s="69">
        <v>2.8</v>
      </c>
      <c r="H33" s="69"/>
    </row>
    <row r="34" spans="2:8" ht="25.5">
      <c r="B34" s="238" t="s">
        <v>471</v>
      </c>
      <c r="C34" s="432" t="s">
        <v>470</v>
      </c>
      <c r="D34" s="237"/>
      <c r="E34" s="135">
        <f>F34+H34</f>
        <v>7.6</v>
      </c>
      <c r="F34" s="137">
        <v>7.6</v>
      </c>
      <c r="G34" s="137"/>
      <c r="H34" s="137"/>
    </row>
    <row r="35" spans="2:8" ht="30.75" customHeight="1">
      <c r="B35" s="94" t="s">
        <v>16</v>
      </c>
      <c r="C35" s="433" t="s">
        <v>229</v>
      </c>
      <c r="D35" s="239" t="s">
        <v>145</v>
      </c>
      <c r="E35" s="147">
        <f>E36+E38+E37+E39</f>
        <v>8.2</v>
      </c>
      <c r="F35" s="147">
        <f>F36+F38+F37+F39</f>
        <v>7.2</v>
      </c>
      <c r="G35" s="147">
        <f>G36+G38+G37+G39</f>
        <v>5.5</v>
      </c>
      <c r="H35" s="147">
        <f>H36+H38+H37+H39</f>
        <v>1</v>
      </c>
    </row>
    <row r="36" spans="2:8" ht="12.75">
      <c r="B36" s="95" t="s">
        <v>174</v>
      </c>
      <c r="C36" s="154" t="s">
        <v>3</v>
      </c>
      <c r="D36" s="239"/>
      <c r="E36" s="135">
        <f>F36+H36</f>
        <v>3</v>
      </c>
      <c r="F36" s="71">
        <v>3</v>
      </c>
      <c r="G36" s="69">
        <v>2.3</v>
      </c>
      <c r="H36" s="269"/>
    </row>
    <row r="37" spans="2:8" ht="12.75">
      <c r="B37" s="95" t="s">
        <v>175</v>
      </c>
      <c r="C37" s="154" t="s">
        <v>155</v>
      </c>
      <c r="D37" s="240"/>
      <c r="E37" s="135">
        <f>F37+H37</f>
        <v>5.2</v>
      </c>
      <c r="F37" s="71">
        <v>4.2</v>
      </c>
      <c r="G37" s="69">
        <v>3.2</v>
      </c>
      <c r="H37" s="69">
        <v>1</v>
      </c>
    </row>
    <row r="38" spans="2:8" ht="12.75">
      <c r="B38" s="95" t="s">
        <v>176</v>
      </c>
      <c r="C38" s="247" t="s">
        <v>79</v>
      </c>
      <c r="D38" s="240"/>
      <c r="E38" s="135">
        <f>F38+H38</f>
        <v>0</v>
      </c>
      <c r="F38" s="69"/>
      <c r="G38" s="69"/>
      <c r="H38" s="69"/>
    </row>
    <row r="39" spans="2:8" ht="12.75">
      <c r="B39" s="95" t="s">
        <v>161</v>
      </c>
      <c r="C39" s="247" t="s">
        <v>454</v>
      </c>
      <c r="D39" s="241"/>
      <c r="E39" s="135">
        <f>F39+H39</f>
        <v>0</v>
      </c>
      <c r="F39" s="271"/>
      <c r="G39" s="271"/>
      <c r="H39" s="271"/>
    </row>
    <row r="40" spans="2:8" ht="12.75">
      <c r="B40" s="94" t="s">
        <v>17</v>
      </c>
      <c r="C40" s="60" t="s">
        <v>116</v>
      </c>
      <c r="D40" s="240" t="s">
        <v>147</v>
      </c>
      <c r="E40" s="148">
        <f>E41+E42+E43</f>
        <v>38.7</v>
      </c>
      <c r="F40" s="148">
        <f>F41+F42+F43+F45</f>
        <v>31.299999999999997</v>
      </c>
      <c r="G40" s="148">
        <f>G41+G42+G43+G45</f>
        <v>0</v>
      </c>
      <c r="H40" s="148">
        <f>H41+H42+H43+H45</f>
        <v>7.4</v>
      </c>
    </row>
    <row r="41" spans="2:8" ht="12.75">
      <c r="B41" s="95" t="s">
        <v>161</v>
      </c>
      <c r="C41" s="247" t="s">
        <v>73</v>
      </c>
      <c r="D41" s="239"/>
      <c r="E41" s="135">
        <f>F41+H41</f>
        <v>2.9</v>
      </c>
      <c r="F41" s="71">
        <v>2.9</v>
      </c>
      <c r="G41" s="71"/>
      <c r="H41" s="71"/>
    </row>
    <row r="42" spans="2:8" ht="12.75">
      <c r="B42" s="95" t="s">
        <v>161</v>
      </c>
      <c r="C42" s="247" t="s">
        <v>80</v>
      </c>
      <c r="D42" s="240"/>
      <c r="E42" s="135">
        <f>F42+H42</f>
        <v>21.5</v>
      </c>
      <c r="F42" s="71">
        <v>21.5</v>
      </c>
      <c r="G42" s="71"/>
      <c r="H42" s="71"/>
    </row>
    <row r="43" spans="2:8" ht="12.75">
      <c r="B43" s="341" t="s">
        <v>161</v>
      </c>
      <c r="C43" s="247" t="s">
        <v>584</v>
      </c>
      <c r="D43" s="342"/>
      <c r="E43" s="135">
        <f>F43+H43</f>
        <v>14.3</v>
      </c>
      <c r="F43" s="71">
        <v>6.9</v>
      </c>
      <c r="G43" s="71"/>
      <c r="H43" s="71">
        <v>7.4</v>
      </c>
    </row>
    <row r="44" spans="2:8" ht="12.75">
      <c r="B44" s="95" t="s">
        <v>161</v>
      </c>
      <c r="C44" s="247" t="s">
        <v>585</v>
      </c>
      <c r="D44" s="240"/>
      <c r="E44" s="135">
        <f>F44+H44</f>
        <v>3</v>
      </c>
      <c r="F44" s="71"/>
      <c r="G44" s="135"/>
      <c r="H44" s="135">
        <v>3</v>
      </c>
    </row>
    <row r="45" spans="2:8" ht="12.75">
      <c r="B45" s="95" t="s">
        <v>558</v>
      </c>
      <c r="C45" s="247" t="s">
        <v>559</v>
      </c>
      <c r="D45" s="241"/>
      <c r="E45" s="135">
        <f>F45+H45</f>
        <v>0</v>
      </c>
      <c r="F45" s="71"/>
      <c r="G45" s="156"/>
      <c r="H45" s="155"/>
    </row>
    <row r="46" spans="2:8" ht="25.5">
      <c r="B46" s="94" t="s">
        <v>74</v>
      </c>
      <c r="C46" s="267" t="s">
        <v>196</v>
      </c>
      <c r="D46" s="241" t="s">
        <v>148</v>
      </c>
      <c r="E46" s="148">
        <f>E47</f>
        <v>2.9</v>
      </c>
      <c r="F46" s="148">
        <f>F47</f>
        <v>2.9</v>
      </c>
      <c r="G46" s="148">
        <f>G47</f>
        <v>0</v>
      </c>
      <c r="H46" s="148">
        <f>H47</f>
        <v>0</v>
      </c>
    </row>
    <row r="47" spans="2:8" ht="12.75">
      <c r="B47" s="95" t="s">
        <v>161</v>
      </c>
      <c r="C47" s="247" t="s">
        <v>73</v>
      </c>
      <c r="D47" s="241"/>
      <c r="E47" s="135">
        <f>F47+H47</f>
        <v>2.9</v>
      </c>
      <c r="F47" s="71">
        <v>2.9</v>
      </c>
      <c r="G47" s="71"/>
      <c r="H47" s="71"/>
    </row>
    <row r="48" spans="2:8" ht="12.75">
      <c r="B48" s="94" t="s">
        <v>140</v>
      </c>
      <c r="C48" s="434" t="s">
        <v>138</v>
      </c>
      <c r="D48" s="62" t="s">
        <v>143</v>
      </c>
      <c r="E48" s="148">
        <f>F48+H48</f>
        <v>18.6</v>
      </c>
      <c r="F48" s="134">
        <f>F49</f>
        <v>18.6</v>
      </c>
      <c r="G48" s="134">
        <f>G49</f>
        <v>0</v>
      </c>
      <c r="H48" s="134">
        <f>H49</f>
        <v>0</v>
      </c>
    </row>
    <row r="49" spans="2:8" ht="12.75">
      <c r="B49" s="95" t="s">
        <v>141</v>
      </c>
      <c r="C49" s="30" t="s">
        <v>139</v>
      </c>
      <c r="D49" s="239"/>
      <c r="E49" s="71">
        <f>F49+H49</f>
        <v>18.6</v>
      </c>
      <c r="F49" s="71">
        <v>18.6</v>
      </c>
      <c r="G49" s="69"/>
      <c r="H49" s="242"/>
    </row>
    <row r="50" spans="2:8" ht="25.5">
      <c r="B50" s="94" t="s">
        <v>151</v>
      </c>
      <c r="C50" s="267" t="s">
        <v>156</v>
      </c>
      <c r="D50" s="62" t="s">
        <v>35</v>
      </c>
      <c r="E50" s="148">
        <f>E51+E52+E53</f>
        <v>163.5</v>
      </c>
      <c r="F50" s="148">
        <f>F51+F52+F53</f>
        <v>163.5</v>
      </c>
      <c r="G50" s="148">
        <f>G51+G52+G53</f>
        <v>0</v>
      </c>
      <c r="H50" s="148">
        <f>H51+H52+H53</f>
        <v>0</v>
      </c>
    </row>
    <row r="51" spans="2:8" ht="12.75">
      <c r="B51" s="95" t="s">
        <v>152</v>
      </c>
      <c r="C51" s="30" t="s">
        <v>118</v>
      </c>
      <c r="D51" s="241"/>
      <c r="E51" s="135">
        <f>F51</f>
        <v>161</v>
      </c>
      <c r="F51" s="135">
        <v>161</v>
      </c>
      <c r="G51" s="71"/>
      <c r="H51" s="69"/>
    </row>
    <row r="52" spans="2:8" ht="16.5" customHeight="1">
      <c r="B52" s="95" t="s">
        <v>465</v>
      </c>
      <c r="C52" s="435" t="s">
        <v>493</v>
      </c>
      <c r="D52" s="241"/>
      <c r="E52" s="135">
        <f>F52+H52</f>
        <v>2.5</v>
      </c>
      <c r="F52" s="135">
        <v>2.5</v>
      </c>
      <c r="G52" s="71"/>
      <c r="H52" s="69"/>
    </row>
    <row r="53" spans="2:8" ht="16.5" customHeight="1">
      <c r="B53" s="95" t="s">
        <v>579</v>
      </c>
      <c r="C53" s="435" t="s">
        <v>578</v>
      </c>
      <c r="D53" s="241"/>
      <c r="E53" s="135">
        <f>F53+H53</f>
        <v>0</v>
      </c>
      <c r="F53" s="135"/>
      <c r="G53" s="71"/>
      <c r="H53" s="69"/>
    </row>
    <row r="54" spans="2:8" ht="12.75">
      <c r="B54" s="94" t="s">
        <v>158</v>
      </c>
      <c r="C54" s="62" t="s">
        <v>157</v>
      </c>
      <c r="D54" s="241" t="s">
        <v>37</v>
      </c>
      <c r="E54" s="135">
        <f>E55+E56</f>
        <v>1.2</v>
      </c>
      <c r="F54" s="135">
        <f>F55+F56</f>
        <v>1.2</v>
      </c>
      <c r="G54" s="134">
        <f>G55+G56</f>
        <v>0</v>
      </c>
      <c r="H54" s="134">
        <f>H55+H56</f>
        <v>0</v>
      </c>
    </row>
    <row r="55" spans="2:8" ht="12.75">
      <c r="B55" s="53"/>
      <c r="C55" s="436" t="s">
        <v>75</v>
      </c>
      <c r="D55" s="131"/>
      <c r="E55" s="135">
        <f>F55+H55</f>
        <v>1.2</v>
      </c>
      <c r="F55" s="71">
        <v>1.2</v>
      </c>
      <c r="G55" s="69"/>
      <c r="H55" s="69"/>
    </row>
    <row r="56" spans="2:8" ht="12.75">
      <c r="B56" s="95"/>
      <c r="C56" s="436" t="s">
        <v>76</v>
      </c>
      <c r="D56" s="131"/>
      <c r="E56" s="135">
        <f>F56+H56</f>
        <v>0</v>
      </c>
      <c r="F56" s="71"/>
      <c r="G56" s="69"/>
      <c r="H56" s="69"/>
    </row>
    <row r="57" spans="2:8" ht="12.75">
      <c r="B57" s="94" t="s">
        <v>18</v>
      </c>
      <c r="C57" s="437" t="s">
        <v>239</v>
      </c>
      <c r="D57" s="62"/>
      <c r="E57" s="134">
        <f>E58</f>
        <v>22.4</v>
      </c>
      <c r="F57" s="134">
        <f>F58</f>
        <v>22.4</v>
      </c>
      <c r="G57" s="134">
        <f>G58</f>
        <v>16</v>
      </c>
      <c r="H57" s="134">
        <f>H58</f>
        <v>0</v>
      </c>
    </row>
    <row r="58" spans="2:8" ht="38.25">
      <c r="B58" s="94" t="s">
        <v>19</v>
      </c>
      <c r="C58" s="438" t="s">
        <v>112</v>
      </c>
      <c r="D58" s="239" t="s">
        <v>146</v>
      </c>
      <c r="E58" s="134">
        <f aca="true" t="shared" si="1" ref="E58:E63">F58+H58</f>
        <v>22.4</v>
      </c>
      <c r="F58" s="134">
        <v>22.4</v>
      </c>
      <c r="G58" s="269">
        <v>16</v>
      </c>
      <c r="H58" s="69"/>
    </row>
    <row r="59" spans="2:13" ht="25.5">
      <c r="B59" s="94" t="s">
        <v>20</v>
      </c>
      <c r="C59" s="267" t="s">
        <v>83</v>
      </c>
      <c r="D59" s="118"/>
      <c r="E59" s="152">
        <f t="shared" si="1"/>
        <v>432.79999999999995</v>
      </c>
      <c r="F59" s="134">
        <f>F60</f>
        <v>432.79999999999995</v>
      </c>
      <c r="G59" s="134">
        <f>G60</f>
        <v>20.2</v>
      </c>
      <c r="H59" s="134">
        <f>H60</f>
        <v>0</v>
      </c>
      <c r="I59" s="243"/>
      <c r="J59" s="244"/>
      <c r="K59" s="244"/>
      <c r="L59" s="154"/>
      <c r="M59" s="154"/>
    </row>
    <row r="60" spans="2:13" ht="30" customHeight="1">
      <c r="B60" s="94" t="s">
        <v>21</v>
      </c>
      <c r="C60" s="428" t="s">
        <v>110</v>
      </c>
      <c r="D60" s="245" t="s">
        <v>144</v>
      </c>
      <c r="E60" s="152">
        <f t="shared" si="1"/>
        <v>432.79999999999995</v>
      </c>
      <c r="F60" s="149">
        <f>F61+F62+F63+F64+F71+F72+F73+F74+F75+F76+F77+F78+F79+F80+F81</f>
        <v>432.79999999999995</v>
      </c>
      <c r="G60" s="149">
        <f>G61+G62+G63+G64+G71+G72+G73+G74+G75+G76+G77+G78+G79+G80+G81</f>
        <v>20.2</v>
      </c>
      <c r="H60" s="149">
        <f>H61+H62+H63+H64+H71+H72+H73+H74+H75+H76+H77+H78+H79+H80+H81</f>
        <v>0</v>
      </c>
      <c r="I60" s="243"/>
      <c r="J60" s="244"/>
      <c r="K60" s="244"/>
      <c r="L60" s="154"/>
      <c r="M60" s="154"/>
    </row>
    <row r="61" spans="2:13" ht="12.75">
      <c r="B61" s="122" t="s">
        <v>269</v>
      </c>
      <c r="C61" s="249" t="s">
        <v>84</v>
      </c>
      <c r="D61" s="272"/>
      <c r="E61" s="273">
        <f t="shared" si="1"/>
        <v>2</v>
      </c>
      <c r="F61" s="71">
        <v>2</v>
      </c>
      <c r="G61" s="269"/>
      <c r="H61" s="269"/>
      <c r="I61" s="243"/>
      <c r="J61" s="244"/>
      <c r="K61" s="244"/>
      <c r="L61" s="154"/>
      <c r="M61" s="154"/>
    </row>
    <row r="62" spans="2:13" ht="25.5">
      <c r="B62" s="122" t="s">
        <v>236</v>
      </c>
      <c r="C62" s="440" t="s">
        <v>244</v>
      </c>
      <c r="D62" s="246"/>
      <c r="E62" s="273">
        <f t="shared" si="1"/>
        <v>1</v>
      </c>
      <c r="F62" s="71">
        <v>1</v>
      </c>
      <c r="G62" s="269"/>
      <c r="H62" s="269"/>
      <c r="I62" s="243"/>
      <c r="J62" s="244"/>
      <c r="K62" s="244"/>
      <c r="L62" s="154"/>
      <c r="M62" s="154"/>
    </row>
    <row r="63" spans="2:13" ht="12.75">
      <c r="B63" s="122" t="s">
        <v>237</v>
      </c>
      <c r="C63" s="249" t="s">
        <v>354</v>
      </c>
      <c r="D63" s="237"/>
      <c r="E63" s="273">
        <f t="shared" si="1"/>
        <v>1.5</v>
      </c>
      <c r="F63" s="71">
        <v>1.5</v>
      </c>
      <c r="G63" s="69"/>
      <c r="H63" s="69"/>
      <c r="I63" s="247"/>
      <c r="J63" s="244"/>
      <c r="K63" s="244"/>
      <c r="L63" s="244"/>
      <c r="M63" s="244"/>
    </row>
    <row r="64" spans="2:13" ht="12.75">
      <c r="B64" s="248"/>
      <c r="C64" s="441" t="s">
        <v>150</v>
      </c>
      <c r="D64" s="249"/>
      <c r="E64" s="274">
        <f aca="true" t="shared" si="2" ref="E64:E81">F64+H64</f>
        <v>77</v>
      </c>
      <c r="F64" s="150">
        <f>F65+F66+F67+F68+F69+F70</f>
        <v>77</v>
      </c>
      <c r="G64" s="150">
        <f>G65+G66+G67+G68+G69+G70</f>
        <v>0</v>
      </c>
      <c r="H64" s="150">
        <f>H65+H66+H67+H68+H69+H70</f>
        <v>0</v>
      </c>
      <c r="I64" s="247"/>
      <c r="M64" s="244"/>
    </row>
    <row r="65" spans="2:13" ht="12.75">
      <c r="B65" s="122" t="s">
        <v>238</v>
      </c>
      <c r="C65" s="442" t="s">
        <v>90</v>
      </c>
      <c r="D65" s="250"/>
      <c r="E65" s="150">
        <f t="shared" si="2"/>
        <v>1</v>
      </c>
      <c r="F65" s="151">
        <v>1</v>
      </c>
      <c r="G65" s="151"/>
      <c r="H65" s="151"/>
      <c r="I65" s="247"/>
      <c r="J65" s="244"/>
      <c r="K65" s="244"/>
      <c r="L65" s="244"/>
      <c r="M65" s="244"/>
    </row>
    <row r="66" spans="2:13" ht="12.75">
      <c r="B66" s="122" t="s">
        <v>235</v>
      </c>
      <c r="C66" s="442" t="s">
        <v>91</v>
      </c>
      <c r="D66" s="112"/>
      <c r="E66" s="150">
        <f t="shared" si="2"/>
        <v>13</v>
      </c>
      <c r="F66" s="150">
        <v>13</v>
      </c>
      <c r="G66" s="275"/>
      <c r="H66" s="275"/>
      <c r="I66" s="247"/>
      <c r="J66" s="244"/>
      <c r="K66" s="244"/>
      <c r="L66" s="154"/>
      <c r="M66" s="154"/>
    </row>
    <row r="67" spans="2:13" ht="12.75">
      <c r="B67" s="95" t="s">
        <v>236</v>
      </c>
      <c r="C67" s="443" t="s">
        <v>86</v>
      </c>
      <c r="D67" s="112"/>
      <c r="E67" s="150">
        <f t="shared" si="2"/>
        <v>41</v>
      </c>
      <c r="F67" s="150">
        <v>41</v>
      </c>
      <c r="G67" s="275"/>
      <c r="H67" s="275"/>
      <c r="I67" s="247"/>
      <c r="J67" s="244"/>
      <c r="K67" s="244"/>
      <c r="L67" s="244"/>
      <c r="M67" s="244"/>
    </row>
    <row r="68" spans="2:8" ht="12.75">
      <c r="B68" s="95" t="s">
        <v>237</v>
      </c>
      <c r="C68" s="443" t="s">
        <v>87</v>
      </c>
      <c r="D68" s="249"/>
      <c r="E68" s="151">
        <f>F68+H68</f>
        <v>7</v>
      </c>
      <c r="F68" s="150">
        <v>7</v>
      </c>
      <c r="G68" s="275"/>
      <c r="H68" s="275"/>
    </row>
    <row r="69" spans="2:8" ht="12.75">
      <c r="B69" s="95" t="s">
        <v>237</v>
      </c>
      <c r="C69" s="443" t="s">
        <v>88</v>
      </c>
      <c r="D69" s="249"/>
      <c r="E69" s="151">
        <f>F69+H69</f>
        <v>0</v>
      </c>
      <c r="F69" s="150"/>
      <c r="G69" s="275"/>
      <c r="H69" s="275"/>
    </row>
    <row r="70" spans="2:8" ht="12.75">
      <c r="B70" s="95" t="s">
        <v>237</v>
      </c>
      <c r="C70" s="443" t="s">
        <v>89</v>
      </c>
      <c r="D70" s="249"/>
      <c r="E70" s="151">
        <f>F70+H70</f>
        <v>15</v>
      </c>
      <c r="F70" s="150">
        <v>15</v>
      </c>
      <c r="G70" s="275"/>
      <c r="H70" s="275"/>
    </row>
    <row r="71" spans="2:8" ht="12.75">
      <c r="B71" s="122" t="s">
        <v>233</v>
      </c>
      <c r="C71" s="277" t="s">
        <v>520</v>
      </c>
      <c r="D71" s="249"/>
      <c r="E71" s="135">
        <f>F71+H71</f>
        <v>7.9</v>
      </c>
      <c r="F71" s="71">
        <v>7.9</v>
      </c>
      <c r="G71" s="69">
        <v>6</v>
      </c>
      <c r="H71" s="275"/>
    </row>
    <row r="72" spans="2:8" ht="12.75">
      <c r="B72" s="122" t="s">
        <v>233</v>
      </c>
      <c r="C72" s="277" t="s">
        <v>517</v>
      </c>
      <c r="D72" s="249"/>
      <c r="E72" s="135">
        <f>F72+H72</f>
        <v>0.9</v>
      </c>
      <c r="F72" s="71">
        <v>0.9</v>
      </c>
      <c r="G72" s="69"/>
      <c r="H72" s="69"/>
    </row>
    <row r="73" spans="2:8" ht="12.75">
      <c r="B73" s="122" t="s">
        <v>233</v>
      </c>
      <c r="C73" s="277" t="s">
        <v>272</v>
      </c>
      <c r="D73" s="249"/>
      <c r="E73" s="135">
        <f t="shared" si="2"/>
        <v>25</v>
      </c>
      <c r="F73" s="71">
        <v>25</v>
      </c>
      <c r="G73" s="69"/>
      <c r="H73" s="69"/>
    </row>
    <row r="74" spans="2:9" ht="12.75">
      <c r="B74" s="122" t="s">
        <v>233</v>
      </c>
      <c r="C74" s="277" t="s">
        <v>274</v>
      </c>
      <c r="D74" s="249"/>
      <c r="E74" s="135">
        <f t="shared" si="2"/>
        <v>20</v>
      </c>
      <c r="F74" s="71">
        <v>20</v>
      </c>
      <c r="G74" s="69"/>
      <c r="H74" s="69"/>
      <c r="I74" s="276"/>
    </row>
    <row r="75" spans="2:9" ht="12.75">
      <c r="B75" s="122" t="s">
        <v>233</v>
      </c>
      <c r="C75" s="277" t="s">
        <v>275</v>
      </c>
      <c r="D75" s="249"/>
      <c r="E75" s="135">
        <f t="shared" si="2"/>
        <v>4</v>
      </c>
      <c r="F75" s="71">
        <v>4</v>
      </c>
      <c r="G75" s="69"/>
      <c r="H75" s="69"/>
      <c r="I75" s="276"/>
    </row>
    <row r="76" spans="2:9" ht="12.75">
      <c r="B76" s="122" t="s">
        <v>233</v>
      </c>
      <c r="C76" s="277" t="s">
        <v>518</v>
      </c>
      <c r="D76" s="277"/>
      <c r="E76" s="71">
        <f t="shared" si="2"/>
        <v>30</v>
      </c>
      <c r="F76" s="71">
        <v>30</v>
      </c>
      <c r="G76" s="69"/>
      <c r="H76" s="69"/>
      <c r="I76" s="276"/>
    </row>
    <row r="77" spans="2:9" ht="12.75">
      <c r="B77" s="122" t="s">
        <v>234</v>
      </c>
      <c r="C77" s="277" t="s">
        <v>85</v>
      </c>
      <c r="D77" s="278"/>
      <c r="E77" s="71">
        <f t="shared" si="2"/>
        <v>4.9</v>
      </c>
      <c r="F77" s="71">
        <v>4.9</v>
      </c>
      <c r="G77" s="69"/>
      <c r="H77" s="69"/>
      <c r="I77" s="276"/>
    </row>
    <row r="78" spans="2:8" ht="12.75">
      <c r="B78" s="122" t="s">
        <v>234</v>
      </c>
      <c r="C78" s="277" t="s">
        <v>92</v>
      </c>
      <c r="D78" s="249"/>
      <c r="E78" s="135">
        <f t="shared" si="2"/>
        <v>2.7</v>
      </c>
      <c r="F78" s="71">
        <v>2.7</v>
      </c>
      <c r="G78" s="69"/>
      <c r="H78" s="69"/>
    </row>
    <row r="79" spans="2:8" ht="12.75">
      <c r="B79" s="122" t="s">
        <v>234</v>
      </c>
      <c r="C79" s="277" t="s">
        <v>268</v>
      </c>
      <c r="D79" s="249"/>
      <c r="E79" s="135">
        <f t="shared" si="2"/>
        <v>230</v>
      </c>
      <c r="F79" s="71">
        <v>230</v>
      </c>
      <c r="G79" s="69"/>
      <c r="H79" s="69"/>
    </row>
    <row r="80" spans="2:8" ht="12.75">
      <c r="B80" s="122" t="s">
        <v>234</v>
      </c>
      <c r="C80" s="277" t="s">
        <v>278</v>
      </c>
      <c r="D80" s="249"/>
      <c r="E80" s="135">
        <f t="shared" si="2"/>
        <v>19.2</v>
      </c>
      <c r="F80" s="71">
        <v>19.2</v>
      </c>
      <c r="G80" s="69">
        <v>14.2</v>
      </c>
      <c r="H80" s="69"/>
    </row>
    <row r="81" spans="2:9" ht="12.75">
      <c r="B81" s="122" t="s">
        <v>177</v>
      </c>
      <c r="C81" s="277" t="s">
        <v>93</v>
      </c>
      <c r="D81" s="251"/>
      <c r="E81" s="135">
        <f t="shared" si="2"/>
        <v>6.7</v>
      </c>
      <c r="F81" s="71">
        <v>6.7</v>
      </c>
      <c r="G81" s="69"/>
      <c r="H81" s="69"/>
      <c r="I81" s="30"/>
    </row>
    <row r="82" spans="2:8" ht="12.75">
      <c r="B82" s="252" t="s">
        <v>22</v>
      </c>
      <c r="C82" s="253" t="s">
        <v>71</v>
      </c>
      <c r="D82" s="253"/>
      <c r="E82" s="134"/>
      <c r="F82" s="134"/>
      <c r="G82" s="269"/>
      <c r="H82" s="269"/>
    </row>
    <row r="83" spans="2:8" ht="12.75">
      <c r="B83" s="252" t="s">
        <v>24</v>
      </c>
      <c r="C83" s="62" t="s">
        <v>109</v>
      </c>
      <c r="D83" s="60" t="s">
        <v>142</v>
      </c>
      <c r="E83" s="134">
        <f>F83+H83</f>
        <v>59</v>
      </c>
      <c r="F83" s="134">
        <f>F84</f>
        <v>59</v>
      </c>
      <c r="G83" s="134">
        <f>G84</f>
        <v>10.8</v>
      </c>
      <c r="H83" s="134">
        <f>H84</f>
        <v>0</v>
      </c>
    </row>
    <row r="84" spans="2:8" ht="12.75">
      <c r="B84" s="95" t="s">
        <v>102</v>
      </c>
      <c r="C84" s="249" t="s">
        <v>353</v>
      </c>
      <c r="D84" s="254"/>
      <c r="E84" s="135">
        <f>F84+H84</f>
        <v>59</v>
      </c>
      <c r="F84" s="71">
        <v>59</v>
      </c>
      <c r="G84" s="69">
        <v>10.8</v>
      </c>
      <c r="H84" s="69"/>
    </row>
    <row r="85" spans="2:8" ht="25.5">
      <c r="B85" s="94" t="s">
        <v>25</v>
      </c>
      <c r="C85" s="267" t="s">
        <v>279</v>
      </c>
      <c r="D85" s="60"/>
      <c r="E85" s="134"/>
      <c r="F85" s="134"/>
      <c r="G85" s="269"/>
      <c r="H85" s="269"/>
    </row>
    <row r="86" spans="2:8" ht="12.75">
      <c r="B86" s="94" t="s">
        <v>26</v>
      </c>
      <c r="C86" s="62" t="s">
        <v>109</v>
      </c>
      <c r="D86" s="60" t="s">
        <v>142</v>
      </c>
      <c r="E86" s="134">
        <f>F86+H86</f>
        <v>213.2</v>
      </c>
      <c r="F86" s="134">
        <f>F87</f>
        <v>213.2</v>
      </c>
      <c r="G86" s="134">
        <f>G87</f>
        <v>156.2</v>
      </c>
      <c r="H86" s="134">
        <f>H87</f>
        <v>0</v>
      </c>
    </row>
    <row r="87" spans="2:8" ht="12.75">
      <c r="B87" s="95" t="s">
        <v>104</v>
      </c>
      <c r="C87" s="249" t="s">
        <v>353</v>
      </c>
      <c r="D87" s="254"/>
      <c r="E87" s="71">
        <f>F87+H87</f>
        <v>213.2</v>
      </c>
      <c r="F87" s="71">
        <v>213.2</v>
      </c>
      <c r="G87" s="69">
        <v>156.2</v>
      </c>
      <c r="H87" s="69"/>
    </row>
    <row r="88" spans="2:8" ht="12.75">
      <c r="B88" s="94" t="s">
        <v>27</v>
      </c>
      <c r="C88" s="60" t="s">
        <v>30</v>
      </c>
      <c r="D88" s="60"/>
      <c r="E88" s="134"/>
      <c r="F88" s="134"/>
      <c r="G88" s="269"/>
      <c r="H88" s="269"/>
    </row>
    <row r="89" spans="2:8" ht="12.75">
      <c r="B89" s="95" t="s">
        <v>28</v>
      </c>
      <c r="C89" s="437" t="s">
        <v>109</v>
      </c>
      <c r="D89" s="60" t="s">
        <v>142</v>
      </c>
      <c r="E89" s="134">
        <f>F89+H89</f>
        <v>333</v>
      </c>
      <c r="F89" s="134">
        <f>F90</f>
        <v>330.5</v>
      </c>
      <c r="G89" s="134">
        <f>G90</f>
        <v>176.1</v>
      </c>
      <c r="H89" s="134">
        <f>H90</f>
        <v>2.5</v>
      </c>
    </row>
    <row r="90" spans="2:8" ht="12.75">
      <c r="B90" s="95" t="s">
        <v>105</v>
      </c>
      <c r="C90" s="249" t="s">
        <v>353</v>
      </c>
      <c r="D90" s="60"/>
      <c r="E90" s="71">
        <f>F90+H90</f>
        <v>333</v>
      </c>
      <c r="F90" s="472">
        <v>330.5</v>
      </c>
      <c r="G90" s="69">
        <v>176.1</v>
      </c>
      <c r="H90" s="69">
        <v>2.5</v>
      </c>
    </row>
    <row r="91" spans="2:8" ht="12.75">
      <c r="B91" s="94" t="s">
        <v>29</v>
      </c>
      <c r="C91" s="444" t="s">
        <v>545</v>
      </c>
      <c r="D91" s="60"/>
      <c r="E91" s="134"/>
      <c r="F91" s="134"/>
      <c r="G91" s="269"/>
      <c r="H91" s="69"/>
    </row>
    <row r="92" spans="2:8" ht="12.75">
      <c r="B92" s="94" t="s">
        <v>31</v>
      </c>
      <c r="C92" s="437" t="s">
        <v>109</v>
      </c>
      <c r="D92" s="60" t="s">
        <v>142</v>
      </c>
      <c r="E92" s="134">
        <f>F92+H92</f>
        <v>234.5</v>
      </c>
      <c r="F92" s="134">
        <f>F93</f>
        <v>230.2</v>
      </c>
      <c r="G92" s="134">
        <f>G93</f>
        <v>134.5</v>
      </c>
      <c r="H92" s="134">
        <f>H93</f>
        <v>4.3</v>
      </c>
    </row>
    <row r="93" spans="2:8" ht="12.75">
      <c r="B93" s="95" t="s">
        <v>106</v>
      </c>
      <c r="C93" s="249" t="s">
        <v>353</v>
      </c>
      <c r="D93" s="60"/>
      <c r="E93" s="71">
        <f>F93+H93</f>
        <v>234.5</v>
      </c>
      <c r="F93" s="472">
        <v>230.2</v>
      </c>
      <c r="G93" s="69">
        <v>134.5</v>
      </c>
      <c r="H93" s="69">
        <v>4.3</v>
      </c>
    </row>
    <row r="94" spans="2:8" ht="12.75">
      <c r="B94" s="94" t="s">
        <v>32</v>
      </c>
      <c r="C94" s="434" t="s">
        <v>5</v>
      </c>
      <c r="D94" s="60"/>
      <c r="E94" s="134"/>
      <c r="F94" s="134"/>
      <c r="G94" s="269"/>
      <c r="H94" s="269"/>
    </row>
    <row r="95" spans="2:8" ht="12.75">
      <c r="B95" s="94" t="s">
        <v>33</v>
      </c>
      <c r="C95" s="62" t="s">
        <v>109</v>
      </c>
      <c r="D95" s="60" t="s">
        <v>142</v>
      </c>
      <c r="E95" s="134">
        <f>F95+H95</f>
        <v>84.6</v>
      </c>
      <c r="F95" s="134">
        <f>F96</f>
        <v>84.6</v>
      </c>
      <c r="G95" s="134">
        <f>G96</f>
        <v>48.1</v>
      </c>
      <c r="H95" s="134">
        <f>H96</f>
        <v>0</v>
      </c>
    </row>
    <row r="96" spans="2:8" ht="12.75">
      <c r="B96" s="95" t="s">
        <v>107</v>
      </c>
      <c r="C96" s="249" t="s">
        <v>353</v>
      </c>
      <c r="D96" s="60"/>
      <c r="E96" s="71">
        <f>F96+H96</f>
        <v>84.6</v>
      </c>
      <c r="F96" s="472">
        <v>84.6</v>
      </c>
      <c r="G96" s="69">
        <v>48.1</v>
      </c>
      <c r="H96" s="69"/>
    </row>
    <row r="97" spans="2:8" ht="21" customHeight="1">
      <c r="B97" s="94" t="s">
        <v>35</v>
      </c>
      <c r="C97" s="434" t="s">
        <v>405</v>
      </c>
      <c r="D97" s="60"/>
      <c r="E97" s="134"/>
      <c r="F97" s="134"/>
      <c r="G97" s="269"/>
      <c r="H97" s="269"/>
    </row>
    <row r="98" spans="2:8" ht="12.75">
      <c r="B98" s="94" t="s">
        <v>36</v>
      </c>
      <c r="C98" s="62" t="s">
        <v>109</v>
      </c>
      <c r="D98" s="60" t="s">
        <v>142</v>
      </c>
      <c r="E98" s="134">
        <f>F98+H98</f>
        <v>652.1</v>
      </c>
      <c r="F98" s="134">
        <f>F99</f>
        <v>645.3000000000001</v>
      </c>
      <c r="G98" s="134">
        <f>G99</f>
        <v>358.70000000000005</v>
      </c>
      <c r="H98" s="134">
        <f>H99</f>
        <v>6.8</v>
      </c>
    </row>
    <row r="99" spans="2:8" ht="12.75">
      <c r="B99" s="95" t="s">
        <v>108</v>
      </c>
      <c r="C99" s="249" t="s">
        <v>353</v>
      </c>
      <c r="D99" s="60"/>
      <c r="E99" s="71">
        <f>F99+H99</f>
        <v>652.1</v>
      </c>
      <c r="F99" s="71">
        <f>F90+F93+F96</f>
        <v>645.3000000000001</v>
      </c>
      <c r="G99" s="71">
        <f>G90+G93+G96</f>
        <v>358.70000000000005</v>
      </c>
      <c r="H99" s="71">
        <f>H90+H93+H96</f>
        <v>6.8</v>
      </c>
    </row>
    <row r="100" spans="2:8" ht="12.75">
      <c r="B100" s="94" t="s">
        <v>37</v>
      </c>
      <c r="C100" s="60" t="s">
        <v>6</v>
      </c>
      <c r="D100" s="255"/>
      <c r="E100" s="134"/>
      <c r="F100" s="134"/>
      <c r="G100" s="269"/>
      <c r="H100" s="269"/>
    </row>
    <row r="101" spans="2:8" ht="12.75">
      <c r="B101" s="94" t="s">
        <v>38</v>
      </c>
      <c r="C101" s="62" t="s">
        <v>109</v>
      </c>
      <c r="D101" s="255" t="s">
        <v>142</v>
      </c>
      <c r="E101" s="134">
        <f>E102</f>
        <v>91.6</v>
      </c>
      <c r="F101" s="134">
        <f>F102</f>
        <v>91.6</v>
      </c>
      <c r="G101" s="134">
        <f>G102</f>
        <v>50.5</v>
      </c>
      <c r="H101" s="134">
        <f>H102</f>
        <v>0</v>
      </c>
    </row>
    <row r="102" spans="2:8" ht="12.75">
      <c r="B102" s="95" t="s">
        <v>455</v>
      </c>
      <c r="C102" s="249" t="s">
        <v>353</v>
      </c>
      <c r="D102" s="255"/>
      <c r="E102" s="71">
        <f>F102+H102</f>
        <v>91.6</v>
      </c>
      <c r="F102" s="71">
        <v>91.6</v>
      </c>
      <c r="G102" s="69">
        <v>50.5</v>
      </c>
      <c r="H102" s="69"/>
    </row>
    <row r="103" spans="2:8" ht="12.75">
      <c r="B103" s="95" t="s">
        <v>39</v>
      </c>
      <c r="C103" s="60" t="s">
        <v>46</v>
      </c>
      <c r="D103" s="255"/>
      <c r="E103" s="134"/>
      <c r="F103" s="134"/>
      <c r="G103" s="269"/>
      <c r="H103" s="269"/>
    </row>
    <row r="104" spans="2:8" ht="12.75">
      <c r="B104" s="95" t="s">
        <v>40</v>
      </c>
      <c r="C104" s="231" t="s">
        <v>109</v>
      </c>
      <c r="D104" s="255" t="s">
        <v>142</v>
      </c>
      <c r="E104" s="134">
        <f>E105</f>
        <v>164.5</v>
      </c>
      <c r="F104" s="134">
        <f>F105</f>
        <v>164.5</v>
      </c>
      <c r="G104" s="134">
        <f>G105</f>
        <v>86.1</v>
      </c>
      <c r="H104" s="134">
        <f>H105</f>
        <v>0</v>
      </c>
    </row>
    <row r="105" spans="2:8" ht="12.75">
      <c r="B105" s="95" t="s">
        <v>456</v>
      </c>
      <c r="C105" s="249" t="s">
        <v>353</v>
      </c>
      <c r="D105" s="256"/>
      <c r="E105" s="71">
        <f>F105+H105</f>
        <v>164.5</v>
      </c>
      <c r="F105" s="71">
        <v>164.5</v>
      </c>
      <c r="G105" s="69">
        <v>86.1</v>
      </c>
      <c r="H105" s="69"/>
    </row>
    <row r="106" spans="2:8" ht="25.5">
      <c r="B106" s="94" t="s">
        <v>41</v>
      </c>
      <c r="C106" s="267" t="s">
        <v>404</v>
      </c>
      <c r="D106" s="255"/>
      <c r="E106" s="134"/>
      <c r="F106" s="134"/>
      <c r="G106" s="269"/>
      <c r="H106" s="269"/>
    </row>
    <row r="107" spans="2:8" ht="12.75">
      <c r="B107" s="94" t="s">
        <v>42</v>
      </c>
      <c r="C107" s="62" t="s">
        <v>109</v>
      </c>
      <c r="D107" s="255" t="s">
        <v>142</v>
      </c>
      <c r="E107" s="134">
        <f>E108</f>
        <v>98.4</v>
      </c>
      <c r="F107" s="134">
        <f>F108</f>
        <v>98.4</v>
      </c>
      <c r="G107" s="134">
        <f>G108</f>
        <v>64.3</v>
      </c>
      <c r="H107" s="134">
        <f>H108</f>
        <v>0</v>
      </c>
    </row>
    <row r="108" spans="2:8" ht="12.75">
      <c r="B108" s="95" t="s">
        <v>457</v>
      </c>
      <c r="C108" s="249" t="s">
        <v>353</v>
      </c>
      <c r="D108" s="256"/>
      <c r="E108" s="71">
        <f>F108+H108</f>
        <v>98.4</v>
      </c>
      <c r="F108" s="71">
        <v>98.4</v>
      </c>
      <c r="G108" s="69">
        <v>64.3</v>
      </c>
      <c r="H108" s="69"/>
    </row>
    <row r="109" spans="2:8" ht="12.75">
      <c r="B109" s="94" t="s">
        <v>43</v>
      </c>
      <c r="C109" s="60" t="s">
        <v>52</v>
      </c>
      <c r="D109" s="60"/>
      <c r="E109" s="134">
        <f>E110+E113+E116</f>
        <v>48</v>
      </c>
      <c r="F109" s="134">
        <f>F110+F113+F116</f>
        <v>41</v>
      </c>
      <c r="G109" s="134">
        <f>G110+G113+G116</f>
        <v>22</v>
      </c>
      <c r="H109" s="134">
        <f>H110+H113+H116</f>
        <v>7</v>
      </c>
    </row>
    <row r="110" spans="2:8" ht="12.75">
      <c r="B110" s="94" t="s">
        <v>44</v>
      </c>
      <c r="C110" s="62" t="s">
        <v>109</v>
      </c>
      <c r="D110" s="60" t="s">
        <v>142</v>
      </c>
      <c r="E110" s="134">
        <f>E111+E112</f>
        <v>0.8</v>
      </c>
      <c r="F110" s="134">
        <f>F111+F112</f>
        <v>0.8</v>
      </c>
      <c r="G110" s="134">
        <f>G111+G112</f>
        <v>0</v>
      </c>
      <c r="H110" s="134">
        <f>H111+H112</f>
        <v>0</v>
      </c>
    </row>
    <row r="111" spans="2:8" ht="12.75">
      <c r="B111" s="95" t="s">
        <v>457</v>
      </c>
      <c r="C111" s="429" t="s">
        <v>96</v>
      </c>
      <c r="D111" s="118"/>
      <c r="E111" s="71">
        <f>F111+H111</f>
        <v>0.4</v>
      </c>
      <c r="F111" s="71">
        <v>0.4</v>
      </c>
      <c r="G111" s="69"/>
      <c r="H111" s="69"/>
    </row>
    <row r="112" spans="2:8" ht="12.75">
      <c r="B112" s="95" t="s">
        <v>481</v>
      </c>
      <c r="C112" s="142" t="s">
        <v>125</v>
      </c>
      <c r="D112" s="253"/>
      <c r="E112" s="71">
        <f>F112+H112</f>
        <v>0.4</v>
      </c>
      <c r="F112" s="71">
        <v>0.4</v>
      </c>
      <c r="G112" s="69"/>
      <c r="H112" s="69"/>
    </row>
    <row r="113" spans="2:8" ht="38.25">
      <c r="B113" s="94" t="s">
        <v>247</v>
      </c>
      <c r="C113" s="438" t="s">
        <v>112</v>
      </c>
      <c r="D113" s="60" t="s">
        <v>146</v>
      </c>
      <c r="E113" s="134">
        <f>E114+E115</f>
        <v>44.7</v>
      </c>
      <c r="F113" s="134">
        <f>F114+F115</f>
        <v>37.7</v>
      </c>
      <c r="G113" s="134">
        <f>G114+G115</f>
        <v>22</v>
      </c>
      <c r="H113" s="134">
        <f>H114+H115</f>
        <v>7</v>
      </c>
    </row>
    <row r="114" spans="2:8" ht="12.75">
      <c r="B114" s="95" t="s">
        <v>281</v>
      </c>
      <c r="C114" s="429" t="s">
        <v>94</v>
      </c>
      <c r="D114" s="249"/>
      <c r="E114" s="71">
        <f>F114+H114</f>
        <v>36.7</v>
      </c>
      <c r="F114" s="71">
        <v>29.7</v>
      </c>
      <c r="G114" s="69">
        <v>19.9</v>
      </c>
      <c r="H114" s="69">
        <v>7</v>
      </c>
    </row>
    <row r="115" spans="2:8" ht="12.75">
      <c r="B115" s="95" t="s">
        <v>458</v>
      </c>
      <c r="C115" s="251" t="s">
        <v>95</v>
      </c>
      <c r="D115" s="249"/>
      <c r="E115" s="71">
        <f>F115+H115</f>
        <v>8</v>
      </c>
      <c r="F115" s="71">
        <v>8</v>
      </c>
      <c r="G115" s="69">
        <v>2.1</v>
      </c>
      <c r="H115" s="69"/>
    </row>
    <row r="116" spans="2:8" ht="12.75">
      <c r="B116" s="94" t="s">
        <v>402</v>
      </c>
      <c r="C116" s="60" t="s">
        <v>78</v>
      </c>
      <c r="D116" s="60" t="s">
        <v>143</v>
      </c>
      <c r="E116" s="134">
        <f>F116+H116</f>
        <v>2.5</v>
      </c>
      <c r="F116" s="134">
        <f>F117</f>
        <v>2.5</v>
      </c>
      <c r="G116" s="134">
        <f>G117</f>
        <v>0</v>
      </c>
      <c r="H116" s="134">
        <f>H117</f>
        <v>0</v>
      </c>
    </row>
    <row r="117" spans="2:8" ht="12.75">
      <c r="B117" s="95" t="s">
        <v>461</v>
      </c>
      <c r="C117" s="247" t="s">
        <v>115</v>
      </c>
      <c r="D117" s="60"/>
      <c r="E117" s="134">
        <f>F117+H117</f>
        <v>2.5</v>
      </c>
      <c r="F117" s="71">
        <v>2.5</v>
      </c>
      <c r="G117" s="69"/>
      <c r="H117" s="69"/>
    </row>
    <row r="118" spans="2:8" ht="12.75">
      <c r="B118" s="94" t="s">
        <v>45</v>
      </c>
      <c r="C118" s="60" t="s">
        <v>57</v>
      </c>
      <c r="D118" s="60"/>
      <c r="E118" s="134">
        <f>E119+E122+E125</f>
        <v>61.4</v>
      </c>
      <c r="F118" s="134">
        <f>F119+F122+F125</f>
        <v>54.4</v>
      </c>
      <c r="G118" s="134">
        <f>G119+G122+G125</f>
        <v>32.3</v>
      </c>
      <c r="H118" s="134">
        <f>H119+H122+H125</f>
        <v>7</v>
      </c>
    </row>
    <row r="119" spans="2:8" ht="12.75">
      <c r="B119" s="119" t="s">
        <v>47</v>
      </c>
      <c r="C119" s="62" t="s">
        <v>109</v>
      </c>
      <c r="D119" s="60" t="s">
        <v>142</v>
      </c>
      <c r="E119" s="134">
        <f>E120+E121</f>
        <v>1.7000000000000002</v>
      </c>
      <c r="F119" s="134">
        <f>F120+F121</f>
        <v>1.7000000000000002</v>
      </c>
      <c r="G119" s="134">
        <f>G120+G121</f>
        <v>0</v>
      </c>
      <c r="H119" s="134">
        <f>H120+H121</f>
        <v>0</v>
      </c>
    </row>
    <row r="120" spans="2:8" ht="12.75">
      <c r="B120" s="95" t="s">
        <v>457</v>
      </c>
      <c r="C120" s="429" t="s">
        <v>96</v>
      </c>
      <c r="D120" s="118"/>
      <c r="E120" s="71">
        <f>F120+H120</f>
        <v>0.6</v>
      </c>
      <c r="F120" s="71">
        <v>0.6</v>
      </c>
      <c r="G120" s="69"/>
      <c r="H120" s="69"/>
    </row>
    <row r="121" spans="2:8" ht="12.75">
      <c r="B121" s="95" t="s">
        <v>456</v>
      </c>
      <c r="C121" s="142" t="s">
        <v>125</v>
      </c>
      <c r="D121" s="253"/>
      <c r="E121" s="71">
        <f>F121+H121</f>
        <v>1.1</v>
      </c>
      <c r="F121" s="71">
        <v>1.1</v>
      </c>
      <c r="G121" s="69"/>
      <c r="H121" s="69"/>
    </row>
    <row r="122" spans="2:8" ht="38.25">
      <c r="B122" s="94" t="s">
        <v>248</v>
      </c>
      <c r="C122" s="438" t="s">
        <v>112</v>
      </c>
      <c r="D122" s="60" t="s">
        <v>146</v>
      </c>
      <c r="E122" s="134">
        <f>E123+E124</f>
        <v>57.8</v>
      </c>
      <c r="F122" s="134">
        <f>F123+F124</f>
        <v>50.8</v>
      </c>
      <c r="G122" s="134">
        <f>G123+G124</f>
        <v>32.3</v>
      </c>
      <c r="H122" s="134">
        <f>H123+H124</f>
        <v>7</v>
      </c>
    </row>
    <row r="123" spans="2:8" ht="12.75">
      <c r="B123" s="95" t="s">
        <v>281</v>
      </c>
      <c r="C123" s="429" t="s">
        <v>94</v>
      </c>
      <c r="D123" s="249"/>
      <c r="E123" s="71">
        <f>F123+H123</f>
        <v>44</v>
      </c>
      <c r="F123" s="71">
        <v>37</v>
      </c>
      <c r="G123" s="69">
        <v>25.9</v>
      </c>
      <c r="H123" s="69">
        <v>7</v>
      </c>
    </row>
    <row r="124" spans="2:8" ht="12.75">
      <c r="B124" s="95" t="s">
        <v>458</v>
      </c>
      <c r="C124" s="251" t="s">
        <v>95</v>
      </c>
      <c r="D124" s="249"/>
      <c r="E124" s="71">
        <f>F124+H124</f>
        <v>13.8</v>
      </c>
      <c r="F124" s="71">
        <v>13.8</v>
      </c>
      <c r="G124" s="69">
        <v>6.4</v>
      </c>
      <c r="H124" s="69"/>
    </row>
    <row r="125" spans="2:8" ht="12.75">
      <c r="B125" s="119" t="s">
        <v>350</v>
      </c>
      <c r="C125" s="60" t="s">
        <v>78</v>
      </c>
      <c r="D125" s="60" t="s">
        <v>143</v>
      </c>
      <c r="E125" s="134">
        <f>F125+H125</f>
        <v>1.9</v>
      </c>
      <c r="F125" s="134">
        <f>F126</f>
        <v>1.9</v>
      </c>
      <c r="G125" s="134">
        <f>G126</f>
        <v>0</v>
      </c>
      <c r="H125" s="134">
        <f>H126</f>
        <v>0</v>
      </c>
    </row>
    <row r="126" spans="2:8" ht="12.75">
      <c r="B126" s="95" t="s">
        <v>461</v>
      </c>
      <c r="C126" s="247" t="s">
        <v>115</v>
      </c>
      <c r="D126" s="60"/>
      <c r="E126" s="71">
        <f>F126+H126</f>
        <v>1.9</v>
      </c>
      <c r="F126" s="71">
        <v>1.9</v>
      </c>
      <c r="G126" s="69"/>
      <c r="H126" s="69"/>
    </row>
    <row r="127" spans="2:8" ht="12.75">
      <c r="B127" s="119" t="s">
        <v>48</v>
      </c>
      <c r="C127" s="459" t="s">
        <v>61</v>
      </c>
      <c r="D127" s="60"/>
      <c r="E127" s="134">
        <f>E128+E133+E132</f>
        <v>128.4</v>
      </c>
      <c r="F127" s="134">
        <f>F128+F133+F132</f>
        <v>127.19999999999999</v>
      </c>
      <c r="G127" s="134">
        <f>G128+G133+G132</f>
        <v>63</v>
      </c>
      <c r="H127" s="134">
        <f>H128+H133+H132</f>
        <v>1.2</v>
      </c>
    </row>
    <row r="128" spans="2:8" ht="38.25">
      <c r="B128" s="94" t="s">
        <v>49</v>
      </c>
      <c r="C128" s="428" t="s">
        <v>112</v>
      </c>
      <c r="D128" s="60" t="s">
        <v>146</v>
      </c>
      <c r="E128" s="134">
        <f>E129+E130+E131</f>
        <v>127.7</v>
      </c>
      <c r="F128" s="134">
        <f>F129+F130+F131</f>
        <v>126.49999999999999</v>
      </c>
      <c r="G128" s="134">
        <f>G129+G130+G131</f>
        <v>63</v>
      </c>
      <c r="H128" s="134">
        <f>H129+H130+H131</f>
        <v>1.2</v>
      </c>
    </row>
    <row r="129" spans="2:8" ht="12.75">
      <c r="B129" s="95" t="s">
        <v>281</v>
      </c>
      <c r="C129" s="429" t="s">
        <v>94</v>
      </c>
      <c r="D129" s="237"/>
      <c r="E129" s="71">
        <f aca="true" t="shared" si="3" ref="E129:E134">F129+H129</f>
        <v>44.3</v>
      </c>
      <c r="F129" s="71">
        <v>44.3</v>
      </c>
      <c r="G129" s="69">
        <v>30.9</v>
      </c>
      <c r="H129" s="69"/>
    </row>
    <row r="130" spans="2:8" ht="12.75">
      <c r="B130" s="95" t="s">
        <v>458</v>
      </c>
      <c r="C130" s="249" t="s">
        <v>95</v>
      </c>
      <c r="D130" s="237"/>
      <c r="E130" s="71">
        <f>F130+H130</f>
        <v>56.1</v>
      </c>
      <c r="F130" s="71">
        <v>54.9</v>
      </c>
      <c r="G130" s="69">
        <v>32.1</v>
      </c>
      <c r="H130" s="69">
        <v>1.2</v>
      </c>
    </row>
    <row r="131" spans="2:8" ht="12.75">
      <c r="B131" s="124" t="s">
        <v>459</v>
      </c>
      <c r="C131" s="251" t="s">
        <v>97</v>
      </c>
      <c r="D131" s="237"/>
      <c r="E131" s="71">
        <f>F131+H131</f>
        <v>27.3</v>
      </c>
      <c r="F131" s="71">
        <v>27.3</v>
      </c>
      <c r="G131" s="69"/>
      <c r="H131" s="69"/>
    </row>
    <row r="132" spans="2:8" ht="12.75">
      <c r="B132" s="94" t="s">
        <v>463</v>
      </c>
      <c r="C132" s="263" t="s">
        <v>609</v>
      </c>
      <c r="D132" s="477" t="s">
        <v>37</v>
      </c>
      <c r="E132" s="269">
        <f>F132+H132</f>
        <v>0.7</v>
      </c>
      <c r="F132" s="134">
        <v>0.7</v>
      </c>
      <c r="G132" s="69"/>
      <c r="H132" s="69"/>
    </row>
    <row r="133" spans="2:8" ht="12.75">
      <c r="B133" s="119" t="s">
        <v>50</v>
      </c>
      <c r="C133" s="60" t="s">
        <v>78</v>
      </c>
      <c r="D133" s="60" t="s">
        <v>143</v>
      </c>
      <c r="E133" s="134">
        <f t="shared" si="3"/>
        <v>0</v>
      </c>
      <c r="F133" s="134">
        <f>F134</f>
        <v>0</v>
      </c>
      <c r="G133" s="134">
        <f>G134</f>
        <v>0</v>
      </c>
      <c r="H133" s="134">
        <f>H134</f>
        <v>0</v>
      </c>
    </row>
    <row r="134" spans="2:8" ht="12.75">
      <c r="B134" s="125" t="s">
        <v>461</v>
      </c>
      <c r="C134" s="247" t="s">
        <v>115</v>
      </c>
      <c r="D134" s="60"/>
      <c r="E134" s="71">
        <f t="shared" si="3"/>
        <v>0</v>
      </c>
      <c r="F134" s="71"/>
      <c r="G134" s="69"/>
      <c r="H134" s="69"/>
    </row>
    <row r="135" spans="2:8" ht="12.75">
      <c r="B135" s="119" t="s">
        <v>51</v>
      </c>
      <c r="C135" s="459" t="s">
        <v>7</v>
      </c>
      <c r="D135" s="60"/>
      <c r="E135" s="134">
        <f>E139+E142+E136</f>
        <v>83.5</v>
      </c>
      <c r="F135" s="134">
        <f>F139+F142+F136</f>
        <v>83.5</v>
      </c>
      <c r="G135" s="134">
        <f>G139+G142+G136</f>
        <v>39.7</v>
      </c>
      <c r="H135" s="134">
        <f>H139+H142+H136</f>
        <v>0</v>
      </c>
    </row>
    <row r="136" spans="2:8" ht="12.75">
      <c r="B136" s="119" t="s">
        <v>53</v>
      </c>
      <c r="C136" s="62" t="s">
        <v>109</v>
      </c>
      <c r="D136" s="60" t="s">
        <v>142</v>
      </c>
      <c r="E136" s="152">
        <f>F136+H136</f>
        <v>1.4</v>
      </c>
      <c r="F136" s="134">
        <f>F137+F138</f>
        <v>1.4</v>
      </c>
      <c r="G136" s="134">
        <f>G137+G138</f>
        <v>0</v>
      </c>
      <c r="H136" s="134">
        <f>H137+H138</f>
        <v>0</v>
      </c>
    </row>
    <row r="137" spans="2:8" ht="12.75">
      <c r="B137" s="95" t="s">
        <v>457</v>
      </c>
      <c r="C137" s="429" t="s">
        <v>96</v>
      </c>
      <c r="D137" s="261"/>
      <c r="E137" s="71">
        <f>F137+H137</f>
        <v>0.4</v>
      </c>
      <c r="F137" s="135">
        <v>0.4</v>
      </c>
      <c r="G137" s="134"/>
      <c r="H137" s="134"/>
    </row>
    <row r="138" spans="2:8" ht="12.75">
      <c r="B138" s="95" t="s">
        <v>456</v>
      </c>
      <c r="C138" s="142" t="s">
        <v>125</v>
      </c>
      <c r="D138" s="262"/>
      <c r="E138" s="71">
        <f>F138+H138</f>
        <v>1</v>
      </c>
      <c r="F138" s="135">
        <v>1</v>
      </c>
      <c r="G138" s="134"/>
      <c r="H138" s="134"/>
    </row>
    <row r="139" spans="2:8" ht="38.25">
      <c r="B139" s="94" t="s">
        <v>54</v>
      </c>
      <c r="C139" s="428" t="s">
        <v>112</v>
      </c>
      <c r="D139" s="60" t="s">
        <v>146</v>
      </c>
      <c r="E139" s="153">
        <f>E140+E141</f>
        <v>72.8</v>
      </c>
      <c r="F139" s="134">
        <f>F140+F141</f>
        <v>72.8</v>
      </c>
      <c r="G139" s="134">
        <f>G140+G141</f>
        <v>39.7</v>
      </c>
      <c r="H139" s="134">
        <f>H140+H141</f>
        <v>0</v>
      </c>
    </row>
    <row r="140" spans="2:8" ht="12.75">
      <c r="B140" s="95" t="s">
        <v>281</v>
      </c>
      <c r="C140" s="429" t="s">
        <v>94</v>
      </c>
      <c r="D140" s="237"/>
      <c r="E140" s="71">
        <f>F140+H140</f>
        <v>48.9</v>
      </c>
      <c r="F140" s="71">
        <v>48.9</v>
      </c>
      <c r="G140" s="69">
        <v>31</v>
      </c>
      <c r="H140" s="69"/>
    </row>
    <row r="141" spans="2:8" ht="12.75">
      <c r="B141" s="95" t="s">
        <v>458</v>
      </c>
      <c r="C141" s="249" t="s">
        <v>95</v>
      </c>
      <c r="D141" s="237"/>
      <c r="E141" s="71">
        <f>F141+H141</f>
        <v>23.9</v>
      </c>
      <c r="F141" s="71">
        <v>23.9</v>
      </c>
      <c r="G141" s="69">
        <v>8.7</v>
      </c>
      <c r="H141" s="69"/>
    </row>
    <row r="142" spans="2:8" ht="12.75">
      <c r="B142" s="119" t="s">
        <v>212</v>
      </c>
      <c r="C142" s="60" t="s">
        <v>78</v>
      </c>
      <c r="D142" s="60" t="s">
        <v>143</v>
      </c>
      <c r="E142" s="134">
        <f>F142+H142</f>
        <v>9.3</v>
      </c>
      <c r="F142" s="134">
        <f>F143</f>
        <v>9.3</v>
      </c>
      <c r="G142" s="134">
        <f>G143</f>
        <v>0</v>
      </c>
      <c r="H142" s="134">
        <f>H143</f>
        <v>0</v>
      </c>
    </row>
    <row r="143" spans="2:8" ht="12.75">
      <c r="B143" s="95" t="s">
        <v>461</v>
      </c>
      <c r="C143" s="247" t="s">
        <v>115</v>
      </c>
      <c r="D143" s="263"/>
      <c r="E143" s="146">
        <f>F143+H143</f>
        <v>9.3</v>
      </c>
      <c r="F143" s="146">
        <v>9.3</v>
      </c>
      <c r="G143" s="270"/>
      <c r="H143" s="270"/>
    </row>
    <row r="144" spans="2:8" ht="12.75">
      <c r="B144" s="95" t="s">
        <v>56</v>
      </c>
      <c r="C144" s="459" t="s">
        <v>8</v>
      </c>
      <c r="D144" s="60"/>
      <c r="E144" s="152">
        <f>E145+E148+E152</f>
        <v>86.00000000000001</v>
      </c>
      <c r="F144" s="152">
        <f>F145+F148+F152</f>
        <v>76.80000000000001</v>
      </c>
      <c r="G144" s="152">
        <f>G145+G148+G152</f>
        <v>43.1</v>
      </c>
      <c r="H144" s="152">
        <f>H145+H148+H152</f>
        <v>9.2</v>
      </c>
    </row>
    <row r="145" spans="2:8" ht="12.75">
      <c r="B145" s="94" t="s">
        <v>58</v>
      </c>
      <c r="C145" s="62" t="s">
        <v>109</v>
      </c>
      <c r="D145" s="60" t="s">
        <v>142</v>
      </c>
      <c r="E145" s="134">
        <f>E146+E147</f>
        <v>0.9</v>
      </c>
      <c r="F145" s="134">
        <f>F146+F147</f>
        <v>0.9</v>
      </c>
      <c r="G145" s="134">
        <f>G146+G147</f>
        <v>0</v>
      </c>
      <c r="H145" s="134">
        <f>H146+H147</f>
        <v>0</v>
      </c>
    </row>
    <row r="146" spans="2:8" ht="12.75">
      <c r="B146" s="95" t="s">
        <v>457</v>
      </c>
      <c r="C146" s="429" t="s">
        <v>96</v>
      </c>
      <c r="D146" s="118"/>
      <c r="E146" s="71">
        <f>F146+H146</f>
        <v>0.1</v>
      </c>
      <c r="F146" s="71">
        <v>0.1</v>
      </c>
      <c r="G146" s="69"/>
      <c r="H146" s="69"/>
    </row>
    <row r="147" spans="2:8" ht="12.75">
      <c r="B147" s="95" t="s">
        <v>456</v>
      </c>
      <c r="C147" s="142" t="s">
        <v>153</v>
      </c>
      <c r="D147" s="253"/>
      <c r="E147" s="71">
        <f>F147+H147</f>
        <v>0.8</v>
      </c>
      <c r="F147" s="71">
        <v>0.8</v>
      </c>
      <c r="G147" s="69"/>
      <c r="H147" s="69"/>
    </row>
    <row r="148" spans="2:8" ht="38.25">
      <c r="B148" s="94" t="s">
        <v>59</v>
      </c>
      <c r="C148" s="428" t="s">
        <v>112</v>
      </c>
      <c r="D148" s="60" t="s">
        <v>146</v>
      </c>
      <c r="E148" s="134">
        <f>E149+E150+E151</f>
        <v>79.4</v>
      </c>
      <c r="F148" s="134">
        <f>F149+F150+F151</f>
        <v>71.4</v>
      </c>
      <c r="G148" s="134">
        <f>G149+G150+G151</f>
        <v>43.1</v>
      </c>
      <c r="H148" s="134">
        <f>H149+H150+H151</f>
        <v>8</v>
      </c>
    </row>
    <row r="149" spans="2:8" ht="12.75">
      <c r="B149" s="95" t="s">
        <v>281</v>
      </c>
      <c r="C149" s="429" t="s">
        <v>94</v>
      </c>
      <c r="D149" s="237"/>
      <c r="E149" s="71">
        <f>F149+H149</f>
        <v>60.5</v>
      </c>
      <c r="F149" s="71">
        <v>52.5</v>
      </c>
      <c r="G149" s="69">
        <v>37</v>
      </c>
      <c r="H149" s="69">
        <v>8</v>
      </c>
    </row>
    <row r="150" spans="2:8" ht="12.75">
      <c r="B150" s="95" t="s">
        <v>458</v>
      </c>
      <c r="C150" s="249" t="s">
        <v>95</v>
      </c>
      <c r="D150" s="237"/>
      <c r="E150" s="71">
        <f>F150+H150</f>
        <v>18.9</v>
      </c>
      <c r="F150" s="71">
        <v>18.9</v>
      </c>
      <c r="G150" s="69">
        <v>6.1</v>
      </c>
      <c r="H150" s="69"/>
    </row>
    <row r="151" spans="2:8" ht="12.75">
      <c r="B151" s="122" t="s">
        <v>460</v>
      </c>
      <c r="C151" s="254" t="s">
        <v>277</v>
      </c>
      <c r="D151" s="237"/>
      <c r="E151" s="71">
        <f>F151+H151</f>
        <v>0</v>
      </c>
      <c r="F151" s="71"/>
      <c r="G151" s="69"/>
      <c r="H151" s="69"/>
    </row>
    <row r="152" spans="2:8" ht="12.75">
      <c r="B152" s="94" t="s">
        <v>214</v>
      </c>
      <c r="C152" s="60" t="s">
        <v>78</v>
      </c>
      <c r="D152" s="60" t="s">
        <v>143</v>
      </c>
      <c r="E152" s="134">
        <f>F152+H152</f>
        <v>5.7</v>
      </c>
      <c r="F152" s="134">
        <f>F153</f>
        <v>4.5</v>
      </c>
      <c r="G152" s="134">
        <f>G153</f>
        <v>0</v>
      </c>
      <c r="H152" s="134">
        <f>H153</f>
        <v>1.2</v>
      </c>
    </row>
    <row r="153" spans="2:8" ht="12.75">
      <c r="B153" s="95" t="s">
        <v>461</v>
      </c>
      <c r="C153" s="247" t="s">
        <v>115</v>
      </c>
      <c r="D153" s="263"/>
      <c r="E153" s="146">
        <f>F153+H153</f>
        <v>5.7</v>
      </c>
      <c r="F153" s="146">
        <v>4.5</v>
      </c>
      <c r="G153" s="270"/>
      <c r="H153" s="270">
        <v>1.2</v>
      </c>
    </row>
    <row r="154" spans="2:8" ht="12.75">
      <c r="B154" s="252" t="s">
        <v>60</v>
      </c>
      <c r="C154" s="60" t="s">
        <v>403</v>
      </c>
      <c r="D154" s="254"/>
      <c r="E154" s="134">
        <f>E155+E158+E163+E165</f>
        <v>407.3</v>
      </c>
      <c r="F154" s="134">
        <f>F155+F158+F163+F165</f>
        <v>382.9</v>
      </c>
      <c r="G154" s="134">
        <f>G155+G158+G163+G165</f>
        <v>200.1</v>
      </c>
      <c r="H154" s="134">
        <f>H155+H158+H163+H165</f>
        <v>24.4</v>
      </c>
    </row>
    <row r="155" spans="2:8" ht="12.75">
      <c r="B155" s="94" t="s">
        <v>62</v>
      </c>
      <c r="C155" s="62" t="s">
        <v>109</v>
      </c>
      <c r="D155" s="60" t="s">
        <v>142</v>
      </c>
      <c r="E155" s="478">
        <f>E110+E119+E145+E136</f>
        <v>4.8</v>
      </c>
      <c r="F155" s="153">
        <f>F110+F119+F145+F136</f>
        <v>4.8</v>
      </c>
      <c r="G155" s="153">
        <f>G110+G119+G145+G136</f>
        <v>0</v>
      </c>
      <c r="H155" s="153">
        <f>H110+H119+H145+H136</f>
        <v>0</v>
      </c>
    </row>
    <row r="156" spans="2:8" ht="12.75">
      <c r="B156" s="95" t="s">
        <v>457</v>
      </c>
      <c r="C156" s="249" t="s">
        <v>96</v>
      </c>
      <c r="D156" s="249"/>
      <c r="E156" s="71">
        <f>F156+H156</f>
        <v>1.5</v>
      </c>
      <c r="F156" s="71">
        <f aca="true" t="shared" si="4" ref="F156:H157">F111+F120+F146+F137</f>
        <v>1.5</v>
      </c>
      <c r="G156" s="71">
        <f t="shared" si="4"/>
        <v>0</v>
      </c>
      <c r="H156" s="71">
        <f t="shared" si="4"/>
        <v>0</v>
      </c>
    </row>
    <row r="157" spans="2:8" ht="12.75">
      <c r="B157" s="95" t="s">
        <v>456</v>
      </c>
      <c r="C157" s="249" t="s">
        <v>125</v>
      </c>
      <c r="D157" s="247"/>
      <c r="E157" s="71">
        <f>F157+H157</f>
        <v>3.3</v>
      </c>
      <c r="F157" s="71">
        <f t="shared" si="4"/>
        <v>3.3</v>
      </c>
      <c r="G157" s="71">
        <f t="shared" si="4"/>
        <v>0</v>
      </c>
      <c r="H157" s="71">
        <f t="shared" si="4"/>
        <v>0</v>
      </c>
    </row>
    <row r="158" spans="2:8" ht="38.25">
      <c r="B158" s="121" t="s">
        <v>63</v>
      </c>
      <c r="C158" s="428" t="s">
        <v>112</v>
      </c>
      <c r="D158" s="118" t="s">
        <v>146</v>
      </c>
      <c r="E158" s="134">
        <f>E159+E160+E161+E162</f>
        <v>382.40000000000003</v>
      </c>
      <c r="F158" s="134">
        <f>F159+F160+F161+F162</f>
        <v>359.2</v>
      </c>
      <c r="G158" s="134">
        <f>G159+G160+G161+G162</f>
        <v>200.1</v>
      </c>
      <c r="H158" s="134">
        <f>H159+H160+H161+H162</f>
        <v>23.2</v>
      </c>
    </row>
    <row r="159" spans="2:8" ht="12.75">
      <c r="B159" s="95" t="s">
        <v>281</v>
      </c>
      <c r="C159" s="439" t="s">
        <v>94</v>
      </c>
      <c r="D159" s="239"/>
      <c r="E159" s="71">
        <f aca="true" t="shared" si="5" ref="E159:H160">E114+E123+E129+E140+E149</f>
        <v>234.4</v>
      </c>
      <c r="F159" s="71">
        <f t="shared" si="5"/>
        <v>212.4</v>
      </c>
      <c r="G159" s="71">
        <f t="shared" si="5"/>
        <v>144.7</v>
      </c>
      <c r="H159" s="71">
        <f t="shared" si="5"/>
        <v>22</v>
      </c>
    </row>
    <row r="160" spans="2:8" ht="12.75">
      <c r="B160" s="95" t="s">
        <v>458</v>
      </c>
      <c r="C160" s="277" t="s">
        <v>95</v>
      </c>
      <c r="D160" s="240"/>
      <c r="E160" s="71">
        <f t="shared" si="5"/>
        <v>120.70000000000002</v>
      </c>
      <c r="F160" s="71">
        <f t="shared" si="5"/>
        <v>119.5</v>
      </c>
      <c r="G160" s="71">
        <f t="shared" si="5"/>
        <v>55.4</v>
      </c>
      <c r="H160" s="71">
        <f t="shared" si="5"/>
        <v>1.2</v>
      </c>
    </row>
    <row r="161" spans="2:13" ht="12.75">
      <c r="B161" s="95" t="s">
        <v>459</v>
      </c>
      <c r="C161" s="445" t="s">
        <v>97</v>
      </c>
      <c r="D161" s="263"/>
      <c r="E161" s="71">
        <f>E131</f>
        <v>27.3</v>
      </c>
      <c r="F161" s="71">
        <f>F131</f>
        <v>27.3</v>
      </c>
      <c r="G161" s="71">
        <f>G131</f>
        <v>0</v>
      </c>
      <c r="H161" s="71">
        <f>H131</f>
        <v>0</v>
      </c>
      <c r="M161" s="30" t="s">
        <v>98</v>
      </c>
    </row>
    <row r="162" spans="2:8" ht="12.75">
      <c r="B162" s="95" t="s">
        <v>460</v>
      </c>
      <c r="C162" s="254" t="s">
        <v>277</v>
      </c>
      <c r="D162" s="19"/>
      <c r="E162" s="71">
        <f>E151</f>
        <v>0</v>
      </c>
      <c r="F162" s="71">
        <f>F151</f>
        <v>0</v>
      </c>
      <c r="G162" s="71">
        <f>G151</f>
        <v>0</v>
      </c>
      <c r="H162" s="71">
        <f>H151</f>
        <v>0</v>
      </c>
    </row>
    <row r="163" spans="2:8" ht="12.75">
      <c r="B163" s="264" t="s">
        <v>217</v>
      </c>
      <c r="C163" s="263" t="s">
        <v>78</v>
      </c>
      <c r="D163" s="241" t="s">
        <v>143</v>
      </c>
      <c r="E163" s="134">
        <f>E164</f>
        <v>19.400000000000002</v>
      </c>
      <c r="F163" s="134">
        <f>F164</f>
        <v>18.200000000000003</v>
      </c>
      <c r="G163" s="134">
        <f>G164</f>
        <v>0</v>
      </c>
      <c r="H163" s="134">
        <f>H164</f>
        <v>1.2</v>
      </c>
    </row>
    <row r="164" spans="2:8" ht="12.75">
      <c r="B164" s="95" t="s">
        <v>461</v>
      </c>
      <c r="C164" s="254" t="s">
        <v>115</v>
      </c>
      <c r="D164" s="53"/>
      <c r="E164" s="71">
        <f>F164+H164</f>
        <v>19.400000000000002</v>
      </c>
      <c r="F164" s="71">
        <f>F143+F134+F153+F126+F117</f>
        <v>18.200000000000003</v>
      </c>
      <c r="G164" s="71">
        <f>G143+G134+G153+G126+G117</f>
        <v>0</v>
      </c>
      <c r="H164" s="71">
        <f>H143+H134+H153+H126+H117</f>
        <v>1.2</v>
      </c>
    </row>
    <row r="165" spans="2:8" ht="12.75">
      <c r="B165" s="94" t="s">
        <v>219</v>
      </c>
      <c r="C165" s="62" t="s">
        <v>157</v>
      </c>
      <c r="D165" s="241" t="s">
        <v>37</v>
      </c>
      <c r="E165" s="148">
        <f>E166</f>
        <v>0.7</v>
      </c>
      <c r="F165" s="148">
        <f>F166</f>
        <v>0.7</v>
      </c>
      <c r="G165" s="148">
        <f>G166</f>
        <v>0</v>
      </c>
      <c r="H165" s="148">
        <f>H166</f>
        <v>0</v>
      </c>
    </row>
    <row r="166" spans="2:8" ht="12.75">
      <c r="B166" s="95" t="s">
        <v>463</v>
      </c>
      <c r="C166" s="249" t="s">
        <v>538</v>
      </c>
      <c r="D166" s="19"/>
      <c r="E166" s="135">
        <f>E132</f>
        <v>0.7</v>
      </c>
      <c r="F166" s="135">
        <f>F132</f>
        <v>0.7</v>
      </c>
      <c r="G166" s="135">
        <f>G132</f>
        <v>0</v>
      </c>
      <c r="H166" s="135">
        <f>H132</f>
        <v>0</v>
      </c>
    </row>
    <row r="167" spans="2:8" ht="15">
      <c r="B167" s="103" t="s">
        <v>64</v>
      </c>
      <c r="C167" s="60" t="s">
        <v>117</v>
      </c>
      <c r="D167" s="62" t="s">
        <v>144</v>
      </c>
      <c r="E167" s="134">
        <f>E168</f>
        <v>73.4</v>
      </c>
      <c r="F167" s="134">
        <f>F168</f>
        <v>73.4</v>
      </c>
      <c r="G167" s="134">
        <f>G168</f>
        <v>45.1</v>
      </c>
      <c r="H167" s="134">
        <f>H168</f>
        <v>0</v>
      </c>
    </row>
    <row r="168" spans="2:8" ht="25.5">
      <c r="B168" s="95" t="s">
        <v>35</v>
      </c>
      <c r="C168" s="438" t="s">
        <v>110</v>
      </c>
      <c r="D168" s="62"/>
      <c r="E168" s="71">
        <f>F168+H168</f>
        <v>73.4</v>
      </c>
      <c r="F168" s="472">
        <v>73.4</v>
      </c>
      <c r="G168" s="472">
        <v>45.1</v>
      </c>
      <c r="H168" s="71"/>
    </row>
    <row r="169" spans="2:8" ht="12.75">
      <c r="B169" s="94" t="s">
        <v>67</v>
      </c>
      <c r="C169" s="446" t="s">
        <v>344</v>
      </c>
      <c r="D169" s="62"/>
      <c r="E169" s="134">
        <f>E170</f>
        <v>138.4</v>
      </c>
      <c r="F169" s="134">
        <f>F170</f>
        <v>51</v>
      </c>
      <c r="G169" s="134">
        <f>G170</f>
        <v>0</v>
      </c>
      <c r="H169" s="134">
        <f>H170</f>
        <v>87.4</v>
      </c>
    </row>
    <row r="170" spans="2:8" ht="12.75">
      <c r="B170" s="95" t="s">
        <v>68</v>
      </c>
      <c r="C170" s="62" t="s">
        <v>157</v>
      </c>
      <c r="D170" s="241" t="s">
        <v>37</v>
      </c>
      <c r="E170" s="71">
        <f>E171+E172</f>
        <v>138.4</v>
      </c>
      <c r="F170" s="71">
        <f>F171+F172</f>
        <v>51</v>
      </c>
      <c r="G170" s="71">
        <f>G171+G172</f>
        <v>0</v>
      </c>
      <c r="H170" s="71">
        <f>H171+H172</f>
        <v>87.4</v>
      </c>
    </row>
    <row r="171" spans="2:8" ht="12.75">
      <c r="B171" s="95" t="s">
        <v>463</v>
      </c>
      <c r="C171" s="436" t="s">
        <v>75</v>
      </c>
      <c r="D171" s="131"/>
      <c r="E171" s="135">
        <f>F171+H171</f>
        <v>51</v>
      </c>
      <c r="F171" s="71">
        <v>51</v>
      </c>
      <c r="G171" s="69"/>
      <c r="H171" s="69"/>
    </row>
    <row r="172" spans="2:8" ht="12.75">
      <c r="B172" s="95" t="s">
        <v>169</v>
      </c>
      <c r="C172" s="436" t="s">
        <v>76</v>
      </c>
      <c r="D172" s="131"/>
      <c r="E172" s="135">
        <f>F172+H172</f>
        <v>87.4</v>
      </c>
      <c r="F172" s="71"/>
      <c r="G172" s="69"/>
      <c r="H172" s="69">
        <v>87.4</v>
      </c>
    </row>
    <row r="173" spans="2:8" ht="12.75">
      <c r="B173" s="94" t="s">
        <v>69</v>
      </c>
      <c r="C173" s="231" t="s">
        <v>355</v>
      </c>
      <c r="D173" s="336"/>
      <c r="E173" s="134">
        <f>F173+H173</f>
        <v>19.8</v>
      </c>
      <c r="F173" s="134">
        <f>F174</f>
        <v>19.8</v>
      </c>
      <c r="G173" s="134">
        <f>G174</f>
        <v>12</v>
      </c>
      <c r="H173" s="134">
        <f>H174</f>
        <v>0</v>
      </c>
    </row>
    <row r="174" spans="2:8" ht="12.75">
      <c r="B174" s="95" t="s">
        <v>70</v>
      </c>
      <c r="C174" s="62" t="s">
        <v>109</v>
      </c>
      <c r="D174" s="266" t="s">
        <v>142</v>
      </c>
      <c r="E174" s="71">
        <f>F174+H174</f>
        <v>19.8</v>
      </c>
      <c r="F174" s="71">
        <v>19.8</v>
      </c>
      <c r="G174" s="71">
        <v>12</v>
      </c>
      <c r="H174" s="134"/>
    </row>
    <row r="175" spans="2:8" ht="12.75">
      <c r="B175" s="94" t="s">
        <v>303</v>
      </c>
      <c r="C175" s="240" t="s">
        <v>608</v>
      </c>
      <c r="D175" s="350"/>
      <c r="E175" s="134">
        <f>E176</f>
        <v>0</v>
      </c>
      <c r="F175" s="134">
        <f>F176</f>
        <v>0</v>
      </c>
      <c r="G175" s="134">
        <f>G176</f>
        <v>0</v>
      </c>
      <c r="H175" s="134">
        <f>H176</f>
        <v>0</v>
      </c>
    </row>
    <row r="176" spans="2:8" ht="38.25">
      <c r="B176" s="94" t="s">
        <v>226</v>
      </c>
      <c r="C176" s="267" t="s">
        <v>112</v>
      </c>
      <c r="D176" s="266" t="s">
        <v>146</v>
      </c>
      <c r="E176" s="71">
        <f>F176+H176</f>
        <v>0</v>
      </c>
      <c r="F176" s="71"/>
      <c r="G176" s="71"/>
      <c r="H176" s="134"/>
    </row>
    <row r="177" spans="2:8" ht="15.75">
      <c r="B177" s="103" t="s">
        <v>502</v>
      </c>
      <c r="C177" s="452" t="s">
        <v>137</v>
      </c>
      <c r="D177" s="340"/>
      <c r="E177" s="457">
        <f>E178+E179+E180+E181+E182+E184+E185+E186+E183</f>
        <v>3439.4999999999995</v>
      </c>
      <c r="F177" s="457">
        <f>F178+F179+F180+F181+F182+F184+F185+F186+F183</f>
        <v>3297.8</v>
      </c>
      <c r="G177" s="457">
        <f>G178+G179+G180+G181+G182+G184+G185+G186+G183</f>
        <v>1432.2999999999997</v>
      </c>
      <c r="H177" s="457">
        <f>H178+H179+H180+H181+H182+H184+H185+H186+H183</f>
        <v>141.7</v>
      </c>
    </row>
    <row r="178" spans="2:8" ht="15">
      <c r="B178" s="94" t="s">
        <v>356</v>
      </c>
      <c r="C178" s="449" t="s">
        <v>109</v>
      </c>
      <c r="D178" s="62" t="s">
        <v>142</v>
      </c>
      <c r="E178" s="457">
        <f>E155+E107+E104+E101+E98+E86+E83+E14+E174</f>
        <v>1425.9999999999998</v>
      </c>
      <c r="F178" s="457">
        <f>F155+F107+F104+F101+F98+F86+F83+F14+F174</f>
        <v>1419.1999999999998</v>
      </c>
      <c r="G178" s="457">
        <f>G155+G107+G104+G101+G98+G86+G83+G14+G174</f>
        <v>799.4999999999999</v>
      </c>
      <c r="H178" s="457">
        <f>H155+H107+H104+H101+H98+H86+H83+H14+H174</f>
        <v>6.8</v>
      </c>
    </row>
    <row r="179" spans="2:8" ht="30">
      <c r="B179" s="94" t="s">
        <v>378</v>
      </c>
      <c r="C179" s="456" t="s">
        <v>110</v>
      </c>
      <c r="D179" s="62" t="s">
        <v>144</v>
      </c>
      <c r="E179" s="457">
        <f>E60+E167</f>
        <v>506.19999999999993</v>
      </c>
      <c r="F179" s="457">
        <f>F60+F167</f>
        <v>506.19999999999993</v>
      </c>
      <c r="G179" s="457">
        <f>G60+G167</f>
        <v>65.3</v>
      </c>
      <c r="H179" s="457">
        <f>H60+H167</f>
        <v>0</v>
      </c>
    </row>
    <row r="180" spans="2:8" ht="45">
      <c r="B180" s="94" t="s">
        <v>382</v>
      </c>
      <c r="C180" s="451" t="s">
        <v>112</v>
      </c>
      <c r="D180" s="62" t="s">
        <v>146</v>
      </c>
      <c r="E180" s="457">
        <f>E24+E58+E158+E176</f>
        <v>1115.7</v>
      </c>
      <c r="F180" s="457">
        <f>F24+F58+F158+F176</f>
        <v>1077.8</v>
      </c>
      <c r="G180" s="457">
        <f>G24+G58+G158+G176</f>
        <v>562</v>
      </c>
      <c r="H180" s="457">
        <f>H24+H58+H158+H176</f>
        <v>37.9</v>
      </c>
    </row>
    <row r="181" spans="2:8" ht="30">
      <c r="B181" s="94" t="s">
        <v>386</v>
      </c>
      <c r="C181" s="454" t="s">
        <v>229</v>
      </c>
      <c r="D181" s="62" t="s">
        <v>145</v>
      </c>
      <c r="E181" s="457">
        <f>E35</f>
        <v>8.2</v>
      </c>
      <c r="F181" s="457">
        <f>F35</f>
        <v>7.2</v>
      </c>
      <c r="G181" s="457">
        <f>G35</f>
        <v>5.5</v>
      </c>
      <c r="H181" s="457">
        <f>H35</f>
        <v>1</v>
      </c>
    </row>
    <row r="182" spans="2:8" ht="15">
      <c r="B182" s="94" t="s">
        <v>388</v>
      </c>
      <c r="C182" s="450" t="s">
        <v>116</v>
      </c>
      <c r="D182" s="62" t="s">
        <v>147</v>
      </c>
      <c r="E182" s="457">
        <f>E40</f>
        <v>38.7</v>
      </c>
      <c r="F182" s="457">
        <f>F40</f>
        <v>31.299999999999997</v>
      </c>
      <c r="G182" s="457">
        <f>G40</f>
        <v>0</v>
      </c>
      <c r="H182" s="457">
        <f>H40</f>
        <v>7.4</v>
      </c>
    </row>
    <row r="183" spans="2:8" ht="30">
      <c r="B183" s="94" t="s">
        <v>390</v>
      </c>
      <c r="C183" s="268" t="s">
        <v>196</v>
      </c>
      <c r="D183" s="62" t="s">
        <v>148</v>
      </c>
      <c r="E183" s="457">
        <f>E46</f>
        <v>2.9</v>
      </c>
      <c r="F183" s="457">
        <f>F46</f>
        <v>2.9</v>
      </c>
      <c r="G183" s="457">
        <f>G46</f>
        <v>0</v>
      </c>
      <c r="H183" s="457">
        <f>H46</f>
        <v>0</v>
      </c>
    </row>
    <row r="184" spans="2:8" ht="15">
      <c r="B184" s="94" t="s">
        <v>393</v>
      </c>
      <c r="C184" s="450" t="s">
        <v>78</v>
      </c>
      <c r="D184" s="62" t="s">
        <v>143</v>
      </c>
      <c r="E184" s="457">
        <f>F184+H184</f>
        <v>38.00000000000001</v>
      </c>
      <c r="F184" s="457">
        <f>F163+F48</f>
        <v>36.800000000000004</v>
      </c>
      <c r="G184" s="457">
        <f>G163+G48</f>
        <v>0</v>
      </c>
      <c r="H184" s="457">
        <f>H163+H48</f>
        <v>1.2</v>
      </c>
    </row>
    <row r="185" spans="2:8" ht="30">
      <c r="B185" s="233" t="s">
        <v>395</v>
      </c>
      <c r="C185" s="268" t="s">
        <v>156</v>
      </c>
      <c r="D185" s="62" t="s">
        <v>35</v>
      </c>
      <c r="E185" s="457">
        <f>F185+H185</f>
        <v>163.5</v>
      </c>
      <c r="F185" s="457">
        <f>F50</f>
        <v>163.5</v>
      </c>
      <c r="G185" s="457">
        <f>G50</f>
        <v>0</v>
      </c>
      <c r="H185" s="457">
        <f>H50</f>
        <v>0</v>
      </c>
    </row>
    <row r="186" spans="2:8" ht="18.75" customHeight="1">
      <c r="B186" s="94" t="s">
        <v>397</v>
      </c>
      <c r="C186" s="449" t="s">
        <v>157</v>
      </c>
      <c r="D186" s="240" t="s">
        <v>37</v>
      </c>
      <c r="E186" s="457">
        <f>F186+H186</f>
        <v>140.3</v>
      </c>
      <c r="F186" s="457">
        <f>F54+F170+F165</f>
        <v>52.900000000000006</v>
      </c>
      <c r="G186" s="457">
        <f>G54+G170+G165</f>
        <v>0</v>
      </c>
      <c r="H186" s="457">
        <f>H54+H170+H165</f>
        <v>87.4</v>
      </c>
    </row>
    <row r="187" spans="2:8" ht="15">
      <c r="B187" s="94" t="s">
        <v>503</v>
      </c>
      <c r="C187" s="268" t="s">
        <v>563</v>
      </c>
      <c r="D187" s="62"/>
      <c r="E187" s="457">
        <f>E177-E172</f>
        <v>3352.0999999999995</v>
      </c>
      <c r="F187" s="457">
        <f>F177-F172</f>
        <v>3297.8</v>
      </c>
      <c r="G187" s="457">
        <f>G177-G172</f>
        <v>1432.2999999999997</v>
      </c>
      <c r="H187" s="457">
        <f>H177-H172</f>
        <v>54.29999999999998</v>
      </c>
    </row>
    <row r="188" spans="2:8" ht="12.75">
      <c r="B188" s="154"/>
      <c r="D188" s="154"/>
      <c r="E188" s="154"/>
      <c r="F188" s="154"/>
      <c r="G188" s="154"/>
      <c r="H188" s="154"/>
    </row>
  </sheetData>
  <sheetProtection/>
  <mergeCells count="13">
    <mergeCell ref="H10:H12"/>
    <mergeCell ref="F11:F12"/>
    <mergeCell ref="G11:G12"/>
    <mergeCell ref="D15:D22"/>
    <mergeCell ref="F2:H2"/>
    <mergeCell ref="B7:H7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76">
      <selection activeCell="I107" sqref="I107:I108"/>
    </sheetView>
  </sheetViews>
  <sheetFormatPr defaultColWidth="9.140625" defaultRowHeight="12.75"/>
  <cols>
    <col min="1" max="1" width="9.140625" style="30" customWidth="1"/>
    <col min="2" max="2" width="42.421875" style="30" customWidth="1"/>
    <col min="3" max="3" width="7.421875" style="30" customWidth="1"/>
    <col min="4" max="4" width="8.28125" style="30" customWidth="1"/>
    <col min="5" max="5" width="8.421875" style="30" customWidth="1"/>
    <col min="6" max="6" width="11.57421875" style="30" customWidth="1"/>
    <col min="7" max="7" width="10.8515625" style="30" customWidth="1"/>
    <col min="8" max="8" width="9.140625" style="86" customWidth="1"/>
    <col min="9" max="16384" width="9.140625" style="30" customWidth="1"/>
  </cols>
  <sheetData>
    <row r="1" spans="3:5" ht="12.75">
      <c r="C1" s="425"/>
      <c r="D1" s="425"/>
      <c r="E1" s="426" t="s">
        <v>246</v>
      </c>
    </row>
    <row r="2" spans="3:7" ht="12.75">
      <c r="C2" s="247"/>
      <c r="D2" s="247"/>
      <c r="E2" s="555" t="s">
        <v>610</v>
      </c>
      <c r="F2" s="555"/>
      <c r="G2" s="555"/>
    </row>
    <row r="3" spans="3:5" ht="12.75">
      <c r="C3" s="425"/>
      <c r="D3" s="425"/>
      <c r="E3" s="247" t="s">
        <v>527</v>
      </c>
    </row>
    <row r="4" spans="4:6" ht="12.75">
      <c r="D4" s="247"/>
      <c r="E4" s="247" t="s">
        <v>271</v>
      </c>
      <c r="F4" s="247"/>
    </row>
    <row r="6" spans="1:7" ht="12.75">
      <c r="A6" s="544" t="s">
        <v>535</v>
      </c>
      <c r="B6" s="544"/>
      <c r="C6" s="544"/>
      <c r="D6" s="544"/>
      <c r="E6" s="544"/>
      <c r="F6" s="544"/>
      <c r="G6" s="544"/>
    </row>
    <row r="7" spans="1:8" ht="12.75">
      <c r="A7" s="544" t="s">
        <v>583</v>
      </c>
      <c r="B7" s="544"/>
      <c r="C7" s="544"/>
      <c r="D7" s="544"/>
      <c r="E7" s="544"/>
      <c r="F7" s="544"/>
      <c r="G7" s="544"/>
      <c r="H7" s="348"/>
    </row>
    <row r="8" spans="2:7" ht="12.75">
      <c r="B8" s="615"/>
      <c r="C8" s="615"/>
      <c r="D8" s="615"/>
      <c r="E8" s="615"/>
      <c r="F8" s="615"/>
      <c r="G8" s="30" t="s">
        <v>536</v>
      </c>
    </row>
    <row r="9" spans="1:7" ht="12.75" customHeight="1">
      <c r="A9" s="597" t="s">
        <v>280</v>
      </c>
      <c r="B9" s="230"/>
      <c r="C9" s="542" t="s">
        <v>282</v>
      </c>
      <c r="D9" s="548" t="s">
        <v>0</v>
      </c>
      <c r="E9" s="556" t="s">
        <v>9</v>
      </c>
      <c r="F9" s="556"/>
      <c r="G9" s="556"/>
    </row>
    <row r="10" spans="1:7" ht="12.75" customHeight="1">
      <c r="A10" s="597"/>
      <c r="B10" s="598" t="s">
        <v>120</v>
      </c>
      <c r="C10" s="600"/>
      <c r="D10" s="549"/>
      <c r="E10" s="556" t="s">
        <v>10</v>
      </c>
      <c r="F10" s="556"/>
      <c r="G10" s="601" t="s">
        <v>11</v>
      </c>
    </row>
    <row r="11" spans="1:7" ht="12.75" customHeight="1">
      <c r="A11" s="597"/>
      <c r="B11" s="598"/>
      <c r="C11" s="600"/>
      <c r="D11" s="549"/>
      <c r="E11" s="548" t="s">
        <v>12</v>
      </c>
      <c r="F11" s="542" t="s">
        <v>242</v>
      </c>
      <c r="G11" s="601"/>
    </row>
    <row r="12" spans="1:7" ht="29.25" customHeight="1">
      <c r="A12" s="597"/>
      <c r="B12" s="599"/>
      <c r="C12" s="543"/>
      <c r="D12" s="550"/>
      <c r="E12" s="550"/>
      <c r="F12" s="543"/>
      <c r="G12" s="601"/>
    </row>
    <row r="13" spans="1:7" ht="12.75">
      <c r="A13" s="94" t="s">
        <v>13</v>
      </c>
      <c r="B13" s="463" t="s">
        <v>1</v>
      </c>
      <c r="C13" s="231"/>
      <c r="D13" s="280">
        <f>E13+G13</f>
        <v>395.618</v>
      </c>
      <c r="E13" s="227">
        <f>E14+E24+E35+E40+E48+E46+E50+E54</f>
        <v>219.118</v>
      </c>
      <c r="F13" s="227">
        <f>F14+F24+F35+F40+F48+F46+F50+F54</f>
        <v>1.9009999999999998</v>
      </c>
      <c r="G13" s="227">
        <f>G14+G24+G35+G40+G48+G46+G50+G54</f>
        <v>176.5</v>
      </c>
    </row>
    <row r="14" spans="1:7" ht="12.75">
      <c r="A14" s="356" t="s">
        <v>14</v>
      </c>
      <c r="B14" s="62" t="s">
        <v>109</v>
      </c>
      <c r="C14" s="231" t="s">
        <v>142</v>
      </c>
      <c r="D14" s="227">
        <f>D15+D16+D17+D18+D19+D20+D21+D22+D23</f>
        <v>22.918</v>
      </c>
      <c r="E14" s="227">
        <f>E15+E16+E17+E18+E19+E20+E21+E22+E23</f>
        <v>22.918</v>
      </c>
      <c r="F14" s="227">
        <f>F15+F16+F17+F18+F19+F20+F21+F22+F23</f>
        <v>0.701</v>
      </c>
      <c r="G14" s="227">
        <f>G15+G16+G17+G18+G19+G20+G21+G22+G23</f>
        <v>0</v>
      </c>
    </row>
    <row r="15" spans="1:7" ht="12.75">
      <c r="A15" s="95" t="s">
        <v>162</v>
      </c>
      <c r="B15" s="425" t="s">
        <v>266</v>
      </c>
      <c r="C15" s="609"/>
      <c r="D15" s="71">
        <f aca="true" t="shared" si="0" ref="D15:D33">E15+G15</f>
        <v>0</v>
      </c>
      <c r="E15" s="137"/>
      <c r="F15" s="137"/>
      <c r="G15" s="136"/>
    </row>
    <row r="16" spans="1:7" ht="12.75">
      <c r="A16" s="95" t="s">
        <v>349</v>
      </c>
      <c r="B16" s="425" t="s">
        <v>348</v>
      </c>
      <c r="C16" s="610"/>
      <c r="D16" s="71">
        <f t="shared" si="0"/>
        <v>0</v>
      </c>
      <c r="E16" s="137"/>
      <c r="F16" s="137"/>
      <c r="G16" s="137"/>
    </row>
    <row r="17" spans="1:7" ht="12.75">
      <c r="A17" s="95" t="s">
        <v>163</v>
      </c>
      <c r="B17" s="425" t="s">
        <v>267</v>
      </c>
      <c r="C17" s="610"/>
      <c r="D17" s="71">
        <f t="shared" si="0"/>
        <v>0</v>
      </c>
      <c r="E17" s="137"/>
      <c r="F17" s="137"/>
      <c r="G17" s="137"/>
    </row>
    <row r="18" spans="1:7" ht="12.75">
      <c r="A18" s="95" t="s">
        <v>164</v>
      </c>
      <c r="B18" s="247" t="s">
        <v>240</v>
      </c>
      <c r="C18" s="610"/>
      <c r="D18" s="71">
        <f t="shared" si="0"/>
        <v>0</v>
      </c>
      <c r="E18" s="232"/>
      <c r="F18" s="137"/>
      <c r="G18" s="136"/>
    </row>
    <row r="19" spans="1:7" ht="12.75">
      <c r="A19" s="95" t="s">
        <v>166</v>
      </c>
      <c r="B19" s="247" t="s">
        <v>576</v>
      </c>
      <c r="C19" s="610"/>
      <c r="D19" s="167">
        <f t="shared" si="0"/>
        <v>22.918</v>
      </c>
      <c r="E19" s="232">
        <v>22.918</v>
      </c>
      <c r="F19" s="232">
        <v>0.701</v>
      </c>
      <c r="G19" s="136"/>
    </row>
    <row r="20" spans="1:7" ht="12.75">
      <c r="A20" s="95" t="s">
        <v>165</v>
      </c>
      <c r="B20" s="247" t="s">
        <v>243</v>
      </c>
      <c r="C20" s="610"/>
      <c r="D20" s="71">
        <f t="shared" si="0"/>
        <v>0</v>
      </c>
      <c r="E20" s="137"/>
      <c r="F20" s="137"/>
      <c r="G20" s="136"/>
    </row>
    <row r="21" spans="1:7" ht="12.75">
      <c r="A21" s="95" t="s">
        <v>166</v>
      </c>
      <c r="B21" s="247" t="s">
        <v>81</v>
      </c>
      <c r="C21" s="610"/>
      <c r="D21" s="71">
        <f t="shared" si="0"/>
        <v>0</v>
      </c>
      <c r="E21" s="137"/>
      <c r="F21" s="137"/>
      <c r="G21" s="136"/>
    </row>
    <row r="22" spans="1:7" ht="12.75">
      <c r="A22" s="95" t="s">
        <v>167</v>
      </c>
      <c r="B22" s="247" t="s">
        <v>82</v>
      </c>
      <c r="C22" s="610"/>
      <c r="D22" s="71">
        <f t="shared" si="0"/>
        <v>0</v>
      </c>
      <c r="E22" s="137"/>
      <c r="F22" s="137"/>
      <c r="G22" s="136"/>
    </row>
    <row r="23" spans="1:7" ht="12.75">
      <c r="A23" s="95" t="s">
        <v>168</v>
      </c>
      <c r="B23" s="112" t="s">
        <v>77</v>
      </c>
      <c r="C23" s="349"/>
      <c r="D23" s="71">
        <f t="shared" si="0"/>
        <v>0</v>
      </c>
      <c r="E23" s="137"/>
      <c r="F23" s="137"/>
      <c r="G23" s="136"/>
    </row>
    <row r="24" spans="1:7" ht="41.25" customHeight="1">
      <c r="A24" s="233" t="s">
        <v>15</v>
      </c>
      <c r="B24" s="428" t="s">
        <v>112</v>
      </c>
      <c r="C24" s="245" t="s">
        <v>146</v>
      </c>
      <c r="D24" s="145">
        <f>E24+G24</f>
        <v>1.6</v>
      </c>
      <c r="E24" s="145">
        <f>E25+E27+E28+E29+E30+E31+E33+E26+E32+E34</f>
        <v>1.6</v>
      </c>
      <c r="F24" s="145">
        <f>F25+F27+F28+F29+F30+F31+F33+F26+F32+F34</f>
        <v>1.2</v>
      </c>
      <c r="G24" s="145">
        <f>G25+G27+G28+G29+G30+G31+G33+G26+G32+G34</f>
        <v>0</v>
      </c>
    </row>
    <row r="25" spans="1:7" ht="12.75">
      <c r="A25" s="122" t="s">
        <v>281</v>
      </c>
      <c r="B25" s="429" t="s">
        <v>265</v>
      </c>
      <c r="C25" s="235"/>
      <c r="D25" s="135">
        <f t="shared" si="0"/>
        <v>1.6</v>
      </c>
      <c r="E25" s="472">
        <v>1.6</v>
      </c>
      <c r="F25" s="473">
        <v>1.2</v>
      </c>
      <c r="G25" s="69"/>
    </row>
    <row r="26" spans="1:7" ht="12.75">
      <c r="A26" s="122" t="s">
        <v>159</v>
      </c>
      <c r="B26" s="249" t="s">
        <v>264</v>
      </c>
      <c r="C26" s="236"/>
      <c r="D26" s="135">
        <f t="shared" si="0"/>
        <v>0</v>
      </c>
      <c r="E26" s="71"/>
      <c r="F26" s="69"/>
      <c r="G26" s="69"/>
    </row>
    <row r="27" spans="1:7" ht="12.75">
      <c r="A27" s="122" t="s">
        <v>170</v>
      </c>
      <c r="B27" s="249" t="s">
        <v>72</v>
      </c>
      <c r="C27" s="237"/>
      <c r="D27" s="135">
        <f t="shared" si="0"/>
        <v>0</v>
      </c>
      <c r="E27" s="71"/>
      <c r="F27" s="69"/>
      <c r="G27" s="69"/>
    </row>
    <row r="28" spans="1:7" ht="12.75">
      <c r="A28" s="122" t="s">
        <v>166</v>
      </c>
      <c r="B28" s="249" t="s">
        <v>178</v>
      </c>
      <c r="C28" s="237"/>
      <c r="D28" s="135">
        <f t="shared" si="0"/>
        <v>0</v>
      </c>
      <c r="E28" s="71"/>
      <c r="F28" s="69"/>
      <c r="G28" s="69"/>
    </row>
    <row r="29" spans="1:7" ht="12.75">
      <c r="A29" s="122" t="s">
        <v>171</v>
      </c>
      <c r="B29" s="112" t="s">
        <v>2</v>
      </c>
      <c r="C29" s="236"/>
      <c r="D29" s="135">
        <f t="shared" si="0"/>
        <v>0</v>
      </c>
      <c r="E29" s="71"/>
      <c r="F29" s="269"/>
      <c r="G29" s="269"/>
    </row>
    <row r="30" spans="1:7" ht="12.75">
      <c r="A30" s="122" t="s">
        <v>168</v>
      </c>
      <c r="B30" s="112" t="s">
        <v>77</v>
      </c>
      <c r="C30" s="236"/>
      <c r="D30" s="135">
        <f t="shared" si="0"/>
        <v>0</v>
      </c>
      <c r="E30" s="71"/>
      <c r="F30" s="269"/>
      <c r="G30" s="269"/>
    </row>
    <row r="31" spans="1:7" ht="12.75">
      <c r="A31" s="122" t="s">
        <v>276</v>
      </c>
      <c r="B31" s="249" t="s">
        <v>4</v>
      </c>
      <c r="C31" s="237"/>
      <c r="D31" s="135">
        <f t="shared" si="0"/>
        <v>0</v>
      </c>
      <c r="E31" s="146"/>
      <c r="F31" s="270"/>
      <c r="G31" s="269"/>
    </row>
    <row r="32" spans="1:7" ht="12.75">
      <c r="A32" s="238" t="s">
        <v>458</v>
      </c>
      <c r="B32" s="430" t="s">
        <v>95</v>
      </c>
      <c r="C32" s="237"/>
      <c r="D32" s="135">
        <f t="shared" si="0"/>
        <v>0</v>
      </c>
      <c r="E32" s="146"/>
      <c r="F32" s="270"/>
      <c r="G32" s="269"/>
    </row>
    <row r="33" spans="1:7" ht="25.5">
      <c r="A33" s="95" t="s">
        <v>173</v>
      </c>
      <c r="B33" s="431" t="s">
        <v>113</v>
      </c>
      <c r="C33" s="237"/>
      <c r="D33" s="271">
        <f t="shared" si="0"/>
        <v>0</v>
      </c>
      <c r="E33" s="69"/>
      <c r="F33" s="69"/>
      <c r="G33" s="69"/>
    </row>
    <row r="34" spans="1:7" ht="25.5">
      <c r="A34" s="238" t="s">
        <v>471</v>
      </c>
      <c r="B34" s="432" t="s">
        <v>470</v>
      </c>
      <c r="C34" s="237"/>
      <c r="D34" s="137">
        <f>SB!E34+'D-2016'!D34+'skol. lėšos'!D34</f>
        <v>0</v>
      </c>
      <c r="E34" s="137"/>
      <c r="F34" s="137"/>
      <c r="G34" s="137"/>
    </row>
    <row r="35" spans="1:7" ht="30.75" customHeight="1">
      <c r="A35" s="94" t="s">
        <v>16</v>
      </c>
      <c r="B35" s="433" t="s">
        <v>229</v>
      </c>
      <c r="C35" s="239" t="s">
        <v>145</v>
      </c>
      <c r="D35" s="147">
        <f>D36+D38+D37+D39</f>
        <v>0</v>
      </c>
      <c r="E35" s="147">
        <f>E36+E38+E37+E39</f>
        <v>0</v>
      </c>
      <c r="F35" s="147">
        <f>F36+F38+F37+F39</f>
        <v>0</v>
      </c>
      <c r="G35" s="147">
        <f>G36+G38+G37+G39</f>
        <v>0</v>
      </c>
    </row>
    <row r="36" spans="1:7" ht="12.75">
      <c r="A36" s="95" t="s">
        <v>174</v>
      </c>
      <c r="B36" s="154" t="s">
        <v>3</v>
      </c>
      <c r="C36" s="239"/>
      <c r="D36" s="135">
        <f>E36+G36</f>
        <v>0</v>
      </c>
      <c r="E36" s="71"/>
      <c r="F36" s="69"/>
      <c r="G36" s="269"/>
    </row>
    <row r="37" spans="1:7" ht="12.75">
      <c r="A37" s="95" t="s">
        <v>175</v>
      </c>
      <c r="B37" s="154" t="s">
        <v>155</v>
      </c>
      <c r="C37" s="240"/>
      <c r="D37" s="135">
        <f>E37+G37</f>
        <v>0</v>
      </c>
      <c r="E37" s="71"/>
      <c r="F37" s="69"/>
      <c r="G37" s="69"/>
    </row>
    <row r="38" spans="1:7" ht="12.75">
      <c r="A38" s="95" t="s">
        <v>176</v>
      </c>
      <c r="B38" s="247" t="s">
        <v>79</v>
      </c>
      <c r="C38" s="240"/>
      <c r="D38" s="135">
        <f>E38+G38</f>
        <v>0</v>
      </c>
      <c r="E38" s="71"/>
      <c r="F38" s="71"/>
      <c r="G38" s="71"/>
    </row>
    <row r="39" spans="1:7" ht="12.75">
      <c r="A39" s="95" t="s">
        <v>161</v>
      </c>
      <c r="B39" s="247" t="s">
        <v>454</v>
      </c>
      <c r="C39" s="241"/>
      <c r="D39" s="135">
        <f>E39+G39</f>
        <v>0</v>
      </c>
      <c r="E39" s="135"/>
      <c r="F39" s="135"/>
      <c r="G39" s="135"/>
    </row>
    <row r="40" spans="1:7" ht="12.75">
      <c r="A40" s="94" t="s">
        <v>17</v>
      </c>
      <c r="B40" s="60" t="s">
        <v>116</v>
      </c>
      <c r="C40" s="240" t="s">
        <v>147</v>
      </c>
      <c r="D40" s="148">
        <f>D41+D42+D43+D45</f>
        <v>334.5</v>
      </c>
      <c r="E40" s="148">
        <f>E41+E42+E43+E45</f>
        <v>158</v>
      </c>
      <c r="F40" s="148">
        <f>F41+F42+F43+F45</f>
        <v>0</v>
      </c>
      <c r="G40" s="148">
        <f>G41+G42+G43+G45</f>
        <v>176.5</v>
      </c>
    </row>
    <row r="41" spans="1:7" ht="12.75">
      <c r="A41" s="95" t="s">
        <v>161</v>
      </c>
      <c r="B41" s="247" t="s">
        <v>73</v>
      </c>
      <c r="C41" s="239"/>
      <c r="D41" s="135">
        <f>E41+G41</f>
        <v>0</v>
      </c>
      <c r="E41" s="71"/>
      <c r="F41" s="71"/>
      <c r="G41" s="71"/>
    </row>
    <row r="42" spans="1:7" ht="12.75">
      <c r="A42" s="95" t="s">
        <v>161</v>
      </c>
      <c r="B42" s="247" t="s">
        <v>80</v>
      </c>
      <c r="C42" s="240"/>
      <c r="D42" s="135">
        <f>E42+G42</f>
        <v>0</v>
      </c>
      <c r="E42" s="71"/>
      <c r="F42" s="71"/>
      <c r="G42" s="71"/>
    </row>
    <row r="43" spans="1:7" ht="12.75">
      <c r="A43" s="95" t="s">
        <v>161</v>
      </c>
      <c r="B43" s="247" t="s">
        <v>584</v>
      </c>
      <c r="C43" s="240"/>
      <c r="D43" s="135">
        <f>E43+G43</f>
        <v>0</v>
      </c>
      <c r="E43" s="71"/>
      <c r="F43" s="71"/>
      <c r="G43" s="71"/>
    </row>
    <row r="44" spans="1:7" ht="12.75">
      <c r="A44" s="95" t="s">
        <v>161</v>
      </c>
      <c r="B44" s="247" t="s">
        <v>585</v>
      </c>
      <c r="C44" s="240"/>
      <c r="D44" s="135"/>
      <c r="E44" s="135"/>
      <c r="F44" s="135"/>
      <c r="G44" s="135"/>
    </row>
    <row r="45" spans="1:7" ht="12.75">
      <c r="A45" s="95" t="s">
        <v>558</v>
      </c>
      <c r="B45" s="247" t="s">
        <v>559</v>
      </c>
      <c r="C45" s="241"/>
      <c r="D45" s="476">
        <f>E45+G45</f>
        <v>334.5</v>
      </c>
      <c r="E45" s="476">
        <v>158</v>
      </c>
      <c r="F45" s="476"/>
      <c r="G45" s="476">
        <v>176.5</v>
      </c>
    </row>
    <row r="46" spans="1:7" ht="25.5">
      <c r="A46" s="94" t="s">
        <v>74</v>
      </c>
      <c r="B46" s="267" t="s">
        <v>196</v>
      </c>
      <c r="C46" s="241" t="s">
        <v>148</v>
      </c>
      <c r="D46" s="148">
        <f>D47</f>
        <v>0</v>
      </c>
      <c r="E46" s="148">
        <f>E47</f>
        <v>0</v>
      </c>
      <c r="F46" s="148">
        <f>F47</f>
        <v>0</v>
      </c>
      <c r="G46" s="148">
        <f>G47</f>
        <v>0</v>
      </c>
    </row>
    <row r="47" spans="1:7" ht="12.75">
      <c r="A47" s="95" t="s">
        <v>161</v>
      </c>
      <c r="B47" s="247" t="s">
        <v>73</v>
      </c>
      <c r="C47" s="241"/>
      <c r="D47" s="135">
        <f>E47+G47</f>
        <v>0</v>
      </c>
      <c r="E47" s="71"/>
      <c r="F47" s="71"/>
      <c r="G47" s="71"/>
    </row>
    <row r="48" spans="1:7" ht="12.75">
      <c r="A48" s="94" t="s">
        <v>140</v>
      </c>
      <c r="B48" s="434" t="s">
        <v>138</v>
      </c>
      <c r="C48" s="62" t="s">
        <v>143</v>
      </c>
      <c r="D48" s="148">
        <f>E48+G48</f>
        <v>0</v>
      </c>
      <c r="E48" s="134">
        <f>E49</f>
        <v>0</v>
      </c>
      <c r="F48" s="134">
        <f>F49</f>
        <v>0</v>
      </c>
      <c r="G48" s="134">
        <f>G49</f>
        <v>0</v>
      </c>
    </row>
    <row r="49" spans="1:7" ht="12.75">
      <c r="A49" s="95" t="s">
        <v>141</v>
      </c>
      <c r="B49" s="30" t="s">
        <v>139</v>
      </c>
      <c r="C49" s="239"/>
      <c r="D49" s="71">
        <f>E49+G49</f>
        <v>0</v>
      </c>
      <c r="E49" s="71"/>
      <c r="F49" s="69"/>
      <c r="G49" s="242"/>
    </row>
    <row r="50" spans="1:7" ht="25.5">
      <c r="A50" s="94" t="s">
        <v>151</v>
      </c>
      <c r="B50" s="267" t="s">
        <v>156</v>
      </c>
      <c r="C50" s="62" t="s">
        <v>35</v>
      </c>
      <c r="D50" s="134">
        <f>D51+D52+D53</f>
        <v>36.6</v>
      </c>
      <c r="E50" s="134">
        <f>E51+E52+E53</f>
        <v>36.6</v>
      </c>
      <c r="F50" s="134">
        <f>F51+F52+F53</f>
        <v>0</v>
      </c>
      <c r="G50" s="134">
        <f>G51+G52+G53</f>
        <v>0</v>
      </c>
    </row>
    <row r="51" spans="1:7" ht="12.75">
      <c r="A51" s="95" t="s">
        <v>152</v>
      </c>
      <c r="B51" s="30" t="s">
        <v>118</v>
      </c>
      <c r="C51" s="241"/>
      <c r="D51" s="71">
        <f>E51+G51</f>
        <v>0</v>
      </c>
      <c r="E51" s="71"/>
      <c r="F51" s="71"/>
      <c r="G51" s="69"/>
    </row>
    <row r="52" spans="1:7" ht="12.75">
      <c r="A52" s="95" t="s">
        <v>465</v>
      </c>
      <c r="B52" s="435" t="s">
        <v>493</v>
      </c>
      <c r="C52" s="241"/>
      <c r="D52" s="71">
        <f>E52+G52</f>
        <v>0</v>
      </c>
      <c r="E52" s="71"/>
      <c r="F52" s="71"/>
      <c r="G52" s="69"/>
    </row>
    <row r="53" spans="1:7" ht="12.75">
      <c r="A53" s="95" t="s">
        <v>579</v>
      </c>
      <c r="B53" s="435" t="s">
        <v>580</v>
      </c>
      <c r="C53" s="241"/>
      <c r="D53" s="71">
        <f>E53+G53</f>
        <v>36.6</v>
      </c>
      <c r="E53" s="71">
        <v>36.6</v>
      </c>
      <c r="F53" s="71"/>
      <c r="G53" s="69"/>
    </row>
    <row r="54" spans="1:7" ht="12.75">
      <c r="A54" s="94" t="s">
        <v>158</v>
      </c>
      <c r="B54" s="62" t="s">
        <v>157</v>
      </c>
      <c r="C54" s="241" t="s">
        <v>37</v>
      </c>
      <c r="D54" s="134">
        <f>D55+D56</f>
        <v>0</v>
      </c>
      <c r="E54" s="134">
        <f>E55+E56</f>
        <v>0</v>
      </c>
      <c r="F54" s="134">
        <f>F55+F56</f>
        <v>0</v>
      </c>
      <c r="G54" s="134">
        <f>G55+G56</f>
        <v>0</v>
      </c>
    </row>
    <row r="55" spans="1:7" ht="12.75">
      <c r="A55" s="53"/>
      <c r="B55" s="436" t="s">
        <v>75</v>
      </c>
      <c r="C55" s="131"/>
      <c r="D55" s="135">
        <f>E55+G55</f>
        <v>0</v>
      </c>
      <c r="E55" s="71"/>
      <c r="F55" s="69"/>
      <c r="G55" s="69"/>
    </row>
    <row r="56" spans="1:7" ht="12.75">
      <c r="A56" s="95"/>
      <c r="B56" s="436" t="s">
        <v>76</v>
      </c>
      <c r="C56" s="131"/>
      <c r="D56" s="135">
        <f>E56+G56</f>
        <v>0</v>
      </c>
      <c r="E56" s="71"/>
      <c r="F56" s="69"/>
      <c r="G56" s="69"/>
    </row>
    <row r="57" spans="1:7" ht="12.75">
      <c r="A57" s="94" t="s">
        <v>18</v>
      </c>
      <c r="B57" s="469" t="s">
        <v>239</v>
      </c>
      <c r="C57" s="62"/>
      <c r="D57" s="134"/>
      <c r="E57" s="134"/>
      <c r="F57" s="269"/>
      <c r="G57" s="69"/>
    </row>
    <row r="58" spans="1:7" ht="38.25">
      <c r="A58" s="94" t="s">
        <v>19</v>
      </c>
      <c r="B58" s="438" t="s">
        <v>112</v>
      </c>
      <c r="C58" s="239" t="s">
        <v>146</v>
      </c>
      <c r="D58" s="134">
        <f aca="true" t="shared" si="1" ref="D58:D64">E58+G58</f>
        <v>0</v>
      </c>
      <c r="E58" s="134"/>
      <c r="F58" s="269"/>
      <c r="G58" s="69"/>
    </row>
    <row r="59" spans="1:12" ht="25.5">
      <c r="A59" s="94" t="s">
        <v>20</v>
      </c>
      <c r="B59" s="465" t="s">
        <v>83</v>
      </c>
      <c r="C59" s="118"/>
      <c r="D59" s="152">
        <f t="shared" si="1"/>
        <v>0</v>
      </c>
      <c r="E59" s="134">
        <f>E60</f>
        <v>0</v>
      </c>
      <c r="F59" s="134">
        <f>F60</f>
        <v>0</v>
      </c>
      <c r="G59" s="134">
        <f>G60</f>
        <v>0</v>
      </c>
      <c r="H59" s="243"/>
      <c r="I59" s="244"/>
      <c r="J59" s="244"/>
      <c r="K59" s="154"/>
      <c r="L59" s="154"/>
    </row>
    <row r="60" spans="1:12" ht="30" customHeight="1">
      <c r="A60" s="94" t="s">
        <v>21</v>
      </c>
      <c r="B60" s="428" t="s">
        <v>110</v>
      </c>
      <c r="C60" s="245" t="s">
        <v>144</v>
      </c>
      <c r="D60" s="152">
        <f>E60+G60</f>
        <v>0</v>
      </c>
      <c r="E60" s="149">
        <f>E61+E62+E63+E64+E71+E72+E73+E74+E75+E76+E77+E78+E79+E80+E81</f>
        <v>0</v>
      </c>
      <c r="F60" s="149">
        <f>F61+F62+F63+F64+F71+F72+F73+F74+F75+F76+F77+F78+F79+F80+F81</f>
        <v>0</v>
      </c>
      <c r="G60" s="149">
        <f>G61+G62+G63+G64+G71+G72+G73+G74+G75+G76+G77+G78+G79+G80+G81</f>
        <v>0</v>
      </c>
      <c r="H60" s="243"/>
      <c r="I60" s="244"/>
      <c r="J60" s="244"/>
      <c r="K60" s="154"/>
      <c r="L60" s="154"/>
    </row>
    <row r="61" spans="1:12" ht="12.75">
      <c r="A61" s="122" t="s">
        <v>269</v>
      </c>
      <c r="B61" s="439" t="s">
        <v>84</v>
      </c>
      <c r="C61" s="118"/>
      <c r="D61" s="273">
        <f t="shared" si="1"/>
        <v>0</v>
      </c>
      <c r="E61" s="71"/>
      <c r="F61" s="269"/>
      <c r="G61" s="269"/>
      <c r="H61" s="243"/>
      <c r="I61" s="244"/>
      <c r="J61" s="244"/>
      <c r="K61" s="154"/>
      <c r="L61" s="154"/>
    </row>
    <row r="62" spans="1:12" ht="25.5">
      <c r="A62" s="95" t="s">
        <v>236</v>
      </c>
      <c r="B62" s="448" t="s">
        <v>244</v>
      </c>
      <c r="C62" s="263"/>
      <c r="D62" s="273">
        <f t="shared" si="1"/>
        <v>0</v>
      </c>
      <c r="E62" s="71"/>
      <c r="F62" s="269"/>
      <c r="G62" s="269"/>
      <c r="H62" s="243"/>
      <c r="I62" s="244"/>
      <c r="J62" s="244"/>
      <c r="K62" s="154"/>
      <c r="L62" s="154"/>
    </row>
    <row r="63" spans="1:12" ht="12.75">
      <c r="A63" s="95" t="s">
        <v>237</v>
      </c>
      <c r="B63" s="247" t="s">
        <v>354</v>
      </c>
      <c r="C63" s="249"/>
      <c r="D63" s="273">
        <f t="shared" si="1"/>
        <v>0</v>
      </c>
      <c r="E63" s="71"/>
      <c r="F63" s="69"/>
      <c r="G63" s="69"/>
      <c r="H63" s="247"/>
      <c r="I63" s="244"/>
      <c r="J63" s="244"/>
      <c r="K63" s="244"/>
      <c r="L63" s="244"/>
    </row>
    <row r="64" spans="1:12" ht="12.75">
      <c r="A64" s="248"/>
      <c r="B64" s="441" t="s">
        <v>150</v>
      </c>
      <c r="C64" s="249"/>
      <c r="D64" s="274">
        <f t="shared" si="1"/>
        <v>0</v>
      </c>
      <c r="E64" s="150">
        <f>E65+E66+E67+E68+E69+E70</f>
        <v>0</v>
      </c>
      <c r="F64" s="150">
        <f>F65+F66+F67+F68+F69+F70</f>
        <v>0</v>
      </c>
      <c r="G64" s="150">
        <f>G65+G66+G67+G68+G69+G70</f>
        <v>0</v>
      </c>
      <c r="H64" s="247"/>
      <c r="I64" s="244"/>
      <c r="J64" s="244"/>
      <c r="K64" s="244"/>
      <c r="L64" s="244"/>
    </row>
    <row r="65" spans="1:12" ht="12.75">
      <c r="A65" s="122" t="s">
        <v>238</v>
      </c>
      <c r="B65" s="442" t="s">
        <v>90</v>
      </c>
      <c r="C65" s="249"/>
      <c r="D65" s="135">
        <f aca="true" t="shared" si="2" ref="D65:D79">E65+G65</f>
        <v>0</v>
      </c>
      <c r="E65" s="151"/>
      <c r="F65" s="151"/>
      <c r="G65" s="151"/>
      <c r="H65" s="247"/>
      <c r="I65" s="244"/>
      <c r="J65" s="244"/>
      <c r="K65" s="244"/>
      <c r="L65" s="244"/>
    </row>
    <row r="66" spans="1:12" ht="12.75">
      <c r="A66" s="122" t="s">
        <v>235</v>
      </c>
      <c r="B66" s="442" t="s">
        <v>91</v>
      </c>
      <c r="C66" s="249"/>
      <c r="D66" s="135">
        <f t="shared" si="2"/>
        <v>0</v>
      </c>
      <c r="E66" s="71"/>
      <c r="F66" s="69"/>
      <c r="G66" s="69"/>
      <c r="H66" s="247"/>
      <c r="I66" s="244"/>
      <c r="J66" s="244"/>
      <c r="K66" s="154"/>
      <c r="L66" s="154"/>
    </row>
    <row r="67" spans="1:12" ht="12.75">
      <c r="A67" s="95" t="s">
        <v>236</v>
      </c>
      <c r="B67" s="443" t="s">
        <v>86</v>
      </c>
      <c r="C67" s="249"/>
      <c r="D67" s="135">
        <f t="shared" si="2"/>
        <v>0</v>
      </c>
      <c r="E67" s="71"/>
      <c r="F67" s="269"/>
      <c r="G67" s="69"/>
      <c r="H67" s="247"/>
      <c r="I67" s="244"/>
      <c r="J67" s="244"/>
      <c r="K67" s="244"/>
      <c r="L67" s="244"/>
    </row>
    <row r="68" spans="1:7" ht="12.75">
      <c r="A68" s="95" t="s">
        <v>237</v>
      </c>
      <c r="B68" s="443" t="s">
        <v>87</v>
      </c>
      <c r="C68" s="249"/>
      <c r="D68" s="135">
        <f t="shared" si="2"/>
        <v>0</v>
      </c>
      <c r="E68" s="71"/>
      <c r="F68" s="69"/>
      <c r="G68" s="69"/>
    </row>
    <row r="69" spans="1:7" ht="12.75">
      <c r="A69" s="95" t="s">
        <v>237</v>
      </c>
      <c r="B69" s="443" t="s">
        <v>88</v>
      </c>
      <c r="C69" s="249"/>
      <c r="D69" s="135">
        <f t="shared" si="2"/>
        <v>0</v>
      </c>
      <c r="E69" s="71"/>
      <c r="F69" s="69"/>
      <c r="G69" s="69"/>
    </row>
    <row r="70" spans="1:7" ht="12.75">
      <c r="A70" s="95" t="s">
        <v>237</v>
      </c>
      <c r="B70" s="443" t="s">
        <v>89</v>
      </c>
      <c r="C70" s="249"/>
      <c r="D70" s="135">
        <f t="shared" si="2"/>
        <v>0</v>
      </c>
      <c r="E70" s="71"/>
      <c r="F70" s="69"/>
      <c r="G70" s="69"/>
    </row>
    <row r="71" spans="1:7" ht="12.75">
      <c r="A71" s="122" t="s">
        <v>233</v>
      </c>
      <c r="B71" s="277" t="s">
        <v>520</v>
      </c>
      <c r="C71" s="249"/>
      <c r="D71" s="135">
        <f t="shared" si="2"/>
        <v>0</v>
      </c>
      <c r="E71" s="71"/>
      <c r="F71" s="69"/>
      <c r="G71" s="69"/>
    </row>
    <row r="72" spans="1:7" ht="12.75">
      <c r="A72" s="122" t="s">
        <v>233</v>
      </c>
      <c r="B72" s="277" t="s">
        <v>517</v>
      </c>
      <c r="C72" s="249"/>
      <c r="D72" s="135">
        <f t="shared" si="2"/>
        <v>0</v>
      </c>
      <c r="E72" s="71"/>
      <c r="F72" s="69"/>
      <c r="G72" s="69"/>
    </row>
    <row r="73" spans="1:7" ht="12.75">
      <c r="A73" s="122" t="s">
        <v>233</v>
      </c>
      <c r="B73" s="277" t="s">
        <v>272</v>
      </c>
      <c r="C73" s="249"/>
      <c r="D73" s="135">
        <f t="shared" si="2"/>
        <v>0</v>
      </c>
      <c r="E73" s="71"/>
      <c r="F73" s="69"/>
      <c r="G73" s="69"/>
    </row>
    <row r="74" spans="1:7" ht="12.75">
      <c r="A74" s="122" t="s">
        <v>233</v>
      </c>
      <c r="B74" s="277" t="s">
        <v>274</v>
      </c>
      <c r="C74" s="249"/>
      <c r="D74" s="273">
        <f t="shared" si="2"/>
        <v>0</v>
      </c>
      <c r="E74" s="146"/>
      <c r="F74" s="69"/>
      <c r="G74" s="69"/>
    </row>
    <row r="75" spans="1:7" ht="12.75">
      <c r="A75" s="122" t="s">
        <v>233</v>
      </c>
      <c r="B75" s="277" t="s">
        <v>275</v>
      </c>
      <c r="C75" s="249"/>
      <c r="D75" s="273">
        <f t="shared" si="2"/>
        <v>0</v>
      </c>
      <c r="E75" s="146"/>
      <c r="F75" s="69"/>
      <c r="G75" s="69"/>
    </row>
    <row r="76" spans="1:7" ht="12.75">
      <c r="A76" s="122" t="s">
        <v>233</v>
      </c>
      <c r="B76" s="277" t="s">
        <v>518</v>
      </c>
      <c r="C76" s="277"/>
      <c r="D76" s="71">
        <f t="shared" si="2"/>
        <v>0</v>
      </c>
      <c r="E76" s="146"/>
      <c r="F76" s="69"/>
      <c r="G76" s="69"/>
    </row>
    <row r="77" spans="1:7" ht="12.75">
      <c r="A77" s="122" t="s">
        <v>234</v>
      </c>
      <c r="B77" s="277" t="s">
        <v>85</v>
      </c>
      <c r="C77" s="249"/>
      <c r="D77" s="273">
        <f t="shared" si="2"/>
        <v>0</v>
      </c>
      <c r="E77" s="146"/>
      <c r="F77" s="69"/>
      <c r="G77" s="69"/>
    </row>
    <row r="78" spans="1:7" ht="12.75">
      <c r="A78" s="122" t="s">
        <v>234</v>
      </c>
      <c r="B78" s="277" t="s">
        <v>92</v>
      </c>
      <c r="C78" s="249"/>
      <c r="D78" s="135">
        <f t="shared" si="2"/>
        <v>0</v>
      </c>
      <c r="E78" s="69"/>
      <c r="F78" s="69"/>
      <c r="G78" s="69"/>
    </row>
    <row r="79" spans="1:7" ht="12.75">
      <c r="A79" s="122" t="s">
        <v>234</v>
      </c>
      <c r="B79" s="277" t="s">
        <v>268</v>
      </c>
      <c r="C79" s="249"/>
      <c r="D79" s="135">
        <f t="shared" si="2"/>
        <v>0</v>
      </c>
      <c r="E79" s="69"/>
      <c r="F79" s="69"/>
      <c r="G79" s="69"/>
    </row>
    <row r="80" spans="1:7" ht="12.75">
      <c r="A80" s="122" t="s">
        <v>234</v>
      </c>
      <c r="B80" s="277" t="s">
        <v>278</v>
      </c>
      <c r="C80" s="249"/>
      <c r="D80" s="281"/>
      <c r="E80" s="137"/>
      <c r="F80" s="69"/>
      <c r="G80" s="69"/>
    </row>
    <row r="81" spans="1:8" ht="12.75">
      <c r="A81" s="122" t="s">
        <v>177</v>
      </c>
      <c r="B81" s="277" t="s">
        <v>93</v>
      </c>
      <c r="C81" s="251"/>
      <c r="D81" s="135">
        <f>E81+G81</f>
        <v>0</v>
      </c>
      <c r="E81" s="71"/>
      <c r="F81" s="69"/>
      <c r="G81" s="69"/>
      <c r="H81" s="30"/>
    </row>
    <row r="82" spans="1:7" ht="12.75">
      <c r="A82" s="252" t="s">
        <v>22</v>
      </c>
      <c r="B82" s="468" t="s">
        <v>71</v>
      </c>
      <c r="C82" s="253"/>
      <c r="D82" s="134"/>
      <c r="E82" s="134"/>
      <c r="F82" s="269"/>
      <c r="G82" s="269"/>
    </row>
    <row r="83" spans="1:7" ht="12.75">
      <c r="A83" s="252" t="s">
        <v>24</v>
      </c>
      <c r="B83" s="62" t="s">
        <v>109</v>
      </c>
      <c r="C83" s="60" t="s">
        <v>142</v>
      </c>
      <c r="D83" s="134">
        <f>E83+G83</f>
        <v>215.7</v>
      </c>
      <c r="E83" s="134">
        <f>E84</f>
        <v>215.7</v>
      </c>
      <c r="F83" s="134">
        <f>F84</f>
        <v>163.9</v>
      </c>
      <c r="G83" s="134">
        <f>G84</f>
        <v>0</v>
      </c>
    </row>
    <row r="84" spans="1:7" ht="12.75">
      <c r="A84" s="95" t="s">
        <v>102</v>
      </c>
      <c r="B84" s="249" t="s">
        <v>353</v>
      </c>
      <c r="C84" s="254"/>
      <c r="D84" s="135">
        <f>E84+G84</f>
        <v>215.7</v>
      </c>
      <c r="E84" s="472">
        <v>215.7</v>
      </c>
      <c r="F84" s="473">
        <v>163.9</v>
      </c>
      <c r="G84" s="69"/>
    </row>
    <row r="85" spans="1:7" ht="25.5">
      <c r="A85" s="94" t="s">
        <v>25</v>
      </c>
      <c r="B85" s="465" t="s">
        <v>279</v>
      </c>
      <c r="C85" s="60"/>
      <c r="D85" s="134"/>
      <c r="E85" s="134"/>
      <c r="F85" s="282"/>
      <c r="G85" s="269"/>
    </row>
    <row r="86" spans="1:7" ht="12.75">
      <c r="A86" s="94" t="s">
        <v>26</v>
      </c>
      <c r="B86" s="62" t="s">
        <v>109</v>
      </c>
      <c r="C86" s="60" t="s">
        <v>142</v>
      </c>
      <c r="D86" s="134">
        <f>E86+G86</f>
        <v>1.4</v>
      </c>
      <c r="E86" s="134">
        <f>E87</f>
        <v>1.4</v>
      </c>
      <c r="F86" s="134">
        <f>F87</f>
        <v>1.1</v>
      </c>
      <c r="G86" s="134">
        <f>G87</f>
        <v>0</v>
      </c>
    </row>
    <row r="87" spans="1:7" ht="12.75">
      <c r="A87" s="95" t="s">
        <v>104</v>
      </c>
      <c r="B87" s="249" t="s">
        <v>353</v>
      </c>
      <c r="C87" s="254"/>
      <c r="D87" s="71">
        <f>E87+G87</f>
        <v>1.4</v>
      </c>
      <c r="E87" s="472">
        <v>1.4</v>
      </c>
      <c r="F87" s="474">
        <v>1.1</v>
      </c>
      <c r="G87" s="69"/>
    </row>
    <row r="88" spans="1:7" ht="12.75">
      <c r="A88" s="94" t="s">
        <v>27</v>
      </c>
      <c r="B88" s="459" t="s">
        <v>30</v>
      </c>
      <c r="C88" s="60"/>
      <c r="D88" s="134"/>
      <c r="E88" s="134"/>
      <c r="F88" s="269"/>
      <c r="G88" s="269"/>
    </row>
    <row r="89" spans="1:7" ht="12.75">
      <c r="A89" s="95" t="s">
        <v>28</v>
      </c>
      <c r="B89" s="437" t="s">
        <v>109</v>
      </c>
      <c r="C89" s="60" t="s">
        <v>142</v>
      </c>
      <c r="D89" s="134">
        <f>E89+G89</f>
        <v>24.9</v>
      </c>
      <c r="E89" s="134">
        <f>E90</f>
        <v>24.9</v>
      </c>
      <c r="F89" s="134">
        <f>F90</f>
        <v>19.1</v>
      </c>
      <c r="G89" s="134">
        <f>G90</f>
        <v>0</v>
      </c>
    </row>
    <row r="90" spans="1:7" ht="12.75">
      <c r="A90" s="95" t="s">
        <v>105</v>
      </c>
      <c r="B90" s="249" t="s">
        <v>353</v>
      </c>
      <c r="C90" s="60"/>
      <c r="D90" s="71">
        <f>E90+G90</f>
        <v>24.9</v>
      </c>
      <c r="E90" s="472">
        <v>24.9</v>
      </c>
      <c r="F90" s="473">
        <v>19.1</v>
      </c>
      <c r="G90" s="69"/>
    </row>
    <row r="91" spans="1:7" ht="12.75">
      <c r="A91" s="94" t="s">
        <v>29</v>
      </c>
      <c r="B91" s="467" t="s">
        <v>545</v>
      </c>
      <c r="C91" s="60"/>
      <c r="D91" s="134"/>
      <c r="E91" s="134"/>
      <c r="F91" s="269"/>
      <c r="G91" s="69"/>
    </row>
    <row r="92" spans="1:7" ht="12.75">
      <c r="A92" s="94" t="s">
        <v>31</v>
      </c>
      <c r="B92" s="437" t="s">
        <v>109</v>
      </c>
      <c r="C92" s="60" t="s">
        <v>142</v>
      </c>
      <c r="D92" s="280">
        <f>E92+G92</f>
        <v>10.799</v>
      </c>
      <c r="E92" s="280">
        <f>E93</f>
        <v>10.799</v>
      </c>
      <c r="F92" s="134">
        <f>F93</f>
        <v>8.6</v>
      </c>
      <c r="G92" s="134">
        <f>G93</f>
        <v>0</v>
      </c>
    </row>
    <row r="93" spans="1:7" ht="12.75">
      <c r="A93" s="95" t="s">
        <v>106</v>
      </c>
      <c r="B93" s="249" t="s">
        <v>353</v>
      </c>
      <c r="C93" s="60"/>
      <c r="D93" s="167">
        <f>E93+G93</f>
        <v>10.799</v>
      </c>
      <c r="E93" s="470">
        <v>10.799</v>
      </c>
      <c r="F93" s="473">
        <v>8.6</v>
      </c>
      <c r="G93" s="269"/>
    </row>
    <row r="94" spans="1:7" ht="12.75">
      <c r="A94" s="94" t="s">
        <v>32</v>
      </c>
      <c r="B94" s="466" t="s">
        <v>5</v>
      </c>
      <c r="C94" s="60"/>
      <c r="D94" s="134"/>
      <c r="E94" s="134"/>
      <c r="F94" s="269"/>
      <c r="G94" s="269"/>
    </row>
    <row r="95" spans="1:7" ht="12.75">
      <c r="A95" s="94" t="s">
        <v>33</v>
      </c>
      <c r="B95" s="62" t="s">
        <v>109</v>
      </c>
      <c r="C95" s="60" t="s">
        <v>142</v>
      </c>
      <c r="D95" s="134">
        <f>E95+G95</f>
        <v>4.9</v>
      </c>
      <c r="E95" s="134">
        <f>E96</f>
        <v>4.9</v>
      </c>
      <c r="F95" s="134">
        <f>F96</f>
        <v>3</v>
      </c>
      <c r="G95" s="134">
        <f>G96</f>
        <v>0</v>
      </c>
    </row>
    <row r="96" spans="1:7" ht="12.75">
      <c r="A96" s="95" t="s">
        <v>107</v>
      </c>
      <c r="B96" s="249" t="s">
        <v>353</v>
      </c>
      <c r="C96" s="60"/>
      <c r="D96" s="71">
        <f>E96+G96</f>
        <v>4.9</v>
      </c>
      <c r="E96" s="472">
        <v>4.9</v>
      </c>
      <c r="F96" s="473">
        <v>3</v>
      </c>
      <c r="G96" s="69"/>
    </row>
    <row r="97" spans="1:7" ht="12.75">
      <c r="A97" s="94" t="s">
        <v>35</v>
      </c>
      <c r="B97" s="434" t="s">
        <v>405</v>
      </c>
      <c r="C97" s="60"/>
      <c r="D97" s="134"/>
      <c r="E97" s="134"/>
      <c r="F97" s="269"/>
      <c r="G97" s="269"/>
    </row>
    <row r="98" spans="1:7" ht="12.75">
      <c r="A98" s="94" t="s">
        <v>36</v>
      </c>
      <c r="B98" s="62" t="s">
        <v>109</v>
      </c>
      <c r="C98" s="60" t="s">
        <v>142</v>
      </c>
      <c r="D98" s="280">
        <f>E98+G98</f>
        <v>40.599</v>
      </c>
      <c r="E98" s="280">
        <f>E99</f>
        <v>40.599</v>
      </c>
      <c r="F98" s="134">
        <f>F99</f>
        <v>30.700000000000003</v>
      </c>
      <c r="G98" s="134">
        <f>G99</f>
        <v>0</v>
      </c>
    </row>
    <row r="99" spans="1:7" ht="12.75">
      <c r="A99" s="95" t="s">
        <v>108</v>
      </c>
      <c r="B99" s="249" t="s">
        <v>353</v>
      </c>
      <c r="C99" s="60"/>
      <c r="D99" s="167">
        <f>E99+G99</f>
        <v>40.599</v>
      </c>
      <c r="E99" s="167">
        <f>E90+E93+E96</f>
        <v>40.599</v>
      </c>
      <c r="F99" s="71">
        <f>F90+F93+F96</f>
        <v>30.700000000000003</v>
      </c>
      <c r="G99" s="71">
        <f>G90+G93+G96</f>
        <v>0</v>
      </c>
    </row>
    <row r="100" spans="1:7" ht="12.75">
      <c r="A100" s="94" t="s">
        <v>37</v>
      </c>
      <c r="B100" s="459" t="s">
        <v>6</v>
      </c>
      <c r="C100" s="255"/>
      <c r="D100" s="134"/>
      <c r="E100" s="134"/>
      <c r="F100" s="269"/>
      <c r="G100" s="269"/>
    </row>
    <row r="101" spans="1:7" ht="12.75">
      <c r="A101" s="94" t="s">
        <v>38</v>
      </c>
      <c r="B101" s="62" t="s">
        <v>109</v>
      </c>
      <c r="C101" s="255" t="s">
        <v>142</v>
      </c>
      <c r="D101" s="134">
        <f>D102</f>
        <v>3.1</v>
      </c>
      <c r="E101" s="134">
        <f>E102</f>
        <v>3.1</v>
      </c>
      <c r="F101" s="134">
        <f>F102</f>
        <v>2.4</v>
      </c>
      <c r="G101" s="134">
        <f>G102</f>
        <v>0</v>
      </c>
    </row>
    <row r="102" spans="1:7" ht="12.75">
      <c r="A102" s="95" t="s">
        <v>111</v>
      </c>
      <c r="B102" s="249" t="s">
        <v>353</v>
      </c>
      <c r="C102" s="255"/>
      <c r="D102" s="71">
        <f>E102+G102</f>
        <v>3.1</v>
      </c>
      <c r="E102" s="472">
        <v>3.1</v>
      </c>
      <c r="F102" s="473">
        <v>2.4</v>
      </c>
      <c r="G102" s="69"/>
    </row>
    <row r="103" spans="1:7" ht="12.75">
      <c r="A103" s="94" t="s">
        <v>39</v>
      </c>
      <c r="B103" s="459" t="s">
        <v>46</v>
      </c>
      <c r="C103" s="255"/>
      <c r="D103" s="134"/>
      <c r="E103" s="134"/>
      <c r="F103" s="269"/>
      <c r="G103" s="269"/>
    </row>
    <row r="104" spans="1:7" ht="12.75">
      <c r="A104" s="95" t="s">
        <v>40</v>
      </c>
      <c r="B104" s="231" t="s">
        <v>109</v>
      </c>
      <c r="C104" s="255" t="s">
        <v>142</v>
      </c>
      <c r="D104" s="280">
        <f>D105</f>
        <v>6.716</v>
      </c>
      <c r="E104" s="280">
        <f>E105</f>
        <v>6.716</v>
      </c>
      <c r="F104" s="280">
        <f>F105</f>
        <v>4.65</v>
      </c>
      <c r="G104" s="134">
        <f>G105</f>
        <v>0</v>
      </c>
    </row>
    <row r="105" spans="1:7" ht="12.75">
      <c r="A105" s="95" t="s">
        <v>121</v>
      </c>
      <c r="B105" s="249" t="s">
        <v>353</v>
      </c>
      <c r="C105" s="256"/>
      <c r="D105" s="167">
        <f>E105+G105</f>
        <v>6.716</v>
      </c>
      <c r="E105" s="470">
        <v>6.716</v>
      </c>
      <c r="F105" s="471">
        <v>4.65</v>
      </c>
      <c r="G105" s="69"/>
    </row>
    <row r="106" spans="1:7" ht="25.5">
      <c r="A106" s="94" t="s">
        <v>41</v>
      </c>
      <c r="B106" s="465" t="s">
        <v>404</v>
      </c>
      <c r="C106" s="255"/>
      <c r="D106" s="134"/>
      <c r="E106" s="134"/>
      <c r="F106" s="269"/>
      <c r="G106" s="269"/>
    </row>
    <row r="107" spans="1:7" ht="12.75">
      <c r="A107" s="94" t="s">
        <v>42</v>
      </c>
      <c r="B107" s="62" t="s">
        <v>109</v>
      </c>
      <c r="C107" s="255" t="s">
        <v>142</v>
      </c>
      <c r="D107" s="134">
        <f>D108</f>
        <v>5</v>
      </c>
      <c r="E107" s="134">
        <f>E108</f>
        <v>5</v>
      </c>
      <c r="F107" s="134">
        <f>F108</f>
        <v>3.8</v>
      </c>
      <c r="G107" s="134">
        <f>G108</f>
        <v>0</v>
      </c>
    </row>
    <row r="108" spans="1:7" ht="12.75">
      <c r="A108" s="95" t="s">
        <v>122</v>
      </c>
      <c r="B108" s="249" t="s">
        <v>353</v>
      </c>
      <c r="C108" s="256"/>
      <c r="D108" s="71">
        <f>E108+G108</f>
        <v>5</v>
      </c>
      <c r="E108" s="472">
        <v>5</v>
      </c>
      <c r="F108" s="473">
        <v>3.8</v>
      </c>
      <c r="G108" s="69"/>
    </row>
    <row r="109" spans="1:7" ht="12.75">
      <c r="A109" s="94" t="s">
        <v>43</v>
      </c>
      <c r="B109" s="459" t="s">
        <v>52</v>
      </c>
      <c r="C109" s="60"/>
      <c r="D109" s="134">
        <f>D110+D113+D116</f>
        <v>0.1</v>
      </c>
      <c r="E109" s="134">
        <f>E110+E113+E116</f>
        <v>0.1</v>
      </c>
      <c r="F109" s="134">
        <f>F110+F113+F116</f>
        <v>0.1</v>
      </c>
      <c r="G109" s="134">
        <f>G110+G113+G116</f>
        <v>0</v>
      </c>
    </row>
    <row r="110" spans="1:7" ht="12.75">
      <c r="A110" s="94" t="s">
        <v>44</v>
      </c>
      <c r="B110" s="62" t="s">
        <v>109</v>
      </c>
      <c r="C110" s="60" t="s">
        <v>142</v>
      </c>
      <c r="D110" s="134">
        <f>D111+D112</f>
        <v>0</v>
      </c>
      <c r="E110" s="134">
        <f>E111+E112</f>
        <v>0</v>
      </c>
      <c r="F110" s="134">
        <f>F111+F112</f>
        <v>0</v>
      </c>
      <c r="G110" s="134">
        <f>G111+G112</f>
        <v>0</v>
      </c>
    </row>
    <row r="111" spans="1:7" ht="12.75">
      <c r="A111" s="95" t="s">
        <v>457</v>
      </c>
      <c r="B111" s="429" t="s">
        <v>96</v>
      </c>
      <c r="C111" s="118"/>
      <c r="D111" s="71">
        <f>E111+G111</f>
        <v>0</v>
      </c>
      <c r="E111" s="71"/>
      <c r="F111" s="69"/>
      <c r="G111" s="69"/>
    </row>
    <row r="112" spans="1:7" ht="12.75">
      <c r="A112" s="95" t="s">
        <v>481</v>
      </c>
      <c r="B112" s="142" t="s">
        <v>125</v>
      </c>
      <c r="C112" s="253"/>
      <c r="D112" s="71">
        <f>E112+G112</f>
        <v>0</v>
      </c>
      <c r="E112" s="71"/>
      <c r="F112" s="69"/>
      <c r="G112" s="69"/>
    </row>
    <row r="113" spans="1:7" ht="38.25">
      <c r="A113" s="94" t="s">
        <v>247</v>
      </c>
      <c r="B113" s="438" t="s">
        <v>112</v>
      </c>
      <c r="C113" s="60" t="s">
        <v>146</v>
      </c>
      <c r="D113" s="134">
        <f>D114+D115</f>
        <v>0.1</v>
      </c>
      <c r="E113" s="134">
        <f>E114+E115</f>
        <v>0.1</v>
      </c>
      <c r="F113" s="134">
        <f>F114+F115</f>
        <v>0.1</v>
      </c>
      <c r="G113" s="134">
        <f>G114+G115</f>
        <v>0</v>
      </c>
    </row>
    <row r="114" spans="1:7" ht="12.75">
      <c r="A114" s="95" t="s">
        <v>281</v>
      </c>
      <c r="B114" s="429" t="s">
        <v>94</v>
      </c>
      <c r="C114" s="249"/>
      <c r="D114" s="71">
        <f>E114+G114</f>
        <v>0</v>
      </c>
      <c r="E114" s="71"/>
      <c r="F114" s="69"/>
      <c r="G114" s="69"/>
    </row>
    <row r="115" spans="1:7" ht="12.75">
      <c r="A115" s="95" t="s">
        <v>458</v>
      </c>
      <c r="B115" s="251" t="s">
        <v>95</v>
      </c>
      <c r="C115" s="249"/>
      <c r="D115" s="71">
        <f>E115+G115</f>
        <v>0.1</v>
      </c>
      <c r="E115" s="71">
        <v>0.1</v>
      </c>
      <c r="F115" s="69">
        <v>0.1</v>
      </c>
      <c r="G115" s="69"/>
    </row>
    <row r="116" spans="1:7" ht="12.75">
      <c r="A116" s="94" t="s">
        <v>402</v>
      </c>
      <c r="B116" s="60" t="s">
        <v>78</v>
      </c>
      <c r="C116" s="60" t="s">
        <v>143</v>
      </c>
      <c r="D116" s="71">
        <f>E116+G116</f>
        <v>0</v>
      </c>
      <c r="E116" s="71">
        <f>E117</f>
        <v>0</v>
      </c>
      <c r="F116" s="71">
        <f>F117</f>
        <v>0</v>
      </c>
      <c r="G116" s="71">
        <f>G117</f>
        <v>0</v>
      </c>
    </row>
    <row r="117" spans="1:7" ht="12.75">
      <c r="A117" s="95" t="s">
        <v>461</v>
      </c>
      <c r="B117" s="247" t="s">
        <v>115</v>
      </c>
      <c r="C117" s="60"/>
      <c r="D117" s="71">
        <f>E117+G117</f>
        <v>0</v>
      </c>
      <c r="E117" s="71"/>
      <c r="F117" s="69"/>
      <c r="G117" s="69"/>
    </row>
    <row r="118" spans="1:7" ht="12.75">
      <c r="A118" s="94" t="s">
        <v>45</v>
      </c>
      <c r="B118" s="459" t="s">
        <v>57</v>
      </c>
      <c r="C118" s="60"/>
      <c r="D118" s="134">
        <f>D119+D122+D125</f>
        <v>0.8</v>
      </c>
      <c r="E118" s="134">
        <f>E119+E122+E125</f>
        <v>0.8</v>
      </c>
      <c r="F118" s="134">
        <f>F119+F122+F125</f>
        <v>0.6</v>
      </c>
      <c r="G118" s="134">
        <f>G119+G122+G125</f>
        <v>0</v>
      </c>
    </row>
    <row r="119" spans="1:7" ht="12.75">
      <c r="A119" s="119" t="s">
        <v>47</v>
      </c>
      <c r="B119" s="62" t="s">
        <v>109</v>
      </c>
      <c r="C119" s="60" t="s">
        <v>142</v>
      </c>
      <c r="D119" s="134">
        <f>D120+D121</f>
        <v>0</v>
      </c>
      <c r="E119" s="134">
        <f>E120+E121</f>
        <v>0</v>
      </c>
      <c r="F119" s="134">
        <f>F120+F121</f>
        <v>0</v>
      </c>
      <c r="G119" s="134">
        <f>G120+G121</f>
        <v>0</v>
      </c>
    </row>
    <row r="120" spans="1:7" ht="12.75">
      <c r="A120" s="95" t="s">
        <v>457</v>
      </c>
      <c r="B120" s="429" t="s">
        <v>96</v>
      </c>
      <c r="C120" s="118"/>
      <c r="D120" s="71">
        <f>E120+G120</f>
        <v>0</v>
      </c>
      <c r="E120" s="71"/>
      <c r="F120" s="69"/>
      <c r="G120" s="69"/>
    </row>
    <row r="121" spans="1:7" ht="12.75">
      <c r="A121" s="95" t="s">
        <v>456</v>
      </c>
      <c r="B121" s="142" t="s">
        <v>125</v>
      </c>
      <c r="C121" s="253"/>
      <c r="D121" s="71">
        <f>E121+G121</f>
        <v>0</v>
      </c>
      <c r="E121" s="71"/>
      <c r="F121" s="69"/>
      <c r="G121" s="69"/>
    </row>
    <row r="122" spans="1:7" ht="38.25">
      <c r="A122" s="94" t="s">
        <v>248</v>
      </c>
      <c r="B122" s="438" t="s">
        <v>112</v>
      </c>
      <c r="C122" s="60" t="s">
        <v>146</v>
      </c>
      <c r="D122" s="134">
        <f>D123+D124</f>
        <v>0.8</v>
      </c>
      <c r="E122" s="134">
        <f>E123+E124</f>
        <v>0.8</v>
      </c>
      <c r="F122" s="134">
        <f>F123+F124</f>
        <v>0.6</v>
      </c>
      <c r="G122" s="134">
        <f>G123+G124</f>
        <v>0</v>
      </c>
    </row>
    <row r="123" spans="1:7" ht="12.75">
      <c r="A123" s="95" t="s">
        <v>281</v>
      </c>
      <c r="B123" s="429" t="s">
        <v>94</v>
      </c>
      <c r="C123" s="249"/>
      <c r="D123" s="71">
        <f>E123+G123</f>
        <v>0.4</v>
      </c>
      <c r="E123" s="472">
        <v>0.4</v>
      </c>
      <c r="F123" s="473">
        <v>0.3</v>
      </c>
      <c r="G123" s="69"/>
    </row>
    <row r="124" spans="1:7" ht="12.75">
      <c r="A124" s="95" t="s">
        <v>458</v>
      </c>
      <c r="B124" s="251" t="s">
        <v>95</v>
      </c>
      <c r="C124" s="249"/>
      <c r="D124" s="71">
        <f>E124+G124</f>
        <v>0.4</v>
      </c>
      <c r="E124" s="472">
        <v>0.4</v>
      </c>
      <c r="F124" s="473">
        <v>0.3</v>
      </c>
      <c r="G124" s="69"/>
    </row>
    <row r="125" spans="1:7" ht="12.75">
      <c r="A125" s="119" t="s">
        <v>350</v>
      </c>
      <c r="B125" s="60" t="s">
        <v>78</v>
      </c>
      <c r="C125" s="60" t="s">
        <v>143</v>
      </c>
      <c r="D125" s="136">
        <f>D126</f>
        <v>0</v>
      </c>
      <c r="E125" s="136">
        <f>E126</f>
        <v>0</v>
      </c>
      <c r="F125" s="136">
        <f>F126</f>
        <v>0</v>
      </c>
      <c r="G125" s="136">
        <f>G126</f>
        <v>0</v>
      </c>
    </row>
    <row r="126" spans="1:7" ht="12.75">
      <c r="A126" s="95" t="s">
        <v>461</v>
      </c>
      <c r="B126" s="247" t="s">
        <v>115</v>
      </c>
      <c r="C126" s="60"/>
      <c r="D126" s="137"/>
      <c r="E126" s="137"/>
      <c r="F126" s="137"/>
      <c r="G126" s="137"/>
    </row>
    <row r="127" spans="1:7" ht="12.75">
      <c r="A127" s="119" t="s">
        <v>48</v>
      </c>
      <c r="B127" s="459" t="s">
        <v>61</v>
      </c>
      <c r="C127" s="60"/>
      <c r="D127" s="134">
        <f>D128+D133</f>
        <v>1.8</v>
      </c>
      <c r="E127" s="134">
        <f>E128+E133</f>
        <v>1.8</v>
      </c>
      <c r="F127" s="134">
        <f>F128+F133</f>
        <v>1.4</v>
      </c>
      <c r="G127" s="134">
        <f>G128+G133</f>
        <v>0</v>
      </c>
    </row>
    <row r="128" spans="1:7" ht="38.25">
      <c r="A128" s="94" t="s">
        <v>49</v>
      </c>
      <c r="B128" s="428" t="s">
        <v>112</v>
      </c>
      <c r="C128" s="60" t="s">
        <v>146</v>
      </c>
      <c r="D128" s="134">
        <f>E128</f>
        <v>1.8</v>
      </c>
      <c r="E128" s="134">
        <f>E129+E130+E131</f>
        <v>1.8</v>
      </c>
      <c r="F128" s="134">
        <f>F129+F130+F131</f>
        <v>1.4</v>
      </c>
      <c r="G128" s="134">
        <f>G129+G130+G131</f>
        <v>0</v>
      </c>
    </row>
    <row r="129" spans="1:7" ht="12.75">
      <c r="A129" s="95" t="s">
        <v>281</v>
      </c>
      <c r="B129" s="429" t="s">
        <v>94</v>
      </c>
      <c r="C129" s="237"/>
      <c r="D129" s="71">
        <f aca="true" t="shared" si="3" ref="D129:D134">E129+G129</f>
        <v>0</v>
      </c>
      <c r="E129" s="71"/>
      <c r="F129" s="69"/>
      <c r="G129" s="69"/>
    </row>
    <row r="130" spans="1:7" ht="12.75">
      <c r="A130" s="95" t="s">
        <v>458</v>
      </c>
      <c r="B130" s="249" t="s">
        <v>95</v>
      </c>
      <c r="C130" s="237"/>
      <c r="D130" s="71">
        <f t="shared" si="3"/>
        <v>1.8</v>
      </c>
      <c r="E130" s="472">
        <v>1.8</v>
      </c>
      <c r="F130" s="473">
        <v>1.4</v>
      </c>
      <c r="G130" s="69"/>
    </row>
    <row r="131" spans="1:7" ht="12.75">
      <c r="A131" s="124" t="s">
        <v>459</v>
      </c>
      <c r="B131" s="251" t="s">
        <v>97</v>
      </c>
      <c r="C131" s="237"/>
      <c r="D131" s="71">
        <f t="shared" si="3"/>
        <v>0</v>
      </c>
      <c r="E131" s="71"/>
      <c r="F131" s="69"/>
      <c r="G131" s="69"/>
    </row>
    <row r="132" spans="1:7" ht="12.75">
      <c r="A132" s="95" t="s">
        <v>463</v>
      </c>
      <c r="B132" s="263" t="s">
        <v>609</v>
      </c>
      <c r="C132" s="62" t="s">
        <v>37</v>
      </c>
      <c r="D132" s="134">
        <f t="shared" si="3"/>
        <v>0</v>
      </c>
      <c r="E132" s="134">
        <v>0</v>
      </c>
      <c r="F132" s="269">
        <v>0</v>
      </c>
      <c r="G132" s="269">
        <v>0</v>
      </c>
    </row>
    <row r="133" spans="1:7" ht="12.75">
      <c r="A133" s="119" t="s">
        <v>50</v>
      </c>
      <c r="B133" s="60" t="s">
        <v>78</v>
      </c>
      <c r="C133" s="60" t="s">
        <v>143</v>
      </c>
      <c r="D133" s="134">
        <f t="shared" si="3"/>
        <v>0</v>
      </c>
      <c r="E133" s="134">
        <f>E134</f>
        <v>0</v>
      </c>
      <c r="F133" s="69"/>
      <c r="G133" s="69"/>
    </row>
    <row r="134" spans="1:7" ht="12.75">
      <c r="A134" s="125" t="s">
        <v>461</v>
      </c>
      <c r="B134" s="247" t="s">
        <v>115</v>
      </c>
      <c r="C134" s="60"/>
      <c r="D134" s="134">
        <f t="shared" si="3"/>
        <v>0</v>
      </c>
      <c r="E134" s="71"/>
      <c r="F134" s="69"/>
      <c r="G134" s="69"/>
    </row>
    <row r="135" spans="1:7" ht="12.75">
      <c r="A135" s="119" t="s">
        <v>51</v>
      </c>
      <c r="B135" s="459" t="s">
        <v>7</v>
      </c>
      <c r="C135" s="60"/>
      <c r="D135" s="134">
        <f>D139+D142</f>
        <v>0.2</v>
      </c>
      <c r="E135" s="134">
        <f>E139+E142</f>
        <v>0.2</v>
      </c>
      <c r="F135" s="134">
        <f>F139+F142</f>
        <v>0.2</v>
      </c>
      <c r="G135" s="134">
        <f>G139+G142</f>
        <v>0</v>
      </c>
    </row>
    <row r="136" spans="1:7" ht="12.75">
      <c r="A136" s="119" t="s">
        <v>53</v>
      </c>
      <c r="B136" s="62" t="s">
        <v>109</v>
      </c>
      <c r="C136" s="60" t="s">
        <v>142</v>
      </c>
      <c r="D136" s="152">
        <f>E136+G136</f>
        <v>0</v>
      </c>
      <c r="E136" s="134"/>
      <c r="F136" s="134"/>
      <c r="G136" s="134"/>
    </row>
    <row r="137" spans="1:7" ht="12.75">
      <c r="A137" s="95" t="s">
        <v>457</v>
      </c>
      <c r="B137" s="429" t="s">
        <v>96</v>
      </c>
      <c r="C137" s="261"/>
      <c r="D137" s="71">
        <f>E137+G137</f>
        <v>0</v>
      </c>
      <c r="E137" s="148"/>
      <c r="F137" s="134"/>
      <c r="G137" s="134"/>
    </row>
    <row r="138" spans="1:7" ht="12.75">
      <c r="A138" s="95" t="s">
        <v>456</v>
      </c>
      <c r="B138" s="142" t="s">
        <v>125</v>
      </c>
      <c r="C138" s="262"/>
      <c r="D138" s="71">
        <f>E138+G138</f>
        <v>0</v>
      </c>
      <c r="E138" s="148"/>
      <c r="F138" s="134"/>
      <c r="G138" s="134"/>
    </row>
    <row r="139" spans="1:7" ht="38.25">
      <c r="A139" s="94" t="s">
        <v>54</v>
      </c>
      <c r="B139" s="428" t="s">
        <v>112</v>
      </c>
      <c r="C139" s="60" t="s">
        <v>146</v>
      </c>
      <c r="D139" s="153">
        <f>D140+D141</f>
        <v>0.2</v>
      </c>
      <c r="E139" s="134">
        <f>E140+E141</f>
        <v>0.2</v>
      </c>
      <c r="F139" s="134">
        <f>F140+F141</f>
        <v>0.2</v>
      </c>
      <c r="G139" s="134">
        <f>G140+G141</f>
        <v>0</v>
      </c>
    </row>
    <row r="140" spans="1:7" ht="12.75">
      <c r="A140" s="95" t="s">
        <v>281</v>
      </c>
      <c r="B140" s="429" t="s">
        <v>94</v>
      </c>
      <c r="C140" s="237"/>
      <c r="D140" s="71">
        <f>E140+G140</f>
        <v>0</v>
      </c>
      <c r="E140" s="71"/>
      <c r="F140" s="69"/>
      <c r="G140" s="69"/>
    </row>
    <row r="141" spans="1:7" ht="12.75">
      <c r="A141" s="95" t="s">
        <v>458</v>
      </c>
      <c r="B141" s="249" t="s">
        <v>95</v>
      </c>
      <c r="C141" s="237"/>
      <c r="D141" s="71">
        <f>E141+G141</f>
        <v>0.2</v>
      </c>
      <c r="E141" s="472">
        <v>0.2</v>
      </c>
      <c r="F141" s="473">
        <v>0.2</v>
      </c>
      <c r="G141" s="69"/>
    </row>
    <row r="142" spans="1:7" ht="12.75">
      <c r="A142" s="119" t="s">
        <v>212</v>
      </c>
      <c r="B142" s="60" t="s">
        <v>78</v>
      </c>
      <c r="C142" s="60" t="s">
        <v>143</v>
      </c>
      <c r="D142" s="134">
        <f>E142+G142</f>
        <v>0</v>
      </c>
      <c r="E142" s="134">
        <f>E143</f>
        <v>0</v>
      </c>
      <c r="F142" s="69"/>
      <c r="G142" s="69"/>
    </row>
    <row r="143" spans="1:7" ht="12.75">
      <c r="A143" s="95" t="s">
        <v>461</v>
      </c>
      <c r="B143" s="247" t="s">
        <v>115</v>
      </c>
      <c r="C143" s="263"/>
      <c r="D143" s="146">
        <f>E143+G143</f>
        <v>0</v>
      </c>
      <c r="E143" s="146"/>
      <c r="F143" s="270"/>
      <c r="G143" s="270"/>
    </row>
    <row r="144" spans="1:7" ht="12.75">
      <c r="A144" s="95" t="s">
        <v>56</v>
      </c>
      <c r="B144" s="459" t="s">
        <v>8</v>
      </c>
      <c r="C144" s="60"/>
      <c r="D144" s="152">
        <f>D145+D148+D152</f>
        <v>0.7</v>
      </c>
      <c r="E144" s="152">
        <f>E145+E148+E152</f>
        <v>0.7</v>
      </c>
      <c r="F144" s="152">
        <f>F145+F148+F152</f>
        <v>0.5</v>
      </c>
      <c r="G144" s="152">
        <f>G145+G148+G152</f>
        <v>0</v>
      </c>
    </row>
    <row r="145" spans="1:7" ht="12.75">
      <c r="A145" s="94" t="s">
        <v>58</v>
      </c>
      <c r="B145" s="62" t="s">
        <v>109</v>
      </c>
      <c r="C145" s="60" t="s">
        <v>142</v>
      </c>
      <c r="D145" s="134">
        <f>D146+D147</f>
        <v>0</v>
      </c>
      <c r="E145" s="134">
        <f>E146+E147</f>
        <v>0</v>
      </c>
      <c r="F145" s="134">
        <f>F146+F147</f>
        <v>0</v>
      </c>
      <c r="G145" s="134">
        <f>G146+G147</f>
        <v>0</v>
      </c>
    </row>
    <row r="146" spans="1:7" ht="12.75">
      <c r="A146" s="95" t="s">
        <v>457</v>
      </c>
      <c r="B146" s="429" t="s">
        <v>96</v>
      </c>
      <c r="C146" s="118"/>
      <c r="D146" s="71">
        <f>E146+G146</f>
        <v>0</v>
      </c>
      <c r="E146" s="71"/>
      <c r="F146" s="69"/>
      <c r="G146" s="69"/>
    </row>
    <row r="147" spans="1:7" ht="12.75">
      <c r="A147" s="95" t="s">
        <v>456</v>
      </c>
      <c r="B147" s="142" t="s">
        <v>153</v>
      </c>
      <c r="C147" s="253"/>
      <c r="D147" s="71">
        <f>E147+G147</f>
        <v>0</v>
      </c>
      <c r="E147" s="71"/>
      <c r="F147" s="69"/>
      <c r="G147" s="69"/>
    </row>
    <row r="148" spans="1:7" ht="38.25">
      <c r="A148" s="94" t="s">
        <v>59</v>
      </c>
      <c r="B148" s="428" t="s">
        <v>112</v>
      </c>
      <c r="C148" s="60" t="s">
        <v>146</v>
      </c>
      <c r="D148" s="134">
        <f>D149+D150+D151</f>
        <v>0.7</v>
      </c>
      <c r="E148" s="134">
        <f>E149+E150+E151</f>
        <v>0.7</v>
      </c>
      <c r="F148" s="134">
        <f>F149+F150+F151</f>
        <v>0.5</v>
      </c>
      <c r="G148" s="134">
        <f>G149+G150+G151</f>
        <v>0</v>
      </c>
    </row>
    <row r="149" spans="1:7" ht="12.75">
      <c r="A149" s="95" t="s">
        <v>281</v>
      </c>
      <c r="B149" s="429" t="s">
        <v>94</v>
      </c>
      <c r="C149" s="237"/>
      <c r="D149" s="71">
        <f>E149+G149</f>
        <v>0.3</v>
      </c>
      <c r="E149" s="472">
        <v>0.3</v>
      </c>
      <c r="F149" s="473">
        <v>0.2</v>
      </c>
      <c r="G149" s="69"/>
    </row>
    <row r="150" spans="1:7" ht="12.75">
      <c r="A150" s="95" t="s">
        <v>458</v>
      </c>
      <c r="B150" s="249" t="s">
        <v>95</v>
      </c>
      <c r="C150" s="237"/>
      <c r="D150" s="71">
        <f>E150+G150</f>
        <v>0.4</v>
      </c>
      <c r="E150" s="472">
        <v>0.4</v>
      </c>
      <c r="F150" s="473">
        <v>0.3</v>
      </c>
      <c r="G150" s="69"/>
    </row>
    <row r="151" spans="1:7" ht="12.75">
      <c r="A151" s="122" t="s">
        <v>460</v>
      </c>
      <c r="B151" s="254" t="s">
        <v>277</v>
      </c>
      <c r="C151" s="237"/>
      <c r="D151" s="71">
        <f>E151+G151</f>
        <v>0</v>
      </c>
      <c r="E151" s="71"/>
      <c r="F151" s="69"/>
      <c r="G151" s="69"/>
    </row>
    <row r="152" spans="1:7" ht="12.75">
      <c r="A152" s="94" t="s">
        <v>214</v>
      </c>
      <c r="B152" s="60" t="s">
        <v>78</v>
      </c>
      <c r="C152" s="60" t="s">
        <v>143</v>
      </c>
      <c r="D152" s="134">
        <f>E152+G152</f>
        <v>0</v>
      </c>
      <c r="E152" s="134">
        <f>E153</f>
        <v>0</v>
      </c>
      <c r="F152" s="134">
        <f>F153</f>
        <v>0</v>
      </c>
      <c r="G152" s="134">
        <f>G153</f>
        <v>0</v>
      </c>
    </row>
    <row r="153" spans="1:7" ht="12.75">
      <c r="A153" s="95" t="s">
        <v>461</v>
      </c>
      <c r="B153" s="247" t="s">
        <v>115</v>
      </c>
      <c r="C153" s="263"/>
      <c r="D153" s="146">
        <f>E153+G153</f>
        <v>0</v>
      </c>
      <c r="E153" s="146"/>
      <c r="F153" s="270"/>
      <c r="G153" s="270"/>
    </row>
    <row r="154" spans="1:7" ht="12.75">
      <c r="A154" s="252" t="s">
        <v>60</v>
      </c>
      <c r="B154" s="459" t="s">
        <v>403</v>
      </c>
      <c r="C154" s="254"/>
      <c r="D154" s="134">
        <f>D155+D158+D164+D165</f>
        <v>3.5999999999999996</v>
      </c>
      <c r="E154" s="134">
        <f>E155+E158+E164+E165</f>
        <v>3.5999999999999996</v>
      </c>
      <c r="F154" s="134">
        <f>F155+F158+F164+F165</f>
        <v>2.8</v>
      </c>
      <c r="G154" s="134">
        <f>G155+G158+G164+G165</f>
        <v>0</v>
      </c>
    </row>
    <row r="155" spans="1:7" ht="12.75">
      <c r="A155" s="94" t="s">
        <v>62</v>
      </c>
      <c r="B155" s="62" t="s">
        <v>109</v>
      </c>
      <c r="C155" s="60" t="s">
        <v>142</v>
      </c>
      <c r="D155" s="153">
        <f aca="true" t="shared" si="4" ref="D155:G157">D110+D119+D145</f>
        <v>0</v>
      </c>
      <c r="E155" s="153">
        <f t="shared" si="4"/>
        <v>0</v>
      </c>
      <c r="F155" s="153">
        <f t="shared" si="4"/>
        <v>0</v>
      </c>
      <c r="G155" s="153">
        <f t="shared" si="4"/>
        <v>0</v>
      </c>
    </row>
    <row r="156" spans="1:7" ht="12.75">
      <c r="A156" s="95" t="s">
        <v>457</v>
      </c>
      <c r="B156" s="249" t="s">
        <v>96</v>
      </c>
      <c r="C156" s="249"/>
      <c r="D156" s="71">
        <f t="shared" si="4"/>
        <v>0</v>
      </c>
      <c r="E156" s="71">
        <f t="shared" si="4"/>
        <v>0</v>
      </c>
      <c r="F156" s="71">
        <f t="shared" si="4"/>
        <v>0</v>
      </c>
      <c r="G156" s="71">
        <f t="shared" si="4"/>
        <v>0</v>
      </c>
    </row>
    <row r="157" spans="1:7" ht="12.75">
      <c r="A157" s="95" t="s">
        <v>456</v>
      </c>
      <c r="B157" s="249" t="s">
        <v>125</v>
      </c>
      <c r="C157" s="247"/>
      <c r="D157" s="71">
        <f t="shared" si="4"/>
        <v>0</v>
      </c>
      <c r="E157" s="71">
        <f t="shared" si="4"/>
        <v>0</v>
      </c>
      <c r="F157" s="71">
        <f t="shared" si="4"/>
        <v>0</v>
      </c>
      <c r="G157" s="71">
        <f t="shared" si="4"/>
        <v>0</v>
      </c>
    </row>
    <row r="158" spans="1:7" ht="38.25">
      <c r="A158" s="121" t="s">
        <v>63</v>
      </c>
      <c r="B158" s="428" t="s">
        <v>112</v>
      </c>
      <c r="C158" s="545" t="s">
        <v>146</v>
      </c>
      <c r="D158" s="134">
        <f>D159+D160+D161+D162</f>
        <v>3.5999999999999996</v>
      </c>
      <c r="E158" s="134">
        <f>E159+E160+E161+E162</f>
        <v>3.5999999999999996</v>
      </c>
      <c r="F158" s="134">
        <f>F159+F160+F161+F162</f>
        <v>2.8</v>
      </c>
      <c r="G158" s="134">
        <f>G159+G160+G161+G162</f>
        <v>0</v>
      </c>
    </row>
    <row r="159" spans="1:7" ht="12.75">
      <c r="A159" s="122" t="s">
        <v>281</v>
      </c>
      <c r="B159" s="480" t="s">
        <v>94</v>
      </c>
      <c r="C159" s="546"/>
      <c r="D159" s="135">
        <f aca="true" t="shared" si="5" ref="D159:G160">D114+D123+D129+D140+D149</f>
        <v>0.7</v>
      </c>
      <c r="E159" s="135">
        <f t="shared" si="5"/>
        <v>0.7</v>
      </c>
      <c r="F159" s="135">
        <f t="shared" si="5"/>
        <v>0.5</v>
      </c>
      <c r="G159" s="135">
        <f t="shared" si="5"/>
        <v>0</v>
      </c>
    </row>
    <row r="160" spans="1:7" ht="12.75">
      <c r="A160" s="122" t="s">
        <v>458</v>
      </c>
      <c r="B160" s="247" t="s">
        <v>95</v>
      </c>
      <c r="C160" s="546"/>
      <c r="D160" s="135">
        <f t="shared" si="5"/>
        <v>2.9</v>
      </c>
      <c r="E160" s="135">
        <f t="shared" si="5"/>
        <v>2.9</v>
      </c>
      <c r="F160" s="135">
        <f t="shared" si="5"/>
        <v>2.3</v>
      </c>
      <c r="G160" s="135">
        <f t="shared" si="5"/>
        <v>0</v>
      </c>
    </row>
    <row r="161" spans="1:12" ht="12.75">
      <c r="A161" s="122" t="s">
        <v>459</v>
      </c>
      <c r="B161" s="247" t="s">
        <v>97</v>
      </c>
      <c r="C161" s="546"/>
      <c r="D161" s="135">
        <f aca="true" t="shared" si="6" ref="D161:G162">D131</f>
        <v>0</v>
      </c>
      <c r="E161" s="135">
        <f t="shared" si="6"/>
        <v>0</v>
      </c>
      <c r="F161" s="135">
        <f t="shared" si="6"/>
        <v>0</v>
      </c>
      <c r="G161" s="135">
        <f t="shared" si="6"/>
        <v>0</v>
      </c>
      <c r="L161" s="30" t="s">
        <v>98</v>
      </c>
    </row>
    <row r="162" spans="1:7" ht="12.75">
      <c r="A162" s="122" t="s">
        <v>460</v>
      </c>
      <c r="B162" s="481" t="s">
        <v>277</v>
      </c>
      <c r="C162" s="547"/>
      <c r="D162" s="135">
        <f t="shared" si="6"/>
        <v>0</v>
      </c>
      <c r="E162" s="135">
        <f t="shared" si="6"/>
        <v>0</v>
      </c>
      <c r="F162" s="135">
        <f t="shared" si="6"/>
        <v>0</v>
      </c>
      <c r="G162" s="135">
        <f t="shared" si="6"/>
        <v>0</v>
      </c>
    </row>
    <row r="163" spans="1:7" ht="12.75">
      <c r="A163" s="264" t="s">
        <v>217</v>
      </c>
      <c r="B163" s="263" t="s">
        <v>78</v>
      </c>
      <c r="C163" s="613" t="s">
        <v>143</v>
      </c>
      <c r="D163" s="134">
        <f>D116+D125+D133+D142+D152</f>
        <v>0</v>
      </c>
      <c r="E163" s="134">
        <f aca="true" t="shared" si="7" ref="E163:G164">E116+E125+E133+E142+E152</f>
        <v>0</v>
      </c>
      <c r="F163" s="134">
        <f t="shared" si="7"/>
        <v>0</v>
      </c>
      <c r="G163" s="134">
        <f t="shared" si="7"/>
        <v>0</v>
      </c>
    </row>
    <row r="164" spans="1:7" ht="12.75">
      <c r="A164" s="95" t="s">
        <v>461</v>
      </c>
      <c r="B164" s="254" t="s">
        <v>115</v>
      </c>
      <c r="C164" s="614"/>
      <c r="D164" s="71">
        <f>D117+D126+D134+D143+D153</f>
        <v>0</v>
      </c>
      <c r="E164" s="71">
        <f t="shared" si="7"/>
        <v>0</v>
      </c>
      <c r="F164" s="71">
        <f t="shared" si="7"/>
        <v>0</v>
      </c>
      <c r="G164" s="71">
        <f t="shared" si="7"/>
        <v>0</v>
      </c>
    </row>
    <row r="165" spans="1:7" ht="12.75">
      <c r="A165" s="94" t="s">
        <v>219</v>
      </c>
      <c r="B165" s="62" t="s">
        <v>157</v>
      </c>
      <c r="C165" s="613" t="s">
        <v>37</v>
      </c>
      <c r="D165" s="134">
        <f>D132</f>
        <v>0</v>
      </c>
      <c r="E165" s="134">
        <f>E132</f>
        <v>0</v>
      </c>
      <c r="F165" s="134">
        <f>F132</f>
        <v>0</v>
      </c>
      <c r="G165" s="134">
        <f>G132</f>
        <v>0</v>
      </c>
    </row>
    <row r="166" spans="1:7" ht="12.75">
      <c r="A166" s="95" t="s">
        <v>463</v>
      </c>
      <c r="B166" s="249" t="s">
        <v>538</v>
      </c>
      <c r="C166" s="614"/>
      <c r="D166" s="71">
        <f>D132</f>
        <v>0</v>
      </c>
      <c r="E166" s="71">
        <f>E132</f>
        <v>0</v>
      </c>
      <c r="F166" s="71">
        <f>F132</f>
        <v>0</v>
      </c>
      <c r="G166" s="71">
        <f>G132</f>
        <v>0</v>
      </c>
    </row>
    <row r="167" spans="1:7" ht="12.75">
      <c r="A167" s="94" t="s">
        <v>64</v>
      </c>
      <c r="B167" s="459" t="s">
        <v>117</v>
      </c>
      <c r="C167" s="613" t="s">
        <v>144</v>
      </c>
      <c r="D167" s="134">
        <f>D168</f>
        <v>0</v>
      </c>
      <c r="E167" s="134">
        <f>E168</f>
        <v>0</v>
      </c>
      <c r="F167" s="134">
        <f>F168</f>
        <v>0</v>
      </c>
      <c r="G167" s="134">
        <f>G168</f>
        <v>0</v>
      </c>
    </row>
    <row r="168" spans="1:7" ht="25.5">
      <c r="A168" s="95" t="s">
        <v>65</v>
      </c>
      <c r="B168" s="438" t="s">
        <v>110</v>
      </c>
      <c r="C168" s="614"/>
      <c r="D168" s="71">
        <f>E168+G168</f>
        <v>0</v>
      </c>
      <c r="E168" s="71"/>
      <c r="F168" s="71"/>
      <c r="G168" s="134"/>
    </row>
    <row r="169" spans="1:7" ht="12.75">
      <c r="A169" s="94" t="s">
        <v>67</v>
      </c>
      <c r="B169" s="462" t="s">
        <v>344</v>
      </c>
      <c r="C169" s="62"/>
      <c r="D169" s="71"/>
      <c r="E169" s="71"/>
      <c r="F169" s="71"/>
      <c r="G169" s="134"/>
    </row>
    <row r="170" spans="1:7" ht="12.75">
      <c r="A170" s="95" t="s">
        <v>68</v>
      </c>
      <c r="B170" s="62" t="s">
        <v>157</v>
      </c>
      <c r="C170" s="241" t="s">
        <v>37</v>
      </c>
      <c r="D170" s="134">
        <f>D171+D172</f>
        <v>33.3</v>
      </c>
      <c r="E170" s="134">
        <f>E171+E172</f>
        <v>1.5</v>
      </c>
      <c r="F170" s="134">
        <f>F171+F172</f>
        <v>0</v>
      </c>
      <c r="G170" s="134">
        <f>G171+G172</f>
        <v>31.8</v>
      </c>
    </row>
    <row r="171" spans="1:7" ht="12.75">
      <c r="A171" s="95" t="s">
        <v>136</v>
      </c>
      <c r="B171" s="436" t="s">
        <v>75</v>
      </c>
      <c r="C171" s="131"/>
      <c r="D171" s="135">
        <f>E171+G171</f>
        <v>1.5</v>
      </c>
      <c r="E171" s="71">
        <v>1.5</v>
      </c>
      <c r="F171" s="69"/>
      <c r="G171" s="69"/>
    </row>
    <row r="172" spans="1:7" ht="12.75">
      <c r="A172" s="95" t="s">
        <v>345</v>
      </c>
      <c r="B172" s="436" t="s">
        <v>76</v>
      </c>
      <c r="C172" s="131"/>
      <c r="D172" s="135">
        <f>E172+G172</f>
        <v>31.8</v>
      </c>
      <c r="E172" s="71"/>
      <c r="F172" s="69"/>
      <c r="G172" s="69">
        <v>31.8</v>
      </c>
    </row>
    <row r="173" spans="1:7" ht="12.75">
      <c r="A173" s="94" t="s">
        <v>69</v>
      </c>
      <c r="B173" s="463" t="s">
        <v>355</v>
      </c>
      <c r="C173" s="350"/>
      <c r="D173" s="134">
        <f>E173+G173</f>
        <v>0</v>
      </c>
      <c r="E173" s="134">
        <f>E174</f>
        <v>0</v>
      </c>
      <c r="F173" s="134">
        <f>F174</f>
        <v>0</v>
      </c>
      <c r="G173" s="134">
        <f>G174</f>
        <v>0</v>
      </c>
    </row>
    <row r="174" spans="1:7" ht="12.75">
      <c r="A174" s="95" t="s">
        <v>70</v>
      </c>
      <c r="B174" s="62" t="s">
        <v>109</v>
      </c>
      <c r="C174" s="266" t="s">
        <v>142</v>
      </c>
      <c r="D174" s="134">
        <f>E174+G174</f>
        <v>0</v>
      </c>
      <c r="E174" s="134"/>
      <c r="F174" s="71"/>
      <c r="G174" s="134"/>
    </row>
    <row r="175" spans="1:7" ht="12.75">
      <c r="A175" s="94" t="s">
        <v>303</v>
      </c>
      <c r="B175" s="464" t="s">
        <v>608</v>
      </c>
      <c r="C175" s="350"/>
      <c r="D175" s="134">
        <f>D176</f>
        <v>0.4</v>
      </c>
      <c r="E175" s="134">
        <f>E176</f>
        <v>0.4</v>
      </c>
      <c r="F175" s="134">
        <f>F176</f>
        <v>0</v>
      </c>
      <c r="G175" s="134">
        <f>G176</f>
        <v>0</v>
      </c>
    </row>
    <row r="176" spans="1:7" ht="38.25">
      <c r="A176" s="94" t="s">
        <v>226</v>
      </c>
      <c r="B176" s="267" t="s">
        <v>112</v>
      </c>
      <c r="C176" s="266" t="s">
        <v>146</v>
      </c>
      <c r="D176" s="475">
        <v>0.4</v>
      </c>
      <c r="E176" s="475">
        <v>0.4</v>
      </c>
      <c r="F176" s="472"/>
      <c r="G176" s="475"/>
    </row>
    <row r="177" spans="1:7" ht="15">
      <c r="A177" s="103" t="s">
        <v>502</v>
      </c>
      <c r="B177" s="263" t="s">
        <v>137</v>
      </c>
      <c r="C177" s="449"/>
      <c r="D177" s="460">
        <f>D178+D179+D180+D181+D182+D184+D185+D186+D183</f>
        <v>705.433</v>
      </c>
      <c r="E177" s="460">
        <f>E178+E179+E180+E181+E182+E184+E185+E186+E183</f>
        <v>497.13300000000004</v>
      </c>
      <c r="F177" s="460">
        <f>F178+F179+F180+F181+F182+F184+F185+F186+F183</f>
        <v>211.251</v>
      </c>
      <c r="G177" s="457">
        <f>G178+G179+G180+G181+G182+G184+G185+G186+G183</f>
        <v>208.3</v>
      </c>
    </row>
    <row r="178" spans="1:7" ht="15">
      <c r="A178" s="103" t="s">
        <v>356</v>
      </c>
      <c r="B178" s="62" t="s">
        <v>109</v>
      </c>
      <c r="C178" s="449" t="s">
        <v>142</v>
      </c>
      <c r="D178" s="460">
        <f>D155+D107+D104+D101+D98+D86+D83+D14</f>
        <v>295.433</v>
      </c>
      <c r="E178" s="460">
        <f>E155+E107+E104+E101+E98+E86+E83+E14+E174</f>
        <v>295.433</v>
      </c>
      <c r="F178" s="460">
        <f>F155+F107+F104+F101+F98+F86+F83+F14+F174</f>
        <v>207.251</v>
      </c>
      <c r="G178" s="460">
        <f>G155+G107+G104+G101+G98+G86+G83+G14+G174</f>
        <v>0</v>
      </c>
    </row>
    <row r="179" spans="1:7" ht="26.25">
      <c r="A179" s="103" t="s">
        <v>378</v>
      </c>
      <c r="B179" s="438" t="s">
        <v>110</v>
      </c>
      <c r="C179" s="449" t="s">
        <v>144</v>
      </c>
      <c r="D179" s="457">
        <f>D60+D166</f>
        <v>0</v>
      </c>
      <c r="E179" s="457">
        <f>E60+E167</f>
        <v>0</v>
      </c>
      <c r="F179" s="457">
        <f>F60+F167</f>
        <v>0</v>
      </c>
      <c r="G179" s="457">
        <f>G60+G167</f>
        <v>0</v>
      </c>
    </row>
    <row r="180" spans="1:7" ht="39">
      <c r="A180" s="103" t="s">
        <v>382</v>
      </c>
      <c r="B180" s="428" t="s">
        <v>112</v>
      </c>
      <c r="C180" s="449" t="s">
        <v>146</v>
      </c>
      <c r="D180" s="457">
        <f>D24+D58+D158+D176</f>
        <v>5.6</v>
      </c>
      <c r="E180" s="457">
        <f>E24+E58+E158+E176</f>
        <v>5.6</v>
      </c>
      <c r="F180" s="457">
        <f>F24+F58+F158+F176</f>
        <v>4</v>
      </c>
      <c r="G180" s="457">
        <f>G24+G58+G158+G176</f>
        <v>0</v>
      </c>
    </row>
    <row r="181" spans="1:7" ht="25.5">
      <c r="A181" s="103" t="s">
        <v>386</v>
      </c>
      <c r="B181" s="447" t="s">
        <v>229</v>
      </c>
      <c r="C181" s="449" t="s">
        <v>145</v>
      </c>
      <c r="D181" s="457">
        <f>D35</f>
        <v>0</v>
      </c>
      <c r="E181" s="457">
        <f>E35</f>
        <v>0</v>
      </c>
      <c r="F181" s="457">
        <f>F35</f>
        <v>0</v>
      </c>
      <c r="G181" s="457">
        <f>G35</f>
        <v>0</v>
      </c>
    </row>
    <row r="182" spans="1:7" ht="15">
      <c r="A182" s="103" t="s">
        <v>388</v>
      </c>
      <c r="B182" s="60" t="s">
        <v>116</v>
      </c>
      <c r="C182" s="449" t="s">
        <v>147</v>
      </c>
      <c r="D182" s="457">
        <f>D40</f>
        <v>334.5</v>
      </c>
      <c r="E182" s="457">
        <f>E40</f>
        <v>158</v>
      </c>
      <c r="F182" s="457">
        <f>F40</f>
        <v>0</v>
      </c>
      <c r="G182" s="457">
        <f>G40</f>
        <v>176.5</v>
      </c>
    </row>
    <row r="183" spans="1:7" ht="26.25">
      <c r="A183" s="103" t="s">
        <v>390</v>
      </c>
      <c r="B183" s="267" t="s">
        <v>196</v>
      </c>
      <c r="C183" s="449" t="s">
        <v>148</v>
      </c>
      <c r="D183" s="457">
        <f>D46</f>
        <v>0</v>
      </c>
      <c r="E183" s="457">
        <f>E46</f>
        <v>0</v>
      </c>
      <c r="F183" s="457">
        <f>F46</f>
        <v>0</v>
      </c>
      <c r="G183" s="457">
        <f>G46</f>
        <v>0</v>
      </c>
    </row>
    <row r="184" spans="1:7" ht="15">
      <c r="A184" s="103" t="s">
        <v>393</v>
      </c>
      <c r="B184" s="60" t="s">
        <v>78</v>
      </c>
      <c r="C184" s="449" t="s">
        <v>143</v>
      </c>
      <c r="D184" s="457">
        <f>E184+G184</f>
        <v>0</v>
      </c>
      <c r="E184" s="457">
        <f>E163+E48</f>
        <v>0</v>
      </c>
      <c r="F184" s="457">
        <f>F163+F48</f>
        <v>0</v>
      </c>
      <c r="G184" s="457">
        <f>G163+G48</f>
        <v>0</v>
      </c>
    </row>
    <row r="185" spans="1:7" ht="26.25">
      <c r="A185" s="461" t="s">
        <v>395</v>
      </c>
      <c r="B185" s="267" t="s">
        <v>156</v>
      </c>
      <c r="C185" s="449" t="s">
        <v>35</v>
      </c>
      <c r="D185" s="457">
        <f>E185+G185</f>
        <v>36.6</v>
      </c>
      <c r="E185" s="457">
        <f>E50</f>
        <v>36.6</v>
      </c>
      <c r="F185" s="457">
        <f>F50</f>
        <v>0</v>
      </c>
      <c r="G185" s="457">
        <f>G50</f>
        <v>0</v>
      </c>
    </row>
    <row r="186" spans="1:7" ht="18.75" customHeight="1">
      <c r="A186" s="103" t="s">
        <v>397</v>
      </c>
      <c r="B186" s="62" t="s">
        <v>157</v>
      </c>
      <c r="C186" s="453" t="s">
        <v>37</v>
      </c>
      <c r="D186" s="457">
        <f>E186+G186</f>
        <v>33.3</v>
      </c>
      <c r="E186" s="457">
        <f>E54+E170+E165</f>
        <v>1.5</v>
      </c>
      <c r="F186" s="457">
        <f>F54+F170+F165</f>
        <v>0</v>
      </c>
      <c r="G186" s="457">
        <f>G54+G170+G165</f>
        <v>31.8</v>
      </c>
    </row>
    <row r="187" spans="1:7" ht="15">
      <c r="A187" s="103" t="s">
        <v>503</v>
      </c>
      <c r="B187" s="267" t="s">
        <v>563</v>
      </c>
      <c r="C187" s="449"/>
      <c r="D187" s="460">
        <f>D177-D171</f>
        <v>703.933</v>
      </c>
      <c r="E187" s="457">
        <f>E177-E172</f>
        <v>497.13300000000004</v>
      </c>
      <c r="F187" s="457">
        <f>F177-F172</f>
        <v>211.251</v>
      </c>
      <c r="G187" s="457">
        <f>G177-G172</f>
        <v>176.5</v>
      </c>
    </row>
    <row r="188" spans="1:7" ht="12.75">
      <c r="A188" s="154"/>
      <c r="C188" s="154"/>
      <c r="D188" s="154"/>
      <c r="E188" s="154"/>
      <c r="F188" s="154"/>
      <c r="G188" s="154"/>
    </row>
  </sheetData>
  <sheetProtection/>
  <mergeCells count="18">
    <mergeCell ref="C15:C22"/>
    <mergeCell ref="A7:G7"/>
    <mergeCell ref="B8:F8"/>
    <mergeCell ref="A9:A12"/>
    <mergeCell ref="C9:C12"/>
    <mergeCell ref="D9:D12"/>
    <mergeCell ref="E9:G9"/>
    <mergeCell ref="B10:B12"/>
    <mergeCell ref="C167:C168"/>
    <mergeCell ref="C165:C166"/>
    <mergeCell ref="C163:C164"/>
    <mergeCell ref="C158:C16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7109375" style="30" customWidth="1"/>
    <col min="2" max="2" width="41.421875" style="30" customWidth="1"/>
    <col min="3" max="3" width="8.28125" style="30" customWidth="1"/>
    <col min="4" max="4" width="7.8515625" style="30" customWidth="1"/>
    <col min="5" max="5" width="7.421875" style="30" customWidth="1"/>
    <col min="6" max="6" width="11.57421875" style="30" customWidth="1"/>
    <col min="7" max="7" width="10.8515625" style="30" customWidth="1"/>
    <col min="8" max="8" width="9.140625" style="86" customWidth="1"/>
    <col min="9" max="16384" width="9.140625" style="30" customWidth="1"/>
  </cols>
  <sheetData>
    <row r="1" spans="3:5" ht="12.75">
      <c r="C1" s="425"/>
      <c r="D1" s="425"/>
      <c r="E1" s="426" t="s">
        <v>246</v>
      </c>
    </row>
    <row r="2" spans="3:7" ht="12.75">
      <c r="C2" s="247"/>
      <c r="D2" s="247"/>
      <c r="E2" s="555" t="s">
        <v>610</v>
      </c>
      <c r="F2" s="555"/>
      <c r="G2" s="555"/>
    </row>
    <row r="3" spans="3:5" ht="12.75">
      <c r="C3" s="425"/>
      <c r="D3" s="425"/>
      <c r="E3" s="247" t="s">
        <v>527</v>
      </c>
    </row>
    <row r="4" spans="4:6" ht="12.75">
      <c r="D4" s="247"/>
      <c r="E4" s="247" t="s">
        <v>561</v>
      </c>
      <c r="F4" s="247"/>
    </row>
    <row r="6" spans="1:8" ht="14.25">
      <c r="A6" s="544" t="s">
        <v>535</v>
      </c>
      <c r="B6" s="544"/>
      <c r="C6" s="544"/>
      <c r="D6" s="544"/>
      <c r="E6" s="544"/>
      <c r="F6" s="544"/>
      <c r="G6" s="544"/>
      <c r="H6" s="229"/>
    </row>
    <row r="7" spans="1:8" ht="14.25">
      <c r="A7" s="544" t="s">
        <v>494</v>
      </c>
      <c r="B7" s="544"/>
      <c r="C7" s="544"/>
      <c r="D7" s="544"/>
      <c r="E7" s="544"/>
      <c r="F7" s="544"/>
      <c r="G7" s="544"/>
      <c r="H7" s="333"/>
    </row>
    <row r="8" spans="2:7" ht="12.75">
      <c r="B8" s="615"/>
      <c r="C8" s="615"/>
      <c r="D8" s="615"/>
      <c r="E8" s="615"/>
      <c r="F8" s="615"/>
      <c r="G8" s="30" t="s">
        <v>536</v>
      </c>
    </row>
    <row r="9" spans="1:7" ht="12.75" customHeight="1">
      <c r="A9" s="597" t="s">
        <v>280</v>
      </c>
      <c r="B9" s="230"/>
      <c r="C9" s="542" t="s">
        <v>282</v>
      </c>
      <c r="D9" s="548" t="s">
        <v>0</v>
      </c>
      <c r="E9" s="556" t="s">
        <v>9</v>
      </c>
      <c r="F9" s="556"/>
      <c r="G9" s="556"/>
    </row>
    <row r="10" spans="1:7" ht="12.75" customHeight="1">
      <c r="A10" s="597"/>
      <c r="B10" s="598" t="s">
        <v>120</v>
      </c>
      <c r="C10" s="600"/>
      <c r="D10" s="549"/>
      <c r="E10" s="556" t="s">
        <v>10</v>
      </c>
      <c r="F10" s="556"/>
      <c r="G10" s="601" t="s">
        <v>11</v>
      </c>
    </row>
    <row r="11" spans="1:7" ht="12.75" customHeight="1">
      <c r="A11" s="597"/>
      <c r="B11" s="598"/>
      <c r="C11" s="600"/>
      <c r="D11" s="549"/>
      <c r="E11" s="548" t="s">
        <v>12</v>
      </c>
      <c r="F11" s="542" t="s">
        <v>242</v>
      </c>
      <c r="G11" s="601"/>
    </row>
    <row r="12" spans="1:7" ht="29.25" customHeight="1">
      <c r="A12" s="597"/>
      <c r="B12" s="599"/>
      <c r="C12" s="543"/>
      <c r="D12" s="550"/>
      <c r="E12" s="550"/>
      <c r="F12" s="543"/>
      <c r="G12" s="601"/>
    </row>
    <row r="13" spans="1:7" ht="12.75">
      <c r="A13" s="94" t="s">
        <v>13</v>
      </c>
      <c r="B13" s="231" t="s">
        <v>1</v>
      </c>
      <c r="C13" s="231"/>
      <c r="D13" s="280">
        <f>E13+G13</f>
        <v>60.5</v>
      </c>
      <c r="E13" s="227">
        <f>E14+E24+E35+E40+E48+E46+E50+E54</f>
        <v>0</v>
      </c>
      <c r="F13" s="227">
        <f>F14+F24+F35+F40+F48+F46+F50+F54</f>
        <v>0</v>
      </c>
      <c r="G13" s="227">
        <f>G14+G24+G35+G40+G48+G46+G50+G54</f>
        <v>60.5</v>
      </c>
    </row>
    <row r="14" spans="1:7" ht="12.75">
      <c r="A14" s="356" t="s">
        <v>14</v>
      </c>
      <c r="B14" s="62" t="s">
        <v>109</v>
      </c>
      <c r="C14" s="231" t="s">
        <v>142</v>
      </c>
      <c r="D14" s="227">
        <f>D15+D16+D17+D18+D19+D20+D21+D22+D23</f>
        <v>0</v>
      </c>
      <c r="E14" s="227">
        <f>E15+E16+E17+E18+E19+E20+E21+E22+E23</f>
        <v>0</v>
      </c>
      <c r="F14" s="227">
        <f>F15+F16+F17+F18+F19+F20+F21+F22+F23</f>
        <v>0</v>
      </c>
      <c r="G14" s="227">
        <f>G15+G16+G17+G18+G19+G20+G21+G22+G23</f>
        <v>0</v>
      </c>
    </row>
    <row r="15" spans="1:7" ht="12.75">
      <c r="A15" s="95" t="s">
        <v>162</v>
      </c>
      <c r="B15" s="425" t="s">
        <v>266</v>
      </c>
      <c r="C15" s="609"/>
      <c r="D15" s="71">
        <f aca="true" t="shared" si="0" ref="D15:D33">E15+G15</f>
        <v>0</v>
      </c>
      <c r="E15" s="137"/>
      <c r="F15" s="137"/>
      <c r="G15" s="136"/>
    </row>
    <row r="16" spans="1:7" ht="12.75">
      <c r="A16" s="95" t="s">
        <v>349</v>
      </c>
      <c r="B16" s="425" t="s">
        <v>348</v>
      </c>
      <c r="C16" s="610"/>
      <c r="D16" s="71">
        <f t="shared" si="0"/>
        <v>0</v>
      </c>
      <c r="E16" s="137"/>
      <c r="F16" s="137"/>
      <c r="G16" s="137"/>
    </row>
    <row r="17" spans="1:7" ht="12.75">
      <c r="A17" s="95" t="s">
        <v>163</v>
      </c>
      <c r="B17" s="425" t="s">
        <v>267</v>
      </c>
      <c r="C17" s="610"/>
      <c r="D17" s="71">
        <f t="shared" si="0"/>
        <v>0</v>
      </c>
      <c r="E17" s="137"/>
      <c r="F17" s="137"/>
      <c r="G17" s="137"/>
    </row>
    <row r="18" spans="1:7" ht="12.75">
      <c r="A18" s="95" t="s">
        <v>164</v>
      </c>
      <c r="B18" s="247" t="s">
        <v>240</v>
      </c>
      <c r="C18" s="610"/>
      <c r="D18" s="71">
        <f t="shared" si="0"/>
        <v>0</v>
      </c>
      <c r="E18" s="232"/>
      <c r="F18" s="137"/>
      <c r="G18" s="136"/>
    </row>
    <row r="19" spans="1:7" ht="12.75">
      <c r="A19" s="95" t="s">
        <v>166</v>
      </c>
      <c r="B19" s="247" t="s">
        <v>576</v>
      </c>
      <c r="C19" s="610"/>
      <c r="D19" s="167">
        <f t="shared" si="0"/>
        <v>0</v>
      </c>
      <c r="E19" s="232"/>
      <c r="F19" s="232"/>
      <c r="G19" s="136"/>
    </row>
    <row r="20" spans="1:7" ht="12.75">
      <c r="A20" s="95" t="s">
        <v>165</v>
      </c>
      <c r="B20" s="247" t="s">
        <v>243</v>
      </c>
      <c r="C20" s="610"/>
      <c r="D20" s="71">
        <f t="shared" si="0"/>
        <v>0</v>
      </c>
      <c r="E20" s="137"/>
      <c r="F20" s="137"/>
      <c r="G20" s="136"/>
    </row>
    <row r="21" spans="1:7" ht="12.75">
      <c r="A21" s="95" t="s">
        <v>166</v>
      </c>
      <c r="B21" s="247" t="s">
        <v>81</v>
      </c>
      <c r="C21" s="610"/>
      <c r="D21" s="71">
        <f t="shared" si="0"/>
        <v>0</v>
      </c>
      <c r="E21" s="137"/>
      <c r="F21" s="137"/>
      <c r="G21" s="136"/>
    </row>
    <row r="22" spans="1:7" ht="12.75">
      <c r="A22" s="95" t="s">
        <v>167</v>
      </c>
      <c r="B22" s="247" t="s">
        <v>82</v>
      </c>
      <c r="C22" s="610"/>
      <c r="D22" s="71">
        <f t="shared" si="0"/>
        <v>0</v>
      </c>
      <c r="E22" s="137"/>
      <c r="F22" s="137"/>
      <c r="G22" s="136"/>
    </row>
    <row r="23" spans="1:7" ht="12.75">
      <c r="A23" s="95" t="s">
        <v>168</v>
      </c>
      <c r="B23" s="112" t="s">
        <v>77</v>
      </c>
      <c r="C23" s="349"/>
      <c r="D23" s="71">
        <f t="shared" si="0"/>
        <v>0</v>
      </c>
      <c r="E23" s="137"/>
      <c r="F23" s="137"/>
      <c r="G23" s="136"/>
    </row>
    <row r="24" spans="1:7" ht="26.25" customHeight="1">
      <c r="A24" s="233" t="s">
        <v>15</v>
      </c>
      <c r="B24" s="428" t="s">
        <v>112</v>
      </c>
      <c r="C24" s="245" t="s">
        <v>146</v>
      </c>
      <c r="D24" s="145">
        <f>E24+G24</f>
        <v>0</v>
      </c>
      <c r="E24" s="145">
        <f>E25+E27+E29+E30+E31+E32+E26+E33+E28+E34</f>
        <v>0</v>
      </c>
      <c r="F24" s="145">
        <f>F25+F27+F29+F30+F31+F32+F26+F33+F28+F34</f>
        <v>0</v>
      </c>
      <c r="G24" s="145">
        <f>G25+G27+G29+G30+G31+G32+G26+G33+G28+G34</f>
        <v>0</v>
      </c>
    </row>
    <row r="25" spans="1:7" ht="15" customHeight="1">
      <c r="A25" s="122" t="s">
        <v>281</v>
      </c>
      <c r="B25" s="429" t="s">
        <v>265</v>
      </c>
      <c r="C25" s="235"/>
      <c r="D25" s="135">
        <f>E25+G25</f>
        <v>0</v>
      </c>
      <c r="E25" s="71"/>
      <c r="F25" s="69"/>
      <c r="G25" s="69"/>
    </row>
    <row r="26" spans="1:7" ht="15" customHeight="1">
      <c r="A26" s="122" t="s">
        <v>159</v>
      </c>
      <c r="B26" s="249" t="s">
        <v>264</v>
      </c>
      <c r="C26" s="236"/>
      <c r="D26" s="135">
        <f t="shared" si="0"/>
        <v>0</v>
      </c>
      <c r="E26" s="71"/>
      <c r="F26" s="69"/>
      <c r="G26" s="69"/>
    </row>
    <row r="27" spans="1:7" ht="15" customHeight="1">
      <c r="A27" s="122" t="s">
        <v>170</v>
      </c>
      <c r="B27" s="249" t="s">
        <v>72</v>
      </c>
      <c r="C27" s="237"/>
      <c r="D27" s="135">
        <f t="shared" si="0"/>
        <v>0</v>
      </c>
      <c r="E27" s="71"/>
      <c r="F27" s="69"/>
      <c r="G27" s="69"/>
    </row>
    <row r="28" spans="1:7" ht="15" customHeight="1">
      <c r="A28" s="122" t="s">
        <v>166</v>
      </c>
      <c r="B28" s="249" t="s">
        <v>178</v>
      </c>
      <c r="C28" s="237"/>
      <c r="D28" s="135">
        <f t="shared" si="0"/>
        <v>0</v>
      </c>
      <c r="E28" s="71"/>
      <c r="F28" s="69"/>
      <c r="G28" s="69"/>
    </row>
    <row r="29" spans="1:7" ht="15" customHeight="1">
      <c r="A29" s="122" t="s">
        <v>171</v>
      </c>
      <c r="B29" s="112" t="s">
        <v>2</v>
      </c>
      <c r="C29" s="236"/>
      <c r="D29" s="135">
        <f t="shared" si="0"/>
        <v>0</v>
      </c>
      <c r="E29" s="71"/>
      <c r="F29" s="269"/>
      <c r="G29" s="269"/>
    </row>
    <row r="30" spans="1:7" ht="15" customHeight="1">
      <c r="A30" s="122" t="s">
        <v>168</v>
      </c>
      <c r="B30" s="112" t="s">
        <v>77</v>
      </c>
      <c r="C30" s="236"/>
      <c r="D30" s="135">
        <f t="shared" si="0"/>
        <v>0</v>
      </c>
      <c r="E30" s="71"/>
      <c r="F30" s="269"/>
      <c r="G30" s="269"/>
    </row>
    <row r="31" spans="1:7" ht="15" customHeight="1">
      <c r="A31" s="122" t="s">
        <v>172</v>
      </c>
      <c r="B31" s="249" t="s">
        <v>4</v>
      </c>
      <c r="C31" s="237"/>
      <c r="D31" s="135">
        <f t="shared" si="0"/>
        <v>0</v>
      </c>
      <c r="E31" s="146"/>
      <c r="F31" s="270"/>
      <c r="G31" s="269"/>
    </row>
    <row r="32" spans="1:7" ht="18" customHeight="1">
      <c r="A32" s="238" t="s">
        <v>458</v>
      </c>
      <c r="B32" s="430" t="s">
        <v>95</v>
      </c>
      <c r="C32" s="237"/>
      <c r="D32" s="135">
        <f t="shared" si="0"/>
        <v>0</v>
      </c>
      <c r="E32" s="146"/>
      <c r="F32" s="270"/>
      <c r="G32" s="269"/>
    </row>
    <row r="33" spans="1:7" ht="30" customHeight="1">
      <c r="A33" s="95" t="s">
        <v>173</v>
      </c>
      <c r="B33" s="431" t="s">
        <v>113</v>
      </c>
      <c r="C33" s="237"/>
      <c r="D33" s="271">
        <f t="shared" si="0"/>
        <v>0</v>
      </c>
      <c r="E33" s="69"/>
      <c r="F33" s="69"/>
      <c r="G33" s="69"/>
    </row>
    <row r="34" spans="1:7" ht="30" customHeight="1">
      <c r="A34" s="238" t="s">
        <v>471</v>
      </c>
      <c r="B34" s="432" t="s">
        <v>470</v>
      </c>
      <c r="C34" s="237"/>
      <c r="D34" s="137">
        <f>SB!E34+'D-2016'!D34+'skol. lėšos'!D34</f>
        <v>0</v>
      </c>
      <c r="E34" s="137"/>
      <c r="F34" s="137"/>
      <c r="G34" s="137"/>
    </row>
    <row r="35" spans="1:7" ht="30.75" customHeight="1">
      <c r="A35" s="94" t="s">
        <v>16</v>
      </c>
      <c r="B35" s="433" t="s">
        <v>229</v>
      </c>
      <c r="C35" s="239" t="s">
        <v>145</v>
      </c>
      <c r="D35" s="147">
        <f>D36+D38+D37+D39</f>
        <v>8</v>
      </c>
      <c r="E35" s="147">
        <f>E36+E38+E37+E39</f>
        <v>0</v>
      </c>
      <c r="F35" s="147">
        <f>F36+F38+F37+F39</f>
        <v>0</v>
      </c>
      <c r="G35" s="147">
        <f>G36+G38+G37+G39</f>
        <v>8</v>
      </c>
    </row>
    <row r="36" spans="1:7" ht="12.75">
      <c r="A36" s="95" t="s">
        <v>174</v>
      </c>
      <c r="B36" s="154" t="s">
        <v>3</v>
      </c>
      <c r="C36" s="239"/>
      <c r="D36" s="135">
        <f>E36+G36</f>
        <v>0</v>
      </c>
      <c r="E36" s="71"/>
      <c r="F36" s="69"/>
      <c r="G36" s="269"/>
    </row>
    <row r="37" spans="1:7" ht="12.75">
      <c r="A37" s="95" t="s">
        <v>175</v>
      </c>
      <c r="B37" s="154" t="s">
        <v>479</v>
      </c>
      <c r="C37" s="240"/>
      <c r="D37" s="135">
        <f>E37+G37</f>
        <v>8</v>
      </c>
      <c r="E37" s="71"/>
      <c r="F37" s="69"/>
      <c r="G37" s="69">
        <v>8</v>
      </c>
    </row>
    <row r="38" spans="1:7" ht="12.75">
      <c r="A38" s="95" t="s">
        <v>176</v>
      </c>
      <c r="B38" s="247" t="s">
        <v>79</v>
      </c>
      <c r="C38" s="240"/>
      <c r="D38" s="135">
        <f>E38+G38</f>
        <v>0</v>
      </c>
      <c r="E38" s="71"/>
      <c r="F38" s="71"/>
      <c r="G38" s="71"/>
    </row>
    <row r="39" spans="1:7" ht="12.75">
      <c r="A39" s="95" t="s">
        <v>161</v>
      </c>
      <c r="B39" s="247" t="s">
        <v>499</v>
      </c>
      <c r="C39" s="241"/>
      <c r="D39" s="135">
        <f>E39+G39</f>
        <v>0</v>
      </c>
      <c r="E39" s="135"/>
      <c r="F39" s="135"/>
      <c r="G39" s="135"/>
    </row>
    <row r="40" spans="1:7" ht="12.75">
      <c r="A40" s="94" t="s">
        <v>17</v>
      </c>
      <c r="B40" s="60" t="s">
        <v>116</v>
      </c>
      <c r="C40" s="240" t="s">
        <v>147</v>
      </c>
      <c r="D40" s="148">
        <f>D41+D42+D43</f>
        <v>52.5</v>
      </c>
      <c r="E40" s="148">
        <f>E41+E42+E43+E45</f>
        <v>0</v>
      </c>
      <c r="F40" s="148">
        <f>F41+F42+F43+F45</f>
        <v>0</v>
      </c>
      <c r="G40" s="148">
        <f>G41+G42+G43+G45</f>
        <v>52.5</v>
      </c>
    </row>
    <row r="41" spans="1:7" ht="12.75">
      <c r="A41" s="95" t="s">
        <v>161</v>
      </c>
      <c r="B41" s="247" t="s">
        <v>73</v>
      </c>
      <c r="C41" s="239"/>
      <c r="D41" s="135">
        <f>E41+G41</f>
        <v>0</v>
      </c>
      <c r="E41" s="71"/>
      <c r="F41" s="71"/>
      <c r="G41" s="71"/>
    </row>
    <row r="42" spans="1:7" ht="12.75">
      <c r="A42" s="95" t="s">
        <v>161</v>
      </c>
      <c r="B42" s="247" t="s">
        <v>80</v>
      </c>
      <c r="C42" s="240"/>
      <c r="D42" s="135">
        <f>E42+G42</f>
        <v>0</v>
      </c>
      <c r="E42" s="71"/>
      <c r="F42" s="71"/>
      <c r="G42" s="71"/>
    </row>
    <row r="43" spans="1:7" ht="12.75">
      <c r="A43" s="95" t="s">
        <v>161</v>
      </c>
      <c r="B43" s="247" t="s">
        <v>584</v>
      </c>
      <c r="C43" s="240"/>
      <c r="D43" s="135">
        <f>E43+G43</f>
        <v>52.5</v>
      </c>
      <c r="E43" s="71"/>
      <c r="F43" s="71"/>
      <c r="G43" s="71">
        <v>52.5</v>
      </c>
    </row>
    <row r="44" spans="1:7" ht="12.75">
      <c r="A44" s="95" t="s">
        <v>161</v>
      </c>
      <c r="B44" s="247" t="s">
        <v>585</v>
      </c>
      <c r="C44" s="240"/>
      <c r="D44" s="135"/>
      <c r="E44" s="135"/>
      <c r="F44" s="135"/>
      <c r="G44" s="135"/>
    </row>
    <row r="45" spans="1:7" ht="12.75">
      <c r="A45" s="95" t="s">
        <v>558</v>
      </c>
      <c r="B45" s="247" t="s">
        <v>559</v>
      </c>
      <c r="C45" s="241"/>
      <c r="D45" s="135">
        <f>E45+G45</f>
        <v>0</v>
      </c>
      <c r="E45" s="135"/>
      <c r="F45" s="135"/>
      <c r="G45" s="135"/>
    </row>
    <row r="46" spans="1:7" ht="25.5">
      <c r="A46" s="94" t="s">
        <v>74</v>
      </c>
      <c r="B46" s="267" t="s">
        <v>196</v>
      </c>
      <c r="C46" s="241" t="s">
        <v>148</v>
      </c>
      <c r="D46" s="148">
        <f>D47</f>
        <v>0</v>
      </c>
      <c r="E46" s="148">
        <f>E47</f>
        <v>0</v>
      </c>
      <c r="F46" s="148">
        <f>F47</f>
        <v>0</v>
      </c>
      <c r="G46" s="148">
        <f>G47</f>
        <v>0</v>
      </c>
    </row>
    <row r="47" spans="1:7" ht="12.75">
      <c r="A47" s="95" t="s">
        <v>161</v>
      </c>
      <c r="B47" s="247" t="s">
        <v>73</v>
      </c>
      <c r="C47" s="241"/>
      <c r="D47" s="135">
        <f>E47+G47</f>
        <v>0</v>
      </c>
      <c r="E47" s="71"/>
      <c r="F47" s="71"/>
      <c r="G47" s="71"/>
    </row>
    <row r="48" spans="1:7" ht="12.75">
      <c r="A48" s="94" t="s">
        <v>140</v>
      </c>
      <c r="B48" s="434" t="s">
        <v>138</v>
      </c>
      <c r="C48" s="62" t="s">
        <v>143</v>
      </c>
      <c r="D48" s="148">
        <f>E48+G48</f>
        <v>0</v>
      </c>
      <c r="E48" s="134">
        <f>E49</f>
        <v>0</v>
      </c>
      <c r="F48" s="134">
        <f>F49</f>
        <v>0</v>
      </c>
      <c r="G48" s="134">
        <f>G49</f>
        <v>0</v>
      </c>
    </row>
    <row r="49" spans="1:7" ht="12.75">
      <c r="A49" s="95" t="s">
        <v>141</v>
      </c>
      <c r="B49" s="30" t="s">
        <v>139</v>
      </c>
      <c r="C49" s="239"/>
      <c r="D49" s="71">
        <f>E49+G49</f>
        <v>0</v>
      </c>
      <c r="E49" s="71"/>
      <c r="F49" s="69"/>
      <c r="G49" s="242"/>
    </row>
    <row r="50" spans="1:7" ht="25.5">
      <c r="A50" s="94" t="s">
        <v>151</v>
      </c>
      <c r="B50" s="267" t="s">
        <v>156</v>
      </c>
      <c r="C50" s="62" t="s">
        <v>35</v>
      </c>
      <c r="D50" s="134">
        <f>D51+D52+D53</f>
        <v>0</v>
      </c>
      <c r="E50" s="134">
        <f>E51+E52+E53</f>
        <v>0</v>
      </c>
      <c r="F50" s="134">
        <f>F51+F52+F53</f>
        <v>0</v>
      </c>
      <c r="G50" s="134">
        <f>G51+G52+G53</f>
        <v>0</v>
      </c>
    </row>
    <row r="51" spans="1:7" ht="12.75">
      <c r="A51" s="95" t="s">
        <v>152</v>
      </c>
      <c r="B51" s="30" t="s">
        <v>118</v>
      </c>
      <c r="C51" s="241"/>
      <c r="D51" s="71">
        <f>E51+G51</f>
        <v>0</v>
      </c>
      <c r="E51" s="71"/>
      <c r="F51" s="71"/>
      <c r="G51" s="69"/>
    </row>
    <row r="52" spans="1:7" ht="12.75">
      <c r="A52" s="95" t="s">
        <v>465</v>
      </c>
      <c r="B52" s="435" t="s">
        <v>493</v>
      </c>
      <c r="C52" s="241"/>
      <c r="D52" s="71">
        <f>E52+G52</f>
        <v>0</v>
      </c>
      <c r="E52" s="71"/>
      <c r="F52" s="71"/>
      <c r="G52" s="69"/>
    </row>
    <row r="53" spans="1:7" ht="12.75">
      <c r="A53" s="95" t="s">
        <v>579</v>
      </c>
      <c r="B53" s="435" t="s">
        <v>578</v>
      </c>
      <c r="C53" s="241"/>
      <c r="D53" s="71">
        <f>E53+G53</f>
        <v>0</v>
      </c>
      <c r="E53" s="71"/>
      <c r="F53" s="71"/>
      <c r="G53" s="69"/>
    </row>
    <row r="54" spans="1:7" ht="12.75">
      <c r="A54" s="94" t="s">
        <v>158</v>
      </c>
      <c r="B54" s="62" t="s">
        <v>157</v>
      </c>
      <c r="C54" s="241" t="s">
        <v>37</v>
      </c>
      <c r="D54" s="134">
        <f>D55+D56</f>
        <v>0</v>
      </c>
      <c r="E54" s="134">
        <f>E55+E56</f>
        <v>0</v>
      </c>
      <c r="F54" s="134">
        <f>F55+F56</f>
        <v>0</v>
      </c>
      <c r="G54" s="134">
        <f>G55+G56</f>
        <v>0</v>
      </c>
    </row>
    <row r="55" spans="1:7" ht="12.75">
      <c r="A55" s="53"/>
      <c r="B55" s="436" t="s">
        <v>75</v>
      </c>
      <c r="C55" s="131"/>
      <c r="D55" s="135">
        <f>E55+G55</f>
        <v>0</v>
      </c>
      <c r="E55" s="71"/>
      <c r="F55" s="69"/>
      <c r="G55" s="69"/>
    </row>
    <row r="56" spans="1:7" ht="12.75">
      <c r="A56" s="95"/>
      <c r="B56" s="436" t="s">
        <v>76</v>
      </c>
      <c r="C56" s="131"/>
      <c r="D56" s="135">
        <f>E56+G56</f>
        <v>0</v>
      </c>
      <c r="E56" s="71"/>
      <c r="F56" s="69"/>
      <c r="G56" s="69"/>
    </row>
    <row r="57" spans="1:7" ht="12.75">
      <c r="A57" s="94" t="s">
        <v>18</v>
      </c>
      <c r="B57" s="437" t="s">
        <v>239</v>
      </c>
      <c r="C57" s="62"/>
      <c r="D57" s="134"/>
      <c r="E57" s="134"/>
      <c r="F57" s="269"/>
      <c r="G57" s="69"/>
    </row>
    <row r="58" spans="1:7" ht="38.25">
      <c r="A58" s="94" t="s">
        <v>19</v>
      </c>
      <c r="B58" s="438" t="s">
        <v>112</v>
      </c>
      <c r="C58" s="239" t="s">
        <v>146</v>
      </c>
      <c r="D58" s="134">
        <f aca="true" t="shared" si="1" ref="D58:D64">E58+G58</f>
        <v>0</v>
      </c>
      <c r="E58" s="134"/>
      <c r="F58" s="269"/>
      <c r="G58" s="69"/>
    </row>
    <row r="59" spans="1:12" ht="25.5">
      <c r="A59" s="94" t="s">
        <v>20</v>
      </c>
      <c r="B59" s="267" t="s">
        <v>83</v>
      </c>
      <c r="C59" s="118"/>
      <c r="D59" s="152">
        <f t="shared" si="1"/>
        <v>0</v>
      </c>
      <c r="E59" s="134">
        <f>E60</f>
        <v>0</v>
      </c>
      <c r="F59" s="134">
        <f>F60</f>
        <v>0</v>
      </c>
      <c r="G59" s="134">
        <f>G60</f>
        <v>0</v>
      </c>
      <c r="H59" s="243"/>
      <c r="I59" s="244"/>
      <c r="J59" s="244"/>
      <c r="K59" s="154"/>
      <c r="L59" s="154"/>
    </row>
    <row r="60" spans="1:12" ht="30" customHeight="1">
      <c r="A60" s="94" t="s">
        <v>21</v>
      </c>
      <c r="B60" s="428" t="s">
        <v>110</v>
      </c>
      <c r="C60" s="245" t="s">
        <v>144</v>
      </c>
      <c r="D60" s="152">
        <f t="shared" si="1"/>
        <v>0</v>
      </c>
      <c r="E60" s="149">
        <f>E61+E62+E63+E64+E71+E72+E73+E74+E75+E76+E77+E78+E79+E80+E81</f>
        <v>0</v>
      </c>
      <c r="F60" s="149">
        <f>F61+F62+F63+F64+F71+F72+F73+F74+F75+F76+F77+F78+F79+F80+F81</f>
        <v>0</v>
      </c>
      <c r="G60" s="149">
        <f>G61+G62+G63+G64+G71+G72+G73+G74+G75+G76+G77+G78+G79+G80+G81</f>
        <v>0</v>
      </c>
      <c r="H60" s="243"/>
      <c r="I60" s="244"/>
      <c r="J60" s="244"/>
      <c r="K60" s="154"/>
      <c r="L60" s="154"/>
    </row>
    <row r="61" spans="1:12" ht="12.75">
      <c r="A61" s="122" t="s">
        <v>269</v>
      </c>
      <c r="B61" s="439" t="s">
        <v>84</v>
      </c>
      <c r="C61" s="118"/>
      <c r="D61" s="273">
        <f t="shared" si="1"/>
        <v>0</v>
      </c>
      <c r="E61" s="71"/>
      <c r="F61" s="269"/>
      <c r="G61" s="269"/>
      <c r="H61" s="243"/>
      <c r="I61" s="244"/>
      <c r="J61" s="244"/>
      <c r="K61" s="154"/>
      <c r="L61" s="154"/>
    </row>
    <row r="62" spans="1:12" ht="25.5">
      <c r="A62" s="95" t="s">
        <v>236</v>
      </c>
      <c r="B62" s="448" t="s">
        <v>244</v>
      </c>
      <c r="C62" s="263"/>
      <c r="D62" s="273">
        <f t="shared" si="1"/>
        <v>0</v>
      </c>
      <c r="E62" s="71"/>
      <c r="F62" s="269"/>
      <c r="G62" s="269"/>
      <c r="H62" s="243"/>
      <c r="I62" s="244"/>
      <c r="J62" s="244"/>
      <c r="K62" s="154"/>
      <c r="L62" s="154"/>
    </row>
    <row r="63" spans="1:12" ht="12.75">
      <c r="A63" s="95" t="s">
        <v>237</v>
      </c>
      <c r="B63" s="247" t="s">
        <v>354</v>
      </c>
      <c r="C63" s="249"/>
      <c r="D63" s="273">
        <f t="shared" si="1"/>
        <v>0</v>
      </c>
      <c r="E63" s="71"/>
      <c r="F63" s="69"/>
      <c r="G63" s="69"/>
      <c r="H63" s="247"/>
      <c r="I63" s="244"/>
      <c r="J63" s="244"/>
      <c r="K63" s="244"/>
      <c r="L63" s="244"/>
    </row>
    <row r="64" spans="1:12" ht="12.75">
      <c r="A64" s="248"/>
      <c r="B64" s="441" t="s">
        <v>150</v>
      </c>
      <c r="C64" s="249"/>
      <c r="D64" s="274">
        <f t="shared" si="1"/>
        <v>0</v>
      </c>
      <c r="E64" s="150">
        <f>E65+E66+E67+E68+E69+E70</f>
        <v>0</v>
      </c>
      <c r="F64" s="150">
        <f>F65+F66+F67+F68+F69+F70</f>
        <v>0</v>
      </c>
      <c r="G64" s="150">
        <f>G65+G66+G67+G68+G69+G70</f>
        <v>0</v>
      </c>
      <c r="H64" s="247"/>
      <c r="I64" s="244"/>
      <c r="J64" s="244"/>
      <c r="K64" s="244"/>
      <c r="L64" s="244"/>
    </row>
    <row r="65" spans="1:12" ht="12.75">
      <c r="A65" s="122" t="s">
        <v>238</v>
      </c>
      <c r="B65" s="442" t="s">
        <v>90</v>
      </c>
      <c r="C65" s="249"/>
      <c r="D65" s="135">
        <f aca="true" t="shared" si="2" ref="D65:D81">E65+G65</f>
        <v>0</v>
      </c>
      <c r="E65" s="151"/>
      <c r="F65" s="151"/>
      <c r="G65" s="151"/>
      <c r="H65" s="247"/>
      <c r="I65" s="244"/>
      <c r="J65" s="244"/>
      <c r="K65" s="244"/>
      <c r="L65" s="244"/>
    </row>
    <row r="66" spans="1:12" ht="12.75">
      <c r="A66" s="122" t="s">
        <v>235</v>
      </c>
      <c r="B66" s="442" t="s">
        <v>91</v>
      </c>
      <c r="C66" s="249"/>
      <c r="D66" s="135">
        <f t="shared" si="2"/>
        <v>0</v>
      </c>
      <c r="E66" s="71"/>
      <c r="F66" s="69"/>
      <c r="G66" s="69"/>
      <c r="H66" s="247"/>
      <c r="I66" s="244"/>
      <c r="J66" s="244"/>
      <c r="K66" s="154"/>
      <c r="L66" s="154"/>
    </row>
    <row r="67" spans="1:12" ht="12.75">
      <c r="A67" s="95" t="s">
        <v>236</v>
      </c>
      <c r="B67" s="443" t="s">
        <v>86</v>
      </c>
      <c r="C67" s="249"/>
      <c r="D67" s="135">
        <f t="shared" si="2"/>
        <v>0</v>
      </c>
      <c r="E67" s="71"/>
      <c r="F67" s="269"/>
      <c r="G67" s="69"/>
      <c r="H67" s="247"/>
      <c r="I67" s="244"/>
      <c r="J67" s="244"/>
      <c r="K67" s="244"/>
      <c r="L67" s="244"/>
    </row>
    <row r="68" spans="1:7" ht="12.75">
      <c r="A68" s="95" t="s">
        <v>237</v>
      </c>
      <c r="B68" s="443" t="s">
        <v>87</v>
      </c>
      <c r="C68" s="249"/>
      <c r="D68" s="135">
        <f t="shared" si="2"/>
        <v>0</v>
      </c>
      <c r="E68" s="71"/>
      <c r="F68" s="69"/>
      <c r="G68" s="69"/>
    </row>
    <row r="69" spans="1:7" ht="12.75">
      <c r="A69" s="95" t="s">
        <v>237</v>
      </c>
      <c r="B69" s="443" t="s">
        <v>88</v>
      </c>
      <c r="C69" s="249"/>
      <c r="D69" s="135">
        <f t="shared" si="2"/>
        <v>0</v>
      </c>
      <c r="E69" s="71"/>
      <c r="F69" s="69"/>
      <c r="G69" s="69"/>
    </row>
    <row r="70" spans="1:7" ht="12.75">
      <c r="A70" s="95" t="s">
        <v>237</v>
      </c>
      <c r="B70" s="443" t="s">
        <v>89</v>
      </c>
      <c r="C70" s="249"/>
      <c r="D70" s="135">
        <f t="shared" si="2"/>
        <v>0</v>
      </c>
      <c r="E70" s="71"/>
      <c r="F70" s="69"/>
      <c r="G70" s="69"/>
    </row>
    <row r="71" spans="1:7" ht="12.75">
      <c r="A71" s="122" t="s">
        <v>233</v>
      </c>
      <c r="B71" s="277" t="s">
        <v>520</v>
      </c>
      <c r="C71" s="249"/>
      <c r="D71" s="135">
        <f t="shared" si="2"/>
        <v>0</v>
      </c>
      <c r="E71" s="71"/>
      <c r="F71" s="69"/>
      <c r="G71" s="69"/>
    </row>
    <row r="72" spans="1:7" ht="12.75">
      <c r="A72" s="122" t="s">
        <v>233</v>
      </c>
      <c r="B72" s="277" t="s">
        <v>517</v>
      </c>
      <c r="C72" s="249"/>
      <c r="D72" s="135">
        <f t="shared" si="2"/>
        <v>0</v>
      </c>
      <c r="E72" s="71"/>
      <c r="F72" s="69"/>
      <c r="G72" s="69"/>
    </row>
    <row r="73" spans="1:7" ht="12.75">
      <c r="A73" s="122" t="s">
        <v>233</v>
      </c>
      <c r="B73" s="277" t="s">
        <v>272</v>
      </c>
      <c r="C73" s="249"/>
      <c r="D73" s="135">
        <f t="shared" si="2"/>
        <v>0</v>
      </c>
      <c r="E73" s="71"/>
      <c r="F73" s="69"/>
      <c r="G73" s="69"/>
    </row>
    <row r="74" spans="1:7" ht="12.75">
      <c r="A74" s="122" t="s">
        <v>233</v>
      </c>
      <c r="B74" s="277" t="s">
        <v>274</v>
      </c>
      <c r="C74" s="249"/>
      <c r="D74" s="273">
        <f t="shared" si="2"/>
        <v>0</v>
      </c>
      <c r="E74" s="146"/>
      <c r="F74" s="69"/>
      <c r="G74" s="69"/>
    </row>
    <row r="75" spans="1:7" ht="12.75">
      <c r="A75" s="122" t="s">
        <v>233</v>
      </c>
      <c r="B75" s="277" t="s">
        <v>275</v>
      </c>
      <c r="C75" s="249"/>
      <c r="D75" s="273">
        <f t="shared" si="2"/>
        <v>0</v>
      </c>
      <c r="E75" s="146"/>
      <c r="F75" s="69"/>
      <c r="G75" s="69"/>
    </row>
    <row r="76" spans="1:7" ht="12.75">
      <c r="A76" s="122" t="s">
        <v>233</v>
      </c>
      <c r="B76" s="277" t="s">
        <v>518</v>
      </c>
      <c r="C76" s="277"/>
      <c r="D76" s="71">
        <f t="shared" si="2"/>
        <v>0</v>
      </c>
      <c r="E76" s="146"/>
      <c r="F76" s="69"/>
      <c r="G76" s="69"/>
    </row>
    <row r="77" spans="1:7" ht="12.75">
      <c r="A77" s="122" t="s">
        <v>234</v>
      </c>
      <c r="B77" s="277" t="s">
        <v>85</v>
      </c>
      <c r="C77" s="249"/>
      <c r="D77" s="273">
        <f t="shared" si="2"/>
        <v>0</v>
      </c>
      <c r="E77" s="146"/>
      <c r="F77" s="69"/>
      <c r="G77" s="69"/>
    </row>
    <row r="78" spans="1:7" ht="12.75">
      <c r="A78" s="122" t="s">
        <v>234</v>
      </c>
      <c r="B78" s="277" t="s">
        <v>92</v>
      </c>
      <c r="C78" s="249"/>
      <c r="D78" s="135">
        <f t="shared" si="2"/>
        <v>0</v>
      </c>
      <c r="E78" s="69"/>
      <c r="F78" s="69"/>
      <c r="G78" s="69"/>
    </row>
    <row r="79" spans="1:7" ht="12.75">
      <c r="A79" s="122" t="s">
        <v>234</v>
      </c>
      <c r="B79" s="277" t="s">
        <v>268</v>
      </c>
      <c r="C79" s="249"/>
      <c r="D79" s="135">
        <f t="shared" si="2"/>
        <v>0</v>
      </c>
      <c r="E79" s="69"/>
      <c r="F79" s="69"/>
      <c r="G79" s="69"/>
    </row>
    <row r="80" spans="1:7" ht="12.75">
      <c r="A80" s="122" t="s">
        <v>234</v>
      </c>
      <c r="B80" s="277" t="s">
        <v>278</v>
      </c>
      <c r="C80" s="249"/>
      <c r="D80" s="281">
        <f t="shared" si="2"/>
        <v>0</v>
      </c>
      <c r="E80" s="137"/>
      <c r="F80" s="69"/>
      <c r="G80" s="69"/>
    </row>
    <row r="81" spans="1:8" ht="12.75">
      <c r="A81" s="122" t="s">
        <v>177</v>
      </c>
      <c r="B81" s="277" t="s">
        <v>93</v>
      </c>
      <c r="C81" s="251"/>
      <c r="D81" s="135">
        <f t="shared" si="2"/>
        <v>0</v>
      </c>
      <c r="E81" s="71"/>
      <c r="F81" s="69"/>
      <c r="G81" s="69"/>
      <c r="H81" s="30"/>
    </row>
    <row r="82" spans="1:7" ht="12.75">
      <c r="A82" s="252" t="s">
        <v>22</v>
      </c>
      <c r="B82" s="253" t="s">
        <v>71</v>
      </c>
      <c r="C82" s="253"/>
      <c r="D82" s="134"/>
      <c r="E82" s="134"/>
      <c r="F82" s="269"/>
      <c r="G82" s="269"/>
    </row>
    <row r="83" spans="1:7" ht="12.75">
      <c r="A83" s="252" t="s">
        <v>24</v>
      </c>
      <c r="B83" s="62" t="s">
        <v>109</v>
      </c>
      <c r="C83" s="60" t="s">
        <v>142</v>
      </c>
      <c r="D83" s="134">
        <f>E83+G83</f>
        <v>0</v>
      </c>
      <c r="E83" s="134">
        <f>E84</f>
        <v>0</v>
      </c>
      <c r="F83" s="134">
        <f>F84</f>
        <v>0</v>
      </c>
      <c r="G83" s="134">
        <f>G84</f>
        <v>0</v>
      </c>
    </row>
    <row r="84" spans="1:7" ht="12.75">
      <c r="A84" s="95" t="s">
        <v>102</v>
      </c>
      <c r="B84" s="249" t="s">
        <v>353</v>
      </c>
      <c r="C84" s="254"/>
      <c r="D84" s="135">
        <f>E84+G84</f>
        <v>0</v>
      </c>
      <c r="E84" s="353"/>
      <c r="F84" s="354"/>
      <c r="G84" s="69"/>
    </row>
    <row r="85" spans="1:7" ht="25.5">
      <c r="A85" s="94" t="s">
        <v>25</v>
      </c>
      <c r="B85" s="267" t="s">
        <v>279</v>
      </c>
      <c r="C85" s="60"/>
      <c r="D85" s="134"/>
      <c r="E85" s="134"/>
      <c r="F85" s="282"/>
      <c r="G85" s="269"/>
    </row>
    <row r="86" spans="1:7" ht="12.75">
      <c r="A86" s="94" t="s">
        <v>26</v>
      </c>
      <c r="B86" s="62" t="s">
        <v>109</v>
      </c>
      <c r="C86" s="60" t="s">
        <v>142</v>
      </c>
      <c r="D86" s="134">
        <f>E86+G86</f>
        <v>0</v>
      </c>
      <c r="E86" s="134">
        <f>E87</f>
        <v>0</v>
      </c>
      <c r="F86" s="134">
        <f>F87</f>
        <v>0</v>
      </c>
      <c r="G86" s="134">
        <f>G87</f>
        <v>0</v>
      </c>
    </row>
    <row r="87" spans="1:7" ht="12.75">
      <c r="A87" s="95" t="s">
        <v>104</v>
      </c>
      <c r="B87" s="249" t="s">
        <v>353</v>
      </c>
      <c r="C87" s="254"/>
      <c r="D87" s="71">
        <f>E87+G87</f>
        <v>0</v>
      </c>
      <c r="E87" s="353"/>
      <c r="F87" s="355"/>
      <c r="G87" s="69"/>
    </row>
    <row r="88" spans="1:7" ht="12.75">
      <c r="A88" s="94" t="s">
        <v>27</v>
      </c>
      <c r="B88" s="60" t="s">
        <v>30</v>
      </c>
      <c r="C88" s="60"/>
      <c r="D88" s="134"/>
      <c r="E88" s="134"/>
      <c r="F88" s="269"/>
      <c r="G88" s="269"/>
    </row>
    <row r="89" spans="1:7" ht="12.75">
      <c r="A89" s="95" t="s">
        <v>28</v>
      </c>
      <c r="B89" s="437" t="s">
        <v>109</v>
      </c>
      <c r="C89" s="60" t="s">
        <v>142</v>
      </c>
      <c r="D89" s="134">
        <f>E89+G89</f>
        <v>0</v>
      </c>
      <c r="E89" s="134">
        <f>E90</f>
        <v>0</v>
      </c>
      <c r="F89" s="134">
        <f>F90</f>
        <v>0</v>
      </c>
      <c r="G89" s="134">
        <f>G90</f>
        <v>0</v>
      </c>
    </row>
    <row r="90" spans="1:7" ht="12.75">
      <c r="A90" s="95" t="s">
        <v>105</v>
      </c>
      <c r="B90" s="249" t="s">
        <v>353</v>
      </c>
      <c r="C90" s="60"/>
      <c r="D90" s="71">
        <f>E90+G90</f>
        <v>0</v>
      </c>
      <c r="E90" s="353"/>
      <c r="F90" s="354"/>
      <c r="G90" s="69"/>
    </row>
    <row r="91" spans="1:7" ht="12.75">
      <c r="A91" s="94" t="s">
        <v>29</v>
      </c>
      <c r="B91" s="444" t="s">
        <v>545</v>
      </c>
      <c r="C91" s="60"/>
      <c r="D91" s="134"/>
      <c r="E91" s="134"/>
      <c r="F91" s="269"/>
      <c r="G91" s="69"/>
    </row>
    <row r="92" spans="1:7" ht="12.75">
      <c r="A92" s="94" t="s">
        <v>31</v>
      </c>
      <c r="B92" s="437" t="s">
        <v>109</v>
      </c>
      <c r="C92" s="60" t="s">
        <v>142</v>
      </c>
      <c r="D92" s="280">
        <f>E92+G92</f>
        <v>0</v>
      </c>
      <c r="E92" s="280">
        <f>E93</f>
        <v>0</v>
      </c>
      <c r="F92" s="280">
        <f>F93</f>
        <v>0</v>
      </c>
      <c r="G92" s="280">
        <f>G93</f>
        <v>0</v>
      </c>
    </row>
    <row r="93" spans="1:7" ht="12.75">
      <c r="A93" s="95" t="s">
        <v>106</v>
      </c>
      <c r="B93" s="249" t="s">
        <v>353</v>
      </c>
      <c r="C93" s="60"/>
      <c r="D93" s="167">
        <f>E93+G93</f>
        <v>0</v>
      </c>
      <c r="E93" s="351"/>
      <c r="F93" s="352"/>
      <c r="G93" s="343"/>
    </row>
    <row r="94" spans="1:7" ht="12.75">
      <c r="A94" s="94" t="s">
        <v>32</v>
      </c>
      <c r="B94" s="434" t="s">
        <v>5</v>
      </c>
      <c r="C94" s="60"/>
      <c r="D94" s="134"/>
      <c r="E94" s="134"/>
      <c r="F94" s="269"/>
      <c r="G94" s="269"/>
    </row>
    <row r="95" spans="1:7" ht="12.75">
      <c r="A95" s="94" t="s">
        <v>33</v>
      </c>
      <c r="B95" s="62" t="s">
        <v>109</v>
      </c>
      <c r="C95" s="60" t="s">
        <v>142</v>
      </c>
      <c r="D95" s="134">
        <f>E95+G95</f>
        <v>0</v>
      </c>
      <c r="E95" s="134">
        <f>E96</f>
        <v>0</v>
      </c>
      <c r="F95" s="134">
        <f>F96</f>
        <v>0</v>
      </c>
      <c r="G95" s="134">
        <f>G96</f>
        <v>0</v>
      </c>
    </row>
    <row r="96" spans="1:7" ht="12.75">
      <c r="A96" s="95" t="s">
        <v>107</v>
      </c>
      <c r="B96" s="249" t="s">
        <v>353</v>
      </c>
      <c r="C96" s="60"/>
      <c r="D96" s="71">
        <f>E96+G96</f>
        <v>0</v>
      </c>
      <c r="E96" s="353"/>
      <c r="F96" s="354"/>
      <c r="G96" s="69"/>
    </row>
    <row r="97" spans="1:7" ht="12.75">
      <c r="A97" s="94" t="s">
        <v>35</v>
      </c>
      <c r="B97" s="434" t="s">
        <v>405</v>
      </c>
      <c r="C97" s="60"/>
      <c r="D97" s="134"/>
      <c r="E97" s="134"/>
      <c r="F97" s="269"/>
      <c r="G97" s="269"/>
    </row>
    <row r="98" spans="1:7" ht="12.75">
      <c r="A98" s="94" t="s">
        <v>36</v>
      </c>
      <c r="B98" s="62" t="s">
        <v>109</v>
      </c>
      <c r="C98" s="60" t="s">
        <v>142</v>
      </c>
      <c r="D98" s="134">
        <f>E98+G98</f>
        <v>0</v>
      </c>
      <c r="E98" s="134">
        <f>E99</f>
        <v>0</v>
      </c>
      <c r="F98" s="134">
        <f>F99</f>
        <v>0</v>
      </c>
      <c r="G98" s="134">
        <f>G99</f>
        <v>0</v>
      </c>
    </row>
    <row r="99" spans="1:7" ht="12.75">
      <c r="A99" s="95" t="s">
        <v>108</v>
      </c>
      <c r="B99" s="249" t="s">
        <v>353</v>
      </c>
      <c r="C99" s="60"/>
      <c r="D99" s="71">
        <f>E99+G99</f>
        <v>0</v>
      </c>
      <c r="E99" s="71">
        <f>E90+E93+E96</f>
        <v>0</v>
      </c>
      <c r="F99" s="71">
        <f>F90+F93+F96</f>
        <v>0</v>
      </c>
      <c r="G99" s="71">
        <f>G90+G93+G96</f>
        <v>0</v>
      </c>
    </row>
    <row r="100" spans="1:7" ht="12.75">
      <c r="A100" s="94" t="s">
        <v>37</v>
      </c>
      <c r="B100" s="60" t="s">
        <v>6</v>
      </c>
      <c r="C100" s="255"/>
      <c r="D100" s="134"/>
      <c r="E100" s="134"/>
      <c r="F100" s="269"/>
      <c r="G100" s="269"/>
    </row>
    <row r="101" spans="1:7" ht="12.75">
      <c r="A101" s="94" t="s">
        <v>38</v>
      </c>
      <c r="B101" s="62" t="s">
        <v>109</v>
      </c>
      <c r="C101" s="255" t="s">
        <v>142</v>
      </c>
      <c r="D101" s="134">
        <f>D102</f>
        <v>0</v>
      </c>
      <c r="E101" s="134">
        <f>E102</f>
        <v>0</v>
      </c>
      <c r="F101" s="134">
        <f>F102</f>
        <v>0</v>
      </c>
      <c r="G101" s="134">
        <f>G102</f>
        <v>0</v>
      </c>
    </row>
    <row r="102" spans="1:7" ht="12.75">
      <c r="A102" s="95" t="s">
        <v>111</v>
      </c>
      <c r="B102" s="249" t="s">
        <v>353</v>
      </c>
      <c r="C102" s="255"/>
      <c r="D102" s="71">
        <f>E102+G102</f>
        <v>0</v>
      </c>
      <c r="E102" s="353"/>
      <c r="F102" s="354"/>
      <c r="G102" s="69"/>
    </row>
    <row r="103" spans="1:7" ht="12.75">
      <c r="A103" s="94" t="s">
        <v>39</v>
      </c>
      <c r="B103" s="60" t="s">
        <v>46</v>
      </c>
      <c r="C103" s="255"/>
      <c r="D103" s="134"/>
      <c r="E103" s="134"/>
      <c r="F103" s="269"/>
      <c r="G103" s="269"/>
    </row>
    <row r="104" spans="1:7" ht="12.75">
      <c r="A104" s="95" t="s">
        <v>40</v>
      </c>
      <c r="B104" s="231" t="s">
        <v>109</v>
      </c>
      <c r="C104" s="255" t="s">
        <v>142</v>
      </c>
      <c r="D104" s="280">
        <f>D105</f>
        <v>0</v>
      </c>
      <c r="E104" s="280">
        <f>E105</f>
        <v>0</v>
      </c>
      <c r="F104" s="280">
        <f>F105</f>
        <v>0</v>
      </c>
      <c r="G104" s="134">
        <f>G105</f>
        <v>0</v>
      </c>
    </row>
    <row r="105" spans="1:7" ht="12.75">
      <c r="A105" s="95" t="s">
        <v>121</v>
      </c>
      <c r="B105" s="249" t="s">
        <v>353</v>
      </c>
      <c r="C105" s="256"/>
      <c r="D105" s="167">
        <f>E105+G105</f>
        <v>0</v>
      </c>
      <c r="E105" s="351"/>
      <c r="F105" s="352"/>
      <c r="G105" s="69"/>
    </row>
    <row r="106" spans="1:7" ht="25.5">
      <c r="A106" s="94" t="s">
        <v>41</v>
      </c>
      <c r="B106" s="267" t="s">
        <v>404</v>
      </c>
      <c r="C106" s="255"/>
      <c r="D106" s="134"/>
      <c r="E106" s="134"/>
      <c r="F106" s="269"/>
      <c r="G106" s="269"/>
    </row>
    <row r="107" spans="1:7" ht="12.75">
      <c r="A107" s="94" t="s">
        <v>42</v>
      </c>
      <c r="B107" s="62" t="s">
        <v>109</v>
      </c>
      <c r="C107" s="255" t="s">
        <v>142</v>
      </c>
      <c r="D107" s="134">
        <f>D108</f>
        <v>0</v>
      </c>
      <c r="E107" s="134">
        <f>E108</f>
        <v>0</v>
      </c>
      <c r="F107" s="134">
        <f>F108</f>
        <v>0</v>
      </c>
      <c r="G107" s="134">
        <f>G108</f>
        <v>0</v>
      </c>
    </row>
    <row r="108" spans="1:7" ht="12.75">
      <c r="A108" s="95" t="s">
        <v>122</v>
      </c>
      <c r="B108" s="249" t="s">
        <v>353</v>
      </c>
      <c r="C108" s="256"/>
      <c r="D108" s="71">
        <f>E108+G108</f>
        <v>0</v>
      </c>
      <c r="E108" s="353"/>
      <c r="F108" s="354"/>
      <c r="G108" s="69"/>
    </row>
    <row r="109" spans="1:7" ht="12.75">
      <c r="A109" s="94" t="s">
        <v>43</v>
      </c>
      <c r="B109" s="60" t="s">
        <v>52</v>
      </c>
      <c r="C109" s="60"/>
      <c r="D109" s="134">
        <f>D110+D113+D116</f>
        <v>0</v>
      </c>
      <c r="E109" s="134">
        <f>E110+E113+E116</f>
        <v>0</v>
      </c>
      <c r="F109" s="134">
        <f>F110+F113+F116</f>
        <v>0</v>
      </c>
      <c r="G109" s="134">
        <f>G110+G113+G116</f>
        <v>0</v>
      </c>
    </row>
    <row r="110" spans="1:7" ht="12.75">
      <c r="A110" s="94" t="s">
        <v>44</v>
      </c>
      <c r="B110" s="62" t="s">
        <v>109</v>
      </c>
      <c r="C110" s="60" t="s">
        <v>142</v>
      </c>
      <c r="D110" s="134">
        <f>D111+D112</f>
        <v>0</v>
      </c>
      <c r="E110" s="134">
        <f>E111+E112</f>
        <v>0</v>
      </c>
      <c r="F110" s="134">
        <f>F111+F112</f>
        <v>0</v>
      </c>
      <c r="G110" s="134">
        <f>G111+G112</f>
        <v>0</v>
      </c>
    </row>
    <row r="111" spans="1:7" ht="12.75">
      <c r="A111" s="95" t="s">
        <v>457</v>
      </c>
      <c r="B111" s="429" t="s">
        <v>96</v>
      </c>
      <c r="C111" s="118"/>
      <c r="D111" s="71">
        <f>E111+G111</f>
        <v>0</v>
      </c>
      <c r="E111" s="71"/>
      <c r="F111" s="69"/>
      <c r="G111" s="69"/>
    </row>
    <row r="112" spans="1:7" ht="12.75">
      <c r="A112" s="95" t="s">
        <v>481</v>
      </c>
      <c r="B112" s="142" t="s">
        <v>125</v>
      </c>
      <c r="C112" s="253"/>
      <c r="D112" s="71">
        <f>E112+G112</f>
        <v>0</v>
      </c>
      <c r="E112" s="71"/>
      <c r="F112" s="69"/>
      <c r="G112" s="69"/>
    </row>
    <row r="113" spans="1:7" ht="38.25">
      <c r="A113" s="94" t="s">
        <v>247</v>
      </c>
      <c r="B113" s="438" t="s">
        <v>112</v>
      </c>
      <c r="C113" s="60" t="s">
        <v>146</v>
      </c>
      <c r="D113" s="134">
        <f>D114+D115</f>
        <v>0</v>
      </c>
      <c r="E113" s="134">
        <f>E114+E115</f>
        <v>0</v>
      </c>
      <c r="F113" s="134">
        <f>F114+F115</f>
        <v>0</v>
      </c>
      <c r="G113" s="134">
        <f>G114+G115</f>
        <v>0</v>
      </c>
    </row>
    <row r="114" spans="1:7" ht="12.75">
      <c r="A114" s="95" t="s">
        <v>281</v>
      </c>
      <c r="B114" s="429" t="s">
        <v>94</v>
      </c>
      <c r="C114" s="249"/>
      <c r="D114" s="71">
        <f>E114+G114</f>
        <v>0</v>
      </c>
      <c r="E114" s="71"/>
      <c r="F114" s="69"/>
      <c r="G114" s="69"/>
    </row>
    <row r="115" spans="1:7" ht="12.75">
      <c r="A115" s="95" t="s">
        <v>458</v>
      </c>
      <c r="B115" s="251" t="s">
        <v>95</v>
      </c>
      <c r="C115" s="249"/>
      <c r="D115" s="71">
        <f>E115+G115</f>
        <v>0</v>
      </c>
      <c r="E115" s="71"/>
      <c r="F115" s="69"/>
      <c r="G115" s="69"/>
    </row>
    <row r="116" spans="1:7" ht="12.75">
      <c r="A116" s="94" t="s">
        <v>402</v>
      </c>
      <c r="B116" s="60" t="s">
        <v>78</v>
      </c>
      <c r="C116" s="60" t="s">
        <v>143</v>
      </c>
      <c r="D116" s="71">
        <f>E116+G116</f>
        <v>0</v>
      </c>
      <c r="E116" s="71">
        <f>E117</f>
        <v>0</v>
      </c>
      <c r="F116" s="71">
        <f>F117</f>
        <v>0</v>
      </c>
      <c r="G116" s="71">
        <f>G117</f>
        <v>0</v>
      </c>
    </row>
    <row r="117" spans="1:7" ht="12.75">
      <c r="A117" s="95" t="s">
        <v>461</v>
      </c>
      <c r="B117" s="247" t="s">
        <v>115</v>
      </c>
      <c r="C117" s="60"/>
      <c r="D117" s="71">
        <f>E117+G117</f>
        <v>0</v>
      </c>
      <c r="E117" s="71"/>
      <c r="F117" s="69"/>
      <c r="G117" s="69"/>
    </row>
    <row r="118" spans="1:7" ht="12.75">
      <c r="A118" s="94" t="s">
        <v>45</v>
      </c>
      <c r="B118" s="60" t="s">
        <v>57</v>
      </c>
      <c r="C118" s="60"/>
      <c r="D118" s="134">
        <f>D119+D122+D125</f>
        <v>0</v>
      </c>
      <c r="E118" s="134">
        <f>E119+E122+E125</f>
        <v>0</v>
      </c>
      <c r="F118" s="134">
        <f>F119+F122+F125</f>
        <v>0</v>
      </c>
      <c r="G118" s="134">
        <f>G119+G122+G125</f>
        <v>0</v>
      </c>
    </row>
    <row r="119" spans="1:7" ht="12.75">
      <c r="A119" s="119" t="s">
        <v>47</v>
      </c>
      <c r="B119" s="62" t="s">
        <v>109</v>
      </c>
      <c r="C119" s="60" t="s">
        <v>142</v>
      </c>
      <c r="D119" s="134">
        <f>D120+D121</f>
        <v>0</v>
      </c>
      <c r="E119" s="134">
        <f>E120+E121</f>
        <v>0</v>
      </c>
      <c r="F119" s="134">
        <f>F120+F121</f>
        <v>0</v>
      </c>
      <c r="G119" s="134">
        <f>G120+G121</f>
        <v>0</v>
      </c>
    </row>
    <row r="120" spans="1:7" ht="12.75">
      <c r="A120" s="95" t="s">
        <v>457</v>
      </c>
      <c r="B120" s="429" t="s">
        <v>96</v>
      </c>
      <c r="C120" s="118"/>
      <c r="D120" s="71">
        <f>E120+G120</f>
        <v>0</v>
      </c>
      <c r="E120" s="71"/>
      <c r="F120" s="69"/>
      <c r="G120" s="69"/>
    </row>
    <row r="121" spans="1:7" ht="12.75">
      <c r="A121" s="95" t="s">
        <v>456</v>
      </c>
      <c r="B121" s="142" t="s">
        <v>125</v>
      </c>
      <c r="C121" s="253"/>
      <c r="D121" s="71">
        <f>E121+G121</f>
        <v>0</v>
      </c>
      <c r="E121" s="71"/>
      <c r="F121" s="69"/>
      <c r="G121" s="69"/>
    </row>
    <row r="122" spans="1:7" ht="38.25">
      <c r="A122" s="94" t="s">
        <v>248</v>
      </c>
      <c r="B122" s="438" t="s">
        <v>112</v>
      </c>
      <c r="C122" s="60" t="s">
        <v>146</v>
      </c>
      <c r="D122" s="134">
        <f>D123+D124</f>
        <v>0</v>
      </c>
      <c r="E122" s="134">
        <f>E123+E124</f>
        <v>0</v>
      </c>
      <c r="F122" s="134">
        <f>F123+F124</f>
        <v>0</v>
      </c>
      <c r="G122" s="134">
        <f>G123+G124</f>
        <v>0</v>
      </c>
    </row>
    <row r="123" spans="1:7" ht="12.75">
      <c r="A123" s="95" t="s">
        <v>281</v>
      </c>
      <c r="B123" s="429" t="s">
        <v>94</v>
      </c>
      <c r="C123" s="249"/>
      <c r="D123" s="71">
        <f>E123+G123</f>
        <v>0</v>
      </c>
      <c r="E123" s="71"/>
      <c r="F123" s="69"/>
      <c r="G123" s="69"/>
    </row>
    <row r="124" spans="1:7" ht="12.75">
      <c r="A124" s="95" t="s">
        <v>458</v>
      </c>
      <c r="B124" s="251" t="s">
        <v>95</v>
      </c>
      <c r="C124" s="249"/>
      <c r="D124" s="71">
        <f>E124+G124</f>
        <v>0</v>
      </c>
      <c r="E124" s="71"/>
      <c r="F124" s="69"/>
      <c r="G124" s="69"/>
    </row>
    <row r="125" spans="1:7" ht="12.75">
      <c r="A125" s="119" t="s">
        <v>350</v>
      </c>
      <c r="B125" s="60" t="s">
        <v>78</v>
      </c>
      <c r="C125" s="60" t="s">
        <v>143</v>
      </c>
      <c r="D125" s="136">
        <f>D126</f>
        <v>0</v>
      </c>
      <c r="E125" s="136">
        <f>E126</f>
        <v>0</v>
      </c>
      <c r="F125" s="136">
        <f>F126</f>
        <v>0</v>
      </c>
      <c r="G125" s="136">
        <f>G126</f>
        <v>0</v>
      </c>
    </row>
    <row r="126" spans="1:7" ht="12.75">
      <c r="A126" s="95" t="s">
        <v>461</v>
      </c>
      <c r="B126" s="247" t="s">
        <v>115</v>
      </c>
      <c r="C126" s="60"/>
      <c r="D126" s="137">
        <f>E126+G126</f>
        <v>0</v>
      </c>
      <c r="E126" s="137"/>
      <c r="F126" s="137">
        <f>SB!G126+'D-2016'!F131+'skol. lėšos'!F131</f>
        <v>0</v>
      </c>
      <c r="G126" s="137">
        <f>SB!H126+'D-2016'!G131+'skol. lėšos'!G131</f>
        <v>0</v>
      </c>
    </row>
    <row r="127" spans="1:7" ht="12.75">
      <c r="A127" s="119" t="s">
        <v>48</v>
      </c>
      <c r="B127" s="60" t="s">
        <v>61</v>
      </c>
      <c r="C127" s="60"/>
      <c r="D127" s="134">
        <f>D128+D133</f>
        <v>0</v>
      </c>
      <c r="E127" s="134">
        <f>E128+E133</f>
        <v>0</v>
      </c>
      <c r="F127" s="134">
        <f>F128+F133</f>
        <v>0</v>
      </c>
      <c r="G127" s="134">
        <f>G128+G133</f>
        <v>0</v>
      </c>
    </row>
    <row r="128" spans="1:7" ht="38.25">
      <c r="A128" s="94" t="s">
        <v>49</v>
      </c>
      <c r="B128" s="428" t="s">
        <v>112</v>
      </c>
      <c r="C128" s="60" t="s">
        <v>146</v>
      </c>
      <c r="D128" s="134">
        <f>D129+D131+D132</f>
        <v>0</v>
      </c>
      <c r="E128" s="134">
        <f>E129+E131+E132+E130</f>
        <v>0</v>
      </c>
      <c r="F128" s="134">
        <f>F129+F131+F132+F130</f>
        <v>0</v>
      </c>
      <c r="G128" s="134">
        <f>G129+G131+G132+G130</f>
        <v>0</v>
      </c>
    </row>
    <row r="129" spans="1:7" ht="12.75">
      <c r="A129" s="95" t="s">
        <v>281</v>
      </c>
      <c r="B129" s="429" t="s">
        <v>94</v>
      </c>
      <c r="C129" s="237"/>
      <c r="D129" s="71">
        <f aca="true" t="shared" si="3" ref="D129:D134">E129+G129</f>
        <v>0</v>
      </c>
      <c r="E129" s="71"/>
      <c r="F129" s="69"/>
      <c r="G129" s="69"/>
    </row>
    <row r="130" spans="1:7" ht="12.75">
      <c r="A130" s="95" t="s">
        <v>463</v>
      </c>
      <c r="B130" s="249" t="s">
        <v>538</v>
      </c>
      <c r="C130" s="237"/>
      <c r="D130" s="71">
        <f t="shared" si="3"/>
        <v>0</v>
      </c>
      <c r="E130" s="71"/>
      <c r="F130" s="69"/>
      <c r="G130" s="69"/>
    </row>
    <row r="131" spans="1:7" ht="12.75">
      <c r="A131" s="95" t="s">
        <v>458</v>
      </c>
      <c r="B131" s="249" t="s">
        <v>95</v>
      </c>
      <c r="C131" s="237"/>
      <c r="D131" s="71">
        <f t="shared" si="3"/>
        <v>0</v>
      </c>
      <c r="E131" s="71"/>
      <c r="F131" s="69"/>
      <c r="G131" s="69"/>
    </row>
    <row r="132" spans="1:7" ht="12.75">
      <c r="A132" s="124" t="s">
        <v>459</v>
      </c>
      <c r="B132" s="251" t="s">
        <v>97</v>
      </c>
      <c r="C132" s="237"/>
      <c r="D132" s="71">
        <f t="shared" si="3"/>
        <v>0</v>
      </c>
      <c r="E132" s="71"/>
      <c r="F132" s="69"/>
      <c r="G132" s="69"/>
    </row>
    <row r="133" spans="1:7" ht="12.75">
      <c r="A133" s="119" t="s">
        <v>50</v>
      </c>
      <c r="B133" s="60" t="s">
        <v>78</v>
      </c>
      <c r="C133" s="60" t="s">
        <v>143</v>
      </c>
      <c r="D133" s="134">
        <f t="shared" si="3"/>
        <v>0</v>
      </c>
      <c r="E133" s="134">
        <f>E134</f>
        <v>0</v>
      </c>
      <c r="F133" s="69">
        <f>F134</f>
        <v>0</v>
      </c>
      <c r="G133" s="69">
        <f>G134</f>
        <v>0</v>
      </c>
    </row>
    <row r="134" spans="1:7" ht="12.75">
      <c r="A134" s="125" t="s">
        <v>461</v>
      </c>
      <c r="B134" s="247" t="s">
        <v>115</v>
      </c>
      <c r="C134" s="60"/>
      <c r="D134" s="134">
        <f t="shared" si="3"/>
        <v>0</v>
      </c>
      <c r="E134" s="71"/>
      <c r="F134" s="69"/>
      <c r="G134" s="69"/>
    </row>
    <row r="135" spans="1:7" ht="12.75">
      <c r="A135" s="119" t="s">
        <v>51</v>
      </c>
      <c r="B135" s="60" t="s">
        <v>7</v>
      </c>
      <c r="C135" s="60"/>
      <c r="D135" s="134">
        <f>D139+D142+D136</f>
        <v>0</v>
      </c>
      <c r="E135" s="134">
        <f>E139+E142+E136</f>
        <v>0</v>
      </c>
      <c r="F135" s="134">
        <f>F139+F142+F136</f>
        <v>0</v>
      </c>
      <c r="G135" s="134">
        <f>G139+G142+G136</f>
        <v>0</v>
      </c>
    </row>
    <row r="136" spans="1:7" ht="12.75">
      <c r="A136" s="119" t="s">
        <v>53</v>
      </c>
      <c r="B136" s="62" t="s">
        <v>109</v>
      </c>
      <c r="C136" s="60" t="s">
        <v>142</v>
      </c>
      <c r="D136" s="152">
        <f>E136+G136</f>
        <v>0</v>
      </c>
      <c r="E136" s="134"/>
      <c r="F136" s="134"/>
      <c r="G136" s="134"/>
    </row>
    <row r="137" spans="1:7" ht="12.75">
      <c r="A137" s="95" t="s">
        <v>457</v>
      </c>
      <c r="B137" s="429" t="s">
        <v>96</v>
      </c>
      <c r="C137" s="261"/>
      <c r="D137" s="71">
        <f>E137+G137</f>
        <v>0</v>
      </c>
      <c r="E137" s="148"/>
      <c r="F137" s="134"/>
      <c r="G137" s="134"/>
    </row>
    <row r="138" spans="1:7" ht="12.75">
      <c r="A138" s="95" t="s">
        <v>456</v>
      </c>
      <c r="B138" s="142" t="s">
        <v>125</v>
      </c>
      <c r="C138" s="262"/>
      <c r="D138" s="71">
        <f>E138+G138</f>
        <v>0</v>
      </c>
      <c r="E138" s="148"/>
      <c r="F138" s="134"/>
      <c r="G138" s="134"/>
    </row>
    <row r="139" spans="1:7" ht="38.25">
      <c r="A139" s="94" t="s">
        <v>54</v>
      </c>
      <c r="B139" s="428" t="s">
        <v>112</v>
      </c>
      <c r="C139" s="60" t="s">
        <v>146</v>
      </c>
      <c r="D139" s="153">
        <f>D140+D141</f>
        <v>0</v>
      </c>
      <c r="E139" s="134">
        <f>E140+E141</f>
        <v>0</v>
      </c>
      <c r="F139" s="134">
        <f>F140+F141</f>
        <v>0</v>
      </c>
      <c r="G139" s="134">
        <f>G140+G141</f>
        <v>0</v>
      </c>
    </row>
    <row r="140" spans="1:7" ht="12.75">
      <c r="A140" s="95" t="s">
        <v>281</v>
      </c>
      <c r="B140" s="429" t="s">
        <v>94</v>
      </c>
      <c r="C140" s="237"/>
      <c r="D140" s="71">
        <f>E140+G140</f>
        <v>0</v>
      </c>
      <c r="E140" s="71"/>
      <c r="F140" s="69"/>
      <c r="G140" s="69"/>
    </row>
    <row r="141" spans="1:7" ht="12.75">
      <c r="A141" s="95" t="s">
        <v>458</v>
      </c>
      <c r="B141" s="249" t="s">
        <v>95</v>
      </c>
      <c r="C141" s="237"/>
      <c r="D141" s="71">
        <f>E141+G141</f>
        <v>0</v>
      </c>
      <c r="E141" s="71"/>
      <c r="F141" s="69"/>
      <c r="G141" s="69"/>
    </row>
    <row r="142" spans="1:7" ht="12.75">
      <c r="A142" s="119" t="s">
        <v>212</v>
      </c>
      <c r="B142" s="60" t="s">
        <v>78</v>
      </c>
      <c r="C142" s="60" t="s">
        <v>143</v>
      </c>
      <c r="D142" s="134">
        <f>E142+G142</f>
        <v>0</v>
      </c>
      <c r="E142" s="134">
        <f>E143</f>
        <v>0</v>
      </c>
      <c r="F142" s="69"/>
      <c r="G142" s="69"/>
    </row>
    <row r="143" spans="1:7" ht="12.75">
      <c r="A143" s="95" t="s">
        <v>461</v>
      </c>
      <c r="B143" s="247" t="s">
        <v>115</v>
      </c>
      <c r="C143" s="263"/>
      <c r="D143" s="146">
        <f>E143+G143</f>
        <v>0</v>
      </c>
      <c r="E143" s="146"/>
      <c r="F143" s="270"/>
      <c r="G143" s="270"/>
    </row>
    <row r="144" spans="1:7" ht="12.75">
      <c r="A144" s="95" t="s">
        <v>56</v>
      </c>
      <c r="B144" s="60" t="s">
        <v>8</v>
      </c>
      <c r="C144" s="60"/>
      <c r="D144" s="152">
        <f>D145+D148+D152</f>
        <v>0</v>
      </c>
      <c r="E144" s="152">
        <f>E145+E148+E152</f>
        <v>0</v>
      </c>
      <c r="F144" s="152">
        <f>F145+F148+F152</f>
        <v>0</v>
      </c>
      <c r="G144" s="152">
        <f>G145+G148+G152</f>
        <v>0</v>
      </c>
    </row>
    <row r="145" spans="1:7" ht="12.75">
      <c r="A145" s="94" t="s">
        <v>58</v>
      </c>
      <c r="B145" s="62" t="s">
        <v>109</v>
      </c>
      <c r="C145" s="60" t="s">
        <v>142</v>
      </c>
      <c r="D145" s="134">
        <f>D146+D147</f>
        <v>0</v>
      </c>
      <c r="E145" s="134">
        <f>E146+E147</f>
        <v>0</v>
      </c>
      <c r="F145" s="134">
        <f>F146+F147</f>
        <v>0</v>
      </c>
      <c r="G145" s="134">
        <f>G146+G147</f>
        <v>0</v>
      </c>
    </row>
    <row r="146" spans="1:7" ht="12.75">
      <c r="A146" s="95" t="s">
        <v>457</v>
      </c>
      <c r="B146" s="429" t="s">
        <v>96</v>
      </c>
      <c r="C146" s="118"/>
      <c r="D146" s="71">
        <f>E146+G146</f>
        <v>0</v>
      </c>
      <c r="E146" s="71"/>
      <c r="F146" s="69"/>
      <c r="G146" s="69"/>
    </row>
    <row r="147" spans="1:7" ht="12.75">
      <c r="A147" s="95" t="s">
        <v>456</v>
      </c>
      <c r="B147" s="142" t="s">
        <v>153</v>
      </c>
      <c r="C147" s="253"/>
      <c r="D147" s="71">
        <f>E147+G147</f>
        <v>0</v>
      </c>
      <c r="E147" s="71"/>
      <c r="F147" s="69"/>
      <c r="G147" s="69"/>
    </row>
    <row r="148" spans="1:7" ht="38.25">
      <c r="A148" s="94" t="s">
        <v>59</v>
      </c>
      <c r="B148" s="428" t="s">
        <v>112</v>
      </c>
      <c r="C148" s="60" t="s">
        <v>146</v>
      </c>
      <c r="D148" s="134">
        <f>D149+D150+D151</f>
        <v>0</v>
      </c>
      <c r="E148" s="134">
        <f>E149+E150+E151</f>
        <v>0</v>
      </c>
      <c r="F148" s="134">
        <f>F149+F150+F151</f>
        <v>0</v>
      </c>
      <c r="G148" s="134">
        <f>G149+G150+G151</f>
        <v>0</v>
      </c>
    </row>
    <row r="149" spans="1:7" ht="12.75">
      <c r="A149" s="95" t="s">
        <v>281</v>
      </c>
      <c r="B149" s="429" t="s">
        <v>94</v>
      </c>
      <c r="C149" s="237"/>
      <c r="D149" s="71">
        <f>E149+G149</f>
        <v>0</v>
      </c>
      <c r="E149" s="71"/>
      <c r="F149" s="69"/>
      <c r="G149" s="69"/>
    </row>
    <row r="150" spans="1:7" ht="12.75">
      <c r="A150" s="95" t="s">
        <v>458</v>
      </c>
      <c r="B150" s="249" t="s">
        <v>95</v>
      </c>
      <c r="C150" s="237"/>
      <c r="D150" s="71">
        <f>E150+G150</f>
        <v>0</v>
      </c>
      <c r="E150" s="71"/>
      <c r="F150" s="69"/>
      <c r="G150" s="69"/>
    </row>
    <row r="151" spans="1:7" ht="12.75">
      <c r="A151" s="122" t="s">
        <v>460</v>
      </c>
      <c r="B151" s="254" t="s">
        <v>277</v>
      </c>
      <c r="C151" s="237"/>
      <c r="D151" s="71">
        <f>E151+G151</f>
        <v>0</v>
      </c>
      <c r="E151" s="71"/>
      <c r="F151" s="69"/>
      <c r="G151" s="69"/>
    </row>
    <row r="152" spans="1:7" ht="12.75">
      <c r="A152" s="94" t="s">
        <v>214</v>
      </c>
      <c r="B152" s="60" t="s">
        <v>78</v>
      </c>
      <c r="C152" s="60" t="s">
        <v>143</v>
      </c>
      <c r="D152" s="134">
        <f>E152+G152</f>
        <v>0</v>
      </c>
      <c r="E152" s="134">
        <f>E153</f>
        <v>0</v>
      </c>
      <c r="F152" s="134">
        <f>F153</f>
        <v>0</v>
      </c>
      <c r="G152" s="134">
        <f>G153</f>
        <v>0</v>
      </c>
    </row>
    <row r="153" spans="1:7" ht="12.75">
      <c r="A153" s="95" t="s">
        <v>461</v>
      </c>
      <c r="B153" s="247" t="s">
        <v>115</v>
      </c>
      <c r="C153" s="263"/>
      <c r="D153" s="146">
        <f>E153+G153</f>
        <v>0</v>
      </c>
      <c r="E153" s="146"/>
      <c r="F153" s="270"/>
      <c r="G153" s="270"/>
    </row>
    <row r="154" spans="1:7" ht="12.75">
      <c r="A154" s="252" t="s">
        <v>60</v>
      </c>
      <c r="B154" s="60" t="s">
        <v>403</v>
      </c>
      <c r="C154" s="254"/>
      <c r="D154" s="134">
        <f>D155+D158+D164</f>
        <v>0</v>
      </c>
      <c r="E154" s="134">
        <f>E155+E158+E164</f>
        <v>0</v>
      </c>
      <c r="F154" s="134">
        <f>F155+F158+F164</f>
        <v>0</v>
      </c>
      <c r="G154" s="134">
        <f>G155+G158+G164</f>
        <v>0</v>
      </c>
    </row>
    <row r="155" spans="1:7" ht="12.75">
      <c r="A155" s="94" t="s">
        <v>62</v>
      </c>
      <c r="B155" s="62" t="s">
        <v>109</v>
      </c>
      <c r="C155" s="60" t="s">
        <v>142</v>
      </c>
      <c r="D155" s="153">
        <f>D110+D119+D145</f>
        <v>0</v>
      </c>
      <c r="E155" s="153">
        <f>E110+E119+E145</f>
        <v>0</v>
      </c>
      <c r="F155" s="153">
        <f>F110+F119+F145</f>
        <v>0</v>
      </c>
      <c r="G155" s="153">
        <f>G110+G119+G145</f>
        <v>0</v>
      </c>
    </row>
    <row r="156" spans="1:7" ht="12.75">
      <c r="A156" s="95" t="s">
        <v>457</v>
      </c>
      <c r="B156" s="249" t="s">
        <v>96</v>
      </c>
      <c r="C156" s="249"/>
      <c r="D156" s="71">
        <f>E156+G156</f>
        <v>0</v>
      </c>
      <c r="E156" s="71">
        <f aca="true" t="shared" si="4" ref="E156:G157">E111+E120+E146</f>
        <v>0</v>
      </c>
      <c r="F156" s="71">
        <f t="shared" si="4"/>
        <v>0</v>
      </c>
      <c r="G156" s="71">
        <f t="shared" si="4"/>
        <v>0</v>
      </c>
    </row>
    <row r="157" spans="1:7" ht="12.75">
      <c r="A157" s="95" t="s">
        <v>456</v>
      </c>
      <c r="B157" s="249" t="s">
        <v>125</v>
      </c>
      <c r="C157" s="247"/>
      <c r="D157" s="71">
        <f>E157+G157</f>
        <v>0</v>
      </c>
      <c r="E157" s="71">
        <f t="shared" si="4"/>
        <v>0</v>
      </c>
      <c r="F157" s="71">
        <f t="shared" si="4"/>
        <v>0</v>
      </c>
      <c r="G157" s="71">
        <f t="shared" si="4"/>
        <v>0</v>
      </c>
    </row>
    <row r="158" spans="1:7" ht="38.25">
      <c r="A158" s="121" t="s">
        <v>63</v>
      </c>
      <c r="B158" s="428" t="s">
        <v>112</v>
      </c>
      <c r="C158" s="118" t="s">
        <v>146</v>
      </c>
      <c r="D158" s="134">
        <f>D159+D161+D162+D163</f>
        <v>0</v>
      </c>
      <c r="E158" s="134">
        <f>E159+E161+E162+E163</f>
        <v>0</v>
      </c>
      <c r="F158" s="134">
        <f>F159+F161+F162+F163</f>
        <v>0</v>
      </c>
      <c r="G158" s="134">
        <f>G159+G161+G162+G163</f>
        <v>0</v>
      </c>
    </row>
    <row r="159" spans="1:7" ht="12.75">
      <c r="A159" s="95" t="s">
        <v>281</v>
      </c>
      <c r="B159" s="439" t="s">
        <v>94</v>
      </c>
      <c r="C159" s="239"/>
      <c r="D159" s="135">
        <f>E159+G159</f>
        <v>0</v>
      </c>
      <c r="E159" s="71">
        <f>E114+E123+E129+E140+E149</f>
        <v>0</v>
      </c>
      <c r="F159" s="71">
        <f>F114+F123+F129+F140+F149</f>
        <v>0</v>
      </c>
      <c r="G159" s="71">
        <f>G114+G123+G129+G140+G149</f>
        <v>0</v>
      </c>
    </row>
    <row r="160" spans="1:7" ht="12.75">
      <c r="A160" s="95" t="s">
        <v>458</v>
      </c>
      <c r="B160" s="277" t="s">
        <v>95</v>
      </c>
      <c r="C160" s="240"/>
      <c r="D160" s="135">
        <f>D130</f>
        <v>0</v>
      </c>
      <c r="E160" s="135">
        <f>E130</f>
        <v>0</v>
      </c>
      <c r="F160" s="135">
        <f>F130</f>
        <v>0</v>
      </c>
      <c r="G160" s="135">
        <f>G130</f>
        <v>0</v>
      </c>
    </row>
    <row r="161" spans="1:12" ht="12.75">
      <c r="A161" s="95" t="s">
        <v>459</v>
      </c>
      <c r="B161" s="445" t="s">
        <v>97</v>
      </c>
      <c r="C161" s="263"/>
      <c r="D161" s="135">
        <f>E161+G161</f>
        <v>0</v>
      </c>
      <c r="E161" s="71">
        <f>E115+E124+E131+E141+E150</f>
        <v>0</v>
      </c>
      <c r="F161" s="71">
        <f>F115+F124+F131+F141+F150</f>
        <v>0</v>
      </c>
      <c r="G161" s="71">
        <f>G115+G124+G131+G141+G150</f>
        <v>0</v>
      </c>
      <c r="L161" s="30" t="s">
        <v>98</v>
      </c>
    </row>
    <row r="162" spans="1:7" ht="12.75">
      <c r="A162" s="95" t="s">
        <v>460</v>
      </c>
      <c r="B162" s="254" t="s">
        <v>277</v>
      </c>
      <c r="C162" s="19"/>
      <c r="D162" s="135">
        <f aca="true" t="shared" si="5" ref="D162:D168">E162+G162</f>
        <v>0</v>
      </c>
      <c r="E162" s="71">
        <f>E132</f>
        <v>0</v>
      </c>
      <c r="F162" s="71">
        <f>F132</f>
        <v>0</v>
      </c>
      <c r="G162" s="71">
        <f>G132</f>
        <v>0</v>
      </c>
    </row>
    <row r="163" spans="1:7" ht="12.75">
      <c r="A163" s="264" t="s">
        <v>217</v>
      </c>
      <c r="B163" s="263" t="s">
        <v>78</v>
      </c>
      <c r="C163" s="613" t="s">
        <v>143</v>
      </c>
      <c r="D163" s="71">
        <f t="shared" si="5"/>
        <v>0</v>
      </c>
      <c r="E163" s="71">
        <f>E151</f>
        <v>0</v>
      </c>
      <c r="F163" s="71">
        <f>F151</f>
        <v>0</v>
      </c>
      <c r="G163" s="71">
        <f>G151</f>
        <v>0</v>
      </c>
    </row>
    <row r="164" spans="1:7" ht="12.75">
      <c r="A164" s="95" t="s">
        <v>461</v>
      </c>
      <c r="B164" s="254" t="s">
        <v>115</v>
      </c>
      <c r="C164" s="614"/>
      <c r="D164" s="134">
        <f t="shared" si="5"/>
        <v>0</v>
      </c>
      <c r="E164" s="134">
        <f aca="true" t="shared" si="6" ref="E164:G165">E142+E133</f>
        <v>0</v>
      </c>
      <c r="F164" s="134">
        <f t="shared" si="6"/>
        <v>0</v>
      </c>
      <c r="G164" s="134">
        <f t="shared" si="6"/>
        <v>0</v>
      </c>
    </row>
    <row r="165" spans="1:7" ht="12.75">
      <c r="A165" s="94" t="s">
        <v>219</v>
      </c>
      <c r="B165" s="62" t="s">
        <v>157</v>
      </c>
      <c r="C165" s="613" t="s">
        <v>37</v>
      </c>
      <c r="D165" s="71">
        <f t="shared" si="5"/>
        <v>0</v>
      </c>
      <c r="E165" s="71">
        <f t="shared" si="6"/>
        <v>0</v>
      </c>
      <c r="F165" s="71">
        <f t="shared" si="6"/>
        <v>0</v>
      </c>
      <c r="G165" s="71">
        <f t="shared" si="6"/>
        <v>0</v>
      </c>
    </row>
    <row r="166" spans="1:7" ht="12.75">
      <c r="A166" s="95" t="s">
        <v>463</v>
      </c>
      <c r="B166" s="249" t="s">
        <v>538</v>
      </c>
      <c r="C166" s="614"/>
      <c r="D166" s="134">
        <f t="shared" si="5"/>
        <v>0</v>
      </c>
      <c r="E166" s="134">
        <f>E168</f>
        <v>0</v>
      </c>
      <c r="F166" s="134">
        <f>F168</f>
        <v>0</v>
      </c>
      <c r="G166" s="134">
        <f>G168</f>
        <v>0</v>
      </c>
    </row>
    <row r="167" spans="1:7" ht="12.75">
      <c r="A167" s="94" t="s">
        <v>64</v>
      </c>
      <c r="B167" s="60" t="s">
        <v>117</v>
      </c>
      <c r="C167" s="613" t="s">
        <v>144</v>
      </c>
      <c r="D167" s="134">
        <f>D168</f>
        <v>0</v>
      </c>
      <c r="E167" s="134">
        <f>E168</f>
        <v>0</v>
      </c>
      <c r="F167" s="134">
        <f>F168</f>
        <v>0</v>
      </c>
      <c r="G167" s="134">
        <f>G168</f>
        <v>0</v>
      </c>
    </row>
    <row r="168" spans="1:7" ht="25.5">
      <c r="A168" s="95" t="s">
        <v>65</v>
      </c>
      <c r="B168" s="438" t="s">
        <v>110</v>
      </c>
      <c r="C168" s="614"/>
      <c r="D168" s="71">
        <f t="shared" si="5"/>
        <v>0</v>
      </c>
      <c r="E168" s="71">
        <f>E169</f>
        <v>0</v>
      </c>
      <c r="F168" s="71"/>
      <c r="G168" s="134"/>
    </row>
    <row r="169" spans="1:7" ht="12.75">
      <c r="A169" s="94" t="s">
        <v>67</v>
      </c>
      <c r="B169" s="446" t="s">
        <v>344</v>
      </c>
      <c r="C169" s="62"/>
      <c r="D169" s="71">
        <f>D170</f>
        <v>600</v>
      </c>
      <c r="E169" s="71">
        <f>E170</f>
        <v>0</v>
      </c>
      <c r="F169" s="71">
        <f>F170</f>
        <v>0</v>
      </c>
      <c r="G169" s="134">
        <f>G170</f>
        <v>600</v>
      </c>
    </row>
    <row r="170" spans="1:7" ht="12.75">
      <c r="A170" s="95" t="s">
        <v>68</v>
      </c>
      <c r="B170" s="62" t="s">
        <v>157</v>
      </c>
      <c r="C170" s="241" t="s">
        <v>37</v>
      </c>
      <c r="D170" s="134">
        <f>D171+D172</f>
        <v>600</v>
      </c>
      <c r="E170" s="134">
        <f>E171+E172</f>
        <v>0</v>
      </c>
      <c r="F170" s="134">
        <f>F171+F172</f>
        <v>0</v>
      </c>
      <c r="G170" s="134">
        <f>G171+G172</f>
        <v>600</v>
      </c>
    </row>
    <row r="171" spans="1:7" ht="12.75">
      <c r="A171" s="95" t="s">
        <v>136</v>
      </c>
      <c r="B171" s="436" t="s">
        <v>75</v>
      </c>
      <c r="C171" s="131"/>
      <c r="D171" s="135">
        <f>E171+G171</f>
        <v>0</v>
      </c>
      <c r="E171" s="71"/>
      <c r="F171" s="69"/>
      <c r="G171" s="69"/>
    </row>
    <row r="172" spans="1:7" ht="12.75">
      <c r="A172" s="95" t="s">
        <v>345</v>
      </c>
      <c r="B172" s="436" t="s">
        <v>562</v>
      </c>
      <c r="C172" s="131"/>
      <c r="D172" s="135">
        <f>E172+G172</f>
        <v>600</v>
      </c>
      <c r="E172" s="71"/>
      <c r="F172" s="69"/>
      <c r="G172" s="69">
        <v>600</v>
      </c>
    </row>
    <row r="173" spans="1:7" ht="12.75">
      <c r="A173" s="94" t="s">
        <v>69</v>
      </c>
      <c r="B173" s="231" t="s">
        <v>355</v>
      </c>
      <c r="C173" s="350"/>
      <c r="D173" s="134">
        <f>E173+G173</f>
        <v>0</v>
      </c>
      <c r="E173" s="134">
        <f>E174</f>
        <v>0</v>
      </c>
      <c r="F173" s="134">
        <f>F174</f>
        <v>0</v>
      </c>
      <c r="G173" s="134">
        <f>G174</f>
        <v>0</v>
      </c>
    </row>
    <row r="174" spans="1:7" ht="12.75">
      <c r="A174" s="95" t="s">
        <v>70</v>
      </c>
      <c r="B174" s="62" t="s">
        <v>109</v>
      </c>
      <c r="C174" s="266" t="s">
        <v>142</v>
      </c>
      <c r="D174" s="134">
        <f>E174+G174</f>
        <v>0</v>
      </c>
      <c r="E174" s="134"/>
      <c r="F174" s="71"/>
      <c r="G174" s="134"/>
    </row>
    <row r="175" spans="1:7" ht="12.75">
      <c r="A175" s="94" t="s">
        <v>303</v>
      </c>
      <c r="B175" s="240" t="s">
        <v>608</v>
      </c>
      <c r="C175" s="350"/>
      <c r="D175" s="134">
        <f>D176</f>
        <v>0</v>
      </c>
      <c r="E175" s="134">
        <f>E176</f>
        <v>0</v>
      </c>
      <c r="F175" s="134">
        <f>F176</f>
        <v>0</v>
      </c>
      <c r="G175" s="134">
        <f>G176</f>
        <v>0</v>
      </c>
    </row>
    <row r="176" spans="1:7" ht="38.25">
      <c r="A176" s="94" t="s">
        <v>226</v>
      </c>
      <c r="B176" s="267" t="s">
        <v>112</v>
      </c>
      <c r="C176" s="266" t="s">
        <v>146</v>
      </c>
      <c r="D176" s="134">
        <f>E176+G176</f>
        <v>0</v>
      </c>
      <c r="E176" s="134"/>
      <c r="F176" s="71"/>
      <c r="G176" s="134"/>
    </row>
    <row r="177" spans="1:7" ht="12.75">
      <c r="A177" s="94" t="s">
        <v>502</v>
      </c>
      <c r="B177" s="263" t="s">
        <v>137</v>
      </c>
      <c r="C177" s="62"/>
      <c r="D177" s="280">
        <f>E177+G177</f>
        <v>660.5</v>
      </c>
      <c r="E177" s="280">
        <f>E178+E179+E180+E181+E182+E184+E185+E186+E183</f>
        <v>0</v>
      </c>
      <c r="F177" s="280">
        <f>F178+F179+F180+F181+F182+F184+F185+F186+F183</f>
        <v>0</v>
      </c>
      <c r="G177" s="35">
        <f>G178+G179+G180+G181+G182+G184+G185+G186+G183</f>
        <v>660.5</v>
      </c>
    </row>
    <row r="178" spans="1:7" ht="12.75">
      <c r="A178" s="94" t="s">
        <v>356</v>
      </c>
      <c r="B178" s="62" t="s">
        <v>109</v>
      </c>
      <c r="C178" s="62" t="s">
        <v>142</v>
      </c>
      <c r="D178" s="71">
        <f>D155+D107+D104+D101+D98+D86+D83+D14</f>
        <v>0</v>
      </c>
      <c r="E178" s="71">
        <f>E155+E107+E104+E101+E98+E86+E83+E14+E174</f>
        <v>0</v>
      </c>
      <c r="F178" s="71">
        <f>F155+F107+F104+F101+F98+F86+F83+F14+F174</f>
        <v>0</v>
      </c>
      <c r="G178" s="71">
        <f>G155+G107+G104+G101+G98+G86+G83+G14+G174</f>
        <v>0</v>
      </c>
    </row>
    <row r="179" spans="1:7" ht="25.5">
      <c r="A179" s="94" t="s">
        <v>378</v>
      </c>
      <c r="B179" s="438" t="s">
        <v>110</v>
      </c>
      <c r="C179" s="62" t="s">
        <v>144</v>
      </c>
      <c r="D179" s="71">
        <f>D60+D166</f>
        <v>0</v>
      </c>
      <c r="E179" s="71">
        <f>E60+E166</f>
        <v>0</v>
      </c>
      <c r="F179" s="71">
        <f>F60+F166</f>
        <v>0</v>
      </c>
      <c r="G179" s="71">
        <f>G60+G166</f>
        <v>0</v>
      </c>
    </row>
    <row r="180" spans="1:7" ht="38.25">
      <c r="A180" s="94" t="s">
        <v>382</v>
      </c>
      <c r="B180" s="428" t="s">
        <v>112</v>
      </c>
      <c r="C180" s="62" t="s">
        <v>146</v>
      </c>
      <c r="D180" s="71">
        <f>D24+D58+D158+D176</f>
        <v>0</v>
      </c>
      <c r="E180" s="71">
        <f>E24+E58+E158+E176</f>
        <v>0</v>
      </c>
      <c r="F180" s="71">
        <f>F24+F58+F158+F176</f>
        <v>0</v>
      </c>
      <c r="G180" s="71">
        <f>G24+G58+G158+G176</f>
        <v>0</v>
      </c>
    </row>
    <row r="181" spans="1:7" ht="25.5">
      <c r="A181" s="94" t="s">
        <v>386</v>
      </c>
      <c r="B181" s="447" t="s">
        <v>229</v>
      </c>
      <c r="C181" s="62" t="s">
        <v>145</v>
      </c>
      <c r="D181" s="71">
        <f>D35</f>
        <v>8</v>
      </c>
      <c r="E181" s="71">
        <f>E35</f>
        <v>0</v>
      </c>
      <c r="F181" s="71">
        <f>F35</f>
        <v>0</v>
      </c>
      <c r="G181" s="71">
        <f>G35</f>
        <v>8</v>
      </c>
    </row>
    <row r="182" spans="1:7" ht="12.75">
      <c r="A182" s="94" t="s">
        <v>388</v>
      </c>
      <c r="B182" s="60" t="s">
        <v>116</v>
      </c>
      <c r="C182" s="62" t="s">
        <v>147</v>
      </c>
      <c r="D182" s="71">
        <f>D40</f>
        <v>52.5</v>
      </c>
      <c r="E182" s="71">
        <f>E40</f>
        <v>0</v>
      </c>
      <c r="F182" s="71">
        <f>F40</f>
        <v>0</v>
      </c>
      <c r="G182" s="71">
        <f>G40</f>
        <v>52.5</v>
      </c>
    </row>
    <row r="183" spans="1:7" ht="25.5">
      <c r="A183" s="94" t="s">
        <v>390</v>
      </c>
      <c r="B183" s="267" t="s">
        <v>196</v>
      </c>
      <c r="C183" s="62" t="s">
        <v>148</v>
      </c>
      <c r="D183" s="71">
        <f>D46</f>
        <v>0</v>
      </c>
      <c r="E183" s="71">
        <f>E46</f>
        <v>0</v>
      </c>
      <c r="F183" s="71">
        <f>F46</f>
        <v>0</v>
      </c>
      <c r="G183" s="71">
        <f>G46</f>
        <v>0</v>
      </c>
    </row>
    <row r="184" spans="1:7" ht="12.75">
      <c r="A184" s="94" t="s">
        <v>393</v>
      </c>
      <c r="B184" s="60" t="s">
        <v>78</v>
      </c>
      <c r="C184" s="62" t="s">
        <v>143</v>
      </c>
      <c r="D184" s="71">
        <f>E184+G184</f>
        <v>0</v>
      </c>
      <c r="E184" s="71">
        <f>E164+E48</f>
        <v>0</v>
      </c>
      <c r="F184" s="71">
        <f>F164+F48</f>
        <v>0</v>
      </c>
      <c r="G184" s="71">
        <f>G164+G48</f>
        <v>0</v>
      </c>
    </row>
    <row r="185" spans="1:7" ht="25.5">
      <c r="A185" s="233" t="s">
        <v>395</v>
      </c>
      <c r="B185" s="267" t="s">
        <v>156</v>
      </c>
      <c r="C185" s="62" t="s">
        <v>35</v>
      </c>
      <c r="D185" s="71">
        <f>E185+G185</f>
        <v>0</v>
      </c>
      <c r="E185" s="71">
        <f>E50</f>
        <v>0</v>
      </c>
      <c r="F185" s="71">
        <f>F50</f>
        <v>0</v>
      </c>
      <c r="G185" s="71">
        <f>G50</f>
        <v>0</v>
      </c>
    </row>
    <row r="186" spans="1:7" ht="18.75" customHeight="1">
      <c r="A186" s="94" t="s">
        <v>397</v>
      </c>
      <c r="B186" s="62" t="s">
        <v>157</v>
      </c>
      <c r="C186" s="240" t="s">
        <v>37</v>
      </c>
      <c r="D186" s="71">
        <f>E186+G186</f>
        <v>600</v>
      </c>
      <c r="E186" s="71">
        <f>E54+E170</f>
        <v>0</v>
      </c>
      <c r="F186" s="71">
        <f>F54+F170</f>
        <v>0</v>
      </c>
      <c r="G186" s="71">
        <f>G54+G170</f>
        <v>600</v>
      </c>
    </row>
    <row r="187" spans="1:7" ht="12.75">
      <c r="A187" s="94" t="s">
        <v>503</v>
      </c>
      <c r="B187" s="267" t="s">
        <v>563</v>
      </c>
      <c r="C187" s="62"/>
      <c r="D187" s="280">
        <f>D177-D172</f>
        <v>60.5</v>
      </c>
      <c r="E187" s="280">
        <f>E177-E172</f>
        <v>0</v>
      </c>
      <c r="F187" s="280">
        <f>F177-F172</f>
        <v>0</v>
      </c>
      <c r="G187" s="35">
        <f>G177-G172</f>
        <v>60.5</v>
      </c>
    </row>
    <row r="188" spans="1:7" ht="12.75">
      <c r="A188" s="154"/>
      <c r="C188" s="154"/>
      <c r="D188" s="154"/>
      <c r="E188" s="154"/>
      <c r="F188" s="154"/>
      <c r="G188" s="154"/>
    </row>
  </sheetData>
  <sheetProtection/>
  <mergeCells count="17"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  <mergeCell ref="C167:C168"/>
    <mergeCell ref="E10:F10"/>
    <mergeCell ref="G10:G12"/>
    <mergeCell ref="E11:E12"/>
    <mergeCell ref="B8:F8"/>
    <mergeCell ref="C163:C164"/>
    <mergeCell ref="C165:C166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8"/>
  <sheetViews>
    <sheetView zoomScalePageLayoutView="0" workbookViewId="0" topLeftCell="A163">
      <selection activeCell="O190" sqref="O190"/>
    </sheetView>
  </sheetViews>
  <sheetFormatPr defaultColWidth="9.140625" defaultRowHeight="12.75"/>
  <cols>
    <col min="1" max="1" width="0.2890625" style="168" customWidth="1"/>
    <col min="2" max="2" width="9.140625" style="168" customWidth="1"/>
    <col min="3" max="3" width="40.28125" style="168" customWidth="1"/>
    <col min="4" max="4" width="6.7109375" style="168" customWidth="1"/>
    <col min="5" max="5" width="9.7109375" style="168" customWidth="1"/>
    <col min="6" max="6" width="7.8515625" style="168" customWidth="1"/>
    <col min="7" max="7" width="11.57421875" style="168" customWidth="1"/>
    <col min="8" max="8" width="10.8515625" style="168" customWidth="1"/>
    <col min="9" max="9" width="9.140625" style="361" customWidth="1"/>
    <col min="10" max="16384" width="9.140625" style="168" customWidth="1"/>
  </cols>
  <sheetData>
    <row r="1" spans="4:6" ht="15.75">
      <c r="D1" s="360"/>
      <c r="E1" s="360"/>
      <c r="F1" s="85" t="s">
        <v>246</v>
      </c>
    </row>
    <row r="2" spans="4:8" ht="15.75">
      <c r="D2" s="362"/>
      <c r="E2" s="362"/>
      <c r="F2" s="555" t="s">
        <v>610</v>
      </c>
      <c r="G2" s="555"/>
      <c r="H2" s="555"/>
    </row>
    <row r="3" spans="4:6" ht="15.75">
      <c r="D3" s="360"/>
      <c r="E3" s="360"/>
      <c r="F3" s="362" t="s">
        <v>527</v>
      </c>
    </row>
    <row r="4" spans="5:7" ht="15.75">
      <c r="E4" s="362"/>
      <c r="F4" s="362" t="s">
        <v>498</v>
      </c>
      <c r="G4" s="362"/>
    </row>
    <row r="6" spans="2:9" ht="15.75">
      <c r="B6" s="629" t="s">
        <v>544</v>
      </c>
      <c r="C6" s="629"/>
      <c r="D6" s="629"/>
      <c r="E6" s="629"/>
      <c r="F6" s="629"/>
      <c r="G6" s="629"/>
      <c r="H6" s="629"/>
      <c r="I6" s="363"/>
    </row>
    <row r="7" spans="2:9" ht="15.75">
      <c r="B7" s="629" t="s">
        <v>543</v>
      </c>
      <c r="C7" s="629"/>
      <c r="D7" s="629"/>
      <c r="E7" s="629"/>
      <c r="F7" s="629"/>
      <c r="G7" s="629"/>
      <c r="H7" s="629"/>
      <c r="I7" s="364"/>
    </row>
    <row r="8" ht="15.75">
      <c r="H8" s="168" t="s">
        <v>536</v>
      </c>
    </row>
    <row r="9" spans="2:8" ht="12.75" customHeight="1">
      <c r="B9" s="618" t="s">
        <v>280</v>
      </c>
      <c r="C9" s="365"/>
      <c r="D9" s="619" t="s">
        <v>282</v>
      </c>
      <c r="E9" s="622" t="s">
        <v>0</v>
      </c>
      <c r="F9" s="627" t="s">
        <v>9</v>
      </c>
      <c r="G9" s="627"/>
      <c r="H9" s="627"/>
    </row>
    <row r="10" spans="2:8" ht="12.75" customHeight="1">
      <c r="B10" s="618"/>
      <c r="C10" s="625" t="s">
        <v>120</v>
      </c>
      <c r="D10" s="620"/>
      <c r="E10" s="623"/>
      <c r="F10" s="627" t="s">
        <v>10</v>
      </c>
      <c r="G10" s="627"/>
      <c r="H10" s="628" t="s">
        <v>11</v>
      </c>
    </row>
    <row r="11" spans="2:8" ht="12.75" customHeight="1">
      <c r="B11" s="618"/>
      <c r="C11" s="625"/>
      <c r="D11" s="620"/>
      <c r="E11" s="623"/>
      <c r="F11" s="622" t="s">
        <v>12</v>
      </c>
      <c r="G11" s="619" t="s">
        <v>242</v>
      </c>
      <c r="H11" s="628"/>
    </row>
    <row r="12" spans="2:8" ht="29.25" customHeight="1">
      <c r="B12" s="618"/>
      <c r="C12" s="626"/>
      <c r="D12" s="621"/>
      <c r="E12" s="624"/>
      <c r="F12" s="624"/>
      <c r="G12" s="621"/>
      <c r="H12" s="628"/>
    </row>
    <row r="13" spans="2:8" ht="15.75">
      <c r="B13" s="91" t="s">
        <v>13</v>
      </c>
      <c r="C13" s="132" t="s">
        <v>1</v>
      </c>
      <c r="D13" s="132"/>
      <c r="E13" s="366">
        <f>F13+H13</f>
        <v>105.3</v>
      </c>
      <c r="F13" s="367">
        <f>F14+F24+F35+F40+F48+F46+F50+F54</f>
        <v>49.3</v>
      </c>
      <c r="G13" s="367">
        <f>G14+G24+G35+G40+G48+G46+G50+G54</f>
        <v>0</v>
      </c>
      <c r="H13" s="367">
        <f>H14+H24+H35+H40+H48+H46+H50+H54</f>
        <v>56</v>
      </c>
    </row>
    <row r="14" spans="2:8" ht="15.75">
      <c r="B14" s="368" t="s">
        <v>14</v>
      </c>
      <c r="C14" s="346" t="s">
        <v>109</v>
      </c>
      <c r="D14" s="132" t="s">
        <v>142</v>
      </c>
      <c r="E14" s="367">
        <f>E15+E16+E17+E18+E19+E20+E21+E22+E23</f>
        <v>0</v>
      </c>
      <c r="F14" s="367">
        <f>F15+F16+F17+F18+F19+F20+F21+F22+F23</f>
        <v>0</v>
      </c>
      <c r="G14" s="367">
        <f>G15+G16+G17+G18+G19+G20+G21+G22+G23</f>
        <v>0</v>
      </c>
      <c r="H14" s="367">
        <f>H15+H16+H17+H18+H19+H20+H21+H22+H23</f>
        <v>0</v>
      </c>
    </row>
    <row r="15" spans="2:8" ht="15.75">
      <c r="B15" s="173" t="s">
        <v>162</v>
      </c>
      <c r="C15" s="360" t="s">
        <v>266</v>
      </c>
      <c r="D15" s="616"/>
      <c r="E15" s="176">
        <f aca="true" t="shared" si="0" ref="E15:E33">F15+H15</f>
        <v>0</v>
      </c>
      <c r="F15" s="369"/>
      <c r="G15" s="369"/>
      <c r="H15" s="369"/>
    </row>
    <row r="16" spans="2:8" ht="15.75">
      <c r="B16" s="173" t="s">
        <v>349</v>
      </c>
      <c r="C16" s="360" t="s">
        <v>348</v>
      </c>
      <c r="D16" s="617"/>
      <c r="E16" s="176">
        <f t="shared" si="0"/>
        <v>0</v>
      </c>
      <c r="F16" s="369"/>
      <c r="G16" s="369"/>
      <c r="H16" s="369"/>
    </row>
    <row r="17" spans="2:8" ht="15.75">
      <c r="B17" s="173" t="s">
        <v>163</v>
      </c>
      <c r="C17" s="360" t="s">
        <v>267</v>
      </c>
      <c r="D17" s="617"/>
      <c r="E17" s="176">
        <f t="shared" si="0"/>
        <v>0</v>
      </c>
      <c r="F17" s="369"/>
      <c r="G17" s="369"/>
      <c r="H17" s="369"/>
    </row>
    <row r="18" spans="2:8" ht="15.75">
      <c r="B18" s="173" t="s">
        <v>164</v>
      </c>
      <c r="C18" s="362" t="s">
        <v>240</v>
      </c>
      <c r="D18" s="617"/>
      <c r="E18" s="176">
        <f t="shared" si="0"/>
        <v>0</v>
      </c>
      <c r="F18" s="369"/>
      <c r="G18" s="369"/>
      <c r="H18" s="367"/>
    </row>
    <row r="19" spans="2:8" ht="15.75">
      <c r="B19" s="173" t="s">
        <v>166</v>
      </c>
      <c r="C19" s="362" t="s">
        <v>576</v>
      </c>
      <c r="D19" s="617"/>
      <c r="E19" s="176">
        <f t="shared" si="0"/>
        <v>0</v>
      </c>
      <c r="F19" s="369"/>
      <c r="G19" s="369"/>
      <c r="H19" s="367"/>
    </row>
    <row r="20" spans="2:8" ht="15.75">
      <c r="B20" s="173" t="s">
        <v>165</v>
      </c>
      <c r="C20" s="362" t="s">
        <v>243</v>
      </c>
      <c r="D20" s="617"/>
      <c r="E20" s="176">
        <f t="shared" si="0"/>
        <v>0</v>
      </c>
      <c r="F20" s="369"/>
      <c r="G20" s="369"/>
      <c r="H20" s="367"/>
    </row>
    <row r="21" spans="2:8" ht="15.75">
      <c r="B21" s="173" t="s">
        <v>166</v>
      </c>
      <c r="C21" s="362" t="s">
        <v>81</v>
      </c>
      <c r="D21" s="617"/>
      <c r="E21" s="176">
        <f t="shared" si="0"/>
        <v>0</v>
      </c>
      <c r="F21" s="369"/>
      <c r="G21" s="369"/>
      <c r="H21" s="367"/>
    </row>
    <row r="22" spans="2:8" ht="15.75">
      <c r="B22" s="173" t="s">
        <v>167</v>
      </c>
      <c r="C22" s="362" t="s">
        <v>82</v>
      </c>
      <c r="D22" s="617"/>
      <c r="E22" s="176">
        <f t="shared" si="0"/>
        <v>0</v>
      </c>
      <c r="F22" s="369"/>
      <c r="G22" s="369"/>
      <c r="H22" s="367"/>
    </row>
    <row r="23" spans="2:8" ht="15.75" customHeight="1">
      <c r="B23" s="173" t="s">
        <v>168</v>
      </c>
      <c r="C23" s="370" t="s">
        <v>77</v>
      </c>
      <c r="D23" s="371"/>
      <c r="E23" s="176">
        <f t="shared" si="0"/>
        <v>0</v>
      </c>
      <c r="F23" s="369"/>
      <c r="G23" s="369"/>
      <c r="H23" s="367"/>
    </row>
    <row r="24" spans="2:8" ht="26.25" customHeight="1">
      <c r="B24" s="359" t="s">
        <v>15</v>
      </c>
      <c r="C24" s="357" t="s">
        <v>112</v>
      </c>
      <c r="D24" s="372" t="s">
        <v>146</v>
      </c>
      <c r="E24" s="373">
        <f>F24+H24</f>
        <v>0</v>
      </c>
      <c r="F24" s="374">
        <f>F25+F27+F28+F29+F30+F31+F33+F26+F32+F34</f>
        <v>0</v>
      </c>
      <c r="G24" s="374">
        <f>G25+G27+G28+G29+G30+G31+G33+G26+G32+G34</f>
        <v>0</v>
      </c>
      <c r="H24" s="374">
        <f>H25+H27+H28+H29+H30+H31+H33+H26+H32+H34</f>
        <v>0</v>
      </c>
    </row>
    <row r="25" spans="2:8" ht="15.75">
      <c r="B25" s="205" t="s">
        <v>169</v>
      </c>
      <c r="C25" s="375" t="s">
        <v>265</v>
      </c>
      <c r="D25" s="376"/>
      <c r="E25" s="377">
        <f t="shared" si="0"/>
        <v>0</v>
      </c>
      <c r="F25" s="176"/>
      <c r="G25" s="176"/>
      <c r="H25" s="176"/>
    </row>
    <row r="26" spans="2:8" ht="15.75">
      <c r="B26" s="205" t="s">
        <v>159</v>
      </c>
      <c r="C26" s="375" t="s">
        <v>264</v>
      </c>
      <c r="D26" s="378"/>
      <c r="E26" s="377">
        <f t="shared" si="0"/>
        <v>0</v>
      </c>
      <c r="F26" s="176"/>
      <c r="G26" s="176"/>
      <c r="H26" s="176"/>
    </row>
    <row r="27" spans="2:8" ht="15.75">
      <c r="B27" s="205" t="s">
        <v>170</v>
      </c>
      <c r="C27" s="375" t="s">
        <v>72</v>
      </c>
      <c r="D27" s="379"/>
      <c r="E27" s="377">
        <f t="shared" si="0"/>
        <v>0</v>
      </c>
      <c r="F27" s="176"/>
      <c r="G27" s="176"/>
      <c r="H27" s="176"/>
    </row>
    <row r="28" spans="2:8" ht="15.75">
      <c r="B28" s="205" t="s">
        <v>166</v>
      </c>
      <c r="C28" s="375" t="s">
        <v>178</v>
      </c>
      <c r="D28" s="379"/>
      <c r="E28" s="377">
        <f t="shared" si="0"/>
        <v>0</v>
      </c>
      <c r="F28" s="176"/>
      <c r="G28" s="176"/>
      <c r="H28" s="176"/>
    </row>
    <row r="29" spans="2:8" ht="15.75">
      <c r="B29" s="205" t="s">
        <v>171</v>
      </c>
      <c r="C29" s="380" t="s">
        <v>2</v>
      </c>
      <c r="D29" s="378"/>
      <c r="E29" s="377">
        <f t="shared" si="0"/>
        <v>0</v>
      </c>
      <c r="F29" s="176"/>
      <c r="G29" s="366"/>
      <c r="H29" s="366"/>
    </row>
    <row r="30" spans="2:8" ht="15.75">
      <c r="B30" s="205" t="s">
        <v>168</v>
      </c>
      <c r="C30" s="380" t="s">
        <v>77</v>
      </c>
      <c r="D30" s="378"/>
      <c r="E30" s="377">
        <f t="shared" si="0"/>
        <v>0</v>
      </c>
      <c r="F30" s="176"/>
      <c r="G30" s="366"/>
      <c r="H30" s="366"/>
    </row>
    <row r="31" spans="2:8" ht="15.75">
      <c r="B31" s="205" t="s">
        <v>276</v>
      </c>
      <c r="C31" s="375" t="s">
        <v>4</v>
      </c>
      <c r="D31" s="379"/>
      <c r="E31" s="377">
        <f t="shared" si="0"/>
        <v>0</v>
      </c>
      <c r="F31" s="381"/>
      <c r="G31" s="381"/>
      <c r="H31" s="366"/>
    </row>
    <row r="32" spans="2:8" ht="15.75">
      <c r="B32" s="382" t="s">
        <v>458</v>
      </c>
      <c r="C32" s="283" t="s">
        <v>95</v>
      </c>
      <c r="D32" s="379"/>
      <c r="E32" s="377">
        <f t="shared" si="0"/>
        <v>0</v>
      </c>
      <c r="F32" s="381"/>
      <c r="G32" s="381"/>
      <c r="H32" s="366"/>
    </row>
    <row r="33" spans="2:8" ht="31.5">
      <c r="B33" s="382" t="s">
        <v>173</v>
      </c>
      <c r="C33" s="383" t="s">
        <v>113</v>
      </c>
      <c r="D33" s="379"/>
      <c r="E33" s="377">
        <f t="shared" si="0"/>
        <v>0</v>
      </c>
      <c r="F33" s="176"/>
      <c r="G33" s="176"/>
      <c r="H33" s="176"/>
    </row>
    <row r="34" spans="2:8" ht="31.5">
      <c r="B34" s="382" t="s">
        <v>471</v>
      </c>
      <c r="C34" s="384" t="s">
        <v>470</v>
      </c>
      <c r="D34" s="379"/>
      <c r="E34" s="377">
        <f>F34+H34</f>
        <v>0</v>
      </c>
      <c r="F34" s="369"/>
      <c r="G34" s="369"/>
      <c r="H34" s="369"/>
    </row>
    <row r="35" spans="2:8" ht="30.75" customHeight="1">
      <c r="B35" s="91" t="s">
        <v>16</v>
      </c>
      <c r="C35" s="385" t="s">
        <v>229</v>
      </c>
      <c r="D35" s="386" t="s">
        <v>145</v>
      </c>
      <c r="E35" s="367">
        <f>E36+E38+E37+E39</f>
        <v>23.9</v>
      </c>
      <c r="F35" s="367">
        <f>F36+F38+F37+F39</f>
        <v>15</v>
      </c>
      <c r="G35" s="367">
        <f>G36+G38+G37+G39</f>
        <v>0</v>
      </c>
      <c r="H35" s="367">
        <f>H36+H38+H37+H39</f>
        <v>8.9</v>
      </c>
    </row>
    <row r="36" spans="2:8" ht="15.75">
      <c r="B36" s="173" t="s">
        <v>174</v>
      </c>
      <c r="C36" s="212" t="s">
        <v>3</v>
      </c>
      <c r="D36" s="386"/>
      <c r="E36" s="377">
        <f>F36+H36</f>
        <v>0</v>
      </c>
      <c r="F36" s="176"/>
      <c r="G36" s="176"/>
      <c r="H36" s="366"/>
    </row>
    <row r="37" spans="2:8" ht="15.75">
      <c r="B37" s="173" t="s">
        <v>175</v>
      </c>
      <c r="C37" s="212" t="s">
        <v>155</v>
      </c>
      <c r="D37" s="387"/>
      <c r="E37" s="377">
        <f>F37+H37</f>
        <v>0</v>
      </c>
      <c r="F37" s="176"/>
      <c r="G37" s="176"/>
      <c r="H37" s="176"/>
    </row>
    <row r="38" spans="2:8" ht="15.75">
      <c r="B38" s="173" t="s">
        <v>176</v>
      </c>
      <c r="C38" s="362" t="s">
        <v>79</v>
      </c>
      <c r="D38" s="387"/>
      <c r="E38" s="377">
        <f>F38+H38</f>
        <v>15</v>
      </c>
      <c r="F38" s="176">
        <v>15</v>
      </c>
      <c r="G38" s="176"/>
      <c r="H38" s="176"/>
    </row>
    <row r="39" spans="2:8" ht="15.75">
      <c r="B39" s="173" t="s">
        <v>161</v>
      </c>
      <c r="C39" s="362" t="s">
        <v>454</v>
      </c>
      <c r="D39" s="388"/>
      <c r="E39" s="377">
        <f>F39+H39</f>
        <v>8.9</v>
      </c>
      <c r="F39" s="377"/>
      <c r="G39" s="377"/>
      <c r="H39" s="377">
        <v>8.9</v>
      </c>
    </row>
    <row r="40" spans="2:8" ht="15.75">
      <c r="B40" s="91" t="s">
        <v>17</v>
      </c>
      <c r="C40" s="123" t="s">
        <v>116</v>
      </c>
      <c r="D40" s="387" t="s">
        <v>147</v>
      </c>
      <c r="E40" s="373">
        <f>E41+E42+E43</f>
        <v>47.1</v>
      </c>
      <c r="F40" s="373">
        <f>F41+F42+F43</f>
        <v>0</v>
      </c>
      <c r="G40" s="373">
        <f>G41+G42+G43</f>
        <v>0</v>
      </c>
      <c r="H40" s="373">
        <f>H41+H42+H43</f>
        <v>47.1</v>
      </c>
    </row>
    <row r="41" spans="2:8" ht="15.75">
      <c r="B41" s="173" t="s">
        <v>161</v>
      </c>
      <c r="C41" s="362" t="s">
        <v>73</v>
      </c>
      <c r="D41" s="386"/>
      <c r="E41" s="377">
        <f>F41+H41</f>
        <v>0</v>
      </c>
      <c r="F41" s="176"/>
      <c r="G41" s="176"/>
      <c r="H41" s="176"/>
    </row>
    <row r="42" spans="2:8" ht="15.75">
      <c r="B42" s="173" t="s">
        <v>161</v>
      </c>
      <c r="C42" s="362" t="s">
        <v>80</v>
      </c>
      <c r="D42" s="388"/>
      <c r="E42" s="377">
        <f>F42+H42</f>
        <v>0</v>
      </c>
      <c r="F42" s="176"/>
      <c r="G42" s="176"/>
      <c r="H42" s="176"/>
    </row>
    <row r="43" spans="2:8" ht="15.75">
      <c r="B43" s="173" t="s">
        <v>161</v>
      </c>
      <c r="C43" s="362" t="s">
        <v>584</v>
      </c>
      <c r="D43" s="388"/>
      <c r="E43" s="377">
        <f>F43+H43</f>
        <v>47.1</v>
      </c>
      <c r="F43" s="176"/>
      <c r="G43" s="176"/>
      <c r="H43" s="176">
        <v>47.1</v>
      </c>
    </row>
    <row r="44" spans="2:8" ht="15.75">
      <c r="B44" s="173" t="s">
        <v>161</v>
      </c>
      <c r="C44" s="362" t="s">
        <v>585</v>
      </c>
      <c r="D44" s="388"/>
      <c r="E44" s="377">
        <f>F44+H44</f>
        <v>47.1</v>
      </c>
      <c r="F44" s="176"/>
      <c r="G44" s="176"/>
      <c r="H44" s="176">
        <v>47.1</v>
      </c>
    </row>
    <row r="45" spans="2:8" ht="15.75">
      <c r="B45" s="173" t="s">
        <v>558</v>
      </c>
      <c r="C45" s="362" t="s">
        <v>559</v>
      </c>
      <c r="D45" s="388"/>
      <c r="E45" s="377">
        <f>F45+H45</f>
        <v>0</v>
      </c>
      <c r="F45" s="377"/>
      <c r="G45" s="377"/>
      <c r="H45" s="377"/>
    </row>
    <row r="46" spans="2:8" ht="31.5">
      <c r="B46" s="91" t="s">
        <v>74</v>
      </c>
      <c r="C46" s="110" t="s">
        <v>196</v>
      </c>
      <c r="D46" s="388" t="s">
        <v>148</v>
      </c>
      <c r="E46" s="373">
        <f>E47</f>
        <v>0</v>
      </c>
      <c r="F46" s="373">
        <f>F47</f>
        <v>0</v>
      </c>
      <c r="G46" s="373">
        <f>G47</f>
        <v>0</v>
      </c>
      <c r="H46" s="373">
        <f>H47</f>
        <v>0</v>
      </c>
    </row>
    <row r="47" spans="2:8" ht="15.75">
      <c r="B47" s="173" t="s">
        <v>161</v>
      </c>
      <c r="C47" s="362" t="s">
        <v>73</v>
      </c>
      <c r="D47" s="388"/>
      <c r="E47" s="377">
        <f>F47+H47</f>
        <v>0</v>
      </c>
      <c r="F47" s="176"/>
      <c r="G47" s="176"/>
      <c r="H47" s="176"/>
    </row>
    <row r="48" spans="2:8" ht="15.75">
      <c r="B48" s="91" t="s">
        <v>140</v>
      </c>
      <c r="C48" s="92" t="s">
        <v>138</v>
      </c>
      <c r="D48" s="346" t="s">
        <v>143</v>
      </c>
      <c r="E48" s="373">
        <f>F48+H48</f>
        <v>34.3</v>
      </c>
      <c r="F48" s="366">
        <f>F49</f>
        <v>34.3</v>
      </c>
      <c r="G48" s="366">
        <f>G49</f>
        <v>0</v>
      </c>
      <c r="H48" s="366">
        <f>H49</f>
        <v>0</v>
      </c>
    </row>
    <row r="49" spans="2:8" ht="15.75">
      <c r="B49" s="173" t="s">
        <v>141</v>
      </c>
      <c r="C49" s="168" t="s">
        <v>139</v>
      </c>
      <c r="D49" s="386"/>
      <c r="E49" s="176">
        <f>F49+H49</f>
        <v>34.3</v>
      </c>
      <c r="F49" s="176">
        <v>34.3</v>
      </c>
      <c r="G49" s="176"/>
      <c r="H49" s="389"/>
    </row>
    <row r="50" spans="2:8" ht="31.5">
      <c r="B50" s="91" t="s">
        <v>151</v>
      </c>
      <c r="C50" s="110" t="s">
        <v>156</v>
      </c>
      <c r="D50" s="346" t="s">
        <v>35</v>
      </c>
      <c r="E50" s="366">
        <f>E51+E52+E53</f>
        <v>0</v>
      </c>
      <c r="F50" s="366">
        <f>F51+F52+F53</f>
        <v>0</v>
      </c>
      <c r="G50" s="366">
        <f>G51+G52+G53</f>
        <v>0</v>
      </c>
      <c r="H50" s="366">
        <f>H51+H52+H53</f>
        <v>0</v>
      </c>
    </row>
    <row r="51" spans="2:8" ht="15.75">
      <c r="B51" s="173" t="s">
        <v>152</v>
      </c>
      <c r="C51" s="168" t="s">
        <v>118</v>
      </c>
      <c r="D51" s="388"/>
      <c r="E51" s="176">
        <f>F51</f>
        <v>0</v>
      </c>
      <c r="F51" s="176"/>
      <c r="G51" s="176"/>
      <c r="H51" s="176"/>
    </row>
    <row r="52" spans="2:8" ht="16.5" customHeight="1">
      <c r="B52" s="173" t="s">
        <v>465</v>
      </c>
      <c r="C52" s="390" t="s">
        <v>493</v>
      </c>
      <c r="D52" s="388"/>
      <c r="E52" s="176">
        <f>F52+H52</f>
        <v>0</v>
      </c>
      <c r="F52" s="176"/>
      <c r="G52" s="176"/>
      <c r="H52" s="176"/>
    </row>
    <row r="53" spans="2:8" ht="16.5" customHeight="1">
      <c r="B53" s="173" t="s">
        <v>579</v>
      </c>
      <c r="C53" s="390" t="s">
        <v>580</v>
      </c>
      <c r="D53" s="388"/>
      <c r="E53" s="176">
        <f>F53+H53</f>
        <v>0</v>
      </c>
      <c r="F53" s="176"/>
      <c r="G53" s="176"/>
      <c r="H53" s="176"/>
    </row>
    <row r="54" spans="2:8" ht="15.75">
      <c r="B54" s="91" t="s">
        <v>158</v>
      </c>
      <c r="C54" s="346" t="s">
        <v>157</v>
      </c>
      <c r="D54" s="388" t="s">
        <v>37</v>
      </c>
      <c r="E54" s="366">
        <f>E55+E56</f>
        <v>0</v>
      </c>
      <c r="F54" s="366">
        <f>F55+F56</f>
        <v>0</v>
      </c>
      <c r="G54" s="366">
        <f>G55+G56</f>
        <v>0</v>
      </c>
      <c r="H54" s="366">
        <f>H55+H56</f>
        <v>0</v>
      </c>
    </row>
    <row r="55" spans="2:8" ht="15.75">
      <c r="B55" s="380"/>
      <c r="C55" s="391" t="s">
        <v>75</v>
      </c>
      <c r="D55" s="392"/>
      <c r="E55" s="377">
        <f>F55+H55</f>
        <v>0</v>
      </c>
      <c r="F55" s="176"/>
      <c r="G55" s="176"/>
      <c r="H55" s="176"/>
    </row>
    <row r="56" spans="2:8" ht="15.75">
      <c r="B56" s="173"/>
      <c r="C56" s="391" t="s">
        <v>76</v>
      </c>
      <c r="D56" s="392"/>
      <c r="E56" s="377">
        <f>F56+H56</f>
        <v>0</v>
      </c>
      <c r="F56" s="176"/>
      <c r="G56" s="176"/>
      <c r="H56" s="176"/>
    </row>
    <row r="57" spans="2:8" ht="15.75">
      <c r="B57" s="91" t="s">
        <v>18</v>
      </c>
      <c r="C57" s="104" t="s">
        <v>239</v>
      </c>
      <c r="D57" s="346"/>
      <c r="E57" s="366">
        <f>E58</f>
        <v>0</v>
      </c>
      <c r="F57" s="366">
        <f>F58</f>
        <v>0</v>
      </c>
      <c r="G57" s="366">
        <f>G58</f>
        <v>0</v>
      </c>
      <c r="H57" s="366">
        <f>H58</f>
        <v>0</v>
      </c>
    </row>
    <row r="58" spans="2:8" ht="47.25">
      <c r="B58" s="91" t="s">
        <v>19</v>
      </c>
      <c r="C58" s="165" t="s">
        <v>112</v>
      </c>
      <c r="D58" s="386" t="s">
        <v>146</v>
      </c>
      <c r="E58" s="176">
        <f aca="true" t="shared" si="1" ref="E58:E81">F58+H58</f>
        <v>0</v>
      </c>
      <c r="F58" s="176"/>
      <c r="G58" s="176"/>
      <c r="H58" s="176"/>
    </row>
    <row r="59" spans="2:13" ht="31.5">
      <c r="B59" s="91" t="s">
        <v>20</v>
      </c>
      <c r="C59" s="110" t="s">
        <v>83</v>
      </c>
      <c r="D59" s="393"/>
      <c r="E59" s="394">
        <f t="shared" si="1"/>
        <v>0</v>
      </c>
      <c r="F59" s="366">
        <f>F60</f>
        <v>0</v>
      </c>
      <c r="G59" s="366">
        <f>G60</f>
        <v>0</v>
      </c>
      <c r="H59" s="366">
        <f>H60</f>
        <v>0</v>
      </c>
      <c r="I59" s="395"/>
      <c r="J59" s="396"/>
      <c r="K59" s="396"/>
      <c r="L59" s="212"/>
      <c r="M59" s="212"/>
    </row>
    <row r="60" spans="2:13" ht="30" customHeight="1">
      <c r="B60" s="91" t="s">
        <v>21</v>
      </c>
      <c r="C60" s="357" t="s">
        <v>110</v>
      </c>
      <c r="D60" s="372" t="s">
        <v>144</v>
      </c>
      <c r="E60" s="394">
        <f t="shared" si="1"/>
        <v>0</v>
      </c>
      <c r="F60" s="394">
        <f>F61+F62+F63+F64+F71+F72+F73+F74+F75+F76+F77+F78+F79+F80+F81</f>
        <v>0</v>
      </c>
      <c r="G60" s="394">
        <f>G61+G62+G63+G64+G71+G72+G73+G74+G75+G76+G77+G78+G79+G80+G81</f>
        <v>0</v>
      </c>
      <c r="H60" s="394">
        <f>H61+H62+H63+H64+H71+H72+H73+H74+H75+H76+H77+H78+H79+H80+H81</f>
        <v>0</v>
      </c>
      <c r="I60" s="395"/>
      <c r="J60" s="396"/>
      <c r="K60" s="396"/>
      <c r="L60" s="212"/>
      <c r="M60" s="212"/>
    </row>
    <row r="61" spans="2:13" ht="15.75">
      <c r="B61" s="205" t="s">
        <v>269</v>
      </c>
      <c r="C61" s="397" t="s">
        <v>84</v>
      </c>
      <c r="D61" s="393"/>
      <c r="E61" s="398">
        <f t="shared" si="1"/>
        <v>0</v>
      </c>
      <c r="F61" s="176"/>
      <c r="G61" s="366"/>
      <c r="H61" s="366"/>
      <c r="I61" s="395"/>
      <c r="J61" s="396"/>
      <c r="K61" s="396"/>
      <c r="L61" s="212"/>
      <c r="M61" s="212"/>
    </row>
    <row r="62" spans="2:13" ht="31.5">
      <c r="B62" s="205" t="s">
        <v>236</v>
      </c>
      <c r="C62" s="328" t="s">
        <v>244</v>
      </c>
      <c r="D62" s="166"/>
      <c r="E62" s="398">
        <f t="shared" si="1"/>
        <v>0</v>
      </c>
      <c r="F62" s="176"/>
      <c r="G62" s="366"/>
      <c r="H62" s="366"/>
      <c r="I62" s="395"/>
      <c r="J62" s="396"/>
      <c r="K62" s="396"/>
      <c r="L62" s="212"/>
      <c r="M62" s="212"/>
    </row>
    <row r="63" spans="2:13" ht="15.75">
      <c r="B63" s="205" t="s">
        <v>237</v>
      </c>
      <c r="C63" s="397" t="s">
        <v>354</v>
      </c>
      <c r="D63" s="397"/>
      <c r="E63" s="398">
        <f t="shared" si="1"/>
        <v>0</v>
      </c>
      <c r="F63" s="176"/>
      <c r="G63" s="176"/>
      <c r="H63" s="176"/>
      <c r="I63" s="362"/>
      <c r="J63" s="396"/>
      <c r="K63" s="396"/>
      <c r="L63" s="396"/>
      <c r="M63" s="396"/>
    </row>
    <row r="64" spans="2:13" ht="15.75">
      <c r="B64" s="399"/>
      <c r="C64" s="400" t="s">
        <v>150</v>
      </c>
      <c r="D64" s="397"/>
      <c r="E64" s="401">
        <f t="shared" si="1"/>
        <v>0</v>
      </c>
      <c r="F64" s="402">
        <f>F65+F66+F67+F68+F69+F70</f>
        <v>0</v>
      </c>
      <c r="G64" s="402">
        <f>G65+G66+G67+G68+G69+G70</f>
        <v>0</v>
      </c>
      <c r="H64" s="402">
        <f>H65+H66+H67+H68+H69+H70</f>
        <v>0</v>
      </c>
      <c r="I64" s="362"/>
      <c r="J64" s="396"/>
      <c r="K64" s="396"/>
      <c r="L64" s="396"/>
      <c r="M64" s="396"/>
    </row>
    <row r="65" spans="2:13" ht="15.75">
      <c r="B65" s="205" t="s">
        <v>238</v>
      </c>
      <c r="C65" s="403" t="s">
        <v>90</v>
      </c>
      <c r="D65" s="404"/>
      <c r="E65" s="377">
        <f t="shared" si="1"/>
        <v>0</v>
      </c>
      <c r="F65" s="405"/>
      <c r="G65" s="405"/>
      <c r="H65" s="405"/>
      <c r="I65" s="362"/>
      <c r="J65" s="396"/>
      <c r="K65" s="396"/>
      <c r="L65" s="396"/>
      <c r="M65" s="396"/>
    </row>
    <row r="66" spans="2:13" ht="15.75">
      <c r="B66" s="205" t="s">
        <v>235</v>
      </c>
      <c r="C66" s="403" t="s">
        <v>91</v>
      </c>
      <c r="D66" s="397"/>
      <c r="E66" s="377">
        <f t="shared" si="1"/>
        <v>0</v>
      </c>
      <c r="F66" s="176"/>
      <c r="G66" s="176"/>
      <c r="H66" s="176"/>
      <c r="I66" s="362"/>
      <c r="J66" s="396"/>
      <c r="K66" s="396"/>
      <c r="L66" s="212"/>
      <c r="M66" s="212"/>
    </row>
    <row r="67" spans="2:13" ht="15.75">
      <c r="B67" s="173" t="s">
        <v>236</v>
      </c>
      <c r="C67" s="406" t="s">
        <v>86</v>
      </c>
      <c r="D67" s="397"/>
      <c r="E67" s="377">
        <f t="shared" si="1"/>
        <v>0</v>
      </c>
      <c r="F67" s="176"/>
      <c r="G67" s="366"/>
      <c r="H67" s="176"/>
      <c r="I67" s="362"/>
      <c r="J67" s="396"/>
      <c r="K67" s="396"/>
      <c r="L67" s="396"/>
      <c r="M67" s="396"/>
    </row>
    <row r="68" spans="2:8" ht="15.75">
      <c r="B68" s="173" t="s">
        <v>237</v>
      </c>
      <c r="C68" s="406" t="s">
        <v>87</v>
      </c>
      <c r="D68" s="397"/>
      <c r="E68" s="377">
        <f>F68+H68</f>
        <v>0</v>
      </c>
      <c r="F68" s="176"/>
      <c r="G68" s="176"/>
      <c r="H68" s="176"/>
    </row>
    <row r="69" spans="2:8" ht="15.75">
      <c r="B69" s="173" t="s">
        <v>237</v>
      </c>
      <c r="C69" s="406" t="s">
        <v>88</v>
      </c>
      <c r="D69" s="397"/>
      <c r="E69" s="377">
        <f>F69+H69</f>
        <v>0</v>
      </c>
      <c r="F69" s="176"/>
      <c r="G69" s="176"/>
      <c r="H69" s="176"/>
    </row>
    <row r="70" spans="2:8" ht="15.75">
      <c r="B70" s="173" t="s">
        <v>237</v>
      </c>
      <c r="C70" s="406" t="s">
        <v>89</v>
      </c>
      <c r="D70" s="397"/>
      <c r="E70" s="377">
        <f>F70+H70</f>
        <v>0</v>
      </c>
      <c r="F70" s="176"/>
      <c r="G70" s="176"/>
      <c r="H70" s="176"/>
    </row>
    <row r="71" spans="2:8" ht="15.75">
      <c r="B71" s="205" t="s">
        <v>233</v>
      </c>
      <c r="C71" s="407" t="s">
        <v>520</v>
      </c>
      <c r="D71" s="397"/>
      <c r="E71" s="377">
        <f>F71+H71</f>
        <v>0</v>
      </c>
      <c r="F71" s="176"/>
      <c r="G71" s="176"/>
      <c r="H71" s="176"/>
    </row>
    <row r="72" spans="2:8" ht="15.75">
      <c r="B72" s="205" t="s">
        <v>233</v>
      </c>
      <c r="C72" s="407" t="s">
        <v>517</v>
      </c>
      <c r="D72" s="397"/>
      <c r="E72" s="377">
        <f>F72+H72</f>
        <v>0</v>
      </c>
      <c r="F72" s="176"/>
      <c r="G72" s="176"/>
      <c r="H72" s="176"/>
    </row>
    <row r="73" spans="2:8" ht="15.75">
      <c r="B73" s="205" t="s">
        <v>233</v>
      </c>
      <c r="C73" s="407" t="s">
        <v>272</v>
      </c>
      <c r="D73" s="397"/>
      <c r="E73" s="377">
        <f t="shared" si="1"/>
        <v>0</v>
      </c>
      <c r="F73" s="176"/>
      <c r="G73" s="176"/>
      <c r="H73" s="176"/>
    </row>
    <row r="74" spans="2:9" ht="15.75">
      <c r="B74" s="205" t="s">
        <v>233</v>
      </c>
      <c r="C74" s="407" t="s">
        <v>274</v>
      </c>
      <c r="D74" s="397"/>
      <c r="E74" s="377">
        <f t="shared" si="1"/>
        <v>0</v>
      </c>
      <c r="F74" s="176"/>
      <c r="G74" s="176"/>
      <c r="H74" s="176"/>
      <c r="I74" s="408"/>
    </row>
    <row r="75" spans="2:9" ht="15.75">
      <c r="B75" s="205" t="s">
        <v>233</v>
      </c>
      <c r="C75" s="407" t="s">
        <v>275</v>
      </c>
      <c r="D75" s="397"/>
      <c r="E75" s="377">
        <f t="shared" si="1"/>
        <v>0</v>
      </c>
      <c r="F75" s="176"/>
      <c r="G75" s="176"/>
      <c r="H75" s="176"/>
      <c r="I75" s="408"/>
    </row>
    <row r="76" spans="2:9" ht="15.75">
      <c r="B76" s="205" t="s">
        <v>233</v>
      </c>
      <c r="C76" s="407" t="s">
        <v>518</v>
      </c>
      <c r="D76" s="407"/>
      <c r="E76" s="178">
        <f t="shared" si="1"/>
        <v>0</v>
      </c>
      <c r="F76" s="176"/>
      <c r="G76" s="176"/>
      <c r="H76" s="176"/>
      <c r="I76" s="408"/>
    </row>
    <row r="77" spans="2:9" ht="15.75">
      <c r="B77" s="205" t="s">
        <v>234</v>
      </c>
      <c r="C77" s="407" t="s">
        <v>85</v>
      </c>
      <c r="D77" s="397"/>
      <c r="E77" s="377">
        <f t="shared" si="1"/>
        <v>0</v>
      </c>
      <c r="F77" s="176"/>
      <c r="G77" s="176"/>
      <c r="H77" s="176"/>
      <c r="I77" s="408"/>
    </row>
    <row r="78" spans="2:8" ht="15.75">
      <c r="B78" s="205" t="s">
        <v>234</v>
      </c>
      <c r="C78" s="407" t="s">
        <v>92</v>
      </c>
      <c r="D78" s="397"/>
      <c r="E78" s="377">
        <f t="shared" si="1"/>
        <v>0</v>
      </c>
      <c r="F78" s="176"/>
      <c r="G78" s="176"/>
      <c r="H78" s="176"/>
    </row>
    <row r="79" spans="2:8" ht="15.75">
      <c r="B79" s="205" t="s">
        <v>234</v>
      </c>
      <c r="C79" s="407" t="s">
        <v>268</v>
      </c>
      <c r="D79" s="397"/>
      <c r="E79" s="377">
        <f t="shared" si="1"/>
        <v>0</v>
      </c>
      <c r="F79" s="176"/>
      <c r="G79" s="176"/>
      <c r="H79" s="176"/>
    </row>
    <row r="80" spans="2:8" ht="15.75">
      <c r="B80" s="205" t="s">
        <v>234</v>
      </c>
      <c r="C80" s="407" t="s">
        <v>278</v>
      </c>
      <c r="D80" s="397"/>
      <c r="E80" s="377">
        <f t="shared" si="1"/>
        <v>0</v>
      </c>
      <c r="F80" s="176"/>
      <c r="G80" s="176"/>
      <c r="H80" s="176"/>
    </row>
    <row r="81" spans="2:9" ht="15.75">
      <c r="B81" s="205" t="s">
        <v>177</v>
      </c>
      <c r="C81" s="407" t="s">
        <v>93</v>
      </c>
      <c r="D81" s="409"/>
      <c r="E81" s="377">
        <f t="shared" si="1"/>
        <v>0</v>
      </c>
      <c r="F81" s="176"/>
      <c r="G81" s="176"/>
      <c r="H81" s="176"/>
      <c r="I81" s="168"/>
    </row>
    <row r="82" spans="2:8" ht="15.75">
      <c r="B82" s="203" t="s">
        <v>22</v>
      </c>
      <c r="C82" s="279" t="s">
        <v>71</v>
      </c>
      <c r="D82" s="279"/>
      <c r="E82" s="366"/>
      <c r="F82" s="366"/>
      <c r="G82" s="366"/>
      <c r="H82" s="366"/>
    </row>
    <row r="83" spans="2:8" ht="15.75">
      <c r="B83" s="203" t="s">
        <v>24</v>
      </c>
      <c r="C83" s="346" t="s">
        <v>109</v>
      </c>
      <c r="D83" s="123" t="s">
        <v>142</v>
      </c>
      <c r="E83" s="366">
        <f>F83+H83</f>
        <v>0</v>
      </c>
      <c r="F83" s="366">
        <f>F84</f>
        <v>0</v>
      </c>
      <c r="G83" s="366">
        <f>G84</f>
        <v>0</v>
      </c>
      <c r="H83" s="366">
        <f>H84</f>
        <v>0</v>
      </c>
    </row>
    <row r="84" spans="2:8" ht="15.75">
      <c r="B84" s="173" t="s">
        <v>102</v>
      </c>
      <c r="C84" s="397" t="s">
        <v>353</v>
      </c>
      <c r="D84" s="375"/>
      <c r="E84" s="377">
        <f>F84+H84</f>
        <v>0</v>
      </c>
      <c r="F84" s="176"/>
      <c r="G84" s="176"/>
      <c r="H84" s="176"/>
    </row>
    <row r="85" spans="2:8" ht="31.5">
      <c r="B85" s="91" t="s">
        <v>25</v>
      </c>
      <c r="C85" s="110" t="s">
        <v>279</v>
      </c>
      <c r="D85" s="123"/>
      <c r="E85" s="366"/>
      <c r="F85" s="366"/>
      <c r="G85" s="366"/>
      <c r="H85" s="366"/>
    </row>
    <row r="86" spans="2:8" ht="15.75">
      <c r="B86" s="91" t="s">
        <v>26</v>
      </c>
      <c r="C86" s="346" t="s">
        <v>109</v>
      </c>
      <c r="D86" s="123" t="s">
        <v>142</v>
      </c>
      <c r="E86" s="366">
        <f>F86+H86</f>
        <v>0</v>
      </c>
      <c r="F86" s="366">
        <f>F87</f>
        <v>0</v>
      </c>
      <c r="G86" s="366">
        <f>G87</f>
        <v>0</v>
      </c>
      <c r="H86" s="366">
        <f>H87</f>
        <v>0</v>
      </c>
    </row>
    <row r="87" spans="2:8" ht="15.75">
      <c r="B87" s="173" t="s">
        <v>104</v>
      </c>
      <c r="C87" s="397" t="s">
        <v>353</v>
      </c>
      <c r="D87" s="375"/>
      <c r="E87" s="176">
        <f>F87+H87</f>
        <v>0</v>
      </c>
      <c r="F87" s="176"/>
      <c r="G87" s="176"/>
      <c r="H87" s="176"/>
    </row>
    <row r="88" spans="2:8" ht="15.75">
      <c r="B88" s="91" t="s">
        <v>27</v>
      </c>
      <c r="C88" s="123" t="s">
        <v>30</v>
      </c>
      <c r="D88" s="123"/>
      <c r="E88" s="366"/>
      <c r="F88" s="366"/>
      <c r="G88" s="366"/>
      <c r="H88" s="366"/>
    </row>
    <row r="89" spans="2:8" ht="15.75">
      <c r="B89" s="173" t="s">
        <v>28</v>
      </c>
      <c r="C89" s="104" t="s">
        <v>109</v>
      </c>
      <c r="D89" s="123" t="s">
        <v>142</v>
      </c>
      <c r="E89" s="366">
        <f>F89+H89</f>
        <v>0</v>
      </c>
      <c r="F89" s="366">
        <f>F90</f>
        <v>0</v>
      </c>
      <c r="G89" s="366">
        <f>G90</f>
        <v>0</v>
      </c>
      <c r="H89" s="366">
        <f>H90</f>
        <v>0</v>
      </c>
    </row>
    <row r="90" spans="2:8" ht="15.75">
      <c r="B90" s="173" t="s">
        <v>105</v>
      </c>
      <c r="C90" s="397" t="s">
        <v>353</v>
      </c>
      <c r="D90" s="123"/>
      <c r="E90" s="176">
        <f>F90+H90</f>
        <v>0</v>
      </c>
      <c r="F90" s="176"/>
      <c r="G90" s="176"/>
      <c r="H90" s="176"/>
    </row>
    <row r="91" spans="2:8" ht="15.75">
      <c r="B91" s="91" t="s">
        <v>29</v>
      </c>
      <c r="C91" s="111" t="s">
        <v>545</v>
      </c>
      <c r="D91" s="123"/>
      <c r="E91" s="366"/>
      <c r="F91" s="366"/>
      <c r="G91" s="366"/>
      <c r="H91" s="176"/>
    </row>
    <row r="92" spans="2:8" ht="15.75">
      <c r="B92" s="91" t="s">
        <v>31</v>
      </c>
      <c r="C92" s="104" t="s">
        <v>109</v>
      </c>
      <c r="D92" s="123" t="s">
        <v>142</v>
      </c>
      <c r="E92" s="366">
        <f>F92+H92</f>
        <v>0</v>
      </c>
      <c r="F92" s="366">
        <f>F93</f>
        <v>0</v>
      </c>
      <c r="G92" s="366">
        <f>G93</f>
        <v>0</v>
      </c>
      <c r="H92" s="366">
        <f>H93</f>
        <v>0</v>
      </c>
    </row>
    <row r="93" spans="2:8" ht="15.75">
      <c r="B93" s="173" t="s">
        <v>106</v>
      </c>
      <c r="C93" s="397" t="s">
        <v>353</v>
      </c>
      <c r="D93" s="123"/>
      <c r="E93" s="176">
        <f>F93+H93</f>
        <v>0</v>
      </c>
      <c r="F93" s="176"/>
      <c r="G93" s="176"/>
      <c r="H93" s="176"/>
    </row>
    <row r="94" spans="2:8" ht="15.75">
      <c r="B94" s="91" t="s">
        <v>32</v>
      </c>
      <c r="C94" s="92" t="s">
        <v>5</v>
      </c>
      <c r="D94" s="123"/>
      <c r="E94" s="366"/>
      <c r="F94" s="366"/>
      <c r="G94" s="366"/>
      <c r="H94" s="366"/>
    </row>
    <row r="95" spans="2:8" ht="15.75">
      <c r="B95" s="91" t="s">
        <v>33</v>
      </c>
      <c r="C95" s="346" t="s">
        <v>109</v>
      </c>
      <c r="D95" s="123" t="s">
        <v>142</v>
      </c>
      <c r="E95" s="366">
        <f>F95+H95</f>
        <v>0</v>
      </c>
      <c r="F95" s="366">
        <f>F96</f>
        <v>0</v>
      </c>
      <c r="G95" s="366">
        <f>G96</f>
        <v>0</v>
      </c>
      <c r="H95" s="366">
        <f>H96</f>
        <v>0</v>
      </c>
    </row>
    <row r="96" spans="2:8" ht="15.75">
      <c r="B96" s="173" t="s">
        <v>107</v>
      </c>
      <c r="C96" s="397" t="s">
        <v>353</v>
      </c>
      <c r="D96" s="123"/>
      <c r="E96" s="176">
        <f>F96+H96</f>
        <v>0</v>
      </c>
      <c r="F96" s="176"/>
      <c r="G96" s="176"/>
      <c r="H96" s="176"/>
    </row>
    <row r="97" spans="2:8" ht="21" customHeight="1">
      <c r="B97" s="91" t="s">
        <v>35</v>
      </c>
      <c r="C97" s="92" t="s">
        <v>405</v>
      </c>
      <c r="D97" s="123"/>
      <c r="E97" s="366"/>
      <c r="F97" s="366"/>
      <c r="G97" s="366"/>
      <c r="H97" s="366"/>
    </row>
    <row r="98" spans="2:8" ht="15.75">
      <c r="B98" s="91" t="s">
        <v>36</v>
      </c>
      <c r="C98" s="346" t="s">
        <v>109</v>
      </c>
      <c r="D98" s="123" t="s">
        <v>142</v>
      </c>
      <c r="E98" s="366">
        <f>F98+H98</f>
        <v>0</v>
      </c>
      <c r="F98" s="366">
        <f>F99</f>
        <v>0</v>
      </c>
      <c r="G98" s="366">
        <f>G99</f>
        <v>0</v>
      </c>
      <c r="H98" s="366">
        <f>H99</f>
        <v>0</v>
      </c>
    </row>
    <row r="99" spans="2:8" ht="15.75">
      <c r="B99" s="173" t="s">
        <v>108</v>
      </c>
      <c r="C99" s="397" t="s">
        <v>353</v>
      </c>
      <c r="D99" s="123"/>
      <c r="E99" s="176">
        <f>F99+H99</f>
        <v>0</v>
      </c>
      <c r="F99" s="176">
        <f>F90+F93+F96</f>
        <v>0</v>
      </c>
      <c r="G99" s="176">
        <f>G90+G93+G96</f>
        <v>0</v>
      </c>
      <c r="H99" s="176">
        <f>H90+H93+H96</f>
        <v>0</v>
      </c>
    </row>
    <row r="100" spans="2:8" ht="15.75">
      <c r="B100" s="91" t="s">
        <v>37</v>
      </c>
      <c r="C100" s="123" t="s">
        <v>6</v>
      </c>
      <c r="D100" s="159"/>
      <c r="E100" s="366"/>
      <c r="F100" s="366"/>
      <c r="G100" s="366"/>
      <c r="H100" s="366"/>
    </row>
    <row r="101" spans="2:8" ht="15.75">
      <c r="B101" s="91" t="s">
        <v>38</v>
      </c>
      <c r="C101" s="346" t="s">
        <v>109</v>
      </c>
      <c r="D101" s="159" t="s">
        <v>142</v>
      </c>
      <c r="E101" s="366">
        <f>E102</f>
        <v>0</v>
      </c>
      <c r="F101" s="366">
        <f>F102</f>
        <v>0</v>
      </c>
      <c r="G101" s="366">
        <f>G102</f>
        <v>0</v>
      </c>
      <c r="H101" s="366">
        <f>H102</f>
        <v>0</v>
      </c>
    </row>
    <row r="102" spans="2:8" ht="15.75">
      <c r="B102" s="173" t="s">
        <v>455</v>
      </c>
      <c r="C102" s="397" t="s">
        <v>353</v>
      </c>
      <c r="D102" s="159"/>
      <c r="E102" s="176">
        <f>F102+H102</f>
        <v>0</v>
      </c>
      <c r="F102" s="176"/>
      <c r="G102" s="176"/>
      <c r="H102" s="176"/>
    </row>
    <row r="103" spans="2:8" ht="15.75">
      <c r="B103" s="173" t="s">
        <v>39</v>
      </c>
      <c r="C103" s="123" t="s">
        <v>46</v>
      </c>
      <c r="D103" s="159"/>
      <c r="E103" s="366"/>
      <c r="F103" s="366"/>
      <c r="G103" s="366"/>
      <c r="H103" s="366"/>
    </row>
    <row r="104" spans="2:8" ht="15.75">
      <c r="B104" s="173" t="s">
        <v>40</v>
      </c>
      <c r="C104" s="132" t="s">
        <v>109</v>
      </c>
      <c r="D104" s="159" t="s">
        <v>142</v>
      </c>
      <c r="E104" s="366">
        <f>E105</f>
        <v>0</v>
      </c>
      <c r="F104" s="366">
        <f>F105</f>
        <v>0</v>
      </c>
      <c r="G104" s="366">
        <f>G105</f>
        <v>0</v>
      </c>
      <c r="H104" s="366">
        <f>H105</f>
        <v>0</v>
      </c>
    </row>
    <row r="105" spans="2:8" ht="15.75">
      <c r="B105" s="173" t="s">
        <v>456</v>
      </c>
      <c r="C105" s="397" t="s">
        <v>353</v>
      </c>
      <c r="D105" s="410"/>
      <c r="E105" s="176">
        <f>F105+H105</f>
        <v>0</v>
      </c>
      <c r="F105" s="176"/>
      <c r="G105" s="176"/>
      <c r="H105" s="176"/>
    </row>
    <row r="106" spans="2:8" ht="31.5">
      <c r="B106" s="91" t="s">
        <v>41</v>
      </c>
      <c r="C106" s="110" t="s">
        <v>404</v>
      </c>
      <c r="D106" s="159"/>
      <c r="E106" s="366"/>
      <c r="F106" s="366"/>
      <c r="G106" s="366"/>
      <c r="H106" s="366"/>
    </row>
    <row r="107" spans="2:8" ht="15.75">
      <c r="B107" s="91" t="s">
        <v>42</v>
      </c>
      <c r="C107" s="346" t="s">
        <v>109</v>
      </c>
      <c r="D107" s="159" t="s">
        <v>142</v>
      </c>
      <c r="E107" s="366">
        <f>E108</f>
        <v>0</v>
      </c>
      <c r="F107" s="366">
        <f>F108</f>
        <v>0</v>
      </c>
      <c r="G107" s="366">
        <f>G108</f>
        <v>0</v>
      </c>
      <c r="H107" s="366">
        <f>H108</f>
        <v>0</v>
      </c>
    </row>
    <row r="108" spans="2:8" ht="15.75">
      <c r="B108" s="173" t="s">
        <v>457</v>
      </c>
      <c r="C108" s="397" t="s">
        <v>353</v>
      </c>
      <c r="D108" s="410"/>
      <c r="E108" s="176">
        <f>F108+H108</f>
        <v>0</v>
      </c>
      <c r="F108" s="176"/>
      <c r="G108" s="176"/>
      <c r="H108" s="176"/>
    </row>
    <row r="109" spans="2:8" ht="15.75">
      <c r="B109" s="91" t="s">
        <v>43</v>
      </c>
      <c r="C109" s="123" t="s">
        <v>52</v>
      </c>
      <c r="D109" s="123"/>
      <c r="E109" s="366">
        <f>E110+E113+E116</f>
        <v>0</v>
      </c>
      <c r="F109" s="366">
        <f>F110+F113+F116</f>
        <v>0</v>
      </c>
      <c r="G109" s="366">
        <f>G110+G113+G116</f>
        <v>0</v>
      </c>
      <c r="H109" s="366">
        <f>H110+H113+H116</f>
        <v>0</v>
      </c>
    </row>
    <row r="110" spans="2:8" ht="15.75">
      <c r="B110" s="91" t="s">
        <v>44</v>
      </c>
      <c r="C110" s="346" t="s">
        <v>109</v>
      </c>
      <c r="D110" s="123" t="s">
        <v>142</v>
      </c>
      <c r="E110" s="366">
        <f>E111+E112</f>
        <v>0</v>
      </c>
      <c r="F110" s="366">
        <f>F111+F112</f>
        <v>0</v>
      </c>
      <c r="G110" s="366">
        <f>G111+G112</f>
        <v>0</v>
      </c>
      <c r="H110" s="366">
        <f>H111+H112</f>
        <v>0</v>
      </c>
    </row>
    <row r="111" spans="2:8" ht="15.75">
      <c r="B111" s="173" t="s">
        <v>457</v>
      </c>
      <c r="C111" s="411" t="s">
        <v>96</v>
      </c>
      <c r="D111" s="393"/>
      <c r="E111" s="176">
        <f>F111+H111</f>
        <v>0</v>
      </c>
      <c r="F111" s="176"/>
      <c r="G111" s="176"/>
      <c r="H111" s="176"/>
    </row>
    <row r="112" spans="2:8" ht="15.75">
      <c r="B112" s="173" t="s">
        <v>481</v>
      </c>
      <c r="C112" s="412" t="s">
        <v>125</v>
      </c>
      <c r="D112" s="279"/>
      <c r="E112" s="176">
        <f>F112+H112</f>
        <v>0</v>
      </c>
      <c r="F112" s="176"/>
      <c r="G112" s="176"/>
      <c r="H112" s="176"/>
    </row>
    <row r="113" spans="2:8" ht="47.25">
      <c r="B113" s="91" t="s">
        <v>247</v>
      </c>
      <c r="C113" s="165" t="s">
        <v>112</v>
      </c>
      <c r="D113" s="123" t="s">
        <v>146</v>
      </c>
      <c r="E113" s="366">
        <f>E114+E115</f>
        <v>0</v>
      </c>
      <c r="F113" s="366">
        <f>F114+F115</f>
        <v>0</v>
      </c>
      <c r="G113" s="366">
        <f>G114+G115</f>
        <v>0</v>
      </c>
      <c r="H113" s="366">
        <f>H114+H115</f>
        <v>0</v>
      </c>
    </row>
    <row r="114" spans="2:8" ht="15.75">
      <c r="B114" s="173" t="s">
        <v>281</v>
      </c>
      <c r="C114" s="411" t="s">
        <v>94</v>
      </c>
      <c r="D114" s="397"/>
      <c r="E114" s="176">
        <f>F114+H114</f>
        <v>0</v>
      </c>
      <c r="F114" s="176"/>
      <c r="G114" s="176"/>
      <c r="H114" s="176"/>
    </row>
    <row r="115" spans="2:8" ht="15.75">
      <c r="B115" s="173" t="s">
        <v>458</v>
      </c>
      <c r="C115" s="409" t="s">
        <v>95</v>
      </c>
      <c r="D115" s="397"/>
      <c r="E115" s="176">
        <f>F115+H115</f>
        <v>0</v>
      </c>
      <c r="F115" s="176"/>
      <c r="G115" s="176"/>
      <c r="H115" s="176"/>
    </row>
    <row r="116" spans="2:8" ht="15.75">
      <c r="B116" s="91" t="s">
        <v>402</v>
      </c>
      <c r="C116" s="123" t="s">
        <v>78</v>
      </c>
      <c r="D116" s="123" t="s">
        <v>143</v>
      </c>
      <c r="E116" s="366">
        <f>F116+H116</f>
        <v>0</v>
      </c>
      <c r="F116" s="366">
        <f>F117</f>
        <v>0</v>
      </c>
      <c r="G116" s="366">
        <f>G117</f>
        <v>0</v>
      </c>
      <c r="H116" s="366">
        <f>H117</f>
        <v>0</v>
      </c>
    </row>
    <row r="117" spans="2:8" ht="15.75">
      <c r="B117" s="173" t="s">
        <v>461</v>
      </c>
      <c r="C117" s="362" t="s">
        <v>115</v>
      </c>
      <c r="D117" s="123"/>
      <c r="E117" s="366">
        <f>F117+H117</f>
        <v>0</v>
      </c>
      <c r="F117" s="176"/>
      <c r="G117" s="176"/>
      <c r="H117" s="176"/>
    </row>
    <row r="118" spans="2:8" ht="15.75">
      <c r="B118" s="91" t="s">
        <v>45</v>
      </c>
      <c r="C118" s="123" t="s">
        <v>57</v>
      </c>
      <c r="D118" s="123"/>
      <c r="E118" s="366">
        <f>E119+E122+E125</f>
        <v>0</v>
      </c>
      <c r="F118" s="366">
        <f>F119+F122+F125</f>
        <v>0</v>
      </c>
      <c r="G118" s="366">
        <f>G119+G122+G125</f>
        <v>0</v>
      </c>
      <c r="H118" s="366">
        <f>H119+H122+H125</f>
        <v>0</v>
      </c>
    </row>
    <row r="119" spans="2:8" ht="15.75">
      <c r="B119" s="413" t="s">
        <v>47</v>
      </c>
      <c r="C119" s="346" t="s">
        <v>109</v>
      </c>
      <c r="D119" s="123" t="s">
        <v>142</v>
      </c>
      <c r="E119" s="366">
        <f>E120+E121</f>
        <v>0</v>
      </c>
      <c r="F119" s="366">
        <f>F120+F121</f>
        <v>0</v>
      </c>
      <c r="G119" s="366">
        <f>G120+G121</f>
        <v>0</v>
      </c>
      <c r="H119" s="366">
        <f>H120+H121</f>
        <v>0</v>
      </c>
    </row>
    <row r="120" spans="2:8" ht="15.75">
      <c r="B120" s="173" t="s">
        <v>457</v>
      </c>
      <c r="C120" s="411" t="s">
        <v>96</v>
      </c>
      <c r="D120" s="393"/>
      <c r="E120" s="176">
        <f>F120+H120</f>
        <v>0</v>
      </c>
      <c r="F120" s="176"/>
      <c r="G120" s="176"/>
      <c r="H120" s="176"/>
    </row>
    <row r="121" spans="2:8" ht="15.75">
      <c r="B121" s="173" t="s">
        <v>456</v>
      </c>
      <c r="C121" s="412" t="s">
        <v>125</v>
      </c>
      <c r="D121" s="279"/>
      <c r="E121" s="176">
        <f>F121+H121</f>
        <v>0</v>
      </c>
      <c r="F121" s="176"/>
      <c r="G121" s="176"/>
      <c r="H121" s="176"/>
    </row>
    <row r="122" spans="2:8" ht="47.25">
      <c r="B122" s="91" t="s">
        <v>248</v>
      </c>
      <c r="C122" s="165" t="s">
        <v>112</v>
      </c>
      <c r="D122" s="123" t="s">
        <v>146</v>
      </c>
      <c r="E122" s="366">
        <f>E123+E124</f>
        <v>0</v>
      </c>
      <c r="F122" s="366">
        <f>F123+F124</f>
        <v>0</v>
      </c>
      <c r="G122" s="366">
        <f>G123+G124</f>
        <v>0</v>
      </c>
      <c r="H122" s="366">
        <f>H123+H124</f>
        <v>0</v>
      </c>
    </row>
    <row r="123" spans="2:8" ht="15.75">
      <c r="B123" s="173" t="s">
        <v>281</v>
      </c>
      <c r="C123" s="411" t="s">
        <v>94</v>
      </c>
      <c r="D123" s="397"/>
      <c r="E123" s="176">
        <f>F123+H123</f>
        <v>0</v>
      </c>
      <c r="F123" s="176"/>
      <c r="G123" s="176"/>
      <c r="H123" s="176"/>
    </row>
    <row r="124" spans="2:8" ht="15.75">
      <c r="B124" s="173" t="s">
        <v>458</v>
      </c>
      <c r="C124" s="409" t="s">
        <v>95</v>
      </c>
      <c r="D124" s="397"/>
      <c r="E124" s="176">
        <f>F124+H124</f>
        <v>0</v>
      </c>
      <c r="F124" s="176"/>
      <c r="G124" s="176"/>
      <c r="H124" s="176"/>
    </row>
    <row r="125" spans="2:8" ht="15.75">
      <c r="B125" s="413" t="s">
        <v>350</v>
      </c>
      <c r="C125" s="123" t="s">
        <v>78</v>
      </c>
      <c r="D125" s="123" t="s">
        <v>143</v>
      </c>
      <c r="E125" s="366">
        <f>F125+H125</f>
        <v>0</v>
      </c>
      <c r="F125" s="366">
        <f>F126</f>
        <v>0</v>
      </c>
      <c r="G125" s="366">
        <f>G126</f>
        <v>0</v>
      </c>
      <c r="H125" s="366">
        <f>H126</f>
        <v>0</v>
      </c>
    </row>
    <row r="126" spans="2:8" ht="15.75">
      <c r="B126" s="173" t="s">
        <v>461</v>
      </c>
      <c r="C126" s="362" t="s">
        <v>115</v>
      </c>
      <c r="D126" s="123"/>
      <c r="E126" s="176">
        <f>F126+H126</f>
        <v>0</v>
      </c>
      <c r="F126" s="176"/>
      <c r="G126" s="176"/>
      <c r="H126" s="176"/>
    </row>
    <row r="127" spans="2:8" ht="15.75">
      <c r="B127" s="413" t="s">
        <v>48</v>
      </c>
      <c r="C127" s="123" t="s">
        <v>61</v>
      </c>
      <c r="D127" s="123"/>
      <c r="E127" s="366">
        <f>E128+E133</f>
        <v>15.9</v>
      </c>
      <c r="F127" s="366">
        <f>F128+F133</f>
        <v>15.9</v>
      </c>
      <c r="G127" s="366">
        <f>G128+G133</f>
        <v>0</v>
      </c>
      <c r="H127" s="366">
        <f>H128+H133</f>
        <v>0</v>
      </c>
    </row>
    <row r="128" spans="2:8" ht="47.25">
      <c r="B128" s="91" t="s">
        <v>49</v>
      </c>
      <c r="C128" s="357" t="s">
        <v>112</v>
      </c>
      <c r="D128" s="123" t="s">
        <v>146</v>
      </c>
      <c r="E128" s="366">
        <f>E129+E131+E132</f>
        <v>0</v>
      </c>
      <c r="F128" s="140">
        <f>F129+F131+F132+F130</f>
        <v>0</v>
      </c>
      <c r="G128" s="140">
        <f>G129+G131+G132+G130</f>
        <v>0</v>
      </c>
      <c r="H128" s="140">
        <f>H129+H131+H132+H130</f>
        <v>0</v>
      </c>
    </row>
    <row r="129" spans="2:8" ht="15.75">
      <c r="B129" s="173" t="s">
        <v>281</v>
      </c>
      <c r="C129" s="411" t="s">
        <v>94</v>
      </c>
      <c r="D129" s="379"/>
      <c r="E129" s="176">
        <f aca="true" t="shared" si="2" ref="E129:E134">F129+H129</f>
        <v>0</v>
      </c>
      <c r="F129" s="176"/>
      <c r="G129" s="176"/>
      <c r="H129" s="176"/>
    </row>
    <row r="130" spans="2:8" ht="15.75">
      <c r="B130" s="173" t="s">
        <v>463</v>
      </c>
      <c r="C130" s="397" t="s">
        <v>538</v>
      </c>
      <c r="D130" s="379"/>
      <c r="E130" s="176">
        <f t="shared" si="2"/>
        <v>0</v>
      </c>
      <c r="F130" s="176"/>
      <c r="G130" s="176"/>
      <c r="H130" s="176"/>
    </row>
    <row r="131" spans="2:8" ht="15.75">
      <c r="B131" s="173" t="s">
        <v>458</v>
      </c>
      <c r="C131" s="397" t="s">
        <v>95</v>
      </c>
      <c r="D131" s="379"/>
      <c r="E131" s="176">
        <f t="shared" si="2"/>
        <v>0</v>
      </c>
      <c r="F131" s="176"/>
      <c r="G131" s="176"/>
      <c r="H131" s="176"/>
    </row>
    <row r="132" spans="2:8" ht="15.75">
      <c r="B132" s="414" t="s">
        <v>459</v>
      </c>
      <c r="C132" s="409" t="s">
        <v>97</v>
      </c>
      <c r="D132" s="379"/>
      <c r="E132" s="176">
        <f t="shared" si="2"/>
        <v>0</v>
      </c>
      <c r="F132" s="176"/>
      <c r="G132" s="176"/>
      <c r="H132" s="176"/>
    </row>
    <row r="133" spans="2:8" ht="15.75">
      <c r="B133" s="413" t="s">
        <v>50</v>
      </c>
      <c r="C133" s="123" t="s">
        <v>78</v>
      </c>
      <c r="D133" s="123" t="s">
        <v>143</v>
      </c>
      <c r="E133" s="366">
        <f t="shared" si="2"/>
        <v>15.9</v>
      </c>
      <c r="F133" s="366">
        <f>F134</f>
        <v>15.9</v>
      </c>
      <c r="G133" s="366">
        <f>G134</f>
        <v>0</v>
      </c>
      <c r="H133" s="366">
        <f>H134</f>
        <v>0</v>
      </c>
    </row>
    <row r="134" spans="2:8" ht="15.75">
      <c r="B134" s="415" t="s">
        <v>461</v>
      </c>
      <c r="C134" s="362" t="s">
        <v>115</v>
      </c>
      <c r="D134" s="123"/>
      <c r="E134" s="176">
        <f t="shared" si="2"/>
        <v>15.9</v>
      </c>
      <c r="F134" s="176">
        <v>15.9</v>
      </c>
      <c r="G134" s="176"/>
      <c r="H134" s="176"/>
    </row>
    <row r="135" spans="2:8" ht="15.75">
      <c r="B135" s="413" t="s">
        <v>51</v>
      </c>
      <c r="C135" s="123" t="s">
        <v>7</v>
      </c>
      <c r="D135" s="123"/>
      <c r="E135" s="366">
        <f>E139+E142+E136</f>
        <v>0</v>
      </c>
      <c r="F135" s="366">
        <f>F139+F142+F136</f>
        <v>0</v>
      </c>
      <c r="G135" s="366">
        <f>G139+G142+G136</f>
        <v>0</v>
      </c>
      <c r="H135" s="366">
        <f>H139+H142+H136</f>
        <v>0</v>
      </c>
    </row>
    <row r="136" spans="2:8" ht="15.75">
      <c r="B136" s="413" t="s">
        <v>53</v>
      </c>
      <c r="C136" s="346" t="s">
        <v>109</v>
      </c>
      <c r="D136" s="123" t="s">
        <v>142</v>
      </c>
      <c r="E136" s="394">
        <f>F136+H136</f>
        <v>0</v>
      </c>
      <c r="F136" s="366">
        <f>F137+F138</f>
        <v>0</v>
      </c>
      <c r="G136" s="366">
        <f>G137+G138</f>
        <v>0</v>
      </c>
      <c r="H136" s="366">
        <f>H137+H138</f>
        <v>0</v>
      </c>
    </row>
    <row r="137" spans="2:8" ht="15.75">
      <c r="B137" s="173" t="s">
        <v>457</v>
      </c>
      <c r="C137" s="411" t="s">
        <v>96</v>
      </c>
      <c r="D137" s="40"/>
      <c r="E137" s="176">
        <f>F137+H137</f>
        <v>0</v>
      </c>
      <c r="F137" s="377"/>
      <c r="G137" s="366"/>
      <c r="H137" s="366"/>
    </row>
    <row r="138" spans="2:8" ht="15.75">
      <c r="B138" s="173" t="s">
        <v>456</v>
      </c>
      <c r="C138" s="412" t="s">
        <v>125</v>
      </c>
      <c r="D138" s="416"/>
      <c r="E138" s="176">
        <f>F138+H138</f>
        <v>0</v>
      </c>
      <c r="F138" s="377"/>
      <c r="G138" s="366"/>
      <c r="H138" s="366"/>
    </row>
    <row r="139" spans="2:8" ht="47.25">
      <c r="B139" s="91" t="s">
        <v>54</v>
      </c>
      <c r="C139" s="357" t="s">
        <v>112</v>
      </c>
      <c r="D139" s="123" t="s">
        <v>146</v>
      </c>
      <c r="E139" s="367">
        <f>E140+E141</f>
        <v>0</v>
      </c>
      <c r="F139" s="366">
        <f>F140+F141</f>
        <v>0</v>
      </c>
      <c r="G139" s="366">
        <f>G140+G141</f>
        <v>0</v>
      </c>
      <c r="H139" s="366">
        <f>H140+H141</f>
        <v>0</v>
      </c>
    </row>
    <row r="140" spans="2:8" ht="15.75">
      <c r="B140" s="173" t="s">
        <v>281</v>
      </c>
      <c r="C140" s="411" t="s">
        <v>94</v>
      </c>
      <c r="D140" s="379"/>
      <c r="E140" s="176">
        <f>F140+H140</f>
        <v>0</v>
      </c>
      <c r="F140" s="176"/>
      <c r="G140" s="176"/>
      <c r="H140" s="176"/>
    </row>
    <row r="141" spans="2:8" ht="15.75">
      <c r="B141" s="173" t="s">
        <v>458</v>
      </c>
      <c r="C141" s="397" t="s">
        <v>95</v>
      </c>
      <c r="D141" s="379"/>
      <c r="E141" s="176">
        <f>F141+H141</f>
        <v>0</v>
      </c>
      <c r="F141" s="176"/>
      <c r="G141" s="176"/>
      <c r="H141" s="176"/>
    </row>
    <row r="142" spans="2:8" ht="15.75">
      <c r="B142" s="413" t="s">
        <v>212</v>
      </c>
      <c r="C142" s="123" t="s">
        <v>78</v>
      </c>
      <c r="D142" s="123" t="s">
        <v>143</v>
      </c>
      <c r="E142" s="366">
        <f>F142+H142</f>
        <v>0</v>
      </c>
      <c r="F142" s="366">
        <f>F143</f>
        <v>0</v>
      </c>
      <c r="G142" s="366">
        <f>G143</f>
        <v>0</v>
      </c>
      <c r="H142" s="366">
        <f>H143</f>
        <v>0</v>
      </c>
    </row>
    <row r="143" spans="2:8" ht="15.75">
      <c r="B143" s="173" t="s">
        <v>461</v>
      </c>
      <c r="C143" s="362" t="s">
        <v>115</v>
      </c>
      <c r="D143" s="166"/>
      <c r="E143" s="381">
        <f>F143+H143</f>
        <v>0</v>
      </c>
      <c r="F143" s="381"/>
      <c r="G143" s="381"/>
      <c r="H143" s="381"/>
    </row>
    <row r="144" spans="2:8" ht="15.75">
      <c r="B144" s="173" t="s">
        <v>56</v>
      </c>
      <c r="C144" s="123" t="s">
        <v>8</v>
      </c>
      <c r="D144" s="123"/>
      <c r="E144" s="394">
        <f>E145+E148+E152</f>
        <v>1</v>
      </c>
      <c r="F144" s="394">
        <f>F145+F148+F152</f>
        <v>1</v>
      </c>
      <c r="G144" s="394">
        <f>G145+G148+G152</f>
        <v>0</v>
      </c>
      <c r="H144" s="394">
        <f>H145+H148+H152</f>
        <v>0</v>
      </c>
    </row>
    <row r="145" spans="2:8" ht="15.75">
      <c r="B145" s="91" t="s">
        <v>58</v>
      </c>
      <c r="C145" s="346" t="s">
        <v>109</v>
      </c>
      <c r="D145" s="123" t="s">
        <v>142</v>
      </c>
      <c r="E145" s="366">
        <f>E146+E147</f>
        <v>0</v>
      </c>
      <c r="F145" s="366">
        <f>F146+F147</f>
        <v>0</v>
      </c>
      <c r="G145" s="366">
        <f>G146+G147</f>
        <v>0</v>
      </c>
      <c r="H145" s="366">
        <f>H146+H147</f>
        <v>0</v>
      </c>
    </row>
    <row r="146" spans="2:8" ht="15.75">
      <c r="B146" s="173" t="s">
        <v>457</v>
      </c>
      <c r="C146" s="411" t="s">
        <v>96</v>
      </c>
      <c r="D146" s="393"/>
      <c r="E146" s="176">
        <f>F146+H146</f>
        <v>0</v>
      </c>
      <c r="F146" s="176"/>
      <c r="G146" s="176"/>
      <c r="H146" s="176"/>
    </row>
    <row r="147" spans="2:8" ht="15.75">
      <c r="B147" s="173" t="s">
        <v>456</v>
      </c>
      <c r="C147" s="412" t="s">
        <v>153</v>
      </c>
      <c r="D147" s="279"/>
      <c r="E147" s="176">
        <f>F147+H147</f>
        <v>0</v>
      </c>
      <c r="F147" s="176"/>
      <c r="G147" s="176"/>
      <c r="H147" s="176"/>
    </row>
    <row r="148" spans="2:8" ht="47.25">
      <c r="B148" s="91" t="s">
        <v>59</v>
      </c>
      <c r="C148" s="357" t="s">
        <v>112</v>
      </c>
      <c r="D148" s="123" t="s">
        <v>146</v>
      </c>
      <c r="E148" s="366">
        <f>E149+E150+E151</f>
        <v>0</v>
      </c>
      <c r="F148" s="366">
        <f>F149+F150+F151</f>
        <v>0</v>
      </c>
      <c r="G148" s="366">
        <f>G149+G150+G151</f>
        <v>0</v>
      </c>
      <c r="H148" s="366">
        <f>H149+H150+H151</f>
        <v>0</v>
      </c>
    </row>
    <row r="149" spans="2:8" ht="15.75">
      <c r="B149" s="173" t="s">
        <v>281</v>
      </c>
      <c r="C149" s="411" t="s">
        <v>94</v>
      </c>
      <c r="D149" s="379"/>
      <c r="E149" s="176">
        <f>F149+H149</f>
        <v>0</v>
      </c>
      <c r="F149" s="176"/>
      <c r="G149" s="176"/>
      <c r="H149" s="176"/>
    </row>
    <row r="150" spans="2:8" ht="15.75">
      <c r="B150" s="173" t="s">
        <v>458</v>
      </c>
      <c r="C150" s="397" t="s">
        <v>95</v>
      </c>
      <c r="D150" s="379"/>
      <c r="E150" s="176">
        <f>F150+H150</f>
        <v>0</v>
      </c>
      <c r="F150" s="176"/>
      <c r="G150" s="176"/>
      <c r="H150" s="176"/>
    </row>
    <row r="151" spans="2:8" ht="15.75">
      <c r="B151" s="205" t="s">
        <v>460</v>
      </c>
      <c r="C151" s="375" t="s">
        <v>277</v>
      </c>
      <c r="D151" s="379"/>
      <c r="E151" s="176">
        <f>F151+H151</f>
        <v>0</v>
      </c>
      <c r="F151" s="176"/>
      <c r="G151" s="176"/>
      <c r="H151" s="176"/>
    </row>
    <row r="152" spans="2:8" ht="15.75">
      <c r="B152" s="91" t="s">
        <v>214</v>
      </c>
      <c r="C152" s="123" t="s">
        <v>78</v>
      </c>
      <c r="D152" s="123" t="s">
        <v>143</v>
      </c>
      <c r="E152" s="366">
        <f>F152+H152</f>
        <v>1</v>
      </c>
      <c r="F152" s="366">
        <f>F153</f>
        <v>1</v>
      </c>
      <c r="G152" s="366">
        <f>G153</f>
        <v>0</v>
      </c>
      <c r="H152" s="366">
        <f>H153</f>
        <v>0</v>
      </c>
    </row>
    <row r="153" spans="2:8" ht="15.75">
      <c r="B153" s="173" t="s">
        <v>461</v>
      </c>
      <c r="C153" s="362" t="s">
        <v>115</v>
      </c>
      <c r="D153" s="166"/>
      <c r="E153" s="381">
        <f>F153+H153</f>
        <v>1</v>
      </c>
      <c r="F153" s="381">
        <v>1</v>
      </c>
      <c r="G153" s="381"/>
      <c r="H153" s="381"/>
    </row>
    <row r="154" spans="2:8" ht="15.75">
      <c r="B154" s="203" t="s">
        <v>60</v>
      </c>
      <c r="C154" s="123" t="s">
        <v>403</v>
      </c>
      <c r="D154" s="375"/>
      <c r="E154" s="366">
        <f>E155+E158+E164</f>
        <v>16.9</v>
      </c>
      <c r="F154" s="366">
        <f>F155+F158+F164</f>
        <v>16.9</v>
      </c>
      <c r="G154" s="366">
        <f>G155+G158+G164</f>
        <v>0</v>
      </c>
      <c r="H154" s="366">
        <f>H155+H158+H164</f>
        <v>0</v>
      </c>
    </row>
    <row r="155" spans="2:8" ht="15.75">
      <c r="B155" s="91" t="s">
        <v>62</v>
      </c>
      <c r="C155" s="346" t="s">
        <v>109</v>
      </c>
      <c r="D155" s="123" t="s">
        <v>142</v>
      </c>
      <c r="E155" s="367">
        <f>E110+E119+E145+E136</f>
        <v>0</v>
      </c>
      <c r="F155" s="367">
        <f>F110+F119+F145+F136</f>
        <v>0</v>
      </c>
      <c r="G155" s="367">
        <f>G110+G119+G145+G136</f>
        <v>0</v>
      </c>
      <c r="H155" s="367">
        <f>H110+H119+H145+H136</f>
        <v>0</v>
      </c>
    </row>
    <row r="156" spans="2:8" ht="15.75">
      <c r="B156" s="173" t="s">
        <v>457</v>
      </c>
      <c r="C156" s="397" t="s">
        <v>96</v>
      </c>
      <c r="D156" s="397"/>
      <c r="E156" s="176">
        <f>F156+H156</f>
        <v>0</v>
      </c>
      <c r="F156" s="176">
        <f aca="true" t="shared" si="3" ref="F156:H157">F111+F120+F146+F137</f>
        <v>0</v>
      </c>
      <c r="G156" s="176">
        <f t="shared" si="3"/>
        <v>0</v>
      </c>
      <c r="H156" s="176">
        <f t="shared" si="3"/>
        <v>0</v>
      </c>
    </row>
    <row r="157" spans="2:8" ht="15.75">
      <c r="B157" s="173" t="s">
        <v>456</v>
      </c>
      <c r="C157" s="397" t="s">
        <v>125</v>
      </c>
      <c r="D157" s="362"/>
      <c r="E157" s="176">
        <f>F157+H157</f>
        <v>0</v>
      </c>
      <c r="F157" s="176">
        <f t="shared" si="3"/>
        <v>0</v>
      </c>
      <c r="G157" s="176">
        <f t="shared" si="3"/>
        <v>0</v>
      </c>
      <c r="H157" s="176">
        <f t="shared" si="3"/>
        <v>0</v>
      </c>
    </row>
    <row r="158" spans="2:8" ht="47.25">
      <c r="B158" s="417" t="s">
        <v>63</v>
      </c>
      <c r="C158" s="357" t="s">
        <v>112</v>
      </c>
      <c r="D158" s="393" t="s">
        <v>146</v>
      </c>
      <c r="E158" s="366">
        <f>E159+E161+E162</f>
        <v>0</v>
      </c>
      <c r="F158" s="366">
        <f>F159+F161+F162</f>
        <v>0</v>
      </c>
      <c r="G158" s="366">
        <f>G159+G161+G162</f>
        <v>0</v>
      </c>
      <c r="H158" s="366">
        <f>H159+H161+H162</f>
        <v>0</v>
      </c>
    </row>
    <row r="159" spans="2:8" ht="15.75">
      <c r="B159" s="173" t="s">
        <v>281</v>
      </c>
      <c r="C159" s="418" t="s">
        <v>94</v>
      </c>
      <c r="D159" s="386"/>
      <c r="E159" s="377">
        <f>E114+E123+E129+E140+E149</f>
        <v>0</v>
      </c>
      <c r="F159" s="176">
        <f>F114+F123+F129+F140+F149</f>
        <v>0</v>
      </c>
      <c r="G159" s="176">
        <f>G114+G123+G129+G140+G149</f>
        <v>0</v>
      </c>
      <c r="H159" s="176">
        <f>H114+H123+H129+H140+H149</f>
        <v>0</v>
      </c>
    </row>
    <row r="160" spans="2:8" ht="15.75">
      <c r="B160" s="173" t="s">
        <v>458</v>
      </c>
      <c r="C160" s="407" t="s">
        <v>95</v>
      </c>
      <c r="D160" s="387"/>
      <c r="E160" s="140">
        <f>E130</f>
        <v>0</v>
      </c>
      <c r="F160" s="140">
        <f>F130</f>
        <v>0</v>
      </c>
      <c r="G160" s="140">
        <f>G130</f>
        <v>0</v>
      </c>
      <c r="H160" s="140">
        <f>H130</f>
        <v>0</v>
      </c>
    </row>
    <row r="161" spans="2:13" ht="15.75">
      <c r="B161" s="173" t="s">
        <v>459</v>
      </c>
      <c r="C161" s="419" t="s">
        <v>97</v>
      </c>
      <c r="D161" s="166"/>
      <c r="E161" s="377">
        <f>E115+E124+E131+E141+E150</f>
        <v>0</v>
      </c>
      <c r="F161" s="176">
        <f>F115+F124+F131+F141+F150</f>
        <v>0</v>
      </c>
      <c r="G161" s="176">
        <f>G115+G124+G131+G141+G150</f>
        <v>0</v>
      </c>
      <c r="H161" s="176">
        <f>H115+H124+H131+H141+H150</f>
        <v>0</v>
      </c>
      <c r="M161" s="168" t="s">
        <v>98</v>
      </c>
    </row>
    <row r="162" spans="2:8" ht="15.75">
      <c r="B162" s="173" t="s">
        <v>460</v>
      </c>
      <c r="C162" s="375" t="s">
        <v>277</v>
      </c>
      <c r="D162" s="420"/>
      <c r="E162" s="377">
        <f>E132</f>
        <v>0</v>
      </c>
      <c r="F162" s="176">
        <f>F132</f>
        <v>0</v>
      </c>
      <c r="G162" s="176">
        <f>G132</f>
        <v>0</v>
      </c>
      <c r="H162" s="176">
        <f>H132</f>
        <v>0</v>
      </c>
    </row>
    <row r="163" spans="2:8" ht="15.75">
      <c r="B163" s="421" t="s">
        <v>217</v>
      </c>
      <c r="C163" s="166" t="s">
        <v>78</v>
      </c>
      <c r="D163" s="388" t="s">
        <v>143</v>
      </c>
      <c r="E163" s="373">
        <f aca="true" t="shared" si="4" ref="E163:H164">E152+E142+E133+E125+E116</f>
        <v>16.9</v>
      </c>
      <c r="F163" s="373">
        <f t="shared" si="4"/>
        <v>16.9</v>
      </c>
      <c r="G163" s="373">
        <f t="shared" si="4"/>
        <v>0</v>
      </c>
      <c r="H163" s="373">
        <f t="shared" si="4"/>
        <v>0</v>
      </c>
    </row>
    <row r="164" spans="2:8" ht="15.75">
      <c r="B164" s="173" t="s">
        <v>461</v>
      </c>
      <c r="C164" s="375" t="s">
        <v>115</v>
      </c>
      <c r="D164" s="380"/>
      <c r="E164" s="373">
        <f t="shared" si="4"/>
        <v>16.9</v>
      </c>
      <c r="F164" s="373">
        <f t="shared" si="4"/>
        <v>16.9</v>
      </c>
      <c r="G164" s="373">
        <f t="shared" si="4"/>
        <v>0</v>
      </c>
      <c r="H164" s="373">
        <f t="shared" si="4"/>
        <v>0</v>
      </c>
    </row>
    <row r="165" spans="2:8" ht="15.75">
      <c r="B165" s="91" t="s">
        <v>219</v>
      </c>
      <c r="C165" s="346" t="s">
        <v>157</v>
      </c>
      <c r="D165" s="388" t="s">
        <v>37</v>
      </c>
      <c r="E165" s="366">
        <f>E166</f>
        <v>0</v>
      </c>
      <c r="F165" s="366">
        <f>F166</f>
        <v>0</v>
      </c>
      <c r="G165" s="366">
        <f>G166</f>
        <v>0</v>
      </c>
      <c r="H165" s="366">
        <f>H166</f>
        <v>0</v>
      </c>
    </row>
    <row r="166" spans="2:8" ht="15.75">
      <c r="B166" s="173" t="s">
        <v>463</v>
      </c>
      <c r="C166" s="397" t="s">
        <v>538</v>
      </c>
      <c r="D166" s="420"/>
      <c r="E166" s="366">
        <f>E168</f>
        <v>0</v>
      </c>
      <c r="F166" s="366">
        <f>F168</f>
        <v>0</v>
      </c>
      <c r="G166" s="366">
        <f>G168</f>
        <v>0</v>
      </c>
      <c r="H166" s="366">
        <f>H168</f>
        <v>0</v>
      </c>
    </row>
    <row r="167" spans="2:8" ht="15.75">
      <c r="B167" s="91" t="s">
        <v>64</v>
      </c>
      <c r="C167" s="123" t="s">
        <v>117</v>
      </c>
      <c r="D167" s="420"/>
      <c r="E167" s="140">
        <f>E168</f>
        <v>0</v>
      </c>
      <c r="F167" s="140">
        <f>F168</f>
        <v>0</v>
      </c>
      <c r="G167" s="140">
        <f>G168</f>
        <v>0</v>
      </c>
      <c r="H167" s="140">
        <f>H168</f>
        <v>0</v>
      </c>
    </row>
    <row r="168" spans="2:8" ht="31.5">
      <c r="B168" s="173" t="s">
        <v>35</v>
      </c>
      <c r="C168" s="165" t="s">
        <v>110</v>
      </c>
      <c r="D168" s="346" t="s">
        <v>144</v>
      </c>
      <c r="E168" s="176">
        <f>F168+H168</f>
        <v>0</v>
      </c>
      <c r="F168" s="176"/>
      <c r="G168" s="176"/>
      <c r="H168" s="176"/>
    </row>
    <row r="169" spans="2:8" ht="15.75">
      <c r="B169" s="91" t="s">
        <v>67</v>
      </c>
      <c r="C169" s="265" t="s">
        <v>344</v>
      </c>
      <c r="D169" s="346"/>
      <c r="E169" s="506">
        <f>E170</f>
        <v>178.4097</v>
      </c>
      <c r="F169" s="506">
        <f>F170</f>
        <v>0</v>
      </c>
      <c r="G169" s="506">
        <f>G170</f>
        <v>0</v>
      </c>
      <c r="H169" s="506">
        <f>H170</f>
        <v>178.4097</v>
      </c>
    </row>
    <row r="170" spans="2:8" ht="15.75">
      <c r="B170" s="173" t="s">
        <v>68</v>
      </c>
      <c r="C170" s="346" t="s">
        <v>157</v>
      </c>
      <c r="D170" s="388" t="s">
        <v>37</v>
      </c>
      <c r="E170" s="507">
        <f>E171+E172</f>
        <v>178.4097</v>
      </c>
      <c r="F170" s="507">
        <f>F171+F172</f>
        <v>0</v>
      </c>
      <c r="G170" s="507">
        <f>G171+G172</f>
        <v>0</v>
      </c>
      <c r="H170" s="507">
        <f>H171+H172</f>
        <v>178.4097</v>
      </c>
    </row>
    <row r="171" spans="2:8" ht="15.75">
      <c r="B171" s="173" t="s">
        <v>463</v>
      </c>
      <c r="C171" s="391" t="s">
        <v>75</v>
      </c>
      <c r="D171" s="392"/>
      <c r="E171" s="508">
        <f>F171+H171</f>
        <v>0</v>
      </c>
      <c r="F171" s="507"/>
      <c r="G171" s="507"/>
      <c r="H171" s="507"/>
    </row>
    <row r="172" spans="2:8" ht="15.75">
      <c r="B172" s="173" t="s">
        <v>169</v>
      </c>
      <c r="C172" s="391" t="s">
        <v>76</v>
      </c>
      <c r="D172" s="392"/>
      <c r="E172" s="508">
        <f>F172+H172</f>
        <v>178.4097</v>
      </c>
      <c r="F172" s="507"/>
      <c r="G172" s="507"/>
      <c r="H172" s="507">
        <v>178.4097</v>
      </c>
    </row>
    <row r="173" spans="2:8" ht="15.75">
      <c r="B173" s="91" t="s">
        <v>69</v>
      </c>
      <c r="C173" s="132" t="s">
        <v>355</v>
      </c>
      <c r="D173" s="422"/>
      <c r="E173" s="366">
        <f>F173+H173</f>
        <v>0</v>
      </c>
      <c r="F173" s="366">
        <f>F174</f>
        <v>0</v>
      </c>
      <c r="G173" s="366">
        <f>G174</f>
        <v>0</v>
      </c>
      <c r="H173" s="366">
        <f>H174</f>
        <v>0</v>
      </c>
    </row>
    <row r="174" spans="2:8" ht="15.75">
      <c r="B174" s="173" t="s">
        <v>70</v>
      </c>
      <c r="C174" s="346" t="s">
        <v>109</v>
      </c>
      <c r="D174" s="423" t="s">
        <v>142</v>
      </c>
      <c r="E174" s="176">
        <f>F174+H174</f>
        <v>0</v>
      </c>
      <c r="F174" s="176"/>
      <c r="G174" s="176"/>
      <c r="H174" s="366"/>
    </row>
    <row r="175" spans="2:8" ht="15.75">
      <c r="B175" s="91" t="s">
        <v>303</v>
      </c>
      <c r="C175" s="387" t="s">
        <v>608</v>
      </c>
      <c r="D175" s="422"/>
      <c r="E175" s="140">
        <f>E176</f>
        <v>0</v>
      </c>
      <c r="F175" s="140">
        <f>F176</f>
        <v>0</v>
      </c>
      <c r="G175" s="140">
        <f>G176</f>
        <v>0</v>
      </c>
      <c r="H175" s="140">
        <f>H176</f>
        <v>0</v>
      </c>
    </row>
    <row r="176" spans="2:8" ht="47.25">
      <c r="B176" s="91" t="s">
        <v>226</v>
      </c>
      <c r="C176" s="110" t="s">
        <v>112</v>
      </c>
      <c r="D176" s="132" t="s">
        <v>146</v>
      </c>
      <c r="E176" s="176">
        <f>F176+H176</f>
        <v>0</v>
      </c>
      <c r="F176" s="176"/>
      <c r="G176" s="176"/>
      <c r="H176" s="366"/>
    </row>
    <row r="177" spans="2:8" ht="15.75">
      <c r="B177" s="502" t="s">
        <v>502</v>
      </c>
      <c r="C177" s="503" t="s">
        <v>137</v>
      </c>
      <c r="D177" s="504"/>
      <c r="E177" s="509">
        <f>E178+E179+E180+E181+E182+E184+E185+E186+E183</f>
        <v>300.6097</v>
      </c>
      <c r="F177" s="505">
        <f>F178+F179+F180+F181+F182+F184+F185+F186+F183</f>
        <v>66.19999999999999</v>
      </c>
      <c r="G177" s="509">
        <f>G178+G179+G180+G181+G182+G184+G185+G186+G183</f>
        <v>0</v>
      </c>
      <c r="H177" s="509">
        <f>H178+H179+H180+H181+H182+H184+H185+H186+H183</f>
        <v>234.4097</v>
      </c>
    </row>
    <row r="178" spans="2:8" ht="15.75">
      <c r="B178" s="91" t="s">
        <v>356</v>
      </c>
      <c r="C178" s="346" t="s">
        <v>109</v>
      </c>
      <c r="D178" s="346" t="s">
        <v>142</v>
      </c>
      <c r="E178" s="176">
        <f>E155+E107+E104+E101+E98+E86+E83+E14+E174</f>
        <v>0</v>
      </c>
      <c r="F178" s="176">
        <f>F155+F107+F104+F101+F98+F86+F83+F14+F174</f>
        <v>0</v>
      </c>
      <c r="G178" s="176">
        <f>G155+G107+G104+G101+G98+G86+G83+G14+G174</f>
        <v>0</v>
      </c>
      <c r="H178" s="176">
        <f>H155+H107+H104+H101+H98+H86+H83+H14+H174</f>
        <v>0</v>
      </c>
    </row>
    <row r="179" spans="2:8" ht="31.5">
      <c r="B179" s="91" t="s">
        <v>378</v>
      </c>
      <c r="C179" s="165" t="s">
        <v>110</v>
      </c>
      <c r="D179" s="346" t="s">
        <v>144</v>
      </c>
      <c r="E179" s="176"/>
      <c r="F179" s="176">
        <f>F60+F166</f>
        <v>0</v>
      </c>
      <c r="G179" s="176">
        <f>G60+G166</f>
        <v>0</v>
      </c>
      <c r="H179" s="176"/>
    </row>
    <row r="180" spans="2:8" ht="47.25">
      <c r="B180" s="91" t="s">
        <v>382</v>
      </c>
      <c r="C180" s="357" t="s">
        <v>112</v>
      </c>
      <c r="D180" s="346" t="s">
        <v>146</v>
      </c>
      <c r="E180" s="176">
        <f>E24+E58+E158+E176</f>
        <v>0</v>
      </c>
      <c r="F180" s="176">
        <f>F24+F58+F158+F176</f>
        <v>0</v>
      </c>
      <c r="G180" s="176">
        <f>G24+G58+G158+G176</f>
        <v>0</v>
      </c>
      <c r="H180" s="176">
        <f>H24+H58+H158+H176</f>
        <v>0</v>
      </c>
    </row>
    <row r="181" spans="2:8" ht="31.5">
      <c r="B181" s="91" t="s">
        <v>386</v>
      </c>
      <c r="C181" s="358" t="s">
        <v>229</v>
      </c>
      <c r="D181" s="346" t="s">
        <v>145</v>
      </c>
      <c r="E181" s="176">
        <f>E35</f>
        <v>23.9</v>
      </c>
      <c r="F181" s="176">
        <f>F35</f>
        <v>15</v>
      </c>
      <c r="G181" s="176">
        <f>G35</f>
        <v>0</v>
      </c>
      <c r="H181" s="176">
        <f>H35</f>
        <v>8.9</v>
      </c>
    </row>
    <row r="182" spans="2:8" ht="15.75">
      <c r="B182" s="91" t="s">
        <v>388</v>
      </c>
      <c r="C182" s="123" t="s">
        <v>116</v>
      </c>
      <c r="D182" s="346" t="s">
        <v>147</v>
      </c>
      <c r="E182" s="176">
        <f>E40</f>
        <v>47.1</v>
      </c>
      <c r="F182" s="176">
        <f>F40</f>
        <v>0</v>
      </c>
      <c r="G182" s="176">
        <f>G40</f>
        <v>0</v>
      </c>
      <c r="H182" s="176">
        <f>H40</f>
        <v>47.1</v>
      </c>
    </row>
    <row r="183" spans="2:8" ht="31.5">
      <c r="B183" s="91" t="s">
        <v>390</v>
      </c>
      <c r="C183" s="110" t="s">
        <v>196</v>
      </c>
      <c r="D183" s="346" t="s">
        <v>148</v>
      </c>
      <c r="E183" s="176">
        <f>E46</f>
        <v>0</v>
      </c>
      <c r="F183" s="176">
        <f>F46</f>
        <v>0</v>
      </c>
      <c r="G183" s="176">
        <f>G46</f>
        <v>0</v>
      </c>
      <c r="H183" s="176">
        <f>H46</f>
        <v>0</v>
      </c>
    </row>
    <row r="184" spans="2:8" ht="15.75">
      <c r="B184" s="91" t="s">
        <v>393</v>
      </c>
      <c r="C184" s="123" t="s">
        <v>78</v>
      </c>
      <c r="D184" s="346" t="s">
        <v>143</v>
      </c>
      <c r="E184" s="176">
        <f>F184+H184</f>
        <v>51.199999999999996</v>
      </c>
      <c r="F184" s="176">
        <f>F164+F48</f>
        <v>51.199999999999996</v>
      </c>
      <c r="G184" s="176">
        <f>G164+G48</f>
        <v>0</v>
      </c>
      <c r="H184" s="176">
        <f>H164+H48</f>
        <v>0</v>
      </c>
    </row>
    <row r="185" spans="2:8" ht="31.5">
      <c r="B185" s="359" t="s">
        <v>395</v>
      </c>
      <c r="C185" s="110" t="s">
        <v>156</v>
      </c>
      <c r="D185" s="346" t="s">
        <v>35</v>
      </c>
      <c r="E185" s="176">
        <f>F185+H185</f>
        <v>0</v>
      </c>
      <c r="F185" s="176">
        <f>F50</f>
        <v>0</v>
      </c>
      <c r="G185" s="176">
        <f>G50</f>
        <v>0</v>
      </c>
      <c r="H185" s="176">
        <f>H50</f>
        <v>0</v>
      </c>
    </row>
    <row r="186" spans="2:8" ht="18.75" customHeight="1">
      <c r="B186" s="91" t="s">
        <v>397</v>
      </c>
      <c r="C186" s="346" t="s">
        <v>157</v>
      </c>
      <c r="D186" s="387" t="s">
        <v>37</v>
      </c>
      <c r="E186" s="176">
        <f>F186+H186</f>
        <v>178.4097</v>
      </c>
      <c r="F186" s="424">
        <f>F54+F170</f>
        <v>0</v>
      </c>
      <c r="G186" s="424">
        <f>G54+G170</f>
        <v>0</v>
      </c>
      <c r="H186" s="424">
        <f>H54+H170</f>
        <v>178.4097</v>
      </c>
    </row>
    <row r="187" spans="2:8" ht="15.75">
      <c r="B187" s="91" t="s">
        <v>503</v>
      </c>
      <c r="C187" s="110" t="s">
        <v>563</v>
      </c>
      <c r="D187" s="346"/>
      <c r="E187" s="501">
        <f>E177-E172</f>
        <v>122.19999999999999</v>
      </c>
      <c r="F187" s="501">
        <f>F177-F172</f>
        <v>66.19999999999999</v>
      </c>
      <c r="G187" s="501">
        <f>G177-G172</f>
        <v>0</v>
      </c>
      <c r="H187" s="501">
        <f>H177-H172</f>
        <v>56</v>
      </c>
    </row>
    <row r="188" spans="2:8" ht="15.75">
      <c r="B188" s="212"/>
      <c r="D188" s="212"/>
      <c r="E188" s="212"/>
      <c r="F188" s="212"/>
      <c r="G188" s="212"/>
      <c r="H188" s="212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2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2016-09-12T10:27:23Z</cp:lastPrinted>
  <dcterms:created xsi:type="dcterms:W3CDTF">2007-09-17T11:23:32Z</dcterms:created>
  <dcterms:modified xsi:type="dcterms:W3CDTF">2016-09-12T10:27:29Z</dcterms:modified>
  <cp:category/>
  <cp:version/>
  <cp:contentType/>
  <cp:contentStatus/>
</cp:coreProperties>
</file>