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<sst xmlns="http://schemas.openxmlformats.org/spreadsheetml/2006/main" count="460" uniqueCount="120">
  <si>
    <t xml:space="preserve">                                                                                                                                                                                         2 lentelė</t>
  </si>
  <si>
    <t>tūkst. Lt.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</si>
  <si>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</si>
  <si>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</si>
  <si>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</si>
  <si>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</si>
  <si>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</si>
  <si>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</si>
  <si>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</si>
  <si>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</si>
  <si>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</si>
  <si>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</si>
  <si>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</si>
  <si>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Prižiūrėti ir modernizuoti Rietavo savivaldybės vietinės reikšmės kelius, stovėjimo aikšteles, visuomeninio susisiekimo infrastruktūros objektus</t>
  </si>
  <si>
    <t>188747184</t>
  </si>
  <si>
    <t>SB</t>
  </si>
  <si>
    <t xml:space="preserve">Kt. (KPPP) </t>
  </si>
  <si>
    <t>02</t>
  </si>
  <si>
    <t>03</t>
  </si>
  <si>
    <t>Kt. (pask.KOM)</t>
  </si>
  <si>
    <t>04</t>
  </si>
  <si>
    <t>05</t>
  </si>
  <si>
    <t>Kt. (KPPP)</t>
  </si>
  <si>
    <t>06</t>
  </si>
  <si>
    <t>Kulių g. rekonstrukcija</t>
  </si>
  <si>
    <t>Prižiūrėti ir modernizuoti Rietavo savivaldybės inžinerinės infrastruktūros objektus</t>
  </si>
  <si>
    <t>Kelti žmonių gyvenimo lygį</t>
  </si>
  <si>
    <t>Prižiūrėti ir remontuoti esamus šilumos tinklus</t>
  </si>
  <si>
    <t>Šilumos gamybos, tiekimo ir perdavimo sistemos modernizavimas</t>
  </si>
  <si>
    <t>Kt.</t>
  </si>
  <si>
    <t>Rietavo savivaldybės gyvenviečių  tvarkymas</t>
  </si>
  <si>
    <t>Labardžių gyvenvietės viešosios infrastruktūrosa plėtra</t>
  </si>
  <si>
    <t>Daugėdų gyvenvietės viešosios infrastruktūros plėtra</t>
  </si>
  <si>
    <t>Kt. VB</t>
  </si>
  <si>
    <t>Plėtoti Savivaldybės infrastruktūrą</t>
  </si>
  <si>
    <t>Rietavo lopšelio-darželio modernizavimas</t>
  </si>
  <si>
    <t xml:space="preserve">Rietavo L. Ivinskio gimnazijos bendrabučio remontas   </t>
  </si>
  <si>
    <t>Kt. (VPF)</t>
  </si>
  <si>
    <t>Pastato, esančio L. Ivinskio g. 2, projektavimo ir rekonstrukcijos darbai</t>
  </si>
  <si>
    <t>07</t>
  </si>
  <si>
    <t>Pastato, esančio Parko g. 8, kapitalinis remontas su šilumos ūkio rekonstrukcija (PSPC)</t>
  </si>
  <si>
    <t>08</t>
  </si>
  <si>
    <t>Viešosios paskirties pastatų rekonstrukcija</t>
  </si>
  <si>
    <t>Plėtoti gyvenamąjį socialinį būstą</t>
  </si>
  <si>
    <t>Gyvenamojo būsto patalpų rekonstravimas ir remontas</t>
  </si>
  <si>
    <t>Kt. (Soc.b.p.p)</t>
  </si>
  <si>
    <t>Daugiabučių namų ir jų aplinkos modernizavimas</t>
  </si>
  <si>
    <t xml:space="preserve">Teikti paramą daugiabučių namų savininkų bendrijoms jų valdomų namų techniniams defektams pašalinti, bendrojo naudojimo objektams atnaujinti, namams prižūrėti, remontuoti </t>
  </si>
  <si>
    <t>Finansiškai prisidėti prie Rietavo savivaldybės daugiabučių renovacijos</t>
  </si>
  <si>
    <t>Verslo plėtros užtikrinimas Savivaldybėje</t>
  </si>
  <si>
    <t>Smulkaus ir vidutinio verslo rėmimas</t>
  </si>
  <si>
    <t>Mokymų ir konsultacijų paslaugų pirkimas</t>
  </si>
  <si>
    <t>Kelti darbuotojų kompetenciją</t>
  </si>
  <si>
    <t>Programos koordinatorius</t>
  </si>
  <si>
    <t>KPPP</t>
  </si>
  <si>
    <t>VB</t>
  </si>
  <si>
    <t>ES</t>
  </si>
  <si>
    <t>VPF</t>
  </si>
  <si>
    <t>Kt. (SAM)</t>
  </si>
  <si>
    <t xml:space="preserve">Rietavo parapijos senelių namų pastato rekonstrukcija </t>
  </si>
  <si>
    <t xml:space="preserve">Rietavo savivaldybės Sauslaukio k. gatvių dangų rekonstrukcija  </t>
  </si>
  <si>
    <t xml:space="preserve">Kt. ES </t>
  </si>
  <si>
    <t>Kt. (pask.EIB)</t>
  </si>
  <si>
    <t>Vandentiekio ir nuotekų tinklų plėtra Rietavo savivaldybėje (Rietave, Sauslaukyje, Kalakutiškėje)</t>
  </si>
  <si>
    <t>Buitinių nuotekų valymo įrenginių, nuotekų surinkimo tinklų ir geriamojo vandens tiekimo sistemų rekonstrukcija ir išplėtimas</t>
  </si>
  <si>
    <t>Pastato ir kitų patalpų pritaikymas socialiniam būstui (Miškų urėdijos pastate arba Labardžių kaime)</t>
  </si>
  <si>
    <t xml:space="preserve">Kt. VB </t>
  </si>
  <si>
    <t>Kt. ES</t>
  </si>
  <si>
    <t>Kt. (prisid.NT)</t>
  </si>
  <si>
    <t>EIB pask.</t>
  </si>
  <si>
    <t>Kom. Pask.</t>
  </si>
  <si>
    <t>NT</t>
  </si>
  <si>
    <t>Soc.b.p.p.</t>
  </si>
  <si>
    <t>Juozas Albauskas</t>
  </si>
  <si>
    <t>2013 m. projektas</t>
  </si>
  <si>
    <t>Kt. lėsos</t>
  </si>
  <si>
    <t>2011 m. išlaidos</t>
  </si>
  <si>
    <t>2012 m. išlaidų projektas</t>
  </si>
  <si>
    <t>2014 m. projektas</t>
  </si>
  <si>
    <t>2012 M.  RIETAVO SAVIVALDYBĖS ADMINISTRACIJOS</t>
  </si>
  <si>
    <t xml:space="preserve">Rietavo savivaldybės vietinės reikšmės  kelių ir gatvių priežiūra ir taisymas </t>
  </si>
  <si>
    <t xml:space="preserve">Vandens kokybės gerinimo įrenginių statyba gyvenvietėse                                                  </t>
  </si>
  <si>
    <t xml:space="preserve">Rietavo L. Ivinskio gimnazijos sporto salės priestato statyba                                                      </t>
  </si>
  <si>
    <t xml:space="preserve">Medingėnų švč. Trejybės bažnyčios avarinės būklės pašalinimas ir pritaikymas viešiesiems poreikiams 
</t>
  </si>
  <si>
    <t xml:space="preserve">Dariaus ir Girėno g. rekonstrukcija                                                                                                                                            </t>
  </si>
  <si>
    <t xml:space="preserve">Plungės g. rekonstrukcija                                </t>
  </si>
  <si>
    <t xml:space="preserve">Pelaičių gyvenvietės Bangos  (RT-0120)  ir  Malūno gatvių (RT- 0121)   rekonstrukcija                                               </t>
  </si>
  <si>
    <t xml:space="preserve">Rietavo savivaldybės Drobstų kaimo kelių RT0223,RT0224, RT0253 ir RT0299 rekonstrukcija                                  </t>
  </si>
  <si>
    <t xml:space="preserve">Rietavo savivaldybės Medingėnų gyvenvietės vandentiekio ir nuotekų tinklų rekonstrukcija ir plėtra                    </t>
  </si>
  <si>
    <t xml:space="preserve">Medingėnų gyvenvietės viešosios infrastruktūros plėtra                                      </t>
  </si>
  <si>
    <t xml:space="preserve">Pastato, esančio Parko g. 10, rekonstrukcija (Meno mokykla)                                   </t>
  </si>
  <si>
    <r>
      <t xml:space="preserve">            EKONOMINĖS PLĖTROS PROGRAMOS                                                                  </t>
    </r>
    <r>
      <rPr>
        <sz val="11"/>
        <rFont val="Times New Roman"/>
        <family val="1"/>
      </rPr>
      <t xml:space="preserve">  </t>
    </r>
  </si>
  <si>
    <t xml:space="preserve">Tverų kultūros namų pastato rekonstrukcija pritaikant bendruomenės reikmėms   </t>
  </si>
  <si>
    <t>SB (pask.KOM)</t>
  </si>
  <si>
    <t>SB (pask.EIB)</t>
  </si>
  <si>
    <t>VIP</t>
  </si>
  <si>
    <t>TIKSLŲ, PROGRAMŲ TIKSLŲ, UŽDAVINIŲ IR PRIEMONIŲ IŠLAIDŲ SUVESTINĖ</t>
  </si>
  <si>
    <t>01 strateginis tikslas - užtikrinti Savivaldybės teritorijos, jos infrastruktūros, ekologiškai švarios ir saugios gyvenamosios aplinkos vystymąsi</t>
  </si>
  <si>
    <t>05 programa - ekonominės plėtros programa</t>
  </si>
  <si>
    <t>iš viso</t>
  </si>
  <si>
    <t>Iš viso uždaviniui</t>
  </si>
  <si>
    <t>Iš viso tikslui</t>
  </si>
  <si>
    <t>Iš viso programai</t>
  </si>
  <si>
    <t xml:space="preserve">Teikti paramą verslininkams </t>
  </si>
  <si>
    <t>SB (VIP)</t>
  </si>
  <si>
    <t>2012 m. patvirtinta Taryboje</t>
  </si>
  <si>
    <t>Vykdyti Rietavo savivaldybės susisiekimo sistemos plėtrą tiesiant naujas ir rekonstruojant esamas gatves. Gerinti eismo saugumo sąlygas</t>
  </si>
  <si>
    <t xml:space="preserve">Tverų miestelio Kovo 8 - osios gatvės  rekonstrukcija                                               </t>
  </si>
  <si>
    <t>Žvyruotų gatvių ir kelių asfalltavimas (Letauso, Pievų, Gudalių, Minijos, Aitros)</t>
  </si>
  <si>
    <t>Atlikti kasmetinius kelių priežiūros ir remonto darbus. Vykdyti savivaldybės vietinės reikšmės kelių priežiūros ir plėtros programą</t>
  </si>
  <si>
    <t>Vykdyti Savivaldybės eismo saugumo programą</t>
  </si>
  <si>
    <t xml:space="preserve">Rietavo miesto Plungės gatvės pėsčiųjų ir dviratininkų tako įrengimas                                                     </t>
  </si>
  <si>
    <t xml:space="preserve">Rietavo savivaldybės Pelaičių kaime esančio pastato rekonstrukcija pritaikant jį bendruomenės reikmėms                           </t>
  </si>
  <si>
    <t xml:space="preserve">Rietavo savivaldybės Pajomančio k. gatvių rekonstrukcija išliejant asfalto dangą </t>
  </si>
  <si>
    <t xml:space="preserve">Rietavo savivaldybės Girėnų k. gatvių rekonstrukcija išliejant asfalto dangą </t>
  </si>
  <si>
    <t>Renovuoti bendrojo lavinimo įstaigas ir Savivaldybei priklausančius pastatus</t>
  </si>
  <si>
    <t>Skirti Savivaldybės biudžeto lėšų projektų rėmimui (VIC)</t>
  </si>
  <si>
    <t xml:space="preserve">Telšių regiono komunalinių atliekų tvarkymo sistemos plėtra </t>
  </si>
  <si>
    <t xml:space="preserve">SB </t>
  </si>
  <si>
    <t>Kt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</si>
</sst>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</numFmts>
  <fonts count="1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vertical="top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/>
    </xf>
    <xf numFmtId="49" fontId="6" fillId="3" borderId="3" xfId="0" applyNumberFormat="1" applyFont="1" applyFill="1" applyBorder="1" applyAlignment="1">
      <alignment horizontal="center" vertical="top"/>
    </xf>
    <xf numFmtId="172" fontId="1" fillId="0" borderId="4" xfId="0" applyNumberFormat="1" applyFont="1" applyFill="1" applyBorder="1" applyAlignment="1">
      <alignment horizontal="center" vertical="center"/>
    </xf>
    <xf numFmtId="172" fontId="1" fillId="4" borderId="4" xfId="0" applyNumberFormat="1" applyFont="1" applyFill="1" applyBorder="1" applyAlignment="1">
      <alignment horizontal="center" vertical="center"/>
    </xf>
    <xf numFmtId="172" fontId="1" fillId="4" borderId="4" xfId="0" applyNumberFormat="1" applyFont="1" applyFill="1" applyBorder="1" applyAlignment="1">
      <alignment horizontal="center" vertical="center"/>
    </xf>
    <xf numFmtId="172" fontId="1" fillId="4" borderId="5" xfId="0" applyNumberFormat="1" applyFont="1" applyFill="1" applyBorder="1" applyAlignment="1">
      <alignment horizontal="center" vertical="center"/>
    </xf>
    <xf numFmtId="172" fontId="1" fillId="0" borderId="5" xfId="0" applyNumberFormat="1" applyFont="1" applyFill="1" applyBorder="1" applyAlignment="1">
      <alignment horizontal="center" vertical="center"/>
    </xf>
    <xf numFmtId="172" fontId="1" fillId="4" borderId="6" xfId="0" applyNumberFormat="1" applyFont="1" applyFill="1" applyBorder="1" applyAlignment="1">
      <alignment horizontal="center" vertical="center"/>
    </xf>
    <xf numFmtId="172" fontId="1" fillId="4" borderId="6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right" vertical="top" wrapText="1"/>
    </xf>
    <xf numFmtId="49" fontId="2" fillId="2" borderId="8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72" fontId="1" fillId="4" borderId="7" xfId="0" applyNumberFormat="1" applyFont="1" applyFill="1" applyBorder="1" applyAlignment="1">
      <alignment horizontal="center" vertical="center"/>
    </xf>
    <xf numFmtId="172" fontId="8" fillId="4" borderId="6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172" fontId="1" fillId="0" borderId="7" xfId="0" applyNumberFormat="1" applyFont="1" applyFill="1" applyBorder="1" applyAlignment="1">
      <alignment horizontal="center" vertical="center"/>
    </xf>
    <xf numFmtId="172" fontId="9" fillId="4" borderId="6" xfId="0" applyNumberFormat="1" applyFont="1" applyFill="1" applyBorder="1" applyAlignment="1">
      <alignment horizontal="center" vertical="center"/>
    </xf>
    <xf numFmtId="172" fontId="7" fillId="4" borderId="6" xfId="0" applyNumberFormat="1" applyFont="1" applyFill="1" applyBorder="1" applyAlignment="1">
      <alignment horizontal="center" vertical="center"/>
    </xf>
    <xf numFmtId="172" fontId="1" fillId="4" borderId="5" xfId="0" applyNumberFormat="1" applyFont="1" applyFill="1" applyBorder="1" applyAlignment="1">
      <alignment horizontal="center" vertical="center"/>
    </xf>
    <xf numFmtId="172" fontId="1" fillId="4" borderId="6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172" fontId="2" fillId="4" borderId="6" xfId="0" applyNumberFormat="1" applyFont="1" applyFill="1" applyBorder="1" applyAlignment="1">
      <alignment horizontal="center" vertical="top"/>
    </xf>
    <xf numFmtId="172" fontId="1" fillId="0" borderId="0" xfId="0" applyNumberFormat="1" applyFont="1" applyAlignment="1">
      <alignment vertical="top"/>
    </xf>
    <xf numFmtId="49" fontId="2" fillId="2" borderId="2" xfId="0" applyNumberFormat="1" applyFont="1" applyFill="1" applyBorder="1" applyAlignment="1">
      <alignment horizontal="center" vertical="top"/>
    </xf>
    <xf numFmtId="172" fontId="2" fillId="4" borderId="1" xfId="0" applyNumberFormat="1" applyFont="1" applyFill="1" applyBorder="1" applyAlignment="1">
      <alignment horizontal="center" vertical="top"/>
    </xf>
    <xf numFmtId="49" fontId="6" fillId="2" borderId="11" xfId="0" applyNumberFormat="1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center" vertical="top"/>
    </xf>
    <xf numFmtId="49" fontId="6" fillId="3" borderId="2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center" vertical="center"/>
    </xf>
    <xf numFmtId="172" fontId="1" fillId="4" borderId="13" xfId="0" applyNumberFormat="1" applyFont="1" applyFill="1" applyBorder="1" applyAlignment="1">
      <alignment horizontal="center" vertical="center"/>
    </xf>
    <xf numFmtId="172" fontId="9" fillId="4" borderId="13" xfId="0" applyNumberFormat="1" applyFont="1" applyFill="1" applyBorder="1" applyAlignment="1">
      <alignment horizontal="center" vertical="center"/>
    </xf>
    <xf numFmtId="172" fontId="1" fillId="4" borderId="13" xfId="0" applyNumberFormat="1" applyFont="1" applyFill="1" applyBorder="1" applyAlignment="1">
      <alignment horizontal="center" vertical="center"/>
    </xf>
    <xf numFmtId="172" fontId="1" fillId="4" borderId="13" xfId="0" applyNumberFormat="1" applyFont="1" applyFill="1" applyBorder="1" applyAlignment="1">
      <alignment horizontal="center" vertical="center"/>
    </xf>
    <xf numFmtId="172" fontId="1" fillId="4" borderId="6" xfId="0" applyNumberFormat="1" applyFont="1" applyFill="1" applyBorder="1" applyAlignment="1">
      <alignment horizontal="center" vertical="center"/>
    </xf>
    <xf numFmtId="172" fontId="9" fillId="4" borderId="4" xfId="0" applyNumberFormat="1" applyFont="1" applyFill="1" applyBorder="1" applyAlignment="1">
      <alignment horizontal="center" vertical="center"/>
    </xf>
    <xf numFmtId="172" fontId="1" fillId="4" borderId="4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right" vertical="top" wrapText="1"/>
    </xf>
    <xf numFmtId="172" fontId="1" fillId="4" borderId="7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172" fontId="1" fillId="4" borderId="1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 wrapText="1"/>
    </xf>
    <xf numFmtId="172" fontId="9" fillId="4" borderId="12" xfId="0" applyNumberFormat="1" applyFont="1" applyFill="1" applyBorder="1" applyAlignment="1">
      <alignment horizontal="center" vertical="center"/>
    </xf>
    <xf numFmtId="172" fontId="1" fillId="0" borderId="17" xfId="0" applyNumberFormat="1" applyFont="1" applyFill="1" applyBorder="1" applyAlignment="1">
      <alignment horizontal="center" vertical="center"/>
    </xf>
    <xf numFmtId="172" fontId="1" fillId="4" borderId="12" xfId="0" applyNumberFormat="1" applyFont="1" applyFill="1" applyBorder="1" applyAlignment="1">
      <alignment horizontal="center" vertical="center"/>
    </xf>
    <xf numFmtId="172" fontId="1" fillId="4" borderId="12" xfId="0" applyNumberFormat="1" applyFont="1" applyFill="1" applyBorder="1" applyAlignment="1">
      <alignment horizontal="center" vertical="center"/>
    </xf>
    <xf numFmtId="172" fontId="1" fillId="4" borderId="17" xfId="0" applyNumberFormat="1" applyFont="1" applyFill="1" applyBorder="1" applyAlignment="1">
      <alignment horizontal="center" vertical="center"/>
    </xf>
    <xf numFmtId="172" fontId="7" fillId="4" borderId="4" xfId="0" applyNumberFormat="1" applyFont="1" applyFill="1" applyBorder="1" applyAlignment="1">
      <alignment horizontal="center" vertical="center"/>
    </xf>
    <xf numFmtId="172" fontId="1" fillId="0" borderId="7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right" vertical="top" wrapText="1"/>
    </xf>
    <xf numFmtId="49" fontId="6" fillId="2" borderId="18" xfId="0" applyNumberFormat="1" applyFont="1" applyFill="1" applyBorder="1" applyAlignment="1">
      <alignment horizontal="center" vertical="top"/>
    </xf>
    <xf numFmtId="49" fontId="6" fillId="3" borderId="9" xfId="0" applyNumberFormat="1" applyFont="1" applyFill="1" applyBorder="1" applyAlignment="1">
      <alignment horizontal="center" vertical="top"/>
    </xf>
    <xf numFmtId="172" fontId="7" fillId="4" borderId="1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172" fontId="2" fillId="4" borderId="6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vertical="top"/>
    </xf>
    <xf numFmtId="172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" fillId="0" borderId="20" xfId="0" applyFont="1" applyBorder="1" applyAlignment="1">
      <alignment vertical="top"/>
    </xf>
    <xf numFmtId="172" fontId="3" fillId="4" borderId="13" xfId="0" applyNumberFormat="1" applyFont="1" applyFill="1" applyBorder="1" applyAlignment="1">
      <alignment horizontal="center" vertical="center"/>
    </xf>
    <xf numFmtId="172" fontId="3" fillId="4" borderId="12" xfId="0" applyNumberFormat="1" applyFont="1" applyFill="1" applyBorder="1" applyAlignment="1">
      <alignment horizontal="center" vertical="center"/>
    </xf>
    <xf numFmtId="172" fontId="3" fillId="4" borderId="6" xfId="0" applyNumberFormat="1" applyFont="1" applyFill="1" applyBorder="1" applyAlignment="1">
      <alignment horizontal="center" vertical="center"/>
    </xf>
    <xf numFmtId="172" fontId="3" fillId="4" borderId="4" xfId="0" applyNumberFormat="1" applyFont="1" applyFill="1" applyBorder="1" applyAlignment="1">
      <alignment horizontal="center" vertical="center"/>
    </xf>
    <xf numFmtId="172" fontId="6" fillId="4" borderId="6" xfId="0" applyNumberFormat="1" applyFont="1" applyFill="1" applyBorder="1" applyAlignment="1">
      <alignment horizontal="center" vertical="top"/>
    </xf>
    <xf numFmtId="172" fontId="6" fillId="4" borderId="1" xfId="0" applyNumberFormat="1" applyFont="1" applyFill="1" applyBorder="1" applyAlignment="1">
      <alignment horizontal="center" vertical="top"/>
    </xf>
    <xf numFmtId="172" fontId="12" fillId="4" borderId="1" xfId="0" applyNumberFormat="1" applyFont="1" applyFill="1" applyBorder="1" applyAlignment="1">
      <alignment horizontal="center" vertical="top"/>
    </xf>
    <xf numFmtId="172" fontId="2" fillId="4" borderId="21" xfId="0" applyNumberFormat="1" applyFont="1" applyFill="1" applyBorder="1" applyAlignment="1">
      <alignment horizontal="center" vertical="top"/>
    </xf>
    <xf numFmtId="172" fontId="2" fillId="4" borderId="21" xfId="0" applyNumberFormat="1" applyFont="1" applyFill="1" applyBorder="1" applyAlignment="1">
      <alignment horizontal="center" vertical="top"/>
    </xf>
    <xf numFmtId="172" fontId="2" fillId="4" borderId="10" xfId="0" applyNumberFormat="1" applyFont="1" applyFill="1" applyBorder="1" applyAlignment="1">
      <alignment horizontal="center" vertical="top"/>
    </xf>
    <xf numFmtId="172" fontId="2" fillId="4" borderId="10" xfId="0" applyNumberFormat="1" applyFont="1" applyFill="1" applyBorder="1" applyAlignment="1">
      <alignment horizontal="center" vertical="top"/>
    </xf>
    <xf numFmtId="172" fontId="2" fillId="4" borderId="10" xfId="0" applyNumberFormat="1" applyFont="1" applyFill="1" applyBorder="1" applyAlignment="1">
      <alignment horizontal="center" vertical="top"/>
    </xf>
    <xf numFmtId="172" fontId="2" fillId="6" borderId="3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1" fillId="0" borderId="0" xfId="0" applyFont="1" applyAlignment="1">
      <alignment horizontal="left" vertical="top"/>
    </xf>
    <xf numFmtId="172" fontId="2" fillId="4" borderId="7" xfId="0" applyNumberFormat="1" applyFont="1" applyFill="1" applyBorder="1" applyAlignment="1">
      <alignment horizontal="center" vertical="top"/>
    </xf>
    <xf numFmtId="172" fontId="8" fillId="4" borderId="7" xfId="0" applyNumberFormat="1" applyFont="1" applyFill="1" applyBorder="1" applyAlignment="1">
      <alignment vertical="top"/>
    </xf>
    <xf numFmtId="172" fontId="9" fillId="4" borderId="7" xfId="0" applyNumberFormat="1" applyFont="1" applyFill="1" applyBorder="1" applyAlignment="1">
      <alignment horizontal="center" vertical="top"/>
    </xf>
    <xf numFmtId="172" fontId="2" fillId="4" borderId="22" xfId="0" applyNumberFormat="1" applyFont="1" applyFill="1" applyBorder="1" applyAlignment="1">
      <alignment horizontal="center" vertical="top"/>
    </xf>
    <xf numFmtId="172" fontId="1" fillId="4" borderId="16" xfId="0" applyNumberFormat="1" applyFont="1" applyFill="1" applyBorder="1" applyAlignment="1">
      <alignment horizontal="center" vertical="top"/>
    </xf>
    <xf numFmtId="172" fontId="1" fillId="4" borderId="7" xfId="0" applyNumberFormat="1" applyFont="1" applyFill="1" applyBorder="1" applyAlignment="1">
      <alignment horizontal="center" vertical="top"/>
    </xf>
    <xf numFmtId="172" fontId="1" fillId="4" borderId="5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/>
    </xf>
    <xf numFmtId="172" fontId="9" fillId="4" borderId="5" xfId="0" applyNumberFormat="1" applyFont="1" applyFill="1" applyBorder="1" applyAlignment="1">
      <alignment horizontal="center" vertical="center"/>
    </xf>
    <xf numFmtId="172" fontId="2" fillId="4" borderId="7" xfId="0" applyNumberFormat="1" applyFont="1" applyFill="1" applyBorder="1" applyAlignment="1">
      <alignment horizontal="center" vertical="top"/>
    </xf>
    <xf numFmtId="172" fontId="6" fillId="4" borderId="7" xfId="0" applyNumberFormat="1" applyFont="1" applyFill="1" applyBorder="1" applyAlignment="1">
      <alignment horizontal="center" vertical="top"/>
    </xf>
    <xf numFmtId="172" fontId="12" fillId="4" borderId="22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49" fontId="2" fillId="3" borderId="6" xfId="0" applyNumberFormat="1" applyFont="1" applyFill="1" applyBorder="1" applyAlignment="1">
      <alignment horizontal="center" vertical="top"/>
    </xf>
    <xf numFmtId="172" fontId="1" fillId="4" borderId="1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172" fontId="1" fillId="4" borderId="0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top"/>
    </xf>
    <xf numFmtId="172" fontId="9" fillId="4" borderId="4" xfId="0" applyNumberFormat="1" applyFont="1" applyFill="1" applyBorder="1" applyAlignment="1">
      <alignment horizontal="center" vertical="center"/>
    </xf>
    <xf numFmtId="172" fontId="9" fillId="4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 wrapText="1"/>
    </xf>
    <xf numFmtId="172" fontId="1" fillId="4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172" fontId="2" fillId="0" borderId="0" xfId="0" applyNumberFormat="1" applyFont="1" applyAlignment="1">
      <alignment vertical="top"/>
    </xf>
    <xf numFmtId="49" fontId="8" fillId="2" borderId="19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0" xfId="0" applyFont="1" applyAlignment="1">
      <alignment vertical="top"/>
    </xf>
    <xf numFmtId="172" fontId="1" fillId="4" borderId="4" xfId="0" applyNumberFormat="1" applyFont="1" applyFill="1" applyBorder="1" applyAlignment="1">
      <alignment horizontal="center" vertical="center"/>
    </xf>
    <xf numFmtId="172" fontId="1" fillId="4" borderId="6" xfId="0" applyNumberFormat="1" applyFont="1" applyFill="1" applyBorder="1" applyAlignment="1">
      <alignment horizontal="center" vertical="top"/>
    </xf>
    <xf numFmtId="172" fontId="1" fillId="4" borderId="5" xfId="0" applyNumberFormat="1" applyFont="1" applyFill="1" applyBorder="1" applyAlignment="1">
      <alignment horizontal="center" vertical="center"/>
    </xf>
    <xf numFmtId="172" fontId="7" fillId="4" borderId="13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6" fillId="3" borderId="6" xfId="0" applyNumberFormat="1" applyFont="1" applyFill="1" applyBorder="1" applyAlignment="1">
      <alignment horizontal="center" vertical="top"/>
    </xf>
    <xf numFmtId="172" fontId="2" fillId="0" borderId="20" xfId="0" applyNumberFormat="1" applyFont="1" applyBorder="1" applyAlignment="1">
      <alignment vertical="top"/>
    </xf>
    <xf numFmtId="172" fontId="1" fillId="0" borderId="20" xfId="0" applyNumberFormat="1" applyFont="1" applyBorder="1" applyAlignment="1">
      <alignment vertical="top"/>
    </xf>
    <xf numFmtId="172" fontId="2" fillId="0" borderId="0" xfId="0" applyNumberFormat="1" applyFont="1" applyBorder="1" applyAlignment="1">
      <alignment vertical="top"/>
    </xf>
    <xf numFmtId="172" fontId="8" fillId="4" borderId="4" xfId="0" applyNumberFormat="1" applyFont="1" applyFill="1" applyBorder="1" applyAlignment="1">
      <alignment horizontal="center" vertical="center"/>
    </xf>
    <xf numFmtId="172" fontId="2" fillId="4" borderId="13" xfId="0" applyNumberFormat="1" applyFont="1" applyFill="1" applyBorder="1" applyAlignment="1">
      <alignment horizontal="center" vertical="center"/>
    </xf>
    <xf numFmtId="172" fontId="1" fillId="0" borderId="20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0" xfId="0" applyFont="1" applyAlignment="1">
      <alignment/>
    </xf>
    <xf numFmtId="172" fontId="1" fillId="0" borderId="17" xfId="0" applyNumberFormat="1" applyFont="1" applyBorder="1" applyAlignment="1">
      <alignment vertical="top"/>
    </xf>
    <xf numFmtId="49" fontId="10" fillId="2" borderId="23" xfId="0" applyNumberFormat="1" applyFont="1" applyFill="1" applyBorder="1" applyAlignment="1">
      <alignment horizontal="right" vertical="top"/>
    </xf>
    <xf numFmtId="49" fontId="10" fillId="2" borderId="24" xfId="0" applyNumberFormat="1" applyFont="1" applyFill="1" applyBorder="1" applyAlignment="1">
      <alignment horizontal="right" vertical="top"/>
    </xf>
    <xf numFmtId="49" fontId="10" fillId="2" borderId="25" xfId="0" applyNumberFormat="1" applyFont="1" applyFill="1" applyBorder="1" applyAlignment="1">
      <alignment horizontal="right" vertical="top"/>
    </xf>
    <xf numFmtId="49" fontId="2" fillId="2" borderId="8" xfId="0" applyNumberFormat="1" applyFont="1" applyFill="1" applyBorder="1" applyAlignment="1">
      <alignment horizontal="center" vertical="top"/>
    </xf>
    <xf numFmtId="49" fontId="2" fillId="2" borderId="26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2" fillId="3" borderId="19" xfId="0" applyNumberFormat="1" applyFont="1" applyFill="1" applyBorder="1" applyAlignment="1">
      <alignment horizontal="center" vertical="top"/>
    </xf>
    <xf numFmtId="49" fontId="2" fillId="3" borderId="13" xfId="0" applyNumberFormat="1" applyFont="1" applyFill="1" applyBorder="1" applyAlignment="1">
      <alignment horizontal="center" vertical="top"/>
    </xf>
    <xf numFmtId="49" fontId="2" fillId="2" borderId="27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2" borderId="28" xfId="0" applyNumberFormat="1" applyFont="1" applyFill="1" applyBorder="1" applyAlignment="1">
      <alignment horizontal="center" vertical="top"/>
    </xf>
    <xf numFmtId="49" fontId="4" fillId="0" borderId="29" xfId="0" applyNumberFormat="1" applyFont="1" applyBorder="1" applyAlignment="1">
      <alignment horizontal="left" textRotation="90"/>
    </xf>
    <xf numFmtId="49" fontId="4" fillId="0" borderId="19" xfId="0" applyNumberFormat="1" applyFont="1" applyBorder="1" applyAlignment="1">
      <alignment horizontal="left" textRotation="90"/>
    </xf>
    <xf numFmtId="49" fontId="4" fillId="0" borderId="13" xfId="0" applyNumberFormat="1" applyFont="1" applyBorder="1" applyAlignment="1">
      <alignment horizontal="left" textRotation="90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10" fillId="2" borderId="14" xfId="0" applyNumberFormat="1" applyFont="1" applyFill="1" applyBorder="1" applyAlignment="1">
      <alignment horizontal="right" vertical="top"/>
    </xf>
    <xf numFmtId="49" fontId="10" fillId="2" borderId="30" xfId="0" applyNumberFormat="1" applyFont="1" applyFill="1" applyBorder="1" applyAlignment="1">
      <alignment horizontal="right" vertical="top"/>
    </xf>
    <xf numFmtId="49" fontId="10" fillId="2" borderId="31" xfId="0" applyNumberFormat="1" applyFont="1" applyFill="1" applyBorder="1" applyAlignment="1">
      <alignment horizontal="right" vertical="top"/>
    </xf>
    <xf numFmtId="49" fontId="10" fillId="3" borderId="32" xfId="0" applyNumberFormat="1" applyFont="1" applyFill="1" applyBorder="1" applyAlignment="1">
      <alignment horizontal="right" vertical="top"/>
    </xf>
    <xf numFmtId="49" fontId="10" fillId="3" borderId="33" xfId="0" applyNumberFormat="1" applyFont="1" applyFill="1" applyBorder="1" applyAlignment="1">
      <alignment horizontal="right" vertical="top"/>
    </xf>
    <xf numFmtId="0" fontId="5" fillId="2" borderId="11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30" xfId="0" applyFont="1" applyFill="1" applyBorder="1" applyAlignment="1">
      <alignment horizontal="left" vertical="top" wrapText="1"/>
    </xf>
    <xf numFmtId="0" fontId="10" fillId="6" borderId="11" xfId="0" applyFont="1" applyFill="1" applyBorder="1" applyAlignment="1">
      <alignment horizontal="right" vertical="top"/>
    </xf>
    <xf numFmtId="0" fontId="10" fillId="6" borderId="30" xfId="0" applyFont="1" applyFill="1" applyBorder="1" applyAlignment="1">
      <alignment horizontal="right" vertical="top"/>
    </xf>
    <xf numFmtId="0" fontId="10" fillId="6" borderId="31" xfId="0" applyFont="1" applyFill="1" applyBorder="1" applyAlignment="1">
      <alignment horizontal="right" vertical="top"/>
    </xf>
    <xf numFmtId="49" fontId="2" fillId="2" borderId="34" xfId="0" applyNumberFormat="1" applyFont="1" applyFill="1" applyBorder="1" applyAlignment="1">
      <alignment horizontal="center" vertical="top"/>
    </xf>
    <xf numFmtId="49" fontId="2" fillId="3" borderId="29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49" fontId="10" fillId="2" borderId="20" xfId="0" applyNumberFormat="1" applyFont="1" applyFill="1" applyBorder="1" applyAlignment="1">
      <alignment horizontal="right" vertical="top"/>
    </xf>
    <xf numFmtId="49" fontId="10" fillId="2" borderId="0" xfId="0" applyNumberFormat="1" applyFont="1" applyFill="1" applyBorder="1" applyAlignment="1">
      <alignment horizontal="right" vertical="top"/>
    </xf>
    <xf numFmtId="49" fontId="10" fillId="2" borderId="36" xfId="0" applyNumberFormat="1" applyFont="1" applyFill="1" applyBorder="1" applyAlignment="1">
      <alignment horizontal="righ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30" xfId="0" applyNumberFormat="1" applyFont="1" applyFill="1" applyBorder="1" applyAlignment="1">
      <alignment horizontal="left" vertical="top"/>
    </xf>
    <xf numFmtId="49" fontId="10" fillId="3" borderId="37" xfId="0" applyNumberFormat="1" applyFont="1" applyFill="1" applyBorder="1" applyAlignment="1">
      <alignment horizontal="right" vertical="top"/>
    </xf>
    <xf numFmtId="0" fontId="5" fillId="3" borderId="38" xfId="0" applyFont="1" applyFill="1" applyBorder="1" applyAlignment="1">
      <alignment horizontal="left" vertical="top" wrapText="1"/>
    </xf>
    <xf numFmtId="0" fontId="5" fillId="3" borderId="39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textRotation="90"/>
    </xf>
    <xf numFmtId="0" fontId="3" fillId="0" borderId="1" xfId="0" applyFont="1" applyFill="1" applyBorder="1" applyAlignment="1">
      <alignment horizontal="left" vertical="top" wrapText="1"/>
    </xf>
    <xf numFmtId="49" fontId="10" fillId="2" borderId="20" xfId="0" applyNumberFormat="1" applyFont="1" applyFill="1" applyBorder="1" applyAlignment="1">
      <alignment horizontal="right" vertical="top"/>
    </xf>
    <xf numFmtId="49" fontId="4" fillId="0" borderId="1" xfId="0" applyNumberFormat="1" applyFont="1" applyBorder="1" applyAlignment="1">
      <alignment horizontal="center" textRotation="90"/>
    </xf>
    <xf numFmtId="49" fontId="4" fillId="0" borderId="13" xfId="0" applyNumberFormat="1" applyFont="1" applyBorder="1" applyAlignment="1">
      <alignment horizontal="center" textRotation="90"/>
    </xf>
    <xf numFmtId="0" fontId="3" fillId="0" borderId="1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49" fontId="10" fillId="3" borderId="22" xfId="0" applyNumberFormat="1" applyFont="1" applyFill="1" applyBorder="1" applyAlignment="1">
      <alignment horizontal="right" vertical="top"/>
    </xf>
    <xf numFmtId="49" fontId="10" fillId="3" borderId="40" xfId="0" applyNumberFormat="1" applyFont="1" applyFill="1" applyBorder="1" applyAlignment="1">
      <alignment horizontal="right" vertical="top"/>
    </xf>
    <xf numFmtId="0" fontId="5" fillId="3" borderId="31" xfId="0" applyFont="1" applyFill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3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30" xfId="0" applyFont="1" applyFill="1" applyBorder="1" applyAlignment="1">
      <alignment horizontal="left" vertical="top" wrapText="1"/>
    </xf>
    <xf numFmtId="0" fontId="5" fillId="6" borderId="31" xfId="0" applyFont="1" applyFill="1" applyBorder="1" applyAlignment="1">
      <alignment horizontal="left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textRotation="90" wrapText="1"/>
    </xf>
    <xf numFmtId="0" fontId="1" fillId="0" borderId="8" xfId="0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top" textRotation="90" wrapText="1"/>
    </xf>
    <xf numFmtId="0" fontId="1" fillId="0" borderId="48" xfId="0" applyFont="1" applyFill="1" applyBorder="1" applyAlignment="1">
      <alignment horizontal="center" vertical="top" textRotation="9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9" fontId="5" fillId="7" borderId="11" xfId="0" applyNumberFormat="1" applyFont="1" applyFill="1" applyBorder="1" applyAlignment="1">
      <alignment horizontal="left" vertical="top" wrapText="1"/>
    </xf>
    <xf numFmtId="49" fontId="5" fillId="7" borderId="30" xfId="0" applyNumberFormat="1" applyFont="1" applyFill="1" applyBorder="1" applyAlignment="1">
      <alignment horizontal="left" vertical="top" wrapText="1"/>
    </xf>
    <xf numFmtId="49" fontId="5" fillId="7" borderId="3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" fillId="0" borderId="39" xfId="0" applyFont="1" applyBorder="1" applyAlignment="1">
      <alignment horizontal="right" vertical="top"/>
    </xf>
    <xf numFmtId="0" fontId="1" fillId="0" borderId="34" xfId="0" applyFont="1" applyBorder="1" applyAlignment="1">
      <alignment horizontal="center" vertical="top" textRotation="90" wrapText="1"/>
    </xf>
    <xf numFmtId="0" fontId="1" fillId="0" borderId="26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32"/>
  <sheetViews>
    <sheetView tabSelected="1" workbookViewId="0" topLeftCell="C301">
      <selection activeCell="F301" sqref="F301"/>
    </sheetView>
  </sheetViews>
  <sheetFormatPr defaultColWidth="9.140625" defaultRowHeight="12.75"/>
  <cols>
    <col min="1" max="3" width="3.140625" style="1" customWidth="1"/>
    <col min="4" max="4" width="29.00390625" style="87" customWidth="1"/>
    <col min="5" max="5" width="3.421875" style="86" customWidth="1"/>
    <col min="6" max="6" width="12.421875" style="1" customWidth="1"/>
    <col min="7" max="7" width="7.140625" style="1" customWidth="1"/>
    <col min="8" max="8" width="5.140625" style="1" customWidth="1"/>
    <col min="9" max="9" width="4.00390625" style="1" customWidth="1"/>
    <col min="10" max="11" width="7.140625" style="1" customWidth="1"/>
    <col min="12" max="12" width="5.7109375" style="1" customWidth="1"/>
    <col min="13" max="13" width="4.00390625" style="1" customWidth="1"/>
    <col min="14" max="15" width="7.140625" style="1" customWidth="1"/>
    <col min="16" max="16" width="4.57421875" style="1" customWidth="1"/>
    <col min="17" max="17" width="6.28125" style="1" customWidth="1"/>
    <col min="18" max="18" width="7.140625" style="1" customWidth="1"/>
    <col min="19" max="19" width="7.57421875" style="1" customWidth="1"/>
    <col min="20" max="20" width="8.28125" style="1" customWidth="1"/>
    <col min="21" max="16384" width="9.140625" style="1" customWidth="1"/>
  </cols>
  <sheetData>
    <row r="1" spans="1:20" s="124" customFormat="1" ht="12.75" customHeight="1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s="67" customFormat="1" ht="13.5" customHeight="1">
      <c r="A2" s="234" t="s">
        <v>79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</row>
    <row r="3" spans="1:20" s="67" customFormat="1" ht="15">
      <c r="A3" s="235" t="s">
        <v>91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</row>
    <row r="4" spans="1:20" s="124" customFormat="1" ht="12.75">
      <c r="A4" s="236" t="s">
        <v>96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</row>
    <row r="5" spans="1:20" ht="12" customHeight="1" thickBot="1">
      <c r="A5" s="237" t="s">
        <v>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0" ht="21" customHeight="1">
      <c r="A6" s="238" t="s">
        <v>2</v>
      </c>
      <c r="B6" s="222" t="s">
        <v>3</v>
      </c>
      <c r="C6" s="222" t="s">
        <v>4</v>
      </c>
      <c r="D6" s="225" t="s">
        <v>5</v>
      </c>
      <c r="E6" s="228" t="s">
        <v>6</v>
      </c>
      <c r="F6" s="241" t="s">
        <v>7</v>
      </c>
      <c r="G6" s="219" t="s">
        <v>76</v>
      </c>
      <c r="H6" s="220"/>
      <c r="I6" s="220"/>
      <c r="J6" s="221"/>
      <c r="K6" s="214" t="s">
        <v>77</v>
      </c>
      <c r="L6" s="215"/>
      <c r="M6" s="215"/>
      <c r="N6" s="216"/>
      <c r="O6" s="214" t="s">
        <v>105</v>
      </c>
      <c r="P6" s="215"/>
      <c r="Q6" s="215"/>
      <c r="R6" s="216"/>
      <c r="S6" s="208" t="s">
        <v>74</v>
      </c>
      <c r="T6" s="208" t="s">
        <v>78</v>
      </c>
    </row>
    <row r="7" spans="1:20" ht="18.75" customHeight="1">
      <c r="A7" s="239"/>
      <c r="B7" s="223"/>
      <c r="C7" s="223"/>
      <c r="D7" s="226"/>
      <c r="E7" s="229"/>
      <c r="F7" s="242"/>
      <c r="G7" s="211" t="s">
        <v>8</v>
      </c>
      <c r="H7" s="213" t="s">
        <v>9</v>
      </c>
      <c r="I7" s="213"/>
      <c r="J7" s="217" t="s">
        <v>10</v>
      </c>
      <c r="K7" s="211" t="s">
        <v>8</v>
      </c>
      <c r="L7" s="213" t="s">
        <v>9</v>
      </c>
      <c r="M7" s="213"/>
      <c r="N7" s="217" t="s">
        <v>10</v>
      </c>
      <c r="O7" s="211" t="s">
        <v>8</v>
      </c>
      <c r="P7" s="213" t="s">
        <v>9</v>
      </c>
      <c r="Q7" s="213"/>
      <c r="R7" s="217" t="s">
        <v>10</v>
      </c>
      <c r="S7" s="209"/>
      <c r="T7" s="209"/>
    </row>
    <row r="8" spans="1:20" ht="84.75" customHeight="1" thickBot="1">
      <c r="A8" s="240"/>
      <c r="B8" s="224"/>
      <c r="C8" s="224"/>
      <c r="D8" s="227"/>
      <c r="E8" s="230"/>
      <c r="F8" s="243"/>
      <c r="G8" s="212"/>
      <c r="H8" s="3" t="s">
        <v>8</v>
      </c>
      <c r="I8" s="4" t="s">
        <v>11</v>
      </c>
      <c r="J8" s="218"/>
      <c r="K8" s="212"/>
      <c r="L8" s="2" t="s">
        <v>8</v>
      </c>
      <c r="M8" s="4" t="s">
        <v>11</v>
      </c>
      <c r="N8" s="218"/>
      <c r="O8" s="212"/>
      <c r="P8" s="2" t="s">
        <v>8</v>
      </c>
      <c r="Q8" s="4" t="s">
        <v>11</v>
      </c>
      <c r="R8" s="218"/>
      <c r="S8" s="210"/>
      <c r="T8" s="210"/>
    </row>
    <row r="9" spans="1:21" ht="14.25" customHeight="1" thickBot="1">
      <c r="A9" s="231" t="s">
        <v>97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5"/>
    </row>
    <row r="10" spans="1:21" ht="14.25" customHeight="1" thickBot="1">
      <c r="A10" s="205" t="s">
        <v>98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7"/>
      <c r="U10" s="5"/>
    </row>
    <row r="11" spans="1:21" ht="13.5" customHeight="1" thickBot="1">
      <c r="A11" s="6" t="s">
        <v>12</v>
      </c>
      <c r="B11" s="204" t="s">
        <v>13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99"/>
      <c r="U11" s="5"/>
    </row>
    <row r="12" spans="1:21" ht="15" thickBot="1">
      <c r="A12" s="7" t="s">
        <v>12</v>
      </c>
      <c r="B12" s="8" t="s">
        <v>12</v>
      </c>
      <c r="C12" s="166" t="s">
        <v>106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69"/>
    </row>
    <row r="13" spans="1:21" ht="11.25" customHeight="1">
      <c r="A13" s="146" t="s">
        <v>12</v>
      </c>
      <c r="B13" s="143" t="s">
        <v>12</v>
      </c>
      <c r="C13" s="158" t="s">
        <v>12</v>
      </c>
      <c r="D13" s="198" t="s">
        <v>85</v>
      </c>
      <c r="E13" s="147" t="s">
        <v>14</v>
      </c>
      <c r="F13" s="9" t="s">
        <v>15</v>
      </c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69"/>
    </row>
    <row r="14" spans="1:21" ht="12" customHeight="1">
      <c r="A14" s="144"/>
      <c r="B14" s="145"/>
      <c r="C14" s="176"/>
      <c r="D14" s="173"/>
      <c r="E14" s="148"/>
      <c r="F14" s="46" t="s">
        <v>16</v>
      </c>
      <c r="G14" s="11">
        <v>280.9</v>
      </c>
      <c r="H14" s="11"/>
      <c r="I14" s="10"/>
      <c r="J14" s="10">
        <v>280.9</v>
      </c>
      <c r="K14" s="11">
        <v>500</v>
      </c>
      <c r="L14" s="11"/>
      <c r="M14" s="11"/>
      <c r="N14" s="11">
        <v>500</v>
      </c>
      <c r="O14" s="11">
        <v>500</v>
      </c>
      <c r="P14" s="11"/>
      <c r="Q14" s="11"/>
      <c r="R14" s="11">
        <v>500</v>
      </c>
      <c r="S14" s="11">
        <v>703.9</v>
      </c>
      <c r="T14" s="15">
        <v>702.7</v>
      </c>
      <c r="U14" s="5"/>
    </row>
    <row r="15" spans="1:21" ht="12" customHeight="1" thickBot="1">
      <c r="A15" s="144"/>
      <c r="B15" s="145"/>
      <c r="C15" s="176"/>
      <c r="D15" s="174"/>
      <c r="E15" s="149"/>
      <c r="F15" s="16" t="s">
        <v>99</v>
      </c>
      <c r="G15" s="14">
        <f aca="true" t="shared" si="0" ref="G15:R15">SUM(G13:G14)</f>
        <v>280.9</v>
      </c>
      <c r="H15" s="14">
        <f t="shared" si="0"/>
        <v>0</v>
      </c>
      <c r="I15" s="14">
        <f t="shared" si="0"/>
        <v>0</v>
      </c>
      <c r="J15" s="14">
        <f t="shared" si="0"/>
        <v>280.9</v>
      </c>
      <c r="K15" s="14">
        <f t="shared" si="0"/>
        <v>500</v>
      </c>
      <c r="L15" s="14">
        <f t="shared" si="0"/>
        <v>0</v>
      </c>
      <c r="M15" s="14">
        <f t="shared" si="0"/>
        <v>0</v>
      </c>
      <c r="N15" s="14">
        <f t="shared" si="0"/>
        <v>500</v>
      </c>
      <c r="O15" s="14">
        <f t="shared" si="0"/>
        <v>500</v>
      </c>
      <c r="P15" s="14">
        <f t="shared" si="0"/>
        <v>0</v>
      </c>
      <c r="Q15" s="14">
        <f t="shared" si="0"/>
        <v>0</v>
      </c>
      <c r="R15" s="14">
        <f t="shared" si="0"/>
        <v>500</v>
      </c>
      <c r="S15" s="14">
        <v>703.9</v>
      </c>
      <c r="T15" s="14">
        <f>SUM(T13:T14)</f>
        <v>702.7</v>
      </c>
      <c r="U15" s="5"/>
    </row>
    <row r="16" spans="1:21" ht="12" customHeight="1">
      <c r="A16" s="146" t="s">
        <v>12</v>
      </c>
      <c r="B16" s="143" t="s">
        <v>12</v>
      </c>
      <c r="C16" s="158" t="s">
        <v>17</v>
      </c>
      <c r="D16" s="174" t="s">
        <v>86</v>
      </c>
      <c r="E16" s="147" t="s">
        <v>14</v>
      </c>
      <c r="F16" s="13" t="s">
        <v>15</v>
      </c>
      <c r="G16" s="14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5"/>
      <c r="U16" s="5"/>
    </row>
    <row r="17" spans="1:21" ht="12" customHeight="1">
      <c r="A17" s="144"/>
      <c r="B17" s="145"/>
      <c r="C17" s="176"/>
      <c r="D17" s="177"/>
      <c r="E17" s="148"/>
      <c r="F17" s="13" t="s">
        <v>16</v>
      </c>
      <c r="G17" s="14">
        <v>0</v>
      </c>
      <c r="H17" s="10"/>
      <c r="I17" s="10"/>
      <c r="J17" s="10">
        <v>0</v>
      </c>
      <c r="K17" s="11">
        <v>15.4</v>
      </c>
      <c r="L17" s="11"/>
      <c r="M17" s="11"/>
      <c r="N17" s="11">
        <v>15.4</v>
      </c>
      <c r="O17" s="11">
        <v>15.4</v>
      </c>
      <c r="P17" s="11"/>
      <c r="Q17" s="11"/>
      <c r="R17" s="11">
        <v>15.4</v>
      </c>
      <c r="S17" s="11">
        <v>250</v>
      </c>
      <c r="T17" s="15">
        <v>4250</v>
      </c>
      <c r="U17" s="5"/>
    </row>
    <row r="18" spans="1:21" ht="12" customHeight="1" thickBot="1">
      <c r="A18" s="144"/>
      <c r="B18" s="145"/>
      <c r="C18" s="176"/>
      <c r="D18" s="177"/>
      <c r="E18" s="149"/>
      <c r="F18" s="16" t="s">
        <v>99</v>
      </c>
      <c r="G18" s="14">
        <f aca="true" t="shared" si="1" ref="G18:T18">SUM(G16:G17)</f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15.4</v>
      </c>
      <c r="L18" s="10">
        <f t="shared" si="1"/>
        <v>0</v>
      </c>
      <c r="M18" s="10">
        <f t="shared" si="1"/>
        <v>0</v>
      </c>
      <c r="N18" s="10">
        <f t="shared" si="1"/>
        <v>15.4</v>
      </c>
      <c r="O18" s="10">
        <f>SUM(O16:O17)</f>
        <v>15.4</v>
      </c>
      <c r="P18" s="10">
        <f>SUM(P16:P17)</f>
        <v>0</v>
      </c>
      <c r="Q18" s="10">
        <f>SUM(Q16:Q17)</f>
        <v>0</v>
      </c>
      <c r="R18" s="10">
        <f>SUM(R16:R17)</f>
        <v>15.4</v>
      </c>
      <c r="S18" s="10">
        <f t="shared" si="1"/>
        <v>250</v>
      </c>
      <c r="T18" s="10">
        <f t="shared" si="1"/>
        <v>4250</v>
      </c>
      <c r="U18" s="5"/>
    </row>
    <row r="19" spans="1:21" ht="11.25" customHeight="1">
      <c r="A19" s="146" t="s">
        <v>12</v>
      </c>
      <c r="B19" s="143" t="s">
        <v>12</v>
      </c>
      <c r="C19" s="158" t="s">
        <v>18</v>
      </c>
      <c r="D19" s="174" t="s">
        <v>107</v>
      </c>
      <c r="E19" s="147" t="s">
        <v>14</v>
      </c>
      <c r="F19" s="13" t="s">
        <v>16</v>
      </c>
      <c r="G19" s="14"/>
      <c r="H19" s="10"/>
      <c r="I19" s="10"/>
      <c r="J19" s="14"/>
      <c r="K19" s="11">
        <v>8.4</v>
      </c>
      <c r="L19" s="11">
        <v>0</v>
      </c>
      <c r="M19" s="11">
        <v>0</v>
      </c>
      <c r="N19" s="11">
        <v>8.4</v>
      </c>
      <c r="O19" s="11">
        <v>8.3</v>
      </c>
      <c r="P19" s="11">
        <v>0</v>
      </c>
      <c r="Q19" s="11">
        <v>0</v>
      </c>
      <c r="R19" s="11">
        <v>8.3</v>
      </c>
      <c r="S19" s="11">
        <v>0</v>
      </c>
      <c r="T19" s="15">
        <v>3000</v>
      </c>
      <c r="U19" s="5"/>
    </row>
    <row r="20" spans="1:21" ht="11.25" customHeight="1">
      <c r="A20" s="146"/>
      <c r="B20" s="143"/>
      <c r="C20" s="158"/>
      <c r="D20" s="174"/>
      <c r="E20" s="148"/>
      <c r="F20" s="13" t="s">
        <v>61</v>
      </c>
      <c r="G20" s="14"/>
      <c r="H20" s="10"/>
      <c r="I20" s="10"/>
      <c r="J20" s="14"/>
      <c r="K20" s="11"/>
      <c r="L20" s="11"/>
      <c r="M20" s="11"/>
      <c r="N20" s="11"/>
      <c r="O20" s="11"/>
      <c r="P20" s="11"/>
      <c r="Q20" s="11"/>
      <c r="R20" s="11"/>
      <c r="S20" s="11"/>
      <c r="T20" s="15"/>
      <c r="U20" s="5"/>
    </row>
    <row r="21" spans="1:21" ht="12.75" customHeight="1">
      <c r="A21" s="144"/>
      <c r="B21" s="145"/>
      <c r="C21" s="176"/>
      <c r="D21" s="177"/>
      <c r="E21" s="148"/>
      <c r="F21" s="13" t="s">
        <v>62</v>
      </c>
      <c r="G21" s="14"/>
      <c r="H21" s="10"/>
      <c r="I21" s="10"/>
      <c r="J21" s="14"/>
      <c r="K21" s="11"/>
      <c r="L21" s="11"/>
      <c r="M21" s="11"/>
      <c r="N21" s="11"/>
      <c r="O21" s="11"/>
      <c r="P21" s="11"/>
      <c r="Q21" s="11"/>
      <c r="R21" s="11"/>
      <c r="S21" s="11"/>
      <c r="T21" s="15"/>
      <c r="U21" s="5"/>
    </row>
    <row r="22" spans="1:21" ht="12" customHeight="1">
      <c r="A22" s="144"/>
      <c r="B22" s="145"/>
      <c r="C22" s="176"/>
      <c r="D22" s="177"/>
      <c r="E22" s="148"/>
      <c r="F22" s="13" t="s">
        <v>19</v>
      </c>
      <c r="G22" s="14"/>
      <c r="H22" s="10"/>
      <c r="I22" s="10"/>
      <c r="J22" s="14"/>
      <c r="K22" s="11"/>
      <c r="L22" s="11"/>
      <c r="M22" s="11"/>
      <c r="N22" s="11"/>
      <c r="O22" s="11"/>
      <c r="P22" s="11"/>
      <c r="Q22" s="11"/>
      <c r="R22" s="11"/>
      <c r="S22" s="43"/>
      <c r="T22" s="41"/>
      <c r="U22" s="5"/>
    </row>
    <row r="23" spans="1:21" ht="12" customHeight="1" thickBot="1">
      <c r="A23" s="144"/>
      <c r="B23" s="145"/>
      <c r="C23" s="176"/>
      <c r="D23" s="177"/>
      <c r="E23" s="149"/>
      <c r="F23" s="16" t="s">
        <v>99</v>
      </c>
      <c r="G23" s="14">
        <f aca="true" t="shared" si="2" ref="G23:S23">SUM(G19:G22)</f>
        <v>0</v>
      </c>
      <c r="H23" s="10">
        <f t="shared" si="2"/>
        <v>0</v>
      </c>
      <c r="I23" s="10">
        <f t="shared" si="2"/>
        <v>0</v>
      </c>
      <c r="J23" s="14">
        <f>SUM(J19:J22)</f>
        <v>0</v>
      </c>
      <c r="K23" s="14">
        <f t="shared" si="2"/>
        <v>8.4</v>
      </c>
      <c r="L23" s="14">
        <f t="shared" si="2"/>
        <v>0</v>
      </c>
      <c r="M23" s="14">
        <f t="shared" si="2"/>
        <v>0</v>
      </c>
      <c r="N23" s="14">
        <f t="shared" si="2"/>
        <v>8.4</v>
      </c>
      <c r="O23" s="14">
        <f>SUM(O19:O22)</f>
        <v>8.3</v>
      </c>
      <c r="P23" s="14">
        <f>SUM(P19:P22)</f>
        <v>0</v>
      </c>
      <c r="Q23" s="14">
        <f>SUM(Q19:Q22)</f>
        <v>0</v>
      </c>
      <c r="R23" s="14">
        <f>SUM(R19:R22)</f>
        <v>8.3</v>
      </c>
      <c r="S23" s="119">
        <f t="shared" si="2"/>
        <v>0</v>
      </c>
      <c r="T23" s="119">
        <v>3000</v>
      </c>
      <c r="U23" s="5"/>
    </row>
    <row r="24" spans="1:21" ht="15" customHeight="1">
      <c r="A24" s="146" t="s">
        <v>12</v>
      </c>
      <c r="B24" s="143" t="s">
        <v>12</v>
      </c>
      <c r="C24" s="158" t="s">
        <v>20</v>
      </c>
      <c r="D24" s="174" t="s">
        <v>108</v>
      </c>
      <c r="E24" s="147" t="s">
        <v>14</v>
      </c>
      <c r="F24" s="13" t="s">
        <v>16</v>
      </c>
      <c r="G24" s="14"/>
      <c r="H24" s="10"/>
      <c r="I24" s="10"/>
      <c r="J24" s="10"/>
      <c r="K24" s="11">
        <v>360</v>
      </c>
      <c r="L24" s="11"/>
      <c r="M24" s="11"/>
      <c r="N24" s="11">
        <v>360</v>
      </c>
      <c r="O24" s="11">
        <v>0</v>
      </c>
      <c r="P24" s="11"/>
      <c r="Q24" s="11"/>
      <c r="R24" s="11">
        <v>0</v>
      </c>
      <c r="S24" s="43">
        <v>360</v>
      </c>
      <c r="T24" s="41">
        <v>3140</v>
      </c>
      <c r="U24" s="5"/>
    </row>
    <row r="25" spans="1:21" ht="12.75" customHeight="1">
      <c r="A25" s="146"/>
      <c r="B25" s="143"/>
      <c r="C25" s="158"/>
      <c r="D25" s="174"/>
      <c r="E25" s="148"/>
      <c r="F25" s="13" t="s">
        <v>61</v>
      </c>
      <c r="G25" s="14"/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43"/>
      <c r="T25" s="41"/>
      <c r="U25" s="5"/>
    </row>
    <row r="26" spans="1:21" ht="12.75" customHeight="1">
      <c r="A26" s="144"/>
      <c r="B26" s="145"/>
      <c r="C26" s="176"/>
      <c r="D26" s="177"/>
      <c r="E26" s="148"/>
      <c r="F26" s="13" t="s">
        <v>62</v>
      </c>
      <c r="G26" s="14"/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43"/>
      <c r="T26" s="41"/>
      <c r="U26" s="5"/>
    </row>
    <row r="27" spans="1:21" ht="12.75" customHeight="1">
      <c r="A27" s="144"/>
      <c r="B27" s="145"/>
      <c r="C27" s="176"/>
      <c r="D27" s="177"/>
      <c r="E27" s="148"/>
      <c r="F27" s="13" t="s">
        <v>19</v>
      </c>
      <c r="G27" s="14"/>
      <c r="H27" s="10"/>
      <c r="I27" s="10"/>
      <c r="J27" s="10"/>
      <c r="K27" s="11"/>
      <c r="L27" s="11"/>
      <c r="M27" s="11"/>
      <c r="N27" s="11"/>
      <c r="O27" s="11"/>
      <c r="P27" s="11"/>
      <c r="Q27" s="11"/>
      <c r="R27" s="11"/>
      <c r="S27" s="43"/>
      <c r="T27" s="41"/>
      <c r="U27" s="5"/>
    </row>
    <row r="28" spans="1:21" ht="11.25" customHeight="1" thickBot="1">
      <c r="A28" s="144"/>
      <c r="B28" s="145"/>
      <c r="C28" s="176"/>
      <c r="D28" s="177"/>
      <c r="E28" s="149"/>
      <c r="F28" s="16" t="s">
        <v>99</v>
      </c>
      <c r="G28" s="14">
        <f aca="true" t="shared" si="3" ref="G28:T28">SUM(G24:G27)</f>
        <v>0</v>
      </c>
      <c r="H28" s="14">
        <f t="shared" si="3"/>
        <v>0</v>
      </c>
      <c r="I28" s="14">
        <f t="shared" si="3"/>
        <v>0</v>
      </c>
      <c r="J28" s="14">
        <f t="shared" si="3"/>
        <v>0</v>
      </c>
      <c r="K28" s="14">
        <f t="shared" si="3"/>
        <v>360</v>
      </c>
      <c r="L28" s="14">
        <f t="shared" si="3"/>
        <v>0</v>
      </c>
      <c r="M28" s="14">
        <f t="shared" si="3"/>
        <v>0</v>
      </c>
      <c r="N28" s="14">
        <f t="shared" si="3"/>
        <v>360</v>
      </c>
      <c r="O28" s="14">
        <f>SUM(O24:O27)</f>
        <v>0</v>
      </c>
      <c r="P28" s="14">
        <f>SUM(P24:P27)</f>
        <v>0</v>
      </c>
      <c r="Q28" s="14">
        <f>SUM(Q24:Q27)</f>
        <v>0</v>
      </c>
      <c r="R28" s="14">
        <f>SUM(R24:R27)</f>
        <v>0</v>
      </c>
      <c r="S28" s="43">
        <f t="shared" si="3"/>
        <v>360</v>
      </c>
      <c r="T28" s="43">
        <f t="shared" si="3"/>
        <v>3140</v>
      </c>
      <c r="U28" s="5"/>
    </row>
    <row r="29" spans="1:21" ht="13.5" customHeight="1">
      <c r="A29" s="139" t="s">
        <v>12</v>
      </c>
      <c r="B29" s="141" t="s">
        <v>12</v>
      </c>
      <c r="C29" s="156" t="s">
        <v>21</v>
      </c>
      <c r="D29" s="187" t="s">
        <v>84</v>
      </c>
      <c r="E29" s="147" t="s">
        <v>14</v>
      </c>
      <c r="F29" s="13" t="s">
        <v>93</v>
      </c>
      <c r="G29" s="15"/>
      <c r="H29" s="14"/>
      <c r="I29" s="14"/>
      <c r="J29" s="15"/>
      <c r="K29" s="46">
        <v>571.5</v>
      </c>
      <c r="L29" s="15"/>
      <c r="M29" s="15"/>
      <c r="N29" s="15">
        <v>571.5</v>
      </c>
      <c r="O29" s="46">
        <v>552.4</v>
      </c>
      <c r="P29" s="15"/>
      <c r="Q29" s="15"/>
      <c r="R29" s="15">
        <v>552.4</v>
      </c>
      <c r="S29" s="26"/>
      <c r="T29" s="120"/>
      <c r="U29" s="5"/>
    </row>
    <row r="30" spans="1:21" ht="13.5" customHeight="1">
      <c r="A30" s="140"/>
      <c r="B30" s="142"/>
      <c r="C30" s="157"/>
      <c r="D30" s="173"/>
      <c r="E30" s="148"/>
      <c r="F30" s="13" t="s">
        <v>61</v>
      </c>
      <c r="G30" s="111"/>
      <c r="H30" s="14"/>
      <c r="I30" s="14"/>
      <c r="J30" s="111"/>
      <c r="K30" s="46">
        <v>420.7</v>
      </c>
      <c r="L30" s="24"/>
      <c r="M30" s="15"/>
      <c r="N30" s="111">
        <v>420.7</v>
      </c>
      <c r="O30" s="46">
        <v>420.7</v>
      </c>
      <c r="P30" s="24"/>
      <c r="Q30" s="15"/>
      <c r="R30" s="111">
        <v>420.7</v>
      </c>
      <c r="S30" s="26"/>
      <c r="T30" s="120"/>
      <c r="U30" s="5"/>
    </row>
    <row r="31" spans="1:21" ht="13.5" customHeight="1">
      <c r="A31" s="140"/>
      <c r="B31" s="142"/>
      <c r="C31" s="157"/>
      <c r="D31" s="173"/>
      <c r="E31" s="148"/>
      <c r="F31" s="13" t="s">
        <v>66</v>
      </c>
      <c r="G31" s="111"/>
      <c r="H31" s="14"/>
      <c r="I31" s="14"/>
      <c r="J31" s="111"/>
      <c r="K31" s="46"/>
      <c r="L31" s="15"/>
      <c r="M31" s="15"/>
      <c r="N31" s="111"/>
      <c r="O31" s="46"/>
      <c r="P31" s="15"/>
      <c r="Q31" s="15"/>
      <c r="R31" s="111"/>
      <c r="S31" s="26"/>
      <c r="T31" s="120"/>
      <c r="U31" s="5"/>
    </row>
    <row r="32" spans="1:21" ht="12" customHeight="1">
      <c r="A32" s="140"/>
      <c r="B32" s="142"/>
      <c r="C32" s="157"/>
      <c r="D32" s="173"/>
      <c r="E32" s="148"/>
      <c r="F32" s="13" t="s">
        <v>22</v>
      </c>
      <c r="G32" s="21">
        <v>19.3</v>
      </c>
      <c r="H32" s="21"/>
      <c r="I32" s="21"/>
      <c r="J32" s="23">
        <v>19.3</v>
      </c>
      <c r="K32" s="23"/>
      <c r="L32" s="23"/>
      <c r="M32" s="24"/>
      <c r="N32" s="23"/>
      <c r="O32" s="23"/>
      <c r="P32" s="23"/>
      <c r="Q32" s="24"/>
      <c r="R32" s="23"/>
      <c r="S32" s="26"/>
      <c r="T32" s="120"/>
      <c r="U32" s="5"/>
    </row>
    <row r="33" spans="1:21" ht="12" customHeight="1" thickBot="1">
      <c r="A33" s="146"/>
      <c r="B33" s="143"/>
      <c r="C33" s="158"/>
      <c r="D33" s="174"/>
      <c r="E33" s="149"/>
      <c r="F33" s="16" t="s">
        <v>99</v>
      </c>
      <c r="G33" s="14">
        <f>SUM(G29:G32)</f>
        <v>19.3</v>
      </c>
      <c r="H33" s="10">
        <f>SUM(H29:H32)</f>
        <v>0</v>
      </c>
      <c r="I33" s="10">
        <f>SUM(I29:I32)</f>
        <v>0</v>
      </c>
      <c r="J33" s="10">
        <f>SUM(J29:J32)</f>
        <v>19.3</v>
      </c>
      <c r="K33" s="23">
        <f>SUM(K29:K32)</f>
        <v>992.2</v>
      </c>
      <c r="L33" s="23">
        <f aca="true" t="shared" si="4" ref="L33:T33">SUM(L29:L32)</f>
        <v>0</v>
      </c>
      <c r="M33" s="23">
        <f t="shared" si="4"/>
        <v>0</v>
      </c>
      <c r="N33" s="23">
        <f t="shared" si="4"/>
        <v>992.2</v>
      </c>
      <c r="O33" s="23">
        <f>SUM(O29:O32)</f>
        <v>973.0999999999999</v>
      </c>
      <c r="P33" s="23">
        <f>SUM(P29:P32)</f>
        <v>0</v>
      </c>
      <c r="Q33" s="23">
        <f>SUM(Q29:Q32)</f>
        <v>0</v>
      </c>
      <c r="R33" s="23">
        <f>SUM(R29:R32)</f>
        <v>973.0999999999999</v>
      </c>
      <c r="S33" s="26">
        <v>0</v>
      </c>
      <c r="T33" s="26">
        <f t="shared" si="4"/>
        <v>0</v>
      </c>
      <c r="U33" s="5"/>
    </row>
    <row r="34" spans="1:21" ht="13.5" customHeight="1">
      <c r="A34" s="139" t="s">
        <v>12</v>
      </c>
      <c r="B34" s="141" t="s">
        <v>12</v>
      </c>
      <c r="C34" s="156" t="s">
        <v>23</v>
      </c>
      <c r="D34" s="187" t="s">
        <v>24</v>
      </c>
      <c r="E34" s="147" t="s">
        <v>14</v>
      </c>
      <c r="F34" s="13" t="s">
        <v>61</v>
      </c>
      <c r="G34" s="14"/>
      <c r="H34" s="14"/>
      <c r="I34" s="14"/>
      <c r="J34" s="19"/>
      <c r="K34" s="15"/>
      <c r="L34" s="15"/>
      <c r="M34" s="15"/>
      <c r="N34" s="15"/>
      <c r="O34" s="15"/>
      <c r="P34" s="15"/>
      <c r="Q34" s="15"/>
      <c r="R34" s="15"/>
      <c r="S34" s="26">
        <v>0</v>
      </c>
      <c r="T34" s="120">
        <v>3780</v>
      </c>
      <c r="U34" s="5"/>
    </row>
    <row r="35" spans="1:21" ht="12.75" customHeight="1">
      <c r="A35" s="140"/>
      <c r="B35" s="142"/>
      <c r="C35" s="157"/>
      <c r="D35" s="173"/>
      <c r="E35" s="148"/>
      <c r="F35" s="13" t="s">
        <v>22</v>
      </c>
      <c r="G35" s="14"/>
      <c r="H35" s="21"/>
      <c r="I35" s="21"/>
      <c r="J35" s="22"/>
      <c r="K35" s="23"/>
      <c r="L35" s="23"/>
      <c r="M35" s="24"/>
      <c r="N35" s="23"/>
      <c r="O35" s="23"/>
      <c r="P35" s="23"/>
      <c r="Q35" s="24"/>
      <c r="R35" s="23"/>
      <c r="S35" s="26">
        <v>0</v>
      </c>
      <c r="T35" s="120">
        <v>0</v>
      </c>
      <c r="U35" s="5"/>
    </row>
    <row r="36" spans="1:21" ht="12" customHeight="1">
      <c r="A36" s="146"/>
      <c r="B36" s="143"/>
      <c r="C36" s="158"/>
      <c r="D36" s="174"/>
      <c r="E36" s="149"/>
      <c r="F36" s="16" t="s">
        <v>99</v>
      </c>
      <c r="G36" s="14">
        <f>SUM(G34:G35)</f>
        <v>0</v>
      </c>
      <c r="H36" s="10">
        <f>SUM(H34:H35)</f>
        <v>0</v>
      </c>
      <c r="I36" s="10">
        <f>SUM(I34:I35)</f>
        <v>0</v>
      </c>
      <c r="J36" s="10">
        <f aca="true" t="shared" si="5" ref="J36:T36">SUM(J34:J35)</f>
        <v>0</v>
      </c>
      <c r="K36" s="10">
        <f t="shared" si="5"/>
        <v>0</v>
      </c>
      <c r="L36" s="10">
        <f t="shared" si="5"/>
        <v>0</v>
      </c>
      <c r="M36" s="10">
        <f t="shared" si="5"/>
        <v>0</v>
      </c>
      <c r="N36" s="10">
        <f t="shared" si="5"/>
        <v>0</v>
      </c>
      <c r="O36" s="10">
        <f>SUM(O34:O35)</f>
        <v>0</v>
      </c>
      <c r="P36" s="10">
        <f>SUM(P34:P35)</f>
        <v>0</v>
      </c>
      <c r="Q36" s="10">
        <f>SUM(Q34:Q35)</f>
        <v>0</v>
      </c>
      <c r="R36" s="10">
        <f>SUM(R34:R35)</f>
        <v>0</v>
      </c>
      <c r="S36" s="119">
        <f t="shared" si="5"/>
        <v>0</v>
      </c>
      <c r="T36" s="119">
        <f t="shared" si="5"/>
        <v>3780</v>
      </c>
      <c r="U36" s="5"/>
    </row>
    <row r="37" spans="1:21" ht="18.75" customHeight="1">
      <c r="A37" s="139" t="s">
        <v>12</v>
      </c>
      <c r="B37" s="141" t="s">
        <v>12</v>
      </c>
      <c r="C37" s="156" t="s">
        <v>39</v>
      </c>
      <c r="D37" s="187" t="s">
        <v>87</v>
      </c>
      <c r="E37" s="189" t="s">
        <v>14</v>
      </c>
      <c r="F37" s="46" t="s">
        <v>22</v>
      </c>
      <c r="G37" s="10">
        <v>13.5</v>
      </c>
      <c r="H37" s="10"/>
      <c r="I37" s="10"/>
      <c r="J37" s="10">
        <v>13.5</v>
      </c>
      <c r="K37" s="10">
        <v>0</v>
      </c>
      <c r="L37" s="10"/>
      <c r="M37" s="10"/>
      <c r="N37" s="10">
        <v>0</v>
      </c>
      <c r="O37" s="10">
        <v>0</v>
      </c>
      <c r="P37" s="10"/>
      <c r="Q37" s="10"/>
      <c r="R37" s="10">
        <v>0</v>
      </c>
      <c r="S37" s="119"/>
      <c r="T37" s="121">
        <v>4085</v>
      </c>
      <c r="U37" s="69"/>
    </row>
    <row r="38" spans="1:21" ht="16.5" customHeight="1">
      <c r="A38" s="140"/>
      <c r="B38" s="142"/>
      <c r="C38" s="158"/>
      <c r="D38" s="174"/>
      <c r="E38" s="190"/>
      <c r="F38" s="16" t="s">
        <v>99</v>
      </c>
      <c r="G38" s="14">
        <v>13.5</v>
      </c>
      <c r="H38" s="10"/>
      <c r="I38" s="10"/>
      <c r="J38" s="14">
        <v>13.5</v>
      </c>
      <c r="K38" s="14">
        <v>0</v>
      </c>
      <c r="L38" s="10"/>
      <c r="M38" s="10"/>
      <c r="N38" s="14">
        <v>0</v>
      </c>
      <c r="O38" s="14">
        <v>0</v>
      </c>
      <c r="P38" s="10"/>
      <c r="Q38" s="10"/>
      <c r="R38" s="14">
        <v>0</v>
      </c>
      <c r="S38" s="10">
        <v>0</v>
      </c>
      <c r="T38" s="25">
        <v>4085</v>
      </c>
      <c r="U38" s="69"/>
    </row>
    <row r="39" spans="1:245" ht="15.75" customHeight="1" thickBot="1">
      <c r="A39" s="27" t="s">
        <v>12</v>
      </c>
      <c r="B39" s="28" t="s">
        <v>12</v>
      </c>
      <c r="C39" s="162" t="s">
        <v>100</v>
      </c>
      <c r="D39" s="163"/>
      <c r="E39" s="163"/>
      <c r="F39" s="183"/>
      <c r="G39" s="29">
        <f>G15+G18+G23+G28+G33+G36+G38</f>
        <v>313.7</v>
      </c>
      <c r="H39" s="29">
        <f>H15+H18+H23+H28+H33+H36</f>
        <v>0</v>
      </c>
      <c r="I39" s="29">
        <f>I15+I18+I23+I28+I33+I36</f>
        <v>0</v>
      </c>
      <c r="J39" s="29">
        <f aca="true" t="shared" si="6" ref="J39:T39">J15+J18+J23+J28+J33+J36+J38</f>
        <v>313.7</v>
      </c>
      <c r="K39" s="29">
        <f t="shared" si="6"/>
        <v>1876</v>
      </c>
      <c r="L39" s="29">
        <f t="shared" si="6"/>
        <v>0</v>
      </c>
      <c r="M39" s="29">
        <f t="shared" si="6"/>
        <v>0</v>
      </c>
      <c r="N39" s="29">
        <f t="shared" si="6"/>
        <v>1876</v>
      </c>
      <c r="O39" s="29">
        <f t="shared" si="6"/>
        <v>1496.7999999999997</v>
      </c>
      <c r="P39" s="29">
        <f t="shared" si="6"/>
        <v>0</v>
      </c>
      <c r="Q39" s="29">
        <f t="shared" si="6"/>
        <v>0</v>
      </c>
      <c r="R39" s="29">
        <f t="shared" si="6"/>
        <v>1496.7999999999997</v>
      </c>
      <c r="S39" s="29">
        <f t="shared" si="6"/>
        <v>1313.9</v>
      </c>
      <c r="T39" s="29">
        <f t="shared" si="6"/>
        <v>18957.7</v>
      </c>
      <c r="U39" s="69"/>
      <c r="IK39" s="30">
        <f>SUM(G39:IJ39)</f>
        <v>27644.6</v>
      </c>
    </row>
    <row r="40" spans="1:21" ht="14.25" customHeight="1" thickBot="1">
      <c r="A40" s="7" t="s">
        <v>12</v>
      </c>
      <c r="B40" s="8" t="s">
        <v>17</v>
      </c>
      <c r="C40" s="166" t="s">
        <v>109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69"/>
    </row>
    <row r="41" spans="1:21" ht="15" customHeight="1">
      <c r="A41" s="139" t="s">
        <v>12</v>
      </c>
      <c r="B41" s="141" t="s">
        <v>17</v>
      </c>
      <c r="C41" s="156" t="s">
        <v>12</v>
      </c>
      <c r="D41" s="202" t="s">
        <v>80</v>
      </c>
      <c r="E41" s="147" t="s">
        <v>14</v>
      </c>
      <c r="F41" s="9" t="s">
        <v>15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20"/>
      <c r="T41" s="91"/>
      <c r="U41" s="69"/>
    </row>
    <row r="42" spans="1:21" ht="13.5" customHeight="1">
      <c r="A42" s="140"/>
      <c r="B42" s="142"/>
      <c r="C42" s="157"/>
      <c r="D42" s="203"/>
      <c r="E42" s="148"/>
      <c r="F42" s="9" t="s">
        <v>22</v>
      </c>
      <c r="G42" s="23">
        <v>513.7</v>
      </c>
      <c r="H42" s="23">
        <v>378.2</v>
      </c>
      <c r="I42" s="24"/>
      <c r="J42" s="23">
        <v>135.5</v>
      </c>
      <c r="K42" s="23">
        <v>565.5</v>
      </c>
      <c r="L42" s="23">
        <v>458.5</v>
      </c>
      <c r="M42" s="24"/>
      <c r="N42" s="23">
        <v>107</v>
      </c>
      <c r="O42" s="14">
        <f>P42+R42</f>
        <v>442.5</v>
      </c>
      <c r="P42" s="14">
        <v>368.2</v>
      </c>
      <c r="Q42" s="14"/>
      <c r="R42" s="14">
        <v>74.3</v>
      </c>
      <c r="S42" s="23">
        <v>622</v>
      </c>
      <c r="T42" s="92">
        <v>684</v>
      </c>
      <c r="U42" s="69"/>
    </row>
    <row r="43" spans="1:21" ht="13.5" customHeight="1">
      <c r="A43" s="146"/>
      <c r="B43" s="143"/>
      <c r="C43" s="158"/>
      <c r="D43" s="191"/>
      <c r="E43" s="149"/>
      <c r="F43" s="16" t="s">
        <v>99</v>
      </c>
      <c r="G43" s="23">
        <f>SUM(G41:G42)</f>
        <v>513.7</v>
      </c>
      <c r="H43" s="23">
        <f aca="true" t="shared" si="7" ref="H43:T43">SUM(H41:H42)</f>
        <v>378.2</v>
      </c>
      <c r="I43" s="23">
        <f t="shared" si="7"/>
        <v>0</v>
      </c>
      <c r="J43" s="23">
        <f t="shared" si="7"/>
        <v>135.5</v>
      </c>
      <c r="K43" s="23">
        <f t="shared" si="7"/>
        <v>565.5</v>
      </c>
      <c r="L43" s="23">
        <f t="shared" si="7"/>
        <v>458.5</v>
      </c>
      <c r="M43" s="23">
        <f t="shared" si="7"/>
        <v>0</v>
      </c>
      <c r="N43" s="23">
        <f t="shared" si="7"/>
        <v>107</v>
      </c>
      <c r="O43" s="14">
        <f>P43+R43</f>
        <v>442.5</v>
      </c>
      <c r="P43" s="14">
        <f t="shared" si="7"/>
        <v>368.2</v>
      </c>
      <c r="Q43" s="14">
        <f t="shared" si="7"/>
        <v>0</v>
      </c>
      <c r="R43" s="14">
        <f t="shared" si="7"/>
        <v>74.3</v>
      </c>
      <c r="S43" s="14">
        <f t="shared" si="7"/>
        <v>622</v>
      </c>
      <c r="T43" s="23">
        <f t="shared" si="7"/>
        <v>684</v>
      </c>
      <c r="U43" s="69"/>
    </row>
    <row r="44" spans="1:245" ht="15.75" customHeight="1" thickBot="1">
      <c r="A44" s="27" t="s">
        <v>12</v>
      </c>
      <c r="B44" s="28" t="s">
        <v>17</v>
      </c>
      <c r="C44" s="162" t="s">
        <v>100</v>
      </c>
      <c r="D44" s="163"/>
      <c r="E44" s="163"/>
      <c r="F44" s="183"/>
      <c r="G44" s="29">
        <f>G43</f>
        <v>513.7</v>
      </c>
      <c r="H44" s="29">
        <f>H43</f>
        <v>378.2</v>
      </c>
      <c r="I44" s="29">
        <f>I43</f>
        <v>0</v>
      </c>
      <c r="J44" s="29">
        <f>J43</f>
        <v>135.5</v>
      </c>
      <c r="K44" s="29">
        <f>SUM(K43)</f>
        <v>565.5</v>
      </c>
      <c r="L44" s="29">
        <f aca="true" t="shared" si="8" ref="L44:T44">SUM(L43)</f>
        <v>458.5</v>
      </c>
      <c r="M44" s="29">
        <f t="shared" si="8"/>
        <v>0</v>
      </c>
      <c r="N44" s="29">
        <f t="shared" si="8"/>
        <v>107</v>
      </c>
      <c r="O44" s="29">
        <f t="shared" si="8"/>
        <v>442.5</v>
      </c>
      <c r="P44" s="29">
        <f t="shared" si="8"/>
        <v>368.2</v>
      </c>
      <c r="Q44" s="29">
        <f t="shared" si="8"/>
        <v>0</v>
      </c>
      <c r="R44" s="29">
        <f t="shared" si="8"/>
        <v>74.3</v>
      </c>
      <c r="S44" s="29">
        <f t="shared" si="8"/>
        <v>622</v>
      </c>
      <c r="T44" s="90">
        <f t="shared" si="8"/>
        <v>684</v>
      </c>
      <c r="U44" s="69"/>
      <c r="IK44" s="30">
        <f>SUM(G44:IJ44)</f>
        <v>4349.4</v>
      </c>
    </row>
    <row r="45" spans="1:21" ht="14.25" customHeight="1" thickBot="1">
      <c r="A45" s="7" t="s">
        <v>12</v>
      </c>
      <c r="B45" s="8" t="s">
        <v>18</v>
      </c>
      <c r="C45" s="200" t="s">
        <v>110</v>
      </c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69"/>
    </row>
    <row r="46" spans="1:21" ht="14.25" customHeight="1">
      <c r="A46" s="139" t="s">
        <v>12</v>
      </c>
      <c r="B46" s="141" t="s">
        <v>18</v>
      </c>
      <c r="C46" s="156" t="s">
        <v>12</v>
      </c>
      <c r="D46" s="187" t="s">
        <v>111</v>
      </c>
      <c r="E46" s="147" t="s">
        <v>14</v>
      </c>
      <c r="F46" s="9" t="s">
        <v>15</v>
      </c>
      <c r="G46" s="10"/>
      <c r="H46" s="14"/>
      <c r="I46" s="14"/>
      <c r="J46" s="19"/>
      <c r="K46" s="15"/>
      <c r="L46" s="15"/>
      <c r="M46" s="15"/>
      <c r="N46" s="15"/>
      <c r="O46" s="15"/>
      <c r="P46" s="15"/>
      <c r="Q46" s="15"/>
      <c r="R46" s="15"/>
      <c r="S46" s="20"/>
      <c r="T46" s="91"/>
      <c r="U46" s="69"/>
    </row>
    <row r="47" spans="1:21" ht="13.5" customHeight="1">
      <c r="A47" s="140"/>
      <c r="B47" s="142"/>
      <c r="C47" s="157"/>
      <c r="D47" s="173"/>
      <c r="E47" s="148"/>
      <c r="F47" s="9" t="s">
        <v>22</v>
      </c>
      <c r="G47" s="23"/>
      <c r="H47" s="23"/>
      <c r="I47" s="21"/>
      <c r="J47" s="23"/>
      <c r="K47" s="23">
        <v>18.7</v>
      </c>
      <c r="L47" s="23"/>
      <c r="M47" s="24"/>
      <c r="N47" s="23">
        <v>18.7</v>
      </c>
      <c r="O47" s="14">
        <v>18.6</v>
      </c>
      <c r="P47" s="14"/>
      <c r="Q47" s="14"/>
      <c r="R47" s="14">
        <v>18.6</v>
      </c>
      <c r="S47" s="23"/>
      <c r="T47" s="92">
        <v>150</v>
      </c>
      <c r="U47" s="69"/>
    </row>
    <row r="48" spans="1:21" ht="11.25">
      <c r="A48" s="146"/>
      <c r="B48" s="143"/>
      <c r="C48" s="158"/>
      <c r="D48" s="174"/>
      <c r="E48" s="149"/>
      <c r="F48" s="16" t="s">
        <v>99</v>
      </c>
      <c r="G48" s="14"/>
      <c r="H48" s="10"/>
      <c r="I48" s="10"/>
      <c r="J48" s="25"/>
      <c r="K48" s="23">
        <f>SUM(K46:K47)</f>
        <v>18.7</v>
      </c>
      <c r="L48" s="23">
        <f aca="true" t="shared" si="9" ref="L48:T48">SUM(L46:L47)</f>
        <v>0</v>
      </c>
      <c r="M48" s="23">
        <f t="shared" si="9"/>
        <v>0</v>
      </c>
      <c r="N48" s="23">
        <f t="shared" si="9"/>
        <v>18.7</v>
      </c>
      <c r="O48" s="14">
        <f t="shared" si="9"/>
        <v>18.6</v>
      </c>
      <c r="P48" s="14">
        <f t="shared" si="9"/>
        <v>0</v>
      </c>
      <c r="Q48" s="14">
        <f t="shared" si="9"/>
        <v>0</v>
      </c>
      <c r="R48" s="14">
        <f t="shared" si="9"/>
        <v>18.6</v>
      </c>
      <c r="S48" s="23">
        <f t="shared" si="9"/>
        <v>0</v>
      </c>
      <c r="T48" s="23">
        <f t="shared" si="9"/>
        <v>150</v>
      </c>
      <c r="U48" s="69"/>
    </row>
    <row r="49" spans="1:245" ht="14.25" customHeight="1" thickBot="1">
      <c r="A49" s="27" t="s">
        <v>12</v>
      </c>
      <c r="B49" s="28" t="s">
        <v>17</v>
      </c>
      <c r="C49" s="162" t="s">
        <v>100</v>
      </c>
      <c r="D49" s="163"/>
      <c r="E49" s="163"/>
      <c r="F49" s="183"/>
      <c r="G49" s="29">
        <f>G48</f>
        <v>0</v>
      </c>
      <c r="H49" s="29">
        <f>H48</f>
        <v>0</v>
      </c>
      <c r="I49" s="29">
        <f>I48</f>
        <v>0</v>
      </c>
      <c r="J49" s="29">
        <f>J48</f>
        <v>0</v>
      </c>
      <c r="K49" s="29">
        <f>SUM(K48)</f>
        <v>18.7</v>
      </c>
      <c r="L49" s="29">
        <f aca="true" t="shared" si="10" ref="L49:T49">SUM(L48)</f>
        <v>0</v>
      </c>
      <c r="M49" s="29">
        <f t="shared" si="10"/>
        <v>0</v>
      </c>
      <c r="N49" s="29">
        <f t="shared" si="10"/>
        <v>18.7</v>
      </c>
      <c r="O49" s="29">
        <f t="shared" si="10"/>
        <v>18.6</v>
      </c>
      <c r="P49" s="29">
        <f t="shared" si="10"/>
        <v>0</v>
      </c>
      <c r="Q49" s="29">
        <f t="shared" si="10"/>
        <v>0</v>
      </c>
      <c r="R49" s="29">
        <f t="shared" si="10"/>
        <v>18.6</v>
      </c>
      <c r="S49" s="29">
        <f t="shared" si="10"/>
        <v>0</v>
      </c>
      <c r="T49" s="29">
        <f t="shared" si="10"/>
        <v>150</v>
      </c>
      <c r="U49" s="69"/>
      <c r="IK49" s="30">
        <f>SUM(G49:IJ49)</f>
        <v>224.6</v>
      </c>
    </row>
    <row r="50" spans="1:245" ht="14.25" customHeight="1" thickBot="1">
      <c r="A50" s="31" t="s">
        <v>12</v>
      </c>
      <c r="B50" s="159" t="s">
        <v>101</v>
      </c>
      <c r="C50" s="160"/>
      <c r="D50" s="160"/>
      <c r="E50" s="160"/>
      <c r="F50" s="161"/>
      <c r="G50" s="32">
        <f>G39+G44</f>
        <v>827.4000000000001</v>
      </c>
      <c r="H50" s="32">
        <f>H39+H44</f>
        <v>378.2</v>
      </c>
      <c r="I50" s="32">
        <f>I39+I44</f>
        <v>0</v>
      </c>
      <c r="J50" s="32">
        <f>J39+J44</f>
        <v>449.2</v>
      </c>
      <c r="K50" s="32">
        <f>K39+K44+K49</f>
        <v>2460.2</v>
      </c>
      <c r="L50" s="32">
        <f aca="true" t="shared" si="11" ref="L50:T50">L39+L44+L49</f>
        <v>458.5</v>
      </c>
      <c r="M50" s="32">
        <f t="shared" si="11"/>
        <v>0</v>
      </c>
      <c r="N50" s="32">
        <f t="shared" si="11"/>
        <v>2001.7</v>
      </c>
      <c r="O50" s="32">
        <f t="shared" si="11"/>
        <v>1957.8999999999996</v>
      </c>
      <c r="P50" s="32">
        <f>P39+P44+P49</f>
        <v>368.2</v>
      </c>
      <c r="Q50" s="32">
        <f>Q39+Q44+Q49</f>
        <v>0</v>
      </c>
      <c r="R50" s="32">
        <f>R39+R44+R49</f>
        <v>1589.6999999999996</v>
      </c>
      <c r="S50" s="32">
        <f t="shared" si="11"/>
        <v>1935.9</v>
      </c>
      <c r="T50" s="32">
        <f t="shared" si="11"/>
        <v>19791.7</v>
      </c>
      <c r="U50" s="97"/>
      <c r="IK50" s="30">
        <f>SUM(G50:IJ50)</f>
        <v>32218.6</v>
      </c>
    </row>
    <row r="51" spans="1:21" ht="14.25" customHeight="1" thickBot="1">
      <c r="A51" s="33" t="s">
        <v>17</v>
      </c>
      <c r="B51" s="164" t="s">
        <v>25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99"/>
      <c r="U51" s="69"/>
    </row>
    <row r="52" spans="1:21" ht="15" customHeight="1" thickBot="1">
      <c r="A52" s="34" t="s">
        <v>17</v>
      </c>
      <c r="B52" s="35" t="s">
        <v>12</v>
      </c>
      <c r="C52" s="166" t="s">
        <v>26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69"/>
    </row>
    <row r="53" spans="1:21" ht="11.25" customHeight="1">
      <c r="A53" s="144" t="s">
        <v>17</v>
      </c>
      <c r="B53" s="145" t="s">
        <v>12</v>
      </c>
      <c r="C53" s="158" t="s">
        <v>12</v>
      </c>
      <c r="D53" s="174" t="s">
        <v>63</v>
      </c>
      <c r="E53" s="147" t="s">
        <v>14</v>
      </c>
      <c r="F53" s="13" t="s">
        <v>19</v>
      </c>
      <c r="G53" s="37"/>
      <c r="H53" s="37"/>
      <c r="I53" s="37"/>
      <c r="J53" s="37"/>
      <c r="K53" s="38"/>
      <c r="L53" s="38"/>
      <c r="M53" s="38"/>
      <c r="N53" s="38"/>
      <c r="O53" s="38"/>
      <c r="P53" s="38"/>
      <c r="Q53" s="38"/>
      <c r="R53" s="38"/>
      <c r="S53" s="40"/>
      <c r="T53" s="94"/>
      <c r="U53" s="69"/>
    </row>
    <row r="54" spans="1:21" ht="9.75" customHeight="1">
      <c r="A54" s="144"/>
      <c r="B54" s="145"/>
      <c r="C54" s="176"/>
      <c r="D54" s="177"/>
      <c r="E54" s="148"/>
      <c r="F54" s="9" t="s">
        <v>66</v>
      </c>
      <c r="G54" s="14"/>
      <c r="H54" s="14"/>
      <c r="I54" s="14"/>
      <c r="J54" s="14"/>
      <c r="K54" s="23"/>
      <c r="L54" s="23"/>
      <c r="M54" s="23"/>
      <c r="N54" s="23"/>
      <c r="O54" s="23"/>
      <c r="P54" s="23"/>
      <c r="Q54" s="23"/>
      <c r="R54" s="23"/>
      <c r="S54" s="41"/>
      <c r="T54" s="95"/>
      <c r="U54" s="69"/>
    </row>
    <row r="55" spans="1:21" ht="10.5" customHeight="1">
      <c r="A55" s="144"/>
      <c r="B55" s="145"/>
      <c r="C55" s="176"/>
      <c r="D55" s="177"/>
      <c r="E55" s="148"/>
      <c r="F55" s="13" t="s">
        <v>67</v>
      </c>
      <c r="G55" s="14"/>
      <c r="H55" s="10"/>
      <c r="I55" s="10"/>
      <c r="J55" s="10"/>
      <c r="K55" s="23"/>
      <c r="L55" s="42"/>
      <c r="M55" s="42"/>
      <c r="N55" s="23"/>
      <c r="O55" s="23"/>
      <c r="P55" s="42"/>
      <c r="Q55" s="42"/>
      <c r="R55" s="23"/>
      <c r="S55" s="43"/>
      <c r="T55" s="96"/>
      <c r="U55" s="69"/>
    </row>
    <row r="56" spans="1:21" ht="12.75" customHeight="1" thickBot="1">
      <c r="A56" s="144"/>
      <c r="B56" s="145"/>
      <c r="C56" s="176"/>
      <c r="D56" s="177"/>
      <c r="E56" s="149"/>
      <c r="F56" s="16" t="s">
        <v>99</v>
      </c>
      <c r="G56" s="14">
        <f>G53+G54+G55</f>
        <v>0</v>
      </c>
      <c r="H56" s="14">
        <f aca="true" t="shared" si="12" ref="H56:T56">H53+H54+H55</f>
        <v>0</v>
      </c>
      <c r="I56" s="14">
        <f t="shared" si="12"/>
        <v>0</v>
      </c>
      <c r="J56" s="14">
        <f t="shared" si="12"/>
        <v>0</v>
      </c>
      <c r="K56" s="14">
        <f t="shared" si="12"/>
        <v>0</v>
      </c>
      <c r="L56" s="14">
        <f t="shared" si="12"/>
        <v>0</v>
      </c>
      <c r="M56" s="14">
        <f t="shared" si="12"/>
        <v>0</v>
      </c>
      <c r="N56" s="14">
        <f t="shared" si="12"/>
        <v>0</v>
      </c>
      <c r="O56" s="14">
        <f t="shared" si="12"/>
        <v>0</v>
      </c>
      <c r="P56" s="14">
        <f t="shared" si="12"/>
        <v>0</v>
      </c>
      <c r="Q56" s="14">
        <f t="shared" si="12"/>
        <v>0</v>
      </c>
      <c r="R56" s="14">
        <f t="shared" si="12"/>
        <v>0</v>
      </c>
      <c r="S56" s="14">
        <f t="shared" si="12"/>
        <v>0</v>
      </c>
      <c r="T56" s="14">
        <f t="shared" si="12"/>
        <v>0</v>
      </c>
      <c r="U56" s="69"/>
    </row>
    <row r="57" spans="1:21" ht="12.75" customHeight="1">
      <c r="A57" s="144" t="s">
        <v>17</v>
      </c>
      <c r="B57" s="145" t="s">
        <v>12</v>
      </c>
      <c r="C57" s="158" t="s">
        <v>17</v>
      </c>
      <c r="D57" s="174" t="s">
        <v>117</v>
      </c>
      <c r="E57" s="147" t="s">
        <v>14</v>
      </c>
      <c r="F57" s="13" t="s">
        <v>118</v>
      </c>
      <c r="G57" s="37">
        <v>1.8</v>
      </c>
      <c r="H57" s="37"/>
      <c r="I57" s="37"/>
      <c r="J57" s="37">
        <v>1.8</v>
      </c>
      <c r="K57" s="38"/>
      <c r="L57" s="38"/>
      <c r="M57" s="38"/>
      <c r="N57" s="38"/>
      <c r="O57" s="38">
        <v>12</v>
      </c>
      <c r="P57" s="38"/>
      <c r="Q57" s="38"/>
      <c r="R57" s="38">
        <v>12</v>
      </c>
      <c r="S57" s="40"/>
      <c r="T57" s="94"/>
      <c r="U57" s="69"/>
    </row>
    <row r="58" spans="1:21" ht="12" customHeight="1">
      <c r="A58" s="144"/>
      <c r="B58" s="145"/>
      <c r="C58" s="176"/>
      <c r="D58" s="177"/>
      <c r="E58" s="148"/>
      <c r="F58" s="9" t="s">
        <v>66</v>
      </c>
      <c r="G58" s="14"/>
      <c r="H58" s="14"/>
      <c r="I58" s="14"/>
      <c r="J58" s="14"/>
      <c r="K58" s="23"/>
      <c r="L58" s="23"/>
      <c r="M58" s="23"/>
      <c r="N58" s="23"/>
      <c r="O58" s="23"/>
      <c r="P58" s="23"/>
      <c r="Q58" s="23"/>
      <c r="R58" s="23"/>
      <c r="S58" s="41"/>
      <c r="T58" s="95"/>
      <c r="U58" s="69"/>
    </row>
    <row r="59" spans="1:21" ht="12" customHeight="1">
      <c r="A59" s="144"/>
      <c r="B59" s="145"/>
      <c r="C59" s="176"/>
      <c r="D59" s="177"/>
      <c r="E59" s="149"/>
      <c r="F59" s="16" t="s">
        <v>99</v>
      </c>
      <c r="G59" s="14">
        <f aca="true" t="shared" si="13" ref="G59:T59">SUM(G57:G58)</f>
        <v>1.8</v>
      </c>
      <c r="H59" s="14">
        <f t="shared" si="13"/>
        <v>0</v>
      </c>
      <c r="I59" s="14">
        <f t="shared" si="13"/>
        <v>0</v>
      </c>
      <c r="J59" s="14">
        <f t="shared" si="13"/>
        <v>1.8</v>
      </c>
      <c r="K59" s="14">
        <f t="shared" si="13"/>
        <v>0</v>
      </c>
      <c r="L59" s="14">
        <f t="shared" si="13"/>
        <v>0</v>
      </c>
      <c r="M59" s="14">
        <f t="shared" si="13"/>
        <v>0</v>
      </c>
      <c r="N59" s="14">
        <f t="shared" si="13"/>
        <v>0</v>
      </c>
      <c r="O59" s="14">
        <f t="shared" si="13"/>
        <v>12</v>
      </c>
      <c r="P59" s="14">
        <f t="shared" si="13"/>
        <v>0</v>
      </c>
      <c r="Q59" s="14">
        <f t="shared" si="13"/>
        <v>0</v>
      </c>
      <c r="R59" s="14">
        <f t="shared" si="13"/>
        <v>12</v>
      </c>
      <c r="S59" s="14">
        <f t="shared" si="13"/>
        <v>0</v>
      </c>
      <c r="T59" s="14">
        <f t="shared" si="13"/>
        <v>0</v>
      </c>
      <c r="U59" s="69"/>
    </row>
    <row r="60" spans="1:21" ht="12.75" customHeight="1" thickBot="1">
      <c r="A60" s="27" t="s">
        <v>17</v>
      </c>
      <c r="B60" s="28" t="s">
        <v>12</v>
      </c>
      <c r="C60" s="162" t="s">
        <v>100</v>
      </c>
      <c r="D60" s="163"/>
      <c r="E60" s="163"/>
      <c r="F60" s="183"/>
      <c r="G60" s="29">
        <v>1.8</v>
      </c>
      <c r="H60" s="29">
        <f>SUM(H56)</f>
        <v>0</v>
      </c>
      <c r="I60" s="29">
        <f>SUM(I56)</f>
        <v>0</v>
      </c>
      <c r="J60" s="29">
        <v>1.8</v>
      </c>
      <c r="K60" s="29">
        <f>K56</f>
        <v>0</v>
      </c>
      <c r="L60" s="29">
        <f>L56</f>
        <v>0</v>
      </c>
      <c r="M60" s="29">
        <f>M56</f>
        <v>0</v>
      </c>
      <c r="N60" s="29">
        <f>N56</f>
        <v>0</v>
      </c>
      <c r="O60" s="29">
        <f aca="true" t="shared" si="14" ref="O60:T60">O56+O59</f>
        <v>12</v>
      </c>
      <c r="P60" s="29">
        <f t="shared" si="14"/>
        <v>0</v>
      </c>
      <c r="Q60" s="29">
        <f t="shared" si="14"/>
        <v>0</v>
      </c>
      <c r="R60" s="29">
        <f t="shared" si="14"/>
        <v>12</v>
      </c>
      <c r="S60" s="29">
        <f t="shared" si="14"/>
        <v>0</v>
      </c>
      <c r="T60" s="29">
        <f t="shared" si="14"/>
        <v>0</v>
      </c>
      <c r="U60" s="69"/>
    </row>
    <row r="61" spans="1:21" ht="13.5" customHeight="1" thickBot="1">
      <c r="A61" s="7" t="s">
        <v>17</v>
      </c>
      <c r="B61" s="44" t="s">
        <v>17</v>
      </c>
      <c r="C61" s="193" t="s">
        <v>27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96"/>
      <c r="U61" s="69"/>
    </row>
    <row r="62" spans="1:21" ht="11.25" customHeight="1">
      <c r="A62" s="171" t="s">
        <v>17</v>
      </c>
      <c r="B62" s="172" t="s">
        <v>17</v>
      </c>
      <c r="C62" s="197" t="s">
        <v>12</v>
      </c>
      <c r="D62" s="198" t="s">
        <v>28</v>
      </c>
      <c r="E62" s="147" t="s">
        <v>14</v>
      </c>
      <c r="F62" s="45" t="s">
        <v>15</v>
      </c>
      <c r="G62" s="37"/>
      <c r="H62" s="37"/>
      <c r="I62" s="37"/>
      <c r="J62" s="37"/>
      <c r="K62" s="39"/>
      <c r="L62" s="39"/>
      <c r="M62" s="39"/>
      <c r="N62" s="39"/>
      <c r="O62" s="39"/>
      <c r="P62" s="39"/>
      <c r="Q62" s="39"/>
      <c r="R62" s="39"/>
      <c r="S62" s="40"/>
      <c r="T62" s="94"/>
      <c r="U62" s="69"/>
    </row>
    <row r="63" spans="1:21" ht="13.5" customHeight="1">
      <c r="A63" s="140"/>
      <c r="B63" s="142"/>
      <c r="C63" s="157"/>
      <c r="D63" s="173"/>
      <c r="E63" s="148"/>
      <c r="F63" s="46" t="s">
        <v>29</v>
      </c>
      <c r="G63" s="14"/>
      <c r="H63" s="14"/>
      <c r="I63" s="14"/>
      <c r="J63" s="14"/>
      <c r="K63" s="15"/>
      <c r="L63" s="15"/>
      <c r="M63" s="15"/>
      <c r="N63" s="15"/>
      <c r="O63" s="15"/>
      <c r="P63" s="15"/>
      <c r="Q63" s="15"/>
      <c r="R63" s="15"/>
      <c r="S63" s="41"/>
      <c r="T63" s="95"/>
      <c r="U63" s="69"/>
    </row>
    <row r="64" spans="1:21" ht="12" customHeight="1">
      <c r="A64" s="146"/>
      <c r="B64" s="143"/>
      <c r="C64" s="158"/>
      <c r="D64" s="174"/>
      <c r="E64" s="149"/>
      <c r="F64" s="47" t="s">
        <v>99</v>
      </c>
      <c r="G64" s="14">
        <f aca="true" t="shared" si="15" ref="G64:R64">SUM(G62:G63)</f>
        <v>0</v>
      </c>
      <c r="H64" s="14">
        <f t="shared" si="15"/>
        <v>0</v>
      </c>
      <c r="I64" s="14">
        <f t="shared" si="15"/>
        <v>0</v>
      </c>
      <c r="J64" s="14">
        <f t="shared" si="15"/>
        <v>0</v>
      </c>
      <c r="K64" s="15">
        <v>0</v>
      </c>
      <c r="L64" s="15"/>
      <c r="M64" s="15"/>
      <c r="N64" s="15">
        <v>0</v>
      </c>
      <c r="O64" s="15">
        <f t="shared" si="15"/>
        <v>0</v>
      </c>
      <c r="P64" s="15">
        <f t="shared" si="15"/>
        <v>0</v>
      </c>
      <c r="Q64" s="15">
        <f t="shared" si="15"/>
        <v>0</v>
      </c>
      <c r="R64" s="15">
        <f t="shared" si="15"/>
        <v>0</v>
      </c>
      <c r="S64" s="15">
        <v>0</v>
      </c>
      <c r="T64" s="48">
        <v>0</v>
      </c>
      <c r="U64" s="69"/>
    </row>
    <row r="65" spans="1:21" ht="13.5" customHeight="1" thickBot="1">
      <c r="A65" s="27" t="s">
        <v>17</v>
      </c>
      <c r="B65" s="28" t="s">
        <v>17</v>
      </c>
      <c r="C65" s="194" t="s">
        <v>100</v>
      </c>
      <c r="D65" s="195"/>
      <c r="E65" s="195"/>
      <c r="F65" s="195"/>
      <c r="G65" s="32">
        <f>SUM(G64)</f>
        <v>0</v>
      </c>
      <c r="H65" s="32">
        <f aca="true" t="shared" si="16" ref="H65:T65">SUM(H64)</f>
        <v>0</v>
      </c>
      <c r="I65" s="32">
        <f t="shared" si="16"/>
        <v>0</v>
      </c>
      <c r="J65" s="32">
        <f t="shared" si="16"/>
        <v>0</v>
      </c>
      <c r="K65" s="32">
        <f t="shared" si="16"/>
        <v>0</v>
      </c>
      <c r="L65" s="32">
        <f t="shared" si="16"/>
        <v>0</v>
      </c>
      <c r="M65" s="32">
        <f t="shared" si="16"/>
        <v>0</v>
      </c>
      <c r="N65" s="32">
        <f t="shared" si="16"/>
        <v>0</v>
      </c>
      <c r="O65" s="32">
        <f t="shared" si="16"/>
        <v>0</v>
      </c>
      <c r="P65" s="32">
        <f t="shared" si="16"/>
        <v>0</v>
      </c>
      <c r="Q65" s="32">
        <f t="shared" si="16"/>
        <v>0</v>
      </c>
      <c r="R65" s="32">
        <f t="shared" si="16"/>
        <v>0</v>
      </c>
      <c r="S65" s="32">
        <f t="shared" si="16"/>
        <v>0</v>
      </c>
      <c r="T65" s="93">
        <f t="shared" si="16"/>
        <v>0</v>
      </c>
      <c r="U65" s="69"/>
    </row>
    <row r="66" spans="1:21" ht="13.5" customHeight="1" thickBot="1">
      <c r="A66" s="7" t="s">
        <v>17</v>
      </c>
      <c r="B66" s="44" t="s">
        <v>18</v>
      </c>
      <c r="C66" s="193" t="s">
        <v>64</v>
      </c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69"/>
    </row>
    <row r="67" spans="1:21" ht="13.5" customHeight="1">
      <c r="A67" s="144" t="s">
        <v>17</v>
      </c>
      <c r="B67" s="145" t="s">
        <v>18</v>
      </c>
      <c r="C67" s="158" t="s">
        <v>12</v>
      </c>
      <c r="D67" s="174" t="s">
        <v>88</v>
      </c>
      <c r="E67" s="148" t="s">
        <v>14</v>
      </c>
      <c r="F67" s="36" t="s">
        <v>67</v>
      </c>
      <c r="G67" s="39">
        <v>690.6</v>
      </c>
      <c r="H67" s="37">
        <v>0</v>
      </c>
      <c r="I67" s="37"/>
      <c r="J67" s="50">
        <v>690.6</v>
      </c>
      <c r="K67" s="39">
        <v>0</v>
      </c>
      <c r="L67" s="39"/>
      <c r="M67" s="39"/>
      <c r="N67" s="39">
        <v>0</v>
      </c>
      <c r="O67" s="39">
        <v>0</v>
      </c>
      <c r="P67" s="39"/>
      <c r="Q67" s="39"/>
      <c r="R67" s="39">
        <v>0</v>
      </c>
      <c r="S67" s="40">
        <v>0</v>
      </c>
      <c r="T67" s="94">
        <v>0</v>
      </c>
      <c r="U67" s="69"/>
    </row>
    <row r="68" spans="1:21" ht="12" customHeight="1">
      <c r="A68" s="144"/>
      <c r="B68" s="145"/>
      <c r="C68" s="158"/>
      <c r="D68" s="174"/>
      <c r="E68" s="148"/>
      <c r="F68" s="112" t="s">
        <v>33</v>
      </c>
      <c r="G68" s="39">
        <v>145</v>
      </c>
      <c r="H68" s="37"/>
      <c r="I68" s="37"/>
      <c r="J68" s="14">
        <v>145</v>
      </c>
      <c r="K68" s="39">
        <v>0</v>
      </c>
      <c r="L68" s="39"/>
      <c r="M68" s="39"/>
      <c r="N68" s="113">
        <v>0</v>
      </c>
      <c r="O68" s="39">
        <v>0</v>
      </c>
      <c r="P68" s="39"/>
      <c r="Q68" s="39"/>
      <c r="R68" s="113">
        <v>0</v>
      </c>
      <c r="S68" s="40">
        <v>0</v>
      </c>
      <c r="T68" s="94">
        <v>0</v>
      </c>
      <c r="U68" s="69"/>
    </row>
    <row r="69" spans="1:21" ht="13.5" customHeight="1">
      <c r="A69" s="144"/>
      <c r="B69" s="145"/>
      <c r="C69" s="158"/>
      <c r="D69" s="174"/>
      <c r="E69" s="148"/>
      <c r="F69" s="46" t="s">
        <v>93</v>
      </c>
      <c r="G69" s="39">
        <v>534.9</v>
      </c>
      <c r="H69" s="122"/>
      <c r="I69" s="122"/>
      <c r="J69" s="108">
        <v>534.9</v>
      </c>
      <c r="K69" s="39">
        <v>0</v>
      </c>
      <c r="L69" s="39"/>
      <c r="M69" s="39"/>
      <c r="N69" s="113">
        <v>0</v>
      </c>
      <c r="O69" s="39">
        <v>0</v>
      </c>
      <c r="P69" s="39"/>
      <c r="Q69" s="39"/>
      <c r="R69" s="113">
        <v>0</v>
      </c>
      <c r="S69" s="40">
        <v>0</v>
      </c>
      <c r="T69" s="94">
        <v>0</v>
      </c>
      <c r="U69" s="69"/>
    </row>
    <row r="70" spans="1:21" ht="12" customHeight="1">
      <c r="A70" s="144"/>
      <c r="B70" s="145"/>
      <c r="C70" s="176"/>
      <c r="D70" s="177"/>
      <c r="E70" s="148"/>
      <c r="F70" s="51" t="s">
        <v>68</v>
      </c>
      <c r="G70" s="15">
        <v>75</v>
      </c>
      <c r="H70" s="21">
        <v>0</v>
      </c>
      <c r="I70" s="21"/>
      <c r="J70" s="109">
        <v>75</v>
      </c>
      <c r="K70" s="15">
        <v>0</v>
      </c>
      <c r="L70" s="15"/>
      <c r="M70" s="15"/>
      <c r="N70" s="48">
        <v>0</v>
      </c>
      <c r="O70" s="15">
        <v>0</v>
      </c>
      <c r="P70" s="15"/>
      <c r="Q70" s="15"/>
      <c r="R70" s="48">
        <v>0</v>
      </c>
      <c r="S70" s="41">
        <v>0</v>
      </c>
      <c r="T70" s="95">
        <v>0</v>
      </c>
      <c r="U70" s="69"/>
    </row>
    <row r="71" spans="1:21" ht="12" customHeight="1">
      <c r="A71" s="144"/>
      <c r="B71" s="145"/>
      <c r="C71" s="176"/>
      <c r="D71" s="177"/>
      <c r="E71" s="149"/>
      <c r="F71" s="16" t="s">
        <v>99</v>
      </c>
      <c r="G71" s="14">
        <f>SUM(G67:G70)</f>
        <v>1445.5</v>
      </c>
      <c r="H71" s="14">
        <f>SUM(H67:H70)</f>
        <v>0</v>
      </c>
      <c r="I71" s="14">
        <f>SUM(I67:I70)</f>
        <v>0</v>
      </c>
      <c r="J71" s="14">
        <f>SUM(J67:J70)</f>
        <v>1445.5</v>
      </c>
      <c r="K71" s="14">
        <f aca="true" t="shared" si="17" ref="K71:T71">SUM(K67:K70)</f>
        <v>0</v>
      </c>
      <c r="L71" s="14">
        <f t="shared" si="17"/>
        <v>0</v>
      </c>
      <c r="M71" s="14">
        <f t="shared" si="17"/>
        <v>0</v>
      </c>
      <c r="N71" s="14">
        <f t="shared" si="17"/>
        <v>0</v>
      </c>
      <c r="O71" s="14">
        <f t="shared" si="17"/>
        <v>0</v>
      </c>
      <c r="P71" s="14">
        <f t="shared" si="17"/>
        <v>0</v>
      </c>
      <c r="Q71" s="14">
        <f t="shared" si="17"/>
        <v>0</v>
      </c>
      <c r="R71" s="14">
        <f t="shared" si="17"/>
        <v>0</v>
      </c>
      <c r="S71" s="14">
        <f t="shared" si="17"/>
        <v>0</v>
      </c>
      <c r="T71" s="14">
        <f t="shared" si="17"/>
        <v>0</v>
      </c>
      <c r="U71" s="69"/>
    </row>
    <row r="72" spans="1:21" ht="12" customHeight="1">
      <c r="A72" s="144" t="s">
        <v>17</v>
      </c>
      <c r="B72" s="145" t="s">
        <v>18</v>
      </c>
      <c r="C72" s="158" t="s">
        <v>17</v>
      </c>
      <c r="D72" s="174" t="s">
        <v>81</v>
      </c>
      <c r="E72" s="148" t="s">
        <v>14</v>
      </c>
      <c r="F72" s="46" t="s">
        <v>93</v>
      </c>
      <c r="G72" s="37"/>
      <c r="H72" s="37"/>
      <c r="I72" s="37"/>
      <c r="J72" s="50"/>
      <c r="K72" s="39">
        <v>0</v>
      </c>
      <c r="L72" s="39"/>
      <c r="M72" s="39"/>
      <c r="N72" s="39">
        <v>0</v>
      </c>
      <c r="O72" s="39">
        <v>460.8</v>
      </c>
      <c r="P72" s="39"/>
      <c r="Q72" s="39"/>
      <c r="R72" s="39">
        <v>460.8</v>
      </c>
      <c r="S72" s="40">
        <v>0</v>
      </c>
      <c r="T72" s="94">
        <v>0</v>
      </c>
      <c r="U72" s="69"/>
    </row>
    <row r="73" spans="1:21" ht="16.5" customHeight="1">
      <c r="A73" s="144"/>
      <c r="B73" s="145"/>
      <c r="C73" s="158"/>
      <c r="D73" s="174"/>
      <c r="E73" s="148"/>
      <c r="F73" s="36" t="s">
        <v>67</v>
      </c>
      <c r="G73" s="37"/>
      <c r="H73" s="37"/>
      <c r="I73" s="37"/>
      <c r="J73" s="14"/>
      <c r="K73" s="39">
        <v>1210</v>
      </c>
      <c r="L73" s="39"/>
      <c r="M73" s="39"/>
      <c r="N73" s="113">
        <v>1210</v>
      </c>
      <c r="O73" s="39">
        <v>539.2</v>
      </c>
      <c r="P73" s="39"/>
      <c r="Q73" s="39"/>
      <c r="R73" s="113">
        <v>539.2</v>
      </c>
      <c r="S73" s="40">
        <v>0</v>
      </c>
      <c r="T73" s="94">
        <v>0</v>
      </c>
      <c r="U73" s="69"/>
    </row>
    <row r="74" spans="1:21" ht="12" customHeight="1">
      <c r="A74" s="144"/>
      <c r="B74" s="145"/>
      <c r="C74" s="158"/>
      <c r="D74" s="174"/>
      <c r="E74" s="148"/>
      <c r="F74" s="46" t="s">
        <v>33</v>
      </c>
      <c r="G74" s="37"/>
      <c r="H74" s="37"/>
      <c r="I74" s="37"/>
      <c r="J74" s="108"/>
      <c r="K74" s="39"/>
      <c r="L74" s="39"/>
      <c r="M74" s="39"/>
      <c r="N74" s="113"/>
      <c r="O74" s="39">
        <v>210</v>
      </c>
      <c r="P74" s="39"/>
      <c r="Q74" s="39"/>
      <c r="R74" s="113">
        <v>210</v>
      </c>
      <c r="S74" s="40">
        <v>0</v>
      </c>
      <c r="T74" s="94">
        <v>0</v>
      </c>
      <c r="U74" s="69"/>
    </row>
    <row r="75" spans="1:21" ht="12" customHeight="1">
      <c r="A75" s="144"/>
      <c r="B75" s="145"/>
      <c r="C75" s="176"/>
      <c r="D75" s="177"/>
      <c r="E75" s="149"/>
      <c r="F75" s="16" t="s">
        <v>99</v>
      </c>
      <c r="G75" s="14">
        <f>SUM(G72:G74)</f>
        <v>0</v>
      </c>
      <c r="H75" s="14">
        <f aca="true" t="shared" si="18" ref="H75:T75">SUM(H72:H74)</f>
        <v>0</v>
      </c>
      <c r="I75" s="14">
        <f t="shared" si="18"/>
        <v>0</v>
      </c>
      <c r="J75" s="14">
        <f t="shared" si="18"/>
        <v>0</v>
      </c>
      <c r="K75" s="14">
        <f>K72+K73+K74</f>
        <v>1210</v>
      </c>
      <c r="L75" s="14">
        <f t="shared" si="18"/>
        <v>0</v>
      </c>
      <c r="M75" s="14">
        <f t="shared" si="18"/>
        <v>0</v>
      </c>
      <c r="N75" s="14">
        <f>N72+N73+N74</f>
        <v>1210</v>
      </c>
      <c r="O75" s="14">
        <f>SUM(O72:O74)</f>
        <v>1210</v>
      </c>
      <c r="P75" s="14">
        <f>SUM(P72:P74)</f>
        <v>0</v>
      </c>
      <c r="Q75" s="14">
        <f>SUM(Q72:Q74)</f>
        <v>0</v>
      </c>
      <c r="R75" s="14">
        <f>SUM(R72:R74)</f>
        <v>1210</v>
      </c>
      <c r="S75" s="14">
        <f t="shared" si="18"/>
        <v>0</v>
      </c>
      <c r="T75" s="19">
        <f t="shared" si="18"/>
        <v>0</v>
      </c>
      <c r="U75" s="69"/>
    </row>
    <row r="76" spans="1:21" ht="13.5" thickBot="1">
      <c r="A76" s="27" t="s">
        <v>17</v>
      </c>
      <c r="B76" s="28" t="s">
        <v>18</v>
      </c>
      <c r="C76" s="162" t="s">
        <v>100</v>
      </c>
      <c r="D76" s="163"/>
      <c r="E76" s="163"/>
      <c r="F76" s="163"/>
      <c r="G76" s="29">
        <f>SUM(G71+G75)</f>
        <v>1445.5</v>
      </c>
      <c r="H76" s="29">
        <f aca="true" t="shared" si="19" ref="H76:T76">SUM(H71+H75)</f>
        <v>0</v>
      </c>
      <c r="I76" s="29">
        <f t="shared" si="19"/>
        <v>0</v>
      </c>
      <c r="J76" s="29">
        <f t="shared" si="19"/>
        <v>1445.5</v>
      </c>
      <c r="K76" s="29">
        <f>K71+K75</f>
        <v>1210</v>
      </c>
      <c r="L76" s="29">
        <f t="shared" si="19"/>
        <v>0</v>
      </c>
      <c r="M76" s="29">
        <f t="shared" si="19"/>
        <v>0</v>
      </c>
      <c r="N76" s="29">
        <f>N71+N75</f>
        <v>1210</v>
      </c>
      <c r="O76" s="29">
        <f t="shared" si="19"/>
        <v>1210</v>
      </c>
      <c r="P76" s="29">
        <f t="shared" si="19"/>
        <v>0</v>
      </c>
      <c r="Q76" s="29">
        <f t="shared" si="19"/>
        <v>0</v>
      </c>
      <c r="R76" s="29">
        <f t="shared" si="19"/>
        <v>1210</v>
      </c>
      <c r="S76" s="29">
        <f t="shared" si="19"/>
        <v>0</v>
      </c>
      <c r="T76" s="29">
        <f t="shared" si="19"/>
        <v>0</v>
      </c>
      <c r="U76" s="69"/>
    </row>
    <row r="77" spans="1:21" ht="14.25" customHeight="1" thickBot="1">
      <c r="A77" s="7" t="s">
        <v>17</v>
      </c>
      <c r="B77" s="44" t="s">
        <v>20</v>
      </c>
      <c r="C77" s="193" t="s">
        <v>30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69"/>
    </row>
    <row r="78" spans="1:21" ht="12" customHeight="1">
      <c r="A78" s="144" t="s">
        <v>17</v>
      </c>
      <c r="B78" s="145" t="s">
        <v>20</v>
      </c>
      <c r="C78" s="158" t="s">
        <v>12</v>
      </c>
      <c r="D78" s="191" t="s">
        <v>31</v>
      </c>
      <c r="E78" s="148" t="s">
        <v>14</v>
      </c>
      <c r="F78" s="13" t="s">
        <v>94</v>
      </c>
      <c r="G78" s="38">
        <v>17.8</v>
      </c>
      <c r="H78" s="37"/>
      <c r="I78" s="37"/>
      <c r="J78" s="38">
        <v>17.8</v>
      </c>
      <c r="K78" s="38"/>
      <c r="L78" s="39"/>
      <c r="M78" s="39"/>
      <c r="N78" s="52"/>
      <c r="O78" s="38"/>
      <c r="P78" s="39"/>
      <c r="Q78" s="39"/>
      <c r="R78" s="52"/>
      <c r="S78" s="40"/>
      <c r="T78" s="94"/>
      <c r="U78" s="69"/>
    </row>
    <row r="79" spans="1:21" ht="12" customHeight="1">
      <c r="A79" s="144"/>
      <c r="B79" s="145"/>
      <c r="C79" s="158"/>
      <c r="D79" s="191"/>
      <c r="E79" s="148"/>
      <c r="F79" s="46" t="s">
        <v>93</v>
      </c>
      <c r="G79" s="38">
        <v>21</v>
      </c>
      <c r="H79" s="37"/>
      <c r="I79" s="37"/>
      <c r="J79" s="38">
        <v>21</v>
      </c>
      <c r="K79" s="38"/>
      <c r="L79" s="39"/>
      <c r="M79" s="39"/>
      <c r="N79" s="52"/>
      <c r="O79" s="38"/>
      <c r="P79" s="39"/>
      <c r="Q79" s="39"/>
      <c r="R79" s="52"/>
      <c r="S79" s="40"/>
      <c r="T79" s="94"/>
      <c r="U79" s="69"/>
    </row>
    <row r="80" spans="1:21" ht="12" customHeight="1">
      <c r="A80" s="144"/>
      <c r="B80" s="145"/>
      <c r="C80" s="158"/>
      <c r="D80" s="191"/>
      <c r="E80" s="148"/>
      <c r="F80" s="112" t="s">
        <v>33</v>
      </c>
      <c r="G80" s="23">
        <v>19.5</v>
      </c>
      <c r="H80" s="37"/>
      <c r="I80" s="37"/>
      <c r="J80" s="23">
        <v>19.5</v>
      </c>
      <c r="K80" s="23"/>
      <c r="L80" s="39"/>
      <c r="M80" s="39"/>
      <c r="N80" s="42"/>
      <c r="O80" s="23"/>
      <c r="P80" s="39"/>
      <c r="Q80" s="39"/>
      <c r="R80" s="42"/>
      <c r="S80" s="40"/>
      <c r="T80" s="94"/>
      <c r="U80" s="69"/>
    </row>
    <row r="81" spans="1:21" ht="12" customHeight="1">
      <c r="A81" s="144"/>
      <c r="B81" s="145"/>
      <c r="C81" s="176"/>
      <c r="D81" s="192"/>
      <c r="E81" s="148"/>
      <c r="F81" s="51" t="s">
        <v>67</v>
      </c>
      <c r="G81" s="23">
        <v>140.8</v>
      </c>
      <c r="H81" s="14"/>
      <c r="I81" s="14"/>
      <c r="J81" s="23">
        <v>140.8</v>
      </c>
      <c r="K81" s="23"/>
      <c r="L81" s="15"/>
      <c r="M81" s="15"/>
      <c r="N81" s="42"/>
      <c r="O81" s="23"/>
      <c r="P81" s="15"/>
      <c r="Q81" s="15"/>
      <c r="R81" s="42"/>
      <c r="S81" s="41"/>
      <c r="T81" s="95"/>
      <c r="U81" s="69"/>
    </row>
    <row r="82" spans="1:21" ht="11.25" customHeight="1" thickBot="1">
      <c r="A82" s="144"/>
      <c r="B82" s="145"/>
      <c r="C82" s="176"/>
      <c r="D82" s="192"/>
      <c r="E82" s="149"/>
      <c r="F82" s="16" t="s">
        <v>99</v>
      </c>
      <c r="G82" s="14">
        <f aca="true" t="shared" si="20" ref="G82:T82">SUM(G78:G81)</f>
        <v>199.10000000000002</v>
      </c>
      <c r="H82" s="10">
        <f t="shared" si="20"/>
        <v>0</v>
      </c>
      <c r="I82" s="10">
        <f t="shared" si="20"/>
        <v>0</v>
      </c>
      <c r="J82" s="10">
        <f t="shared" si="20"/>
        <v>199.10000000000002</v>
      </c>
      <c r="K82" s="10">
        <f t="shared" si="20"/>
        <v>0</v>
      </c>
      <c r="L82" s="10">
        <f t="shared" si="20"/>
        <v>0</v>
      </c>
      <c r="M82" s="10">
        <f t="shared" si="20"/>
        <v>0</v>
      </c>
      <c r="N82" s="10">
        <f t="shared" si="20"/>
        <v>0</v>
      </c>
      <c r="O82" s="10">
        <f t="shared" si="20"/>
        <v>0</v>
      </c>
      <c r="P82" s="10">
        <f t="shared" si="20"/>
        <v>0</v>
      </c>
      <c r="Q82" s="10">
        <f t="shared" si="20"/>
        <v>0</v>
      </c>
      <c r="R82" s="10">
        <f t="shared" si="20"/>
        <v>0</v>
      </c>
      <c r="S82" s="10">
        <f t="shared" si="20"/>
        <v>0</v>
      </c>
      <c r="T82" s="10">
        <f t="shared" si="20"/>
        <v>0</v>
      </c>
      <c r="U82" s="69"/>
    </row>
    <row r="83" spans="1:21" ht="12" customHeight="1">
      <c r="A83" s="144" t="s">
        <v>17</v>
      </c>
      <c r="B83" s="145" t="s">
        <v>20</v>
      </c>
      <c r="C83" s="158" t="s">
        <v>17</v>
      </c>
      <c r="D83" s="191" t="s">
        <v>32</v>
      </c>
      <c r="E83" s="147" t="s">
        <v>14</v>
      </c>
      <c r="F83" s="13" t="s">
        <v>94</v>
      </c>
      <c r="G83" s="14">
        <v>46.5</v>
      </c>
      <c r="H83" s="37"/>
      <c r="I83" s="37"/>
      <c r="J83" s="14">
        <v>46.5</v>
      </c>
      <c r="K83" s="14"/>
      <c r="L83" s="39"/>
      <c r="M83" s="39"/>
      <c r="N83" s="42"/>
      <c r="O83" s="14"/>
      <c r="P83" s="39"/>
      <c r="Q83" s="39"/>
      <c r="R83" s="42"/>
      <c r="S83" s="40"/>
      <c r="T83" s="94"/>
      <c r="U83" s="69"/>
    </row>
    <row r="84" spans="1:21" ht="12" customHeight="1">
      <c r="A84" s="144"/>
      <c r="B84" s="145"/>
      <c r="C84" s="158"/>
      <c r="D84" s="191"/>
      <c r="E84" s="148"/>
      <c r="F84" s="46" t="s">
        <v>93</v>
      </c>
      <c r="G84" s="14">
        <v>47.6</v>
      </c>
      <c r="H84" s="37"/>
      <c r="I84" s="37"/>
      <c r="J84" s="14">
        <v>47.6</v>
      </c>
      <c r="K84" s="14">
        <v>0</v>
      </c>
      <c r="L84" s="39"/>
      <c r="M84" s="39"/>
      <c r="N84" s="42">
        <v>0</v>
      </c>
      <c r="O84" s="14">
        <v>37.8</v>
      </c>
      <c r="P84" s="39"/>
      <c r="Q84" s="39"/>
      <c r="R84" s="42">
        <v>37.8</v>
      </c>
      <c r="S84" s="40"/>
      <c r="T84" s="94"/>
      <c r="U84" s="69"/>
    </row>
    <row r="85" spans="1:21" ht="11.25" customHeight="1">
      <c r="A85" s="144"/>
      <c r="B85" s="145"/>
      <c r="C85" s="158"/>
      <c r="D85" s="191"/>
      <c r="E85" s="148"/>
      <c r="F85" s="51" t="s">
        <v>33</v>
      </c>
      <c r="G85" s="14">
        <v>38.9</v>
      </c>
      <c r="H85" s="37"/>
      <c r="I85" s="37"/>
      <c r="J85" s="14">
        <v>38.9</v>
      </c>
      <c r="K85" s="23"/>
      <c r="L85" s="39"/>
      <c r="M85" s="39"/>
      <c r="N85" s="42"/>
      <c r="O85" s="23"/>
      <c r="P85" s="39"/>
      <c r="Q85" s="39"/>
      <c r="R85" s="42"/>
      <c r="S85" s="40"/>
      <c r="T85" s="94"/>
      <c r="U85" s="69"/>
    </row>
    <row r="86" spans="1:21" ht="11.25" customHeight="1">
      <c r="A86" s="144"/>
      <c r="B86" s="145"/>
      <c r="C86" s="176"/>
      <c r="D86" s="192"/>
      <c r="E86" s="148"/>
      <c r="F86" s="51" t="s">
        <v>67</v>
      </c>
      <c r="G86" s="14">
        <v>477.7</v>
      </c>
      <c r="H86" s="14"/>
      <c r="I86" s="14"/>
      <c r="J86" s="14">
        <v>477.7</v>
      </c>
      <c r="K86" s="23"/>
      <c r="L86" s="15"/>
      <c r="M86" s="15"/>
      <c r="N86" s="23"/>
      <c r="O86" s="23"/>
      <c r="P86" s="15"/>
      <c r="Q86" s="15"/>
      <c r="R86" s="23"/>
      <c r="S86" s="41"/>
      <c r="T86" s="95"/>
      <c r="U86" s="69"/>
    </row>
    <row r="87" spans="1:21" ht="11.25" customHeight="1" thickBot="1">
      <c r="A87" s="144"/>
      <c r="B87" s="145"/>
      <c r="C87" s="176"/>
      <c r="D87" s="192"/>
      <c r="E87" s="149"/>
      <c r="F87" s="16" t="s">
        <v>99</v>
      </c>
      <c r="G87" s="14">
        <f aca="true" t="shared" si="21" ref="G87:T87">SUM(G83:G86)</f>
        <v>610.7</v>
      </c>
      <c r="H87" s="14">
        <f t="shared" si="21"/>
        <v>0</v>
      </c>
      <c r="I87" s="14">
        <f t="shared" si="21"/>
        <v>0</v>
      </c>
      <c r="J87" s="14">
        <f t="shared" si="21"/>
        <v>610.7</v>
      </c>
      <c r="K87" s="14">
        <f t="shared" si="21"/>
        <v>0</v>
      </c>
      <c r="L87" s="14">
        <f t="shared" si="21"/>
        <v>0</v>
      </c>
      <c r="M87" s="14">
        <f t="shared" si="21"/>
        <v>0</v>
      </c>
      <c r="N87" s="14">
        <f t="shared" si="21"/>
        <v>0</v>
      </c>
      <c r="O87" s="14">
        <f t="shared" si="21"/>
        <v>37.8</v>
      </c>
      <c r="P87" s="14">
        <f t="shared" si="21"/>
        <v>0</v>
      </c>
      <c r="Q87" s="14">
        <f t="shared" si="21"/>
        <v>0</v>
      </c>
      <c r="R87" s="14">
        <f t="shared" si="21"/>
        <v>37.8</v>
      </c>
      <c r="S87" s="14">
        <f t="shared" si="21"/>
        <v>0</v>
      </c>
      <c r="T87" s="14">
        <f t="shared" si="21"/>
        <v>0</v>
      </c>
      <c r="U87" s="69"/>
    </row>
    <row r="88" spans="1:21" ht="12" customHeight="1">
      <c r="A88" s="144" t="s">
        <v>17</v>
      </c>
      <c r="B88" s="145" t="s">
        <v>20</v>
      </c>
      <c r="C88" s="158" t="s">
        <v>18</v>
      </c>
      <c r="D88" s="174" t="s">
        <v>89</v>
      </c>
      <c r="E88" s="147" t="s">
        <v>14</v>
      </c>
      <c r="F88" s="13" t="s">
        <v>93</v>
      </c>
      <c r="G88" s="14">
        <v>9.3</v>
      </c>
      <c r="H88" s="37"/>
      <c r="I88" s="37"/>
      <c r="J88" s="50">
        <v>9.3</v>
      </c>
      <c r="K88" s="39"/>
      <c r="L88" s="39"/>
      <c r="M88" s="39"/>
      <c r="N88" s="39"/>
      <c r="O88" s="39"/>
      <c r="P88" s="39"/>
      <c r="Q88" s="39"/>
      <c r="R88" s="39"/>
      <c r="S88" s="40"/>
      <c r="T88" s="94"/>
      <c r="U88" s="69"/>
    </row>
    <row r="89" spans="1:21" ht="12" customHeight="1">
      <c r="A89" s="144"/>
      <c r="B89" s="145"/>
      <c r="C89" s="158"/>
      <c r="D89" s="174"/>
      <c r="E89" s="148"/>
      <c r="F89" s="53" t="s">
        <v>93</v>
      </c>
      <c r="G89" s="14">
        <v>0</v>
      </c>
      <c r="H89" s="37"/>
      <c r="I89" s="37"/>
      <c r="J89" s="50">
        <v>0</v>
      </c>
      <c r="K89" s="39">
        <v>156</v>
      </c>
      <c r="L89" s="39"/>
      <c r="M89" s="39"/>
      <c r="N89" s="39">
        <v>156</v>
      </c>
      <c r="O89" s="130"/>
      <c r="P89" s="130"/>
      <c r="Q89" s="130"/>
      <c r="R89" s="130"/>
      <c r="S89" s="40">
        <v>156</v>
      </c>
      <c r="T89" s="94"/>
      <c r="U89" s="69"/>
    </row>
    <row r="90" spans="1:21" ht="12" customHeight="1">
      <c r="A90" s="144"/>
      <c r="B90" s="145"/>
      <c r="C90" s="158"/>
      <c r="D90" s="174"/>
      <c r="E90" s="148"/>
      <c r="F90" s="49" t="s">
        <v>33</v>
      </c>
      <c r="G90" s="14">
        <v>0</v>
      </c>
      <c r="H90" s="37"/>
      <c r="I90" s="37"/>
      <c r="J90" s="50">
        <v>0</v>
      </c>
      <c r="K90" s="39">
        <v>156</v>
      </c>
      <c r="L90" s="39"/>
      <c r="M90" s="39"/>
      <c r="N90" s="39">
        <v>156</v>
      </c>
      <c r="O90" s="39">
        <f>P90+R90</f>
        <v>85.5</v>
      </c>
      <c r="P90" s="39"/>
      <c r="Q90" s="39"/>
      <c r="R90" s="39">
        <v>85.5</v>
      </c>
      <c r="S90" s="40">
        <v>70.5</v>
      </c>
      <c r="T90" s="94"/>
      <c r="U90" s="69"/>
    </row>
    <row r="91" spans="1:21" ht="12" customHeight="1">
      <c r="A91" s="144"/>
      <c r="B91" s="145"/>
      <c r="C91" s="176"/>
      <c r="D91" s="177"/>
      <c r="E91" s="148"/>
      <c r="F91" s="51" t="s">
        <v>67</v>
      </c>
      <c r="G91" s="14">
        <v>79.4</v>
      </c>
      <c r="H91" s="14"/>
      <c r="I91" s="14"/>
      <c r="J91" s="19">
        <v>79.4</v>
      </c>
      <c r="K91" s="39">
        <v>1766</v>
      </c>
      <c r="L91" s="15"/>
      <c r="M91" s="15"/>
      <c r="N91" s="15">
        <v>1766</v>
      </c>
      <c r="O91" s="39">
        <f>P91+R91</f>
        <v>970</v>
      </c>
      <c r="P91" s="15"/>
      <c r="Q91" s="15"/>
      <c r="R91" s="15">
        <v>970</v>
      </c>
      <c r="S91" s="41">
        <v>796</v>
      </c>
      <c r="T91" s="95"/>
      <c r="U91" s="69"/>
    </row>
    <row r="92" spans="1:21" ht="12" customHeight="1" thickBot="1">
      <c r="A92" s="144"/>
      <c r="B92" s="145"/>
      <c r="C92" s="176"/>
      <c r="D92" s="177"/>
      <c r="E92" s="149"/>
      <c r="F92" s="16" t="s">
        <v>99</v>
      </c>
      <c r="G92" s="14">
        <f aca="true" t="shared" si="22" ref="G92:T92">SUM(G88:G91)</f>
        <v>88.7</v>
      </c>
      <c r="H92" s="14">
        <f t="shared" si="22"/>
        <v>0</v>
      </c>
      <c r="I92" s="14">
        <f t="shared" si="22"/>
        <v>0</v>
      </c>
      <c r="J92" s="14">
        <f t="shared" si="22"/>
        <v>88.7</v>
      </c>
      <c r="K92" s="14">
        <f t="shared" si="22"/>
        <v>2078</v>
      </c>
      <c r="L92" s="14">
        <f t="shared" si="22"/>
        <v>0</v>
      </c>
      <c r="M92" s="14">
        <f t="shared" si="22"/>
        <v>0</v>
      </c>
      <c r="N92" s="14">
        <f t="shared" si="22"/>
        <v>2078</v>
      </c>
      <c r="O92" s="14">
        <f t="shared" si="22"/>
        <v>1055.5</v>
      </c>
      <c r="P92" s="14">
        <f t="shared" si="22"/>
        <v>0</v>
      </c>
      <c r="Q92" s="14">
        <f t="shared" si="22"/>
        <v>0</v>
      </c>
      <c r="R92" s="14">
        <f t="shared" si="22"/>
        <v>1055.5</v>
      </c>
      <c r="S92" s="14">
        <f t="shared" si="22"/>
        <v>1022.5</v>
      </c>
      <c r="T92" s="14">
        <f t="shared" si="22"/>
        <v>0</v>
      </c>
      <c r="U92" s="69"/>
    </row>
    <row r="93" spans="1:21" ht="11.25" customHeight="1">
      <c r="A93" s="105" t="s">
        <v>17</v>
      </c>
      <c r="B93" s="141" t="s">
        <v>20</v>
      </c>
      <c r="C93" s="153" t="s">
        <v>20</v>
      </c>
      <c r="D93" s="150" t="s">
        <v>112</v>
      </c>
      <c r="E93" s="147" t="s">
        <v>14</v>
      </c>
      <c r="F93" s="49" t="s">
        <v>33</v>
      </c>
      <c r="G93" s="14">
        <v>145</v>
      </c>
      <c r="H93" s="10"/>
      <c r="I93" s="10"/>
      <c r="J93" s="14">
        <v>145</v>
      </c>
      <c r="K93" s="14"/>
      <c r="L93" s="10"/>
      <c r="M93" s="10"/>
      <c r="N93" s="14"/>
      <c r="O93" s="14"/>
      <c r="P93" s="10"/>
      <c r="Q93" s="10"/>
      <c r="R93" s="14"/>
      <c r="S93" s="10"/>
      <c r="T93" s="25"/>
      <c r="U93" s="69"/>
    </row>
    <row r="94" spans="1:21" s="118" customFormat="1" ht="11.25" customHeight="1">
      <c r="A94" s="116"/>
      <c r="B94" s="142"/>
      <c r="C94" s="154"/>
      <c r="D94" s="151"/>
      <c r="E94" s="148"/>
      <c r="F94" s="46" t="s">
        <v>93</v>
      </c>
      <c r="G94" s="14">
        <v>223.3</v>
      </c>
      <c r="H94" s="10"/>
      <c r="I94" s="10"/>
      <c r="J94" s="14">
        <v>223.3</v>
      </c>
      <c r="K94" s="14"/>
      <c r="L94" s="10"/>
      <c r="M94" s="10"/>
      <c r="N94" s="14"/>
      <c r="O94" s="14"/>
      <c r="P94" s="10"/>
      <c r="Q94" s="10"/>
      <c r="R94" s="14"/>
      <c r="S94" s="10"/>
      <c r="T94" s="25"/>
      <c r="U94" s="117"/>
    </row>
    <row r="95" spans="1:21" ht="10.5" customHeight="1">
      <c r="A95" s="106"/>
      <c r="B95" s="142"/>
      <c r="C95" s="154"/>
      <c r="D95" s="151"/>
      <c r="E95" s="148"/>
      <c r="F95" s="51" t="s">
        <v>68</v>
      </c>
      <c r="G95" s="14">
        <v>172.6</v>
      </c>
      <c r="H95" s="10"/>
      <c r="I95" s="10"/>
      <c r="J95" s="14">
        <v>172.6</v>
      </c>
      <c r="K95" s="14"/>
      <c r="L95" s="10"/>
      <c r="M95" s="10"/>
      <c r="N95" s="14"/>
      <c r="O95" s="14"/>
      <c r="P95" s="10"/>
      <c r="Q95" s="10"/>
      <c r="R95" s="14"/>
      <c r="S95" s="10"/>
      <c r="T95" s="25"/>
      <c r="U95" s="69"/>
    </row>
    <row r="96" spans="1:21" ht="10.5" customHeight="1">
      <c r="A96" s="106"/>
      <c r="B96" s="142"/>
      <c r="C96" s="154"/>
      <c r="D96" s="151"/>
      <c r="E96" s="148"/>
      <c r="F96" s="51" t="s">
        <v>67</v>
      </c>
      <c r="G96" s="14">
        <v>689.6</v>
      </c>
      <c r="H96" s="10"/>
      <c r="I96" s="10"/>
      <c r="J96" s="14">
        <v>689.6</v>
      </c>
      <c r="K96" s="14"/>
      <c r="L96" s="10"/>
      <c r="M96" s="10"/>
      <c r="N96" s="14"/>
      <c r="O96" s="14"/>
      <c r="P96" s="10"/>
      <c r="Q96" s="10"/>
      <c r="R96" s="14"/>
      <c r="S96" s="10"/>
      <c r="T96" s="25"/>
      <c r="U96" s="69"/>
    </row>
    <row r="97" spans="1:21" ht="12" customHeight="1" thickBot="1">
      <c r="A97" s="107"/>
      <c r="B97" s="143"/>
      <c r="C97" s="155"/>
      <c r="D97" s="152"/>
      <c r="E97" s="149"/>
      <c r="F97" s="16" t="s">
        <v>99</v>
      </c>
      <c r="G97" s="14">
        <f>SUM(G93:G96)</f>
        <v>1230.5</v>
      </c>
      <c r="H97" s="14">
        <f>SUM(H93:H96)</f>
        <v>0</v>
      </c>
      <c r="I97" s="14">
        <f>SUM(I93:I96)</f>
        <v>0</v>
      </c>
      <c r="J97" s="14">
        <f>SUM(J93:J96)</f>
        <v>1230.5</v>
      </c>
      <c r="K97" s="14">
        <f aca="true" t="shared" si="23" ref="K97:T97">SUM(K93:K96)</f>
        <v>0</v>
      </c>
      <c r="L97" s="14">
        <f t="shared" si="23"/>
        <v>0</v>
      </c>
      <c r="M97" s="14">
        <f t="shared" si="23"/>
        <v>0</v>
      </c>
      <c r="N97" s="14">
        <f t="shared" si="23"/>
        <v>0</v>
      </c>
      <c r="O97" s="14">
        <f t="shared" si="23"/>
        <v>0</v>
      </c>
      <c r="P97" s="14">
        <f t="shared" si="23"/>
        <v>0</v>
      </c>
      <c r="Q97" s="14">
        <f t="shared" si="23"/>
        <v>0</v>
      </c>
      <c r="R97" s="14">
        <f t="shared" si="23"/>
        <v>0</v>
      </c>
      <c r="S97" s="14">
        <f t="shared" si="23"/>
        <v>0</v>
      </c>
      <c r="T97" s="14">
        <f t="shared" si="23"/>
        <v>0</v>
      </c>
      <c r="U97" s="69"/>
    </row>
    <row r="98" spans="1:21" ht="11.25" customHeight="1">
      <c r="A98" s="105" t="s">
        <v>17</v>
      </c>
      <c r="B98" s="141" t="s">
        <v>20</v>
      </c>
      <c r="C98" s="156" t="s">
        <v>21</v>
      </c>
      <c r="D98" s="150" t="s">
        <v>113</v>
      </c>
      <c r="E98" s="147" t="s">
        <v>14</v>
      </c>
      <c r="F98" s="49" t="s">
        <v>67</v>
      </c>
      <c r="G98" s="14">
        <v>188.2</v>
      </c>
      <c r="H98" s="10"/>
      <c r="I98" s="10"/>
      <c r="J98" s="10">
        <v>188.2</v>
      </c>
      <c r="K98" s="10"/>
      <c r="L98" s="10"/>
      <c r="M98" s="10"/>
      <c r="N98" s="10"/>
      <c r="O98" s="10"/>
      <c r="P98" s="10"/>
      <c r="Q98" s="10"/>
      <c r="R98" s="10"/>
      <c r="S98" s="10"/>
      <c r="T98" s="25"/>
      <c r="U98" s="69"/>
    </row>
    <row r="99" spans="1:21" ht="11.25" customHeight="1">
      <c r="A99" s="106"/>
      <c r="B99" s="142"/>
      <c r="C99" s="157"/>
      <c r="D99" s="151"/>
      <c r="E99" s="148"/>
      <c r="F99" s="51" t="s">
        <v>68</v>
      </c>
      <c r="G99" s="14">
        <v>47</v>
      </c>
      <c r="H99" s="10"/>
      <c r="I99" s="10"/>
      <c r="J99" s="10">
        <v>47</v>
      </c>
      <c r="K99" s="10"/>
      <c r="L99" s="10"/>
      <c r="M99" s="10"/>
      <c r="N99" s="10"/>
      <c r="O99" s="10"/>
      <c r="P99" s="10"/>
      <c r="Q99" s="10"/>
      <c r="R99" s="10"/>
      <c r="S99" s="10"/>
      <c r="T99" s="25"/>
      <c r="U99" s="69"/>
    </row>
    <row r="100" spans="1:21" ht="11.25" customHeight="1">
      <c r="A100" s="106"/>
      <c r="B100" s="142"/>
      <c r="C100" s="157"/>
      <c r="D100" s="151"/>
      <c r="E100" s="148"/>
      <c r="F100" s="46" t="s">
        <v>93</v>
      </c>
      <c r="G100" s="14">
        <v>136.6</v>
      </c>
      <c r="H100" s="10"/>
      <c r="I100" s="10"/>
      <c r="J100" s="10">
        <v>136.6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25"/>
      <c r="U100" s="69"/>
    </row>
    <row r="101" spans="1:21" ht="11.25" customHeight="1">
      <c r="A101" s="106"/>
      <c r="B101" s="142"/>
      <c r="C101" s="157"/>
      <c r="D101" s="151"/>
      <c r="E101" s="148"/>
      <c r="F101" s="51" t="s">
        <v>33</v>
      </c>
      <c r="G101" s="14">
        <v>39.5</v>
      </c>
      <c r="H101" s="10"/>
      <c r="I101" s="10"/>
      <c r="J101" s="10">
        <v>39.5</v>
      </c>
      <c r="K101" s="10"/>
      <c r="L101" s="10"/>
      <c r="M101" s="10"/>
      <c r="N101" s="10"/>
      <c r="O101" s="10"/>
      <c r="P101" s="10"/>
      <c r="Q101" s="10"/>
      <c r="R101" s="10"/>
      <c r="S101" s="10"/>
      <c r="T101" s="25"/>
      <c r="U101" s="69"/>
    </row>
    <row r="102" spans="1:21" ht="12.75" customHeight="1" thickBot="1">
      <c r="A102" s="107"/>
      <c r="B102" s="143"/>
      <c r="C102" s="158"/>
      <c r="D102" s="152"/>
      <c r="E102" s="149"/>
      <c r="F102" s="16" t="s">
        <v>99</v>
      </c>
      <c r="G102" s="14">
        <f>SUM(G98:G101)</f>
        <v>411.29999999999995</v>
      </c>
      <c r="H102" s="14">
        <f>SUM(H98:H101)</f>
        <v>0</v>
      </c>
      <c r="I102" s="14">
        <f>SUM(I98:I101)</f>
        <v>0</v>
      </c>
      <c r="J102" s="14">
        <f>SUM(J98:J101)</f>
        <v>411.29999999999995</v>
      </c>
      <c r="K102" s="14">
        <f aca="true" t="shared" si="24" ref="K102:T102">SUM(K98:K101)</f>
        <v>0</v>
      </c>
      <c r="L102" s="14">
        <f t="shared" si="24"/>
        <v>0</v>
      </c>
      <c r="M102" s="14">
        <f t="shared" si="24"/>
        <v>0</v>
      </c>
      <c r="N102" s="14">
        <f t="shared" si="24"/>
        <v>0</v>
      </c>
      <c r="O102" s="14">
        <f t="shared" si="24"/>
        <v>0</v>
      </c>
      <c r="P102" s="14">
        <f t="shared" si="24"/>
        <v>0</v>
      </c>
      <c r="Q102" s="14">
        <f t="shared" si="24"/>
        <v>0</v>
      </c>
      <c r="R102" s="14">
        <f t="shared" si="24"/>
        <v>0</v>
      </c>
      <c r="S102" s="14">
        <f t="shared" si="24"/>
        <v>0</v>
      </c>
      <c r="T102" s="19">
        <f t="shared" si="24"/>
        <v>0</v>
      </c>
      <c r="U102" s="69"/>
    </row>
    <row r="103" spans="1:21" ht="11.25" customHeight="1">
      <c r="A103" s="105" t="s">
        <v>17</v>
      </c>
      <c r="B103" s="141" t="s">
        <v>20</v>
      </c>
      <c r="C103" s="156" t="s">
        <v>23</v>
      </c>
      <c r="D103" s="150" t="s">
        <v>60</v>
      </c>
      <c r="E103" s="147" t="s">
        <v>14</v>
      </c>
      <c r="F103" s="49" t="s">
        <v>67</v>
      </c>
      <c r="G103" s="14">
        <v>481.7</v>
      </c>
      <c r="H103" s="10"/>
      <c r="I103" s="10"/>
      <c r="J103" s="14">
        <v>481.7</v>
      </c>
      <c r="K103" s="14"/>
      <c r="L103" s="10"/>
      <c r="M103" s="10"/>
      <c r="N103" s="14"/>
      <c r="O103" s="14"/>
      <c r="P103" s="10"/>
      <c r="Q103" s="10"/>
      <c r="R103" s="14"/>
      <c r="S103" s="10"/>
      <c r="T103" s="25"/>
      <c r="U103" s="69"/>
    </row>
    <row r="104" spans="1:21" ht="11.25" customHeight="1">
      <c r="A104" s="106"/>
      <c r="B104" s="142"/>
      <c r="C104" s="157"/>
      <c r="D104" s="151"/>
      <c r="E104" s="148"/>
      <c r="F104" s="51" t="s">
        <v>68</v>
      </c>
      <c r="G104" s="46">
        <v>120.3</v>
      </c>
      <c r="H104" s="10"/>
      <c r="I104" s="10"/>
      <c r="J104" s="14">
        <v>120.3</v>
      </c>
      <c r="K104" s="14"/>
      <c r="L104" s="10"/>
      <c r="M104" s="10"/>
      <c r="N104" s="14"/>
      <c r="O104" s="14"/>
      <c r="P104" s="10"/>
      <c r="Q104" s="10"/>
      <c r="R104" s="14"/>
      <c r="S104" s="10"/>
      <c r="T104" s="25"/>
      <c r="U104" s="69"/>
    </row>
    <row r="105" spans="1:21" ht="11.25" customHeight="1">
      <c r="A105" s="106"/>
      <c r="B105" s="142"/>
      <c r="C105" s="157"/>
      <c r="D105" s="151"/>
      <c r="E105" s="148"/>
      <c r="F105" s="46" t="s">
        <v>93</v>
      </c>
      <c r="G105" s="14">
        <v>302.5</v>
      </c>
      <c r="H105" s="10"/>
      <c r="I105" s="10"/>
      <c r="J105" s="14">
        <v>302.5</v>
      </c>
      <c r="K105" s="14"/>
      <c r="L105" s="10"/>
      <c r="M105" s="10"/>
      <c r="N105" s="14"/>
      <c r="O105" s="14"/>
      <c r="P105" s="10"/>
      <c r="Q105" s="10"/>
      <c r="R105" s="14"/>
      <c r="S105" s="10"/>
      <c r="T105" s="25"/>
      <c r="U105" s="69"/>
    </row>
    <row r="106" spans="1:21" ht="11.25" customHeight="1">
      <c r="A106" s="106"/>
      <c r="B106" s="142"/>
      <c r="C106" s="157"/>
      <c r="D106" s="151"/>
      <c r="E106" s="148"/>
      <c r="F106" s="51" t="s">
        <v>33</v>
      </c>
      <c r="G106" s="14">
        <v>101.1</v>
      </c>
      <c r="H106" s="10"/>
      <c r="I106" s="10"/>
      <c r="J106" s="14">
        <v>101.1</v>
      </c>
      <c r="K106" s="14"/>
      <c r="L106" s="10"/>
      <c r="M106" s="10"/>
      <c r="N106" s="14"/>
      <c r="O106" s="14"/>
      <c r="P106" s="10"/>
      <c r="Q106" s="10"/>
      <c r="R106" s="14"/>
      <c r="S106" s="10"/>
      <c r="T106" s="25"/>
      <c r="U106" s="69"/>
    </row>
    <row r="107" spans="1:21" ht="11.25" customHeight="1" thickBot="1">
      <c r="A107" s="107"/>
      <c r="B107" s="143"/>
      <c r="C107" s="158"/>
      <c r="D107" s="152"/>
      <c r="E107" s="149"/>
      <c r="F107" s="16" t="s">
        <v>99</v>
      </c>
      <c r="G107" s="14">
        <f>SUM(G103:G106)</f>
        <v>1005.6</v>
      </c>
      <c r="H107" s="14">
        <f aca="true" t="shared" si="25" ref="H107:N107">SUM(H103:H106)</f>
        <v>0</v>
      </c>
      <c r="I107" s="14">
        <f t="shared" si="25"/>
        <v>0</v>
      </c>
      <c r="J107" s="14">
        <f t="shared" si="25"/>
        <v>1005.6</v>
      </c>
      <c r="K107" s="14">
        <f t="shared" si="25"/>
        <v>0</v>
      </c>
      <c r="L107" s="14">
        <f t="shared" si="25"/>
        <v>0</v>
      </c>
      <c r="M107" s="14">
        <f t="shared" si="25"/>
        <v>0</v>
      </c>
      <c r="N107" s="14">
        <f t="shared" si="25"/>
        <v>0</v>
      </c>
      <c r="O107" s="14">
        <f aca="true" t="shared" si="26" ref="O107:T107">SUM(O103:O106)</f>
        <v>0</v>
      </c>
      <c r="P107" s="14">
        <f t="shared" si="26"/>
        <v>0</v>
      </c>
      <c r="Q107" s="14">
        <f t="shared" si="26"/>
        <v>0</v>
      </c>
      <c r="R107" s="14">
        <f t="shared" si="26"/>
        <v>0</v>
      </c>
      <c r="S107" s="14">
        <f t="shared" si="26"/>
        <v>0</v>
      </c>
      <c r="T107" s="14">
        <f t="shared" si="26"/>
        <v>0</v>
      </c>
      <c r="U107" s="69"/>
    </row>
    <row r="108" spans="1:21" ht="11.25" customHeight="1">
      <c r="A108" s="105" t="s">
        <v>17</v>
      </c>
      <c r="B108" s="141" t="s">
        <v>20</v>
      </c>
      <c r="C108" s="156" t="s">
        <v>39</v>
      </c>
      <c r="D108" s="150" t="s">
        <v>114</v>
      </c>
      <c r="E108" s="147" t="s">
        <v>14</v>
      </c>
      <c r="F108" s="49" t="s">
        <v>67</v>
      </c>
      <c r="G108" s="14">
        <v>377</v>
      </c>
      <c r="H108" s="10"/>
      <c r="I108" s="10"/>
      <c r="J108" s="14">
        <v>377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25"/>
      <c r="U108" s="69"/>
    </row>
    <row r="109" spans="1:21" ht="11.25" customHeight="1">
      <c r="A109" s="106"/>
      <c r="B109" s="142"/>
      <c r="C109" s="157"/>
      <c r="D109" s="151"/>
      <c r="E109" s="148"/>
      <c r="F109" s="51" t="s">
        <v>68</v>
      </c>
      <c r="G109" s="14">
        <v>94.6</v>
      </c>
      <c r="H109" s="10"/>
      <c r="I109" s="10"/>
      <c r="J109" s="14">
        <v>94.6</v>
      </c>
      <c r="K109" s="10"/>
      <c r="L109" s="10"/>
      <c r="M109" s="10"/>
      <c r="N109" s="10"/>
      <c r="O109" s="10"/>
      <c r="P109" s="10"/>
      <c r="Q109" s="10"/>
      <c r="R109" s="10"/>
      <c r="S109" s="10"/>
      <c r="T109" s="25"/>
      <c r="U109" s="69"/>
    </row>
    <row r="110" spans="1:21" ht="11.25" customHeight="1">
      <c r="A110" s="106"/>
      <c r="B110" s="142"/>
      <c r="C110" s="157"/>
      <c r="D110" s="151"/>
      <c r="E110" s="148"/>
      <c r="F110" s="51" t="s">
        <v>33</v>
      </c>
      <c r="G110" s="14">
        <v>79.2</v>
      </c>
      <c r="H110" s="10"/>
      <c r="I110" s="10"/>
      <c r="J110" s="14">
        <v>79.2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25"/>
      <c r="U110" s="69"/>
    </row>
    <row r="111" spans="1:21" ht="11.25" customHeight="1">
      <c r="A111" s="106"/>
      <c r="B111" s="142"/>
      <c r="C111" s="157"/>
      <c r="D111" s="151"/>
      <c r="E111" s="148"/>
      <c r="F111" s="46" t="s">
        <v>93</v>
      </c>
      <c r="G111" s="14">
        <v>88.6</v>
      </c>
      <c r="H111" s="10"/>
      <c r="I111" s="10"/>
      <c r="J111" s="14">
        <v>88.6</v>
      </c>
      <c r="K111" s="10"/>
      <c r="L111" s="10"/>
      <c r="M111" s="10"/>
      <c r="N111" s="10"/>
      <c r="O111" s="10"/>
      <c r="P111" s="10"/>
      <c r="Q111" s="10"/>
      <c r="R111" s="10"/>
      <c r="S111" s="10"/>
      <c r="T111" s="25"/>
      <c r="U111" s="69"/>
    </row>
    <row r="112" spans="1:21" ht="12.75" customHeight="1">
      <c r="A112" s="107"/>
      <c r="B112" s="143"/>
      <c r="C112" s="158"/>
      <c r="D112" s="152"/>
      <c r="E112" s="149"/>
      <c r="F112" s="16" t="s">
        <v>99</v>
      </c>
      <c r="G112" s="14">
        <f aca="true" t="shared" si="27" ref="G112:T112">SUM(G108:G111)</f>
        <v>639.4000000000001</v>
      </c>
      <c r="H112" s="14">
        <f t="shared" si="27"/>
        <v>0</v>
      </c>
      <c r="I112" s="14">
        <f t="shared" si="27"/>
        <v>0</v>
      </c>
      <c r="J112" s="14">
        <f t="shared" si="27"/>
        <v>639.4000000000001</v>
      </c>
      <c r="K112" s="14">
        <f t="shared" si="27"/>
        <v>0</v>
      </c>
      <c r="L112" s="14">
        <f t="shared" si="27"/>
        <v>0</v>
      </c>
      <c r="M112" s="14">
        <f t="shared" si="27"/>
        <v>0</v>
      </c>
      <c r="N112" s="14">
        <f t="shared" si="27"/>
        <v>0</v>
      </c>
      <c r="O112" s="14">
        <f t="shared" si="27"/>
        <v>0</v>
      </c>
      <c r="P112" s="14">
        <f t="shared" si="27"/>
        <v>0</v>
      </c>
      <c r="Q112" s="14">
        <f t="shared" si="27"/>
        <v>0</v>
      </c>
      <c r="R112" s="14">
        <f t="shared" si="27"/>
        <v>0</v>
      </c>
      <c r="S112" s="14">
        <f t="shared" si="27"/>
        <v>0</v>
      </c>
      <c r="T112" s="14">
        <f t="shared" si="27"/>
        <v>0</v>
      </c>
      <c r="U112" s="69"/>
    </row>
    <row r="113" spans="1:21" ht="13.5" thickBot="1">
      <c r="A113" s="27" t="s">
        <v>17</v>
      </c>
      <c r="B113" s="103" t="s">
        <v>20</v>
      </c>
      <c r="C113" s="162" t="s">
        <v>100</v>
      </c>
      <c r="D113" s="163"/>
      <c r="E113" s="163"/>
      <c r="F113" s="163"/>
      <c r="G113" s="29">
        <f aca="true" t="shared" si="28" ref="G113:T113">G82+G87+G92+G112+G97+G102+G107</f>
        <v>4185.3</v>
      </c>
      <c r="H113" s="29">
        <f t="shared" si="28"/>
        <v>0</v>
      </c>
      <c r="I113" s="29">
        <f t="shared" si="28"/>
        <v>0</v>
      </c>
      <c r="J113" s="29">
        <f t="shared" si="28"/>
        <v>4185.3</v>
      </c>
      <c r="K113" s="29">
        <f t="shared" si="28"/>
        <v>2078</v>
      </c>
      <c r="L113" s="29">
        <f t="shared" si="28"/>
        <v>0</v>
      </c>
      <c r="M113" s="29">
        <f t="shared" si="28"/>
        <v>0</v>
      </c>
      <c r="N113" s="29">
        <f t="shared" si="28"/>
        <v>2078</v>
      </c>
      <c r="O113" s="29">
        <f t="shared" si="28"/>
        <v>1093.3</v>
      </c>
      <c r="P113" s="29">
        <f t="shared" si="28"/>
        <v>0</v>
      </c>
      <c r="Q113" s="29">
        <f t="shared" si="28"/>
        <v>0</v>
      </c>
      <c r="R113" s="29">
        <f t="shared" si="28"/>
        <v>1093.3</v>
      </c>
      <c r="S113" s="29">
        <f t="shared" si="28"/>
        <v>1022.5</v>
      </c>
      <c r="T113" s="29">
        <f t="shared" si="28"/>
        <v>0</v>
      </c>
      <c r="U113" s="69"/>
    </row>
    <row r="114" spans="1:21" ht="12.75" customHeight="1" thickBot="1">
      <c r="A114" s="31" t="s">
        <v>17</v>
      </c>
      <c r="B114" s="188" t="s">
        <v>101</v>
      </c>
      <c r="C114" s="138"/>
      <c r="D114" s="138"/>
      <c r="E114" s="138"/>
      <c r="F114" s="136"/>
      <c r="G114" s="32">
        <f aca="true" t="shared" si="29" ref="G114:T114">G60+G65+G76+G113</f>
        <v>5632.6</v>
      </c>
      <c r="H114" s="32">
        <f t="shared" si="29"/>
        <v>0</v>
      </c>
      <c r="I114" s="32">
        <f t="shared" si="29"/>
        <v>0</v>
      </c>
      <c r="J114" s="32">
        <f t="shared" si="29"/>
        <v>5632.6</v>
      </c>
      <c r="K114" s="32">
        <f t="shared" si="29"/>
        <v>3288</v>
      </c>
      <c r="L114" s="32">
        <f t="shared" si="29"/>
        <v>0</v>
      </c>
      <c r="M114" s="32">
        <f t="shared" si="29"/>
        <v>0</v>
      </c>
      <c r="N114" s="32">
        <f t="shared" si="29"/>
        <v>3288</v>
      </c>
      <c r="O114" s="32">
        <f t="shared" si="29"/>
        <v>2315.3</v>
      </c>
      <c r="P114" s="32">
        <f t="shared" si="29"/>
        <v>0</v>
      </c>
      <c r="Q114" s="32">
        <f t="shared" si="29"/>
        <v>0</v>
      </c>
      <c r="R114" s="32">
        <f t="shared" si="29"/>
        <v>2315.3</v>
      </c>
      <c r="S114" s="32">
        <f t="shared" si="29"/>
        <v>1022.5</v>
      </c>
      <c r="T114" s="32">
        <f t="shared" si="29"/>
        <v>0</v>
      </c>
      <c r="U114" s="97"/>
    </row>
    <row r="115" spans="1:21" ht="14.25" customHeight="1" thickBot="1">
      <c r="A115" s="33" t="s">
        <v>18</v>
      </c>
      <c r="B115" s="164" t="s">
        <v>34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69"/>
    </row>
    <row r="116" spans="1:21" ht="14.25" customHeight="1" thickBot="1">
      <c r="A116" s="34" t="s">
        <v>18</v>
      </c>
      <c r="B116" s="35" t="s">
        <v>12</v>
      </c>
      <c r="C116" s="166" t="s">
        <v>115</v>
      </c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69"/>
    </row>
    <row r="117" spans="1:21" ht="12" customHeight="1">
      <c r="A117" s="144" t="s">
        <v>18</v>
      </c>
      <c r="B117" s="141" t="s">
        <v>12</v>
      </c>
      <c r="C117" s="158" t="s">
        <v>12</v>
      </c>
      <c r="D117" s="174" t="s">
        <v>35</v>
      </c>
      <c r="E117" s="148" t="s">
        <v>14</v>
      </c>
      <c r="F117" s="53" t="s">
        <v>61</v>
      </c>
      <c r="G117" s="104">
        <v>28.7</v>
      </c>
      <c r="H117" s="54"/>
      <c r="I117" s="54"/>
      <c r="J117" s="55">
        <v>28.7</v>
      </c>
      <c r="K117" s="55"/>
      <c r="L117" s="55"/>
      <c r="M117" s="55"/>
      <c r="N117" s="55"/>
      <c r="O117" s="55"/>
      <c r="P117" s="55"/>
      <c r="Q117" s="55"/>
      <c r="R117" s="55"/>
      <c r="S117" s="55"/>
      <c r="T117" s="56"/>
      <c r="U117" s="69"/>
    </row>
    <row r="118" spans="1:21" ht="12.75" customHeight="1">
      <c r="A118" s="144"/>
      <c r="B118" s="142"/>
      <c r="C118" s="176"/>
      <c r="D118" s="177"/>
      <c r="E118" s="148"/>
      <c r="F118" s="13" t="s">
        <v>94</v>
      </c>
      <c r="G118" s="15">
        <v>3.5</v>
      </c>
      <c r="H118" s="10"/>
      <c r="I118" s="10"/>
      <c r="J118" s="11">
        <v>3.5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2"/>
      <c r="U118" s="69"/>
    </row>
    <row r="119" spans="1:21" ht="12" customHeight="1">
      <c r="A119" s="144"/>
      <c r="B119" s="142"/>
      <c r="C119" s="176"/>
      <c r="D119" s="177"/>
      <c r="E119" s="148"/>
      <c r="F119" s="46" t="s">
        <v>93</v>
      </c>
      <c r="G119" s="15"/>
      <c r="H119" s="10"/>
      <c r="I119" s="10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2"/>
      <c r="U119" s="69"/>
    </row>
    <row r="120" spans="1:21" ht="12.75" customHeight="1" thickBot="1">
      <c r="A120" s="144"/>
      <c r="B120" s="143"/>
      <c r="C120" s="176"/>
      <c r="D120" s="177"/>
      <c r="E120" s="149"/>
      <c r="F120" s="16" t="s">
        <v>99</v>
      </c>
      <c r="G120" s="14">
        <f>SUM(G117:G119)</f>
        <v>32.2</v>
      </c>
      <c r="H120" s="14">
        <f aca="true" t="shared" si="30" ref="H120:T120">SUM(H117:H119)</f>
        <v>0</v>
      </c>
      <c r="I120" s="14">
        <f t="shared" si="30"/>
        <v>0</v>
      </c>
      <c r="J120" s="14">
        <f t="shared" si="30"/>
        <v>32.2</v>
      </c>
      <c r="K120" s="14">
        <f t="shared" si="30"/>
        <v>0</v>
      </c>
      <c r="L120" s="14">
        <f t="shared" si="30"/>
        <v>0</v>
      </c>
      <c r="M120" s="14">
        <f t="shared" si="30"/>
        <v>0</v>
      </c>
      <c r="N120" s="14">
        <f t="shared" si="30"/>
        <v>0</v>
      </c>
      <c r="O120" s="14">
        <f>SUM(O117:O119)</f>
        <v>0</v>
      </c>
      <c r="P120" s="14">
        <f>SUM(P117:P119)</f>
        <v>0</v>
      </c>
      <c r="Q120" s="14">
        <f>SUM(Q117:Q119)</f>
        <v>0</v>
      </c>
      <c r="R120" s="14">
        <f>SUM(R117:R119)</f>
        <v>0</v>
      </c>
      <c r="S120" s="14">
        <f t="shared" si="30"/>
        <v>0</v>
      </c>
      <c r="T120" s="14">
        <f t="shared" si="30"/>
        <v>0</v>
      </c>
      <c r="U120" s="69"/>
    </row>
    <row r="121" spans="1:21" ht="12" customHeight="1">
      <c r="A121" s="144" t="s">
        <v>18</v>
      </c>
      <c r="B121" s="141" t="s">
        <v>12</v>
      </c>
      <c r="C121" s="176" t="s">
        <v>17</v>
      </c>
      <c r="D121" s="177" t="s">
        <v>36</v>
      </c>
      <c r="E121" s="147" t="s">
        <v>14</v>
      </c>
      <c r="F121" s="51" t="s">
        <v>15</v>
      </c>
      <c r="G121" s="14"/>
      <c r="H121" s="10"/>
      <c r="I121" s="10"/>
      <c r="J121" s="10"/>
      <c r="K121" s="11"/>
      <c r="L121" s="11"/>
      <c r="M121" s="11"/>
      <c r="N121" s="11"/>
      <c r="O121" s="11"/>
      <c r="P121" s="11"/>
      <c r="Q121" s="11"/>
      <c r="R121" s="11"/>
      <c r="S121" s="11"/>
      <c r="T121" s="12"/>
      <c r="U121" s="69"/>
    </row>
    <row r="122" spans="1:21" ht="12.75" customHeight="1">
      <c r="A122" s="144"/>
      <c r="B122" s="142"/>
      <c r="C122" s="176"/>
      <c r="D122" s="177"/>
      <c r="E122" s="148"/>
      <c r="F122" s="51" t="s">
        <v>37</v>
      </c>
      <c r="G122" s="14"/>
      <c r="H122" s="10"/>
      <c r="I122" s="10"/>
      <c r="J122" s="10"/>
      <c r="K122" s="11"/>
      <c r="L122" s="11"/>
      <c r="M122" s="11"/>
      <c r="N122" s="11"/>
      <c r="O122" s="11"/>
      <c r="P122" s="11"/>
      <c r="Q122" s="11"/>
      <c r="R122" s="11"/>
      <c r="S122" s="11"/>
      <c r="T122" s="12">
        <v>61</v>
      </c>
      <c r="U122" s="69"/>
    </row>
    <row r="123" spans="1:21" ht="12" customHeight="1" thickBot="1">
      <c r="A123" s="144"/>
      <c r="B123" s="143"/>
      <c r="C123" s="176"/>
      <c r="D123" s="177"/>
      <c r="E123" s="149"/>
      <c r="F123" s="16" t="s">
        <v>99</v>
      </c>
      <c r="G123" s="14">
        <v>0</v>
      </c>
      <c r="H123" s="10">
        <f>SUM(H121:H122)</f>
        <v>0</v>
      </c>
      <c r="I123" s="10">
        <f>SUM(I121:I122)</f>
        <v>0</v>
      </c>
      <c r="J123" s="10">
        <v>0</v>
      </c>
      <c r="K123" s="11">
        <v>0</v>
      </c>
      <c r="L123" s="11"/>
      <c r="M123" s="11"/>
      <c r="N123" s="11">
        <v>0</v>
      </c>
      <c r="O123" s="11">
        <v>0</v>
      </c>
      <c r="P123" s="11"/>
      <c r="Q123" s="11"/>
      <c r="R123" s="11">
        <v>0</v>
      </c>
      <c r="S123" s="11">
        <v>0</v>
      </c>
      <c r="T123" s="12">
        <f>T121+T122</f>
        <v>61</v>
      </c>
      <c r="U123" s="69"/>
    </row>
    <row r="124" spans="1:21" ht="13.5" customHeight="1">
      <c r="A124" s="144" t="s">
        <v>18</v>
      </c>
      <c r="B124" s="141" t="s">
        <v>12</v>
      </c>
      <c r="C124" s="176" t="s">
        <v>18</v>
      </c>
      <c r="D124" s="177" t="s">
        <v>82</v>
      </c>
      <c r="E124" s="147" t="s">
        <v>14</v>
      </c>
      <c r="F124" s="51" t="s">
        <v>15</v>
      </c>
      <c r="G124" s="14"/>
      <c r="H124" s="10"/>
      <c r="I124" s="10"/>
      <c r="J124" s="14"/>
      <c r="K124" s="42"/>
      <c r="L124" s="57"/>
      <c r="M124" s="57"/>
      <c r="N124" s="42"/>
      <c r="O124" s="42"/>
      <c r="P124" s="57"/>
      <c r="Q124" s="57"/>
      <c r="R124" s="42"/>
      <c r="S124" s="11"/>
      <c r="T124" s="12"/>
      <c r="U124" s="69"/>
    </row>
    <row r="125" spans="1:21" ht="12.75" customHeight="1">
      <c r="A125" s="144"/>
      <c r="B125" s="142"/>
      <c r="C125" s="176"/>
      <c r="D125" s="177"/>
      <c r="E125" s="148"/>
      <c r="F125" s="51" t="s">
        <v>104</v>
      </c>
      <c r="G125" s="23">
        <v>360</v>
      </c>
      <c r="H125" s="10"/>
      <c r="I125" s="10"/>
      <c r="J125" s="23">
        <v>360</v>
      </c>
      <c r="K125" s="10">
        <v>500</v>
      </c>
      <c r="L125" s="10"/>
      <c r="M125" s="10"/>
      <c r="N125" s="10">
        <v>500</v>
      </c>
      <c r="O125" s="119">
        <v>300</v>
      </c>
      <c r="P125" s="119"/>
      <c r="Q125" s="119"/>
      <c r="R125" s="119">
        <v>300</v>
      </c>
      <c r="S125" s="11">
        <v>2631</v>
      </c>
      <c r="T125" s="12">
        <v>5000</v>
      </c>
      <c r="U125" s="69"/>
    </row>
    <row r="126" spans="1:21" ht="12" customHeight="1" thickBot="1">
      <c r="A126" s="144"/>
      <c r="B126" s="143"/>
      <c r="C126" s="176"/>
      <c r="D126" s="177"/>
      <c r="E126" s="149"/>
      <c r="F126" s="16" t="s">
        <v>99</v>
      </c>
      <c r="G126" s="14">
        <f>SUM(G124:G125)</f>
        <v>360</v>
      </c>
      <c r="H126" s="10">
        <f>SUM(H124:H125)</f>
        <v>0</v>
      </c>
      <c r="I126" s="10">
        <f>SUM(I124:I125)</f>
        <v>0</v>
      </c>
      <c r="J126" s="14">
        <f>SUM(J124:J125)</f>
        <v>360</v>
      </c>
      <c r="K126" s="14">
        <f>SUM(K124:K125)</f>
        <v>500</v>
      </c>
      <c r="L126" s="42"/>
      <c r="M126" s="42"/>
      <c r="N126" s="14">
        <f>SUM(N124:N125)</f>
        <v>500</v>
      </c>
      <c r="O126" s="26">
        <f>SUM(O124:O125)</f>
        <v>300</v>
      </c>
      <c r="P126" s="119"/>
      <c r="Q126" s="119"/>
      <c r="R126" s="26">
        <f>SUM(R124:R125)</f>
        <v>300</v>
      </c>
      <c r="S126" s="11">
        <v>2631</v>
      </c>
      <c r="T126" s="12">
        <v>5000</v>
      </c>
      <c r="U126" s="69"/>
    </row>
    <row r="127" spans="1:21" ht="12" customHeight="1">
      <c r="A127" s="144" t="s">
        <v>18</v>
      </c>
      <c r="B127" s="141" t="s">
        <v>12</v>
      </c>
      <c r="C127" s="176" t="s">
        <v>20</v>
      </c>
      <c r="D127" s="177" t="s">
        <v>38</v>
      </c>
      <c r="E127" s="147" t="s">
        <v>14</v>
      </c>
      <c r="F127" s="51" t="s">
        <v>15</v>
      </c>
      <c r="G127" s="14"/>
      <c r="H127" s="10"/>
      <c r="I127" s="10"/>
      <c r="J127" s="14"/>
      <c r="K127" s="42"/>
      <c r="L127" s="42"/>
      <c r="M127" s="42"/>
      <c r="N127" s="42"/>
      <c r="O127" s="42"/>
      <c r="P127" s="42"/>
      <c r="Q127" s="42"/>
      <c r="R127" s="42"/>
      <c r="S127" s="11"/>
      <c r="T127" s="12"/>
      <c r="U127" s="69"/>
    </row>
    <row r="128" spans="1:21" ht="11.25" customHeight="1">
      <c r="A128" s="144"/>
      <c r="B128" s="142"/>
      <c r="C128" s="176"/>
      <c r="D128" s="177"/>
      <c r="E128" s="148"/>
      <c r="F128" s="13" t="s">
        <v>67</v>
      </c>
      <c r="G128" s="14"/>
      <c r="H128" s="10"/>
      <c r="I128" s="10"/>
      <c r="J128" s="14"/>
      <c r="K128" s="42"/>
      <c r="L128" s="42"/>
      <c r="M128" s="42"/>
      <c r="N128" s="42"/>
      <c r="O128" s="42"/>
      <c r="P128" s="42"/>
      <c r="Q128" s="42"/>
      <c r="R128" s="42"/>
      <c r="S128" s="11"/>
      <c r="T128" s="12"/>
      <c r="U128" s="69"/>
    </row>
    <row r="129" spans="1:21" ht="11.25" customHeight="1">
      <c r="A129" s="144"/>
      <c r="B129" s="142"/>
      <c r="C129" s="176"/>
      <c r="D129" s="177"/>
      <c r="E129" s="148"/>
      <c r="F129" s="13" t="s">
        <v>62</v>
      </c>
      <c r="G129" s="23">
        <v>10.7</v>
      </c>
      <c r="H129" s="10"/>
      <c r="I129" s="10"/>
      <c r="J129" s="23">
        <v>10.7</v>
      </c>
      <c r="K129" s="42"/>
      <c r="L129" s="42"/>
      <c r="M129" s="42"/>
      <c r="N129" s="42"/>
      <c r="O129" s="42"/>
      <c r="P129" s="42"/>
      <c r="Q129" s="42"/>
      <c r="R129" s="42"/>
      <c r="S129" s="11"/>
      <c r="T129" s="12"/>
      <c r="U129" s="69"/>
    </row>
    <row r="130" spans="1:21" ht="13.5" customHeight="1" thickBot="1">
      <c r="A130" s="144"/>
      <c r="B130" s="143"/>
      <c r="C130" s="176"/>
      <c r="D130" s="177"/>
      <c r="E130" s="149"/>
      <c r="F130" s="16" t="s">
        <v>99</v>
      </c>
      <c r="G130" s="14">
        <f>SUM(G127:G129)</f>
        <v>10.7</v>
      </c>
      <c r="H130" s="10">
        <f>SUM(H127:H128)</f>
        <v>0</v>
      </c>
      <c r="I130" s="10">
        <f>SUM(I127:I128)</f>
        <v>0</v>
      </c>
      <c r="J130" s="14">
        <f>SUM(J127:J129)</f>
        <v>10.7</v>
      </c>
      <c r="K130" s="42">
        <f>SUM(K127:K129)</f>
        <v>0</v>
      </c>
      <c r="L130" s="42">
        <f aca="true" t="shared" si="31" ref="L130:T130">SUM(L127:L129)</f>
        <v>0</v>
      </c>
      <c r="M130" s="42">
        <f t="shared" si="31"/>
        <v>0</v>
      </c>
      <c r="N130" s="42">
        <f t="shared" si="31"/>
        <v>0</v>
      </c>
      <c r="O130" s="42">
        <f>SUM(O127:O129)</f>
        <v>0</v>
      </c>
      <c r="P130" s="42">
        <f>SUM(P127:P129)</f>
        <v>0</v>
      </c>
      <c r="Q130" s="42">
        <f>SUM(Q127:Q129)</f>
        <v>0</v>
      </c>
      <c r="R130" s="42">
        <f>SUM(R127:R129)</f>
        <v>0</v>
      </c>
      <c r="S130" s="42">
        <f t="shared" si="31"/>
        <v>0</v>
      </c>
      <c r="T130" s="98">
        <f t="shared" si="31"/>
        <v>0</v>
      </c>
      <c r="U130" s="69"/>
    </row>
    <row r="131" spans="1:21" ht="11.25" customHeight="1">
      <c r="A131" s="144" t="s">
        <v>18</v>
      </c>
      <c r="B131" s="141" t="s">
        <v>12</v>
      </c>
      <c r="C131" s="176" t="s">
        <v>21</v>
      </c>
      <c r="D131" s="177" t="s">
        <v>92</v>
      </c>
      <c r="E131" s="147" t="s">
        <v>14</v>
      </c>
      <c r="F131" s="51" t="s">
        <v>15</v>
      </c>
      <c r="G131" s="14"/>
      <c r="H131" s="10"/>
      <c r="I131" s="10"/>
      <c r="J131" s="10"/>
      <c r="K131" s="42"/>
      <c r="L131" s="42"/>
      <c r="M131" s="42"/>
      <c r="N131" s="42"/>
      <c r="O131" s="42"/>
      <c r="P131" s="42"/>
      <c r="Q131" s="42"/>
      <c r="R131" s="42"/>
      <c r="S131" s="11"/>
      <c r="T131" s="12"/>
      <c r="U131" s="69"/>
    </row>
    <row r="132" spans="1:21" ht="12.75" customHeight="1">
      <c r="A132" s="144"/>
      <c r="B132" s="142"/>
      <c r="C132" s="176"/>
      <c r="D132" s="177"/>
      <c r="E132" s="148"/>
      <c r="F132" s="13" t="s">
        <v>61</v>
      </c>
      <c r="G132" s="14"/>
      <c r="H132" s="10"/>
      <c r="I132" s="10"/>
      <c r="J132" s="42"/>
      <c r="K132" s="42">
        <v>605</v>
      </c>
      <c r="L132" s="42"/>
      <c r="M132" s="42"/>
      <c r="N132" s="42">
        <v>605</v>
      </c>
      <c r="O132" s="10">
        <v>605</v>
      </c>
      <c r="P132" s="10"/>
      <c r="Q132" s="10"/>
      <c r="R132" s="10">
        <v>605</v>
      </c>
      <c r="S132" s="11"/>
      <c r="T132" s="12"/>
      <c r="U132" s="69"/>
    </row>
    <row r="133" spans="1:21" ht="11.25" customHeight="1">
      <c r="A133" s="144"/>
      <c r="B133" s="142"/>
      <c r="C133" s="176"/>
      <c r="D133" s="177"/>
      <c r="E133" s="148"/>
      <c r="F133" s="13" t="s">
        <v>93</v>
      </c>
      <c r="G133" s="14"/>
      <c r="H133" s="10"/>
      <c r="I133" s="10"/>
      <c r="J133" s="42"/>
      <c r="K133" s="57"/>
      <c r="L133" s="57"/>
      <c r="M133" s="57"/>
      <c r="N133" s="57"/>
      <c r="O133" s="10"/>
      <c r="P133" s="10"/>
      <c r="Q133" s="10"/>
      <c r="R133" s="10"/>
      <c r="S133" s="11"/>
      <c r="T133" s="12"/>
      <c r="U133" s="69"/>
    </row>
    <row r="134" spans="1:21" ht="10.5" customHeight="1">
      <c r="A134" s="144"/>
      <c r="B134" s="142"/>
      <c r="C134" s="176"/>
      <c r="D134" s="177"/>
      <c r="E134" s="148"/>
      <c r="F134" s="58" t="s">
        <v>33</v>
      </c>
      <c r="G134" s="14"/>
      <c r="H134" s="10"/>
      <c r="I134" s="10"/>
      <c r="J134" s="10"/>
      <c r="K134" s="10"/>
      <c r="L134" s="57"/>
      <c r="M134" s="57"/>
      <c r="N134" s="42"/>
      <c r="O134" s="10"/>
      <c r="P134" s="10"/>
      <c r="Q134" s="10"/>
      <c r="R134" s="10"/>
      <c r="S134" s="11"/>
      <c r="T134" s="12"/>
      <c r="U134" s="69"/>
    </row>
    <row r="135" spans="1:21" ht="11.25" customHeight="1" thickBot="1">
      <c r="A135" s="144"/>
      <c r="B135" s="143"/>
      <c r="C135" s="176"/>
      <c r="D135" s="177"/>
      <c r="E135" s="149"/>
      <c r="F135" s="16" t="s">
        <v>99</v>
      </c>
      <c r="G135" s="14">
        <f>SUM(G131:G134)</f>
        <v>0</v>
      </c>
      <c r="H135" s="10">
        <f>SUM(H131:H133)</f>
        <v>0</v>
      </c>
      <c r="I135" s="10">
        <f>SUM(I131:I133)</f>
        <v>0</v>
      </c>
      <c r="J135" s="10">
        <f>SUM(J131:J134)</f>
        <v>0</v>
      </c>
      <c r="K135" s="10">
        <f>SUM(K131:K134)</f>
        <v>605</v>
      </c>
      <c r="L135" s="10">
        <f aca="true" t="shared" si="32" ref="L135:T135">SUM(L131:L134)</f>
        <v>0</v>
      </c>
      <c r="M135" s="10">
        <f t="shared" si="32"/>
        <v>0</v>
      </c>
      <c r="N135" s="10">
        <f t="shared" si="32"/>
        <v>605</v>
      </c>
      <c r="O135" s="10">
        <f>SUM(O131:O134)</f>
        <v>605</v>
      </c>
      <c r="P135" s="10">
        <f>SUM(P131:P134)</f>
        <v>0</v>
      </c>
      <c r="Q135" s="10">
        <f>SUM(Q131:Q134)</f>
        <v>0</v>
      </c>
      <c r="R135" s="10">
        <f>SUM(R131:R134)</f>
        <v>605</v>
      </c>
      <c r="S135" s="10">
        <f t="shared" si="32"/>
        <v>0</v>
      </c>
      <c r="T135" s="25">
        <f t="shared" si="32"/>
        <v>0</v>
      </c>
      <c r="U135" s="69"/>
    </row>
    <row r="136" spans="1:21" ht="12" customHeight="1">
      <c r="A136" s="144" t="s">
        <v>18</v>
      </c>
      <c r="B136" s="141" t="s">
        <v>12</v>
      </c>
      <c r="C136" s="176" t="s">
        <v>23</v>
      </c>
      <c r="D136" s="177" t="s">
        <v>83</v>
      </c>
      <c r="E136" s="147" t="s">
        <v>14</v>
      </c>
      <c r="F136" s="51" t="s">
        <v>15</v>
      </c>
      <c r="G136" s="14"/>
      <c r="H136" s="10"/>
      <c r="I136" s="10"/>
      <c r="J136" s="10"/>
      <c r="K136" s="42"/>
      <c r="L136" s="57"/>
      <c r="M136" s="57"/>
      <c r="N136" s="42"/>
      <c r="O136" s="10"/>
      <c r="P136" s="10"/>
      <c r="Q136" s="10"/>
      <c r="R136" s="10"/>
      <c r="S136" s="11"/>
      <c r="T136" s="12"/>
      <c r="U136" s="69"/>
    </row>
    <row r="137" spans="1:21" ht="12" customHeight="1">
      <c r="A137" s="144"/>
      <c r="B137" s="142"/>
      <c r="C137" s="176"/>
      <c r="D137" s="177"/>
      <c r="E137" s="148"/>
      <c r="F137" s="13" t="s">
        <v>93</v>
      </c>
      <c r="G137" s="14"/>
      <c r="H137" s="10"/>
      <c r="I137" s="10"/>
      <c r="J137" s="10"/>
      <c r="K137" s="10">
        <v>0</v>
      </c>
      <c r="L137" s="10"/>
      <c r="M137" s="10"/>
      <c r="N137" s="10">
        <v>0</v>
      </c>
      <c r="O137" s="10"/>
      <c r="P137" s="10"/>
      <c r="Q137" s="10"/>
      <c r="R137" s="10"/>
      <c r="S137" s="11"/>
      <c r="T137" s="12"/>
      <c r="U137" s="69"/>
    </row>
    <row r="138" spans="1:21" ht="11.25" customHeight="1">
      <c r="A138" s="144"/>
      <c r="B138" s="142"/>
      <c r="C138" s="176"/>
      <c r="D138" s="177"/>
      <c r="E138" s="148"/>
      <c r="F138" s="13" t="s">
        <v>61</v>
      </c>
      <c r="G138" s="14"/>
      <c r="H138" s="10"/>
      <c r="I138" s="10"/>
      <c r="J138" s="10"/>
      <c r="K138" s="10">
        <v>605</v>
      </c>
      <c r="L138" s="10"/>
      <c r="M138" s="10"/>
      <c r="N138" s="10">
        <v>605</v>
      </c>
      <c r="O138" s="10">
        <v>605</v>
      </c>
      <c r="P138" s="10"/>
      <c r="Q138" s="10"/>
      <c r="R138" s="10">
        <v>605</v>
      </c>
      <c r="S138" s="11"/>
      <c r="T138" s="12"/>
      <c r="U138" s="69"/>
    </row>
    <row r="139" spans="1:21" ht="9.75" customHeight="1">
      <c r="A139" s="144"/>
      <c r="B139" s="142"/>
      <c r="C139" s="176"/>
      <c r="D139" s="177"/>
      <c r="E139" s="148"/>
      <c r="F139" s="58" t="s">
        <v>33</v>
      </c>
      <c r="G139" s="14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/>
      <c r="T139" s="12"/>
      <c r="U139" s="69"/>
    </row>
    <row r="140" spans="1:21" ht="12.75" customHeight="1" thickBot="1">
      <c r="A140" s="144"/>
      <c r="B140" s="143"/>
      <c r="C140" s="176"/>
      <c r="D140" s="177"/>
      <c r="E140" s="149"/>
      <c r="F140" s="59" t="s">
        <v>99</v>
      </c>
      <c r="G140" s="14">
        <f>SUM(G136:G139)</f>
        <v>0</v>
      </c>
      <c r="H140" s="14">
        <f aca="true" t="shared" si="33" ref="H140:T140">SUM(H136:H139)</f>
        <v>0</v>
      </c>
      <c r="I140" s="14">
        <f t="shared" si="33"/>
        <v>0</v>
      </c>
      <c r="J140" s="14">
        <f t="shared" si="33"/>
        <v>0</v>
      </c>
      <c r="K140" s="14">
        <f t="shared" si="33"/>
        <v>605</v>
      </c>
      <c r="L140" s="14">
        <f t="shared" si="33"/>
        <v>0</v>
      </c>
      <c r="M140" s="14">
        <f t="shared" si="33"/>
        <v>0</v>
      </c>
      <c r="N140" s="14">
        <f t="shared" si="33"/>
        <v>605</v>
      </c>
      <c r="O140" s="14">
        <f>SUM(O136:O139)</f>
        <v>605</v>
      </c>
      <c r="P140" s="14">
        <f>SUM(P136:P139)</f>
        <v>0</v>
      </c>
      <c r="Q140" s="14">
        <f>SUM(Q136:Q139)</f>
        <v>0</v>
      </c>
      <c r="R140" s="14">
        <f>SUM(R136:R139)</f>
        <v>605</v>
      </c>
      <c r="S140" s="14">
        <f t="shared" si="33"/>
        <v>0</v>
      </c>
      <c r="T140" s="14">
        <f t="shared" si="33"/>
        <v>0</v>
      </c>
      <c r="U140" s="69"/>
    </row>
    <row r="141" spans="1:21" ht="14.25" customHeight="1">
      <c r="A141" s="139" t="s">
        <v>18</v>
      </c>
      <c r="B141" s="141" t="s">
        <v>12</v>
      </c>
      <c r="C141" s="156" t="s">
        <v>39</v>
      </c>
      <c r="D141" s="187" t="s">
        <v>40</v>
      </c>
      <c r="E141" s="147" t="s">
        <v>14</v>
      </c>
      <c r="F141" s="13" t="s">
        <v>93</v>
      </c>
      <c r="G141" s="14">
        <v>7.2</v>
      </c>
      <c r="H141" s="10"/>
      <c r="I141" s="10"/>
      <c r="J141" s="10">
        <v>7.2</v>
      </c>
      <c r="K141" s="110"/>
      <c r="L141" s="42"/>
      <c r="M141" s="42"/>
      <c r="N141" s="42"/>
      <c r="O141" s="129"/>
      <c r="P141" s="129"/>
      <c r="Q141" s="129"/>
      <c r="R141" s="129"/>
      <c r="S141" s="11"/>
      <c r="T141" s="12"/>
      <c r="U141" s="69"/>
    </row>
    <row r="142" spans="1:21" ht="12.75" customHeight="1">
      <c r="A142" s="140"/>
      <c r="B142" s="142"/>
      <c r="C142" s="157"/>
      <c r="D142" s="173"/>
      <c r="E142" s="148"/>
      <c r="F142" s="51" t="s">
        <v>104</v>
      </c>
      <c r="G142" s="23">
        <v>1.3</v>
      </c>
      <c r="H142" s="10"/>
      <c r="I142" s="10"/>
      <c r="J142" s="42">
        <v>1.3</v>
      </c>
      <c r="K142" s="42">
        <v>200</v>
      </c>
      <c r="L142" s="42"/>
      <c r="M142" s="42"/>
      <c r="N142" s="42">
        <v>200</v>
      </c>
      <c r="O142" s="119">
        <v>200</v>
      </c>
      <c r="P142" s="119"/>
      <c r="Q142" s="119"/>
      <c r="R142" s="119">
        <v>200</v>
      </c>
      <c r="S142" s="11">
        <v>363</v>
      </c>
      <c r="T142" s="12">
        <v>0</v>
      </c>
      <c r="U142" s="69"/>
    </row>
    <row r="143" spans="1:21" ht="11.25" customHeight="1">
      <c r="A143" s="140"/>
      <c r="B143" s="142"/>
      <c r="C143" s="157"/>
      <c r="D143" s="173"/>
      <c r="E143" s="148"/>
      <c r="F143" s="51" t="s">
        <v>58</v>
      </c>
      <c r="G143" s="14">
        <v>0</v>
      </c>
      <c r="H143" s="10"/>
      <c r="I143" s="10"/>
      <c r="J143" s="10">
        <v>0</v>
      </c>
      <c r="K143" s="42"/>
      <c r="L143" s="42"/>
      <c r="M143" s="42"/>
      <c r="N143" s="42"/>
      <c r="O143" s="119"/>
      <c r="P143" s="119"/>
      <c r="Q143" s="119"/>
      <c r="R143" s="119"/>
      <c r="S143" s="11">
        <v>0</v>
      </c>
      <c r="T143" s="12">
        <v>0</v>
      </c>
      <c r="U143" s="69"/>
    </row>
    <row r="144" spans="1:21" ht="12.75" customHeight="1" thickBot="1">
      <c r="A144" s="146"/>
      <c r="B144" s="143"/>
      <c r="C144" s="158"/>
      <c r="D144" s="174"/>
      <c r="E144" s="186"/>
      <c r="F144" s="16" t="s">
        <v>99</v>
      </c>
      <c r="G144" s="14">
        <f>SUM(G141:G143)</f>
        <v>8.5</v>
      </c>
      <c r="H144" s="10">
        <f>SUM(H141:H142)</f>
        <v>0</v>
      </c>
      <c r="I144" s="10">
        <f>SUM(I141:I142)</f>
        <v>0</v>
      </c>
      <c r="J144" s="10">
        <f>SUM(J141:J143)</f>
        <v>8.5</v>
      </c>
      <c r="K144" s="42">
        <v>200</v>
      </c>
      <c r="L144" s="42"/>
      <c r="M144" s="42"/>
      <c r="N144" s="42">
        <f>SUM(N141:N143)</f>
        <v>200</v>
      </c>
      <c r="O144" s="119">
        <f aca="true" t="shared" si="34" ref="O144:T144">SUM(O141:O143)</f>
        <v>200</v>
      </c>
      <c r="P144" s="119">
        <f t="shared" si="34"/>
        <v>0</v>
      </c>
      <c r="Q144" s="119">
        <f t="shared" si="34"/>
        <v>0</v>
      </c>
      <c r="R144" s="119">
        <f t="shared" si="34"/>
        <v>200</v>
      </c>
      <c r="S144" s="42">
        <f t="shared" si="34"/>
        <v>363</v>
      </c>
      <c r="T144" s="42">
        <f t="shared" si="34"/>
        <v>0</v>
      </c>
      <c r="U144" s="69"/>
    </row>
    <row r="145" spans="1:21" ht="12" customHeight="1">
      <c r="A145" s="144" t="s">
        <v>18</v>
      </c>
      <c r="B145" s="141" t="s">
        <v>12</v>
      </c>
      <c r="C145" s="176" t="s">
        <v>41</v>
      </c>
      <c r="D145" s="177" t="s">
        <v>90</v>
      </c>
      <c r="E145" s="147" t="s">
        <v>14</v>
      </c>
      <c r="F145" s="13" t="s">
        <v>93</v>
      </c>
      <c r="G145" s="14">
        <v>0</v>
      </c>
      <c r="H145" s="10"/>
      <c r="I145" s="10"/>
      <c r="J145" s="10">
        <v>0</v>
      </c>
      <c r="K145" s="123"/>
      <c r="L145" s="42"/>
      <c r="M145" s="42"/>
      <c r="N145" s="42"/>
      <c r="O145" s="119"/>
      <c r="P145" s="42"/>
      <c r="Q145" s="42"/>
      <c r="R145" s="42"/>
      <c r="S145" s="11">
        <v>1129</v>
      </c>
      <c r="T145" s="12">
        <v>0</v>
      </c>
      <c r="U145" s="69"/>
    </row>
    <row r="146" spans="1:21" ht="12" customHeight="1">
      <c r="A146" s="144"/>
      <c r="B146" s="142"/>
      <c r="C146" s="176"/>
      <c r="D146" s="177"/>
      <c r="E146" s="148"/>
      <c r="F146" s="51" t="s">
        <v>33</v>
      </c>
      <c r="G146" s="14">
        <v>0</v>
      </c>
      <c r="H146" s="10"/>
      <c r="I146" s="10"/>
      <c r="J146" s="10">
        <v>0</v>
      </c>
      <c r="K146" s="10"/>
      <c r="L146" s="42"/>
      <c r="M146" s="42"/>
      <c r="N146" s="42"/>
      <c r="O146" s="10"/>
      <c r="P146" s="42"/>
      <c r="Q146" s="42"/>
      <c r="R146" s="42"/>
      <c r="S146" s="11">
        <v>146</v>
      </c>
      <c r="T146" s="12">
        <v>0</v>
      </c>
      <c r="U146" s="69"/>
    </row>
    <row r="147" spans="1:21" ht="12" customHeight="1">
      <c r="A147" s="144"/>
      <c r="B147" s="142"/>
      <c r="C147" s="176"/>
      <c r="D147" s="177"/>
      <c r="E147" s="148"/>
      <c r="F147" s="13" t="s">
        <v>61</v>
      </c>
      <c r="G147" s="14">
        <v>0</v>
      </c>
      <c r="H147" s="10"/>
      <c r="I147" s="10"/>
      <c r="J147" s="10">
        <v>0</v>
      </c>
      <c r="K147" s="10"/>
      <c r="L147" s="42"/>
      <c r="M147" s="42"/>
      <c r="N147" s="42"/>
      <c r="O147" s="10"/>
      <c r="P147" s="42"/>
      <c r="Q147" s="42"/>
      <c r="R147" s="42"/>
      <c r="S147" s="11">
        <v>828</v>
      </c>
      <c r="T147" s="12">
        <v>0</v>
      </c>
      <c r="U147" s="69"/>
    </row>
    <row r="148" spans="1:21" ht="11.25" customHeight="1">
      <c r="A148" s="144"/>
      <c r="B148" s="143"/>
      <c r="C148" s="176"/>
      <c r="D148" s="177"/>
      <c r="E148" s="149"/>
      <c r="F148" s="16" t="s">
        <v>99</v>
      </c>
      <c r="G148" s="14">
        <f>SUM(G145:G147)</f>
        <v>0</v>
      </c>
      <c r="H148" s="14">
        <f aca="true" t="shared" si="35" ref="H148:T148">SUM(H145:H147)</f>
        <v>0</v>
      </c>
      <c r="I148" s="14">
        <f t="shared" si="35"/>
        <v>0</v>
      </c>
      <c r="J148" s="14">
        <f t="shared" si="35"/>
        <v>0</v>
      </c>
      <c r="K148" s="14">
        <f t="shared" si="35"/>
        <v>0</v>
      </c>
      <c r="L148" s="14">
        <f t="shared" si="35"/>
        <v>0</v>
      </c>
      <c r="M148" s="14">
        <f t="shared" si="35"/>
        <v>0</v>
      </c>
      <c r="N148" s="14">
        <f t="shared" si="35"/>
        <v>0</v>
      </c>
      <c r="O148" s="14">
        <f t="shared" si="35"/>
        <v>0</v>
      </c>
      <c r="P148" s="14">
        <f t="shared" si="35"/>
        <v>0</v>
      </c>
      <c r="Q148" s="14">
        <f t="shared" si="35"/>
        <v>0</v>
      </c>
      <c r="R148" s="14">
        <f t="shared" si="35"/>
        <v>0</v>
      </c>
      <c r="S148" s="14">
        <f t="shared" si="35"/>
        <v>2103</v>
      </c>
      <c r="T148" s="14">
        <f t="shared" si="35"/>
        <v>0</v>
      </c>
      <c r="U148" s="69"/>
    </row>
    <row r="149" spans="1:21" ht="15.75" customHeight="1" thickBot="1">
      <c r="A149" s="27" t="s">
        <v>18</v>
      </c>
      <c r="B149" s="28" t="s">
        <v>12</v>
      </c>
      <c r="C149" s="162" t="s">
        <v>100</v>
      </c>
      <c r="D149" s="163"/>
      <c r="E149" s="163"/>
      <c r="F149" s="183"/>
      <c r="G149" s="29">
        <f>G120+G123+G126+G130+G135+G140+G144+G148</f>
        <v>411.4</v>
      </c>
      <c r="H149" s="29">
        <f aca="true" t="shared" si="36" ref="H149:T149">H120+H123+H126+H130+H135+H140+H144+H148</f>
        <v>0</v>
      </c>
      <c r="I149" s="29">
        <f t="shared" si="36"/>
        <v>0</v>
      </c>
      <c r="J149" s="29">
        <f t="shared" si="36"/>
        <v>411.4</v>
      </c>
      <c r="K149" s="29">
        <f t="shared" si="36"/>
        <v>1910</v>
      </c>
      <c r="L149" s="29">
        <f t="shared" si="36"/>
        <v>0</v>
      </c>
      <c r="M149" s="29">
        <f t="shared" si="36"/>
        <v>0</v>
      </c>
      <c r="N149" s="29">
        <f t="shared" si="36"/>
        <v>1910</v>
      </c>
      <c r="O149" s="29">
        <f t="shared" si="36"/>
        <v>1710</v>
      </c>
      <c r="P149" s="29">
        <f t="shared" si="36"/>
        <v>0</v>
      </c>
      <c r="Q149" s="29">
        <f t="shared" si="36"/>
        <v>0</v>
      </c>
      <c r="R149" s="29">
        <f t="shared" si="36"/>
        <v>1710</v>
      </c>
      <c r="S149" s="29">
        <f t="shared" si="36"/>
        <v>5097</v>
      </c>
      <c r="T149" s="29">
        <f t="shared" si="36"/>
        <v>5061</v>
      </c>
      <c r="U149" s="97"/>
    </row>
    <row r="150" spans="1:21" ht="15" thickBot="1">
      <c r="A150" s="60" t="s">
        <v>18</v>
      </c>
      <c r="B150" s="61" t="s">
        <v>17</v>
      </c>
      <c r="C150" s="184" t="s">
        <v>42</v>
      </c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69"/>
    </row>
    <row r="151" spans="1:21" ht="12" customHeight="1">
      <c r="A151" s="144" t="s">
        <v>18</v>
      </c>
      <c r="B151" s="141" t="s">
        <v>17</v>
      </c>
      <c r="C151" s="158" t="s">
        <v>12</v>
      </c>
      <c r="D151" s="174" t="s">
        <v>59</v>
      </c>
      <c r="E151" s="148" t="s">
        <v>14</v>
      </c>
      <c r="F151" s="49" t="s">
        <v>15</v>
      </c>
      <c r="G151" s="37">
        <f>H151+J151</f>
        <v>0</v>
      </c>
      <c r="H151" s="54"/>
      <c r="I151" s="54"/>
      <c r="J151" s="54"/>
      <c r="K151" s="54">
        <v>0</v>
      </c>
      <c r="L151" s="54"/>
      <c r="M151" s="54"/>
      <c r="N151" s="54"/>
      <c r="O151" s="55"/>
      <c r="P151" s="55"/>
      <c r="Q151" s="55"/>
      <c r="R151" s="55"/>
      <c r="S151" s="55"/>
      <c r="T151" s="56"/>
      <c r="U151" s="69"/>
    </row>
    <row r="152" spans="1:21" ht="13.5" customHeight="1">
      <c r="A152" s="144"/>
      <c r="B152" s="142"/>
      <c r="C152" s="176"/>
      <c r="D152" s="177"/>
      <c r="E152" s="148"/>
      <c r="F152" s="51" t="s">
        <v>29</v>
      </c>
      <c r="G152" s="14">
        <v>0</v>
      </c>
      <c r="H152" s="10"/>
      <c r="I152" s="10"/>
      <c r="J152" s="10"/>
      <c r="K152" s="10">
        <v>0</v>
      </c>
      <c r="L152" s="10"/>
      <c r="M152" s="10"/>
      <c r="N152" s="10"/>
      <c r="O152" s="11"/>
      <c r="P152" s="11"/>
      <c r="Q152" s="11"/>
      <c r="R152" s="11"/>
      <c r="S152" s="11">
        <v>315.3</v>
      </c>
      <c r="T152" s="12">
        <v>200</v>
      </c>
      <c r="U152" s="69"/>
    </row>
    <row r="153" spans="1:21" ht="13.5" customHeight="1">
      <c r="A153" s="144"/>
      <c r="B153" s="143"/>
      <c r="C153" s="176"/>
      <c r="D153" s="177"/>
      <c r="E153" s="149"/>
      <c r="F153" s="16" t="s">
        <v>99</v>
      </c>
      <c r="G153" s="14">
        <f aca="true" t="shared" si="37" ref="G153:T153">SUM(G151:G152)</f>
        <v>0</v>
      </c>
      <c r="H153" s="10">
        <f t="shared" si="37"/>
        <v>0</v>
      </c>
      <c r="I153" s="10">
        <f t="shared" si="37"/>
        <v>0</v>
      </c>
      <c r="J153" s="10">
        <f t="shared" si="37"/>
        <v>0</v>
      </c>
      <c r="K153" s="10">
        <f>SUM(K151:K152)</f>
        <v>0</v>
      </c>
      <c r="L153" s="10">
        <f>SUM(L151:L152)</f>
        <v>0</v>
      </c>
      <c r="M153" s="10">
        <f>SUM(M151:M152)</f>
        <v>0</v>
      </c>
      <c r="N153" s="10">
        <f>SUM(N151:N152)</f>
        <v>0</v>
      </c>
      <c r="O153" s="11">
        <f t="shared" si="37"/>
        <v>0</v>
      </c>
      <c r="P153" s="11">
        <f t="shared" si="37"/>
        <v>0</v>
      </c>
      <c r="Q153" s="11">
        <f t="shared" si="37"/>
        <v>0</v>
      </c>
      <c r="R153" s="11">
        <f t="shared" si="37"/>
        <v>0</v>
      </c>
      <c r="S153" s="11">
        <f>S151+S152</f>
        <v>315.3</v>
      </c>
      <c r="T153" s="12">
        <f t="shared" si="37"/>
        <v>200</v>
      </c>
      <c r="U153" s="69"/>
    </row>
    <row r="154" spans="1:21" ht="13.5" thickBot="1">
      <c r="A154" s="27" t="s">
        <v>18</v>
      </c>
      <c r="B154" s="28" t="s">
        <v>17</v>
      </c>
      <c r="C154" s="162" t="s">
        <v>100</v>
      </c>
      <c r="D154" s="163"/>
      <c r="E154" s="163"/>
      <c r="F154" s="163"/>
      <c r="G154" s="29">
        <f aca="true" t="shared" si="38" ref="G154:T154">SUM(G153)</f>
        <v>0</v>
      </c>
      <c r="H154" s="29">
        <f t="shared" si="38"/>
        <v>0</v>
      </c>
      <c r="I154" s="29">
        <f t="shared" si="38"/>
        <v>0</v>
      </c>
      <c r="J154" s="29">
        <f t="shared" si="38"/>
        <v>0</v>
      </c>
      <c r="K154" s="29">
        <f t="shared" si="38"/>
        <v>0</v>
      </c>
      <c r="L154" s="29">
        <f t="shared" si="38"/>
        <v>0</v>
      </c>
      <c r="M154" s="29">
        <f t="shared" si="38"/>
        <v>0</v>
      </c>
      <c r="N154" s="29">
        <f t="shared" si="38"/>
        <v>0</v>
      </c>
      <c r="O154" s="64">
        <f t="shared" si="38"/>
        <v>0</v>
      </c>
      <c r="P154" s="64">
        <f t="shared" si="38"/>
        <v>0</v>
      </c>
      <c r="Q154" s="64">
        <f t="shared" si="38"/>
        <v>0</v>
      </c>
      <c r="R154" s="64">
        <f t="shared" si="38"/>
        <v>0</v>
      </c>
      <c r="S154" s="64">
        <v>315.3</v>
      </c>
      <c r="T154" s="99">
        <f t="shared" si="38"/>
        <v>200</v>
      </c>
      <c r="U154" s="97"/>
    </row>
    <row r="155" spans="1:21" s="67" customFormat="1" ht="13.5" customHeight="1" thickBot="1">
      <c r="A155" s="65" t="s">
        <v>18</v>
      </c>
      <c r="B155" s="178" t="s">
        <v>101</v>
      </c>
      <c r="C155" s="179"/>
      <c r="D155" s="179"/>
      <c r="E155" s="179"/>
      <c r="F155" s="180"/>
      <c r="G155" s="66">
        <f>SUM(G154+G149)</f>
        <v>411.4</v>
      </c>
      <c r="H155" s="66">
        <f>SUM(H154)</f>
        <v>0</v>
      </c>
      <c r="I155" s="66">
        <f>SUM(I154)</f>
        <v>0</v>
      </c>
      <c r="J155" s="66">
        <f>SUM(J154+J149)</f>
        <v>411.4</v>
      </c>
      <c r="K155" s="66">
        <f>K149+K154</f>
        <v>1910</v>
      </c>
      <c r="L155" s="66">
        <f aca="true" t="shared" si="39" ref="L155:T155">L149+L154</f>
        <v>0</v>
      </c>
      <c r="M155" s="66">
        <f t="shared" si="39"/>
        <v>0</v>
      </c>
      <c r="N155" s="66">
        <f>N149+N154</f>
        <v>1910</v>
      </c>
      <c r="O155" s="66">
        <f t="shared" si="39"/>
        <v>1710</v>
      </c>
      <c r="P155" s="66">
        <f t="shared" si="39"/>
        <v>0</v>
      </c>
      <c r="Q155" s="66">
        <f t="shared" si="39"/>
        <v>0</v>
      </c>
      <c r="R155" s="66">
        <f t="shared" si="39"/>
        <v>1710</v>
      </c>
      <c r="S155" s="66">
        <f t="shared" si="39"/>
        <v>5412.3</v>
      </c>
      <c r="T155" s="66">
        <f t="shared" si="39"/>
        <v>5261</v>
      </c>
      <c r="U155" s="102"/>
    </row>
    <row r="156" spans="1:21" s="67" customFormat="1" ht="15" thickBot="1">
      <c r="A156" s="68" t="s">
        <v>20</v>
      </c>
      <c r="B156" s="181" t="s">
        <v>43</v>
      </c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02"/>
    </row>
    <row r="157" spans="1:21" ht="15" thickBot="1">
      <c r="A157" s="60" t="s">
        <v>20</v>
      </c>
      <c r="B157" s="61" t="s">
        <v>12</v>
      </c>
      <c r="C157" s="166" t="s">
        <v>44</v>
      </c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69"/>
    </row>
    <row r="158" spans="1:21" ht="12" customHeight="1">
      <c r="A158" s="144" t="s">
        <v>20</v>
      </c>
      <c r="B158" s="141" t="s">
        <v>12</v>
      </c>
      <c r="C158" s="158" t="s">
        <v>12</v>
      </c>
      <c r="D158" s="174" t="s">
        <v>65</v>
      </c>
      <c r="E158" s="148" t="s">
        <v>14</v>
      </c>
      <c r="F158" s="49" t="s">
        <v>15</v>
      </c>
      <c r="G158" s="37"/>
      <c r="H158" s="54"/>
      <c r="I158" s="54"/>
      <c r="J158" s="54"/>
      <c r="K158" s="62"/>
      <c r="L158" s="62"/>
      <c r="M158" s="62"/>
      <c r="N158" s="62"/>
      <c r="O158" s="55"/>
      <c r="P158" s="55"/>
      <c r="Q158" s="55"/>
      <c r="R158" s="55"/>
      <c r="S158" s="55"/>
      <c r="T158" s="56"/>
      <c r="U158" s="69"/>
    </row>
    <row r="159" spans="1:21" ht="13.5" customHeight="1">
      <c r="A159" s="144"/>
      <c r="B159" s="142"/>
      <c r="C159" s="176"/>
      <c r="D159" s="177"/>
      <c r="E159" s="148"/>
      <c r="F159" s="63" t="s">
        <v>45</v>
      </c>
      <c r="G159" s="14">
        <v>0</v>
      </c>
      <c r="H159" s="10"/>
      <c r="I159" s="10"/>
      <c r="J159" s="10"/>
      <c r="K159" s="10">
        <v>0</v>
      </c>
      <c r="L159" s="10"/>
      <c r="M159" s="57"/>
      <c r="N159" s="10">
        <v>0</v>
      </c>
      <c r="O159" s="11">
        <v>0</v>
      </c>
      <c r="P159" s="11"/>
      <c r="Q159" s="11"/>
      <c r="R159" s="11">
        <v>0</v>
      </c>
      <c r="S159" s="11">
        <v>100</v>
      </c>
      <c r="T159" s="12">
        <v>100</v>
      </c>
      <c r="U159" s="69"/>
    </row>
    <row r="160" spans="1:21" ht="13.5" customHeight="1">
      <c r="A160" s="144"/>
      <c r="B160" s="143"/>
      <c r="C160" s="176"/>
      <c r="D160" s="177"/>
      <c r="E160" s="149"/>
      <c r="F160" s="16" t="s">
        <v>99</v>
      </c>
      <c r="G160" s="14">
        <f>SUM(G158:G159)</f>
        <v>0</v>
      </c>
      <c r="H160" s="10">
        <f aca="true" t="shared" si="40" ref="H160:R160">SUM(H158:H159)</f>
        <v>0</v>
      </c>
      <c r="I160" s="10">
        <f t="shared" si="40"/>
        <v>0</v>
      </c>
      <c r="J160" s="10">
        <f t="shared" si="40"/>
        <v>0</v>
      </c>
      <c r="K160" s="10">
        <f>SUM(K158:K159)</f>
        <v>0</v>
      </c>
      <c r="L160" s="10">
        <f>SUM(L158:L159)</f>
        <v>0</v>
      </c>
      <c r="M160" s="10">
        <f>SUM(M158:M159)</f>
        <v>0</v>
      </c>
      <c r="N160" s="10">
        <f>SUM(N158:N159)</f>
        <v>0</v>
      </c>
      <c r="O160" s="11">
        <f t="shared" si="40"/>
        <v>0</v>
      </c>
      <c r="P160" s="11">
        <f t="shared" si="40"/>
        <v>0</v>
      </c>
      <c r="Q160" s="11">
        <f t="shared" si="40"/>
        <v>0</v>
      </c>
      <c r="R160" s="11">
        <f t="shared" si="40"/>
        <v>0</v>
      </c>
      <c r="S160" s="11">
        <f>SUM(S158:S159)</f>
        <v>100</v>
      </c>
      <c r="T160" s="11">
        <f>SUM(T158:T159)</f>
        <v>100</v>
      </c>
      <c r="U160" s="69"/>
    </row>
    <row r="161" spans="1:21" ht="13.5" thickBot="1">
      <c r="A161" s="27" t="s">
        <v>20</v>
      </c>
      <c r="B161" s="28" t="s">
        <v>12</v>
      </c>
      <c r="C161" s="162" t="s">
        <v>100</v>
      </c>
      <c r="D161" s="163"/>
      <c r="E161" s="163"/>
      <c r="F161" s="163"/>
      <c r="G161" s="29">
        <f aca="true" t="shared" si="41" ref="G161:T162">SUM(G160)</f>
        <v>0</v>
      </c>
      <c r="H161" s="29">
        <f t="shared" si="41"/>
        <v>0</v>
      </c>
      <c r="I161" s="29">
        <f t="shared" si="41"/>
        <v>0</v>
      </c>
      <c r="J161" s="29">
        <f t="shared" si="41"/>
        <v>0</v>
      </c>
      <c r="K161" s="29">
        <f t="shared" si="41"/>
        <v>0</v>
      </c>
      <c r="L161" s="29">
        <f t="shared" si="41"/>
        <v>0</v>
      </c>
      <c r="M161" s="29">
        <f t="shared" si="41"/>
        <v>0</v>
      </c>
      <c r="N161" s="29">
        <f t="shared" si="41"/>
        <v>0</v>
      </c>
      <c r="O161" s="64">
        <f t="shared" si="41"/>
        <v>0</v>
      </c>
      <c r="P161" s="64">
        <f t="shared" si="41"/>
        <v>0</v>
      </c>
      <c r="Q161" s="64">
        <f t="shared" si="41"/>
        <v>0</v>
      </c>
      <c r="R161" s="64">
        <f t="shared" si="41"/>
        <v>0</v>
      </c>
      <c r="S161" s="64">
        <f t="shared" si="41"/>
        <v>100</v>
      </c>
      <c r="T161" s="64">
        <f t="shared" si="41"/>
        <v>100</v>
      </c>
      <c r="U161" s="97"/>
    </row>
    <row r="162" spans="1:21" ht="13.5" thickBot="1">
      <c r="A162" s="31" t="s">
        <v>20</v>
      </c>
      <c r="B162" s="137" t="s">
        <v>101</v>
      </c>
      <c r="C162" s="138"/>
      <c r="D162" s="138"/>
      <c r="E162" s="138"/>
      <c r="F162" s="138"/>
      <c r="G162" s="32">
        <f t="shared" si="41"/>
        <v>0</v>
      </c>
      <c r="H162" s="32">
        <f t="shared" si="41"/>
        <v>0</v>
      </c>
      <c r="I162" s="32">
        <f t="shared" si="41"/>
        <v>0</v>
      </c>
      <c r="J162" s="32">
        <f t="shared" si="41"/>
        <v>0</v>
      </c>
      <c r="K162" s="32">
        <f t="shared" si="41"/>
        <v>0</v>
      </c>
      <c r="L162" s="32">
        <f t="shared" si="41"/>
        <v>0</v>
      </c>
      <c r="M162" s="32">
        <f t="shared" si="41"/>
        <v>0</v>
      </c>
      <c r="N162" s="32">
        <f t="shared" si="41"/>
        <v>0</v>
      </c>
      <c r="O162" s="32">
        <f t="shared" si="41"/>
        <v>0</v>
      </c>
      <c r="P162" s="32">
        <f t="shared" si="41"/>
        <v>0</v>
      </c>
      <c r="Q162" s="32">
        <f t="shared" si="41"/>
        <v>0</v>
      </c>
      <c r="R162" s="32">
        <f t="shared" si="41"/>
        <v>0</v>
      </c>
      <c r="S162" s="32">
        <f t="shared" si="41"/>
        <v>100</v>
      </c>
      <c r="T162" s="93">
        <f t="shared" si="41"/>
        <v>100</v>
      </c>
      <c r="U162" s="97"/>
    </row>
    <row r="163" spans="1:21" ht="15" thickBot="1">
      <c r="A163" s="33" t="s">
        <v>21</v>
      </c>
      <c r="B163" s="175" t="s">
        <v>46</v>
      </c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69"/>
    </row>
    <row r="164" spans="1:21" ht="29.25" customHeight="1" thickBot="1">
      <c r="A164" s="7" t="s">
        <v>21</v>
      </c>
      <c r="B164" s="125" t="s">
        <v>12</v>
      </c>
      <c r="C164" s="167" t="s">
        <v>47</v>
      </c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69"/>
    </row>
    <row r="165" spans="1:21" ht="12" customHeight="1">
      <c r="A165" s="171" t="s">
        <v>21</v>
      </c>
      <c r="B165" s="142" t="s">
        <v>12</v>
      </c>
      <c r="C165" s="157" t="s">
        <v>12</v>
      </c>
      <c r="D165" s="173" t="s">
        <v>48</v>
      </c>
      <c r="E165" s="148" t="s">
        <v>14</v>
      </c>
      <c r="F165" s="53" t="s">
        <v>93</v>
      </c>
      <c r="G165" s="70"/>
      <c r="H165" s="71"/>
      <c r="I165" s="71"/>
      <c r="J165" s="71"/>
      <c r="K165" s="54">
        <v>0</v>
      </c>
      <c r="L165" s="54"/>
      <c r="M165" s="54"/>
      <c r="N165" s="54">
        <v>0</v>
      </c>
      <c r="O165" s="52">
        <v>0</v>
      </c>
      <c r="P165" s="62"/>
      <c r="Q165" s="62"/>
      <c r="R165" s="52">
        <v>0</v>
      </c>
      <c r="S165" s="55"/>
      <c r="T165" s="56"/>
      <c r="U165" s="69"/>
    </row>
    <row r="166" spans="1:21" ht="13.5" customHeight="1">
      <c r="A166" s="140"/>
      <c r="B166" s="142"/>
      <c r="C166" s="157"/>
      <c r="D166" s="173"/>
      <c r="E166" s="148"/>
      <c r="F166" s="51" t="s">
        <v>33</v>
      </c>
      <c r="G166" s="72"/>
      <c r="H166" s="73"/>
      <c r="I166" s="73"/>
      <c r="J166" s="73"/>
      <c r="K166" s="42"/>
      <c r="L166" s="42"/>
      <c r="M166" s="42"/>
      <c r="N166" s="42"/>
      <c r="O166" s="42"/>
      <c r="P166" s="42"/>
      <c r="Q166" s="42"/>
      <c r="R166" s="42"/>
      <c r="S166" s="11"/>
      <c r="T166" s="12"/>
      <c r="U166" s="69"/>
    </row>
    <row r="167" spans="1:21" ht="13.5" customHeight="1">
      <c r="A167" s="146"/>
      <c r="B167" s="143"/>
      <c r="C167" s="158"/>
      <c r="D167" s="174"/>
      <c r="E167" s="149"/>
      <c r="F167" s="16" t="s">
        <v>99</v>
      </c>
      <c r="G167" s="72">
        <f aca="true" t="shared" si="42" ref="G167:M167">SUM(G165:G166)</f>
        <v>0</v>
      </c>
      <c r="H167" s="73">
        <f t="shared" si="42"/>
        <v>0</v>
      </c>
      <c r="I167" s="73">
        <f t="shared" si="42"/>
        <v>0</v>
      </c>
      <c r="J167" s="73">
        <f t="shared" si="42"/>
        <v>0</v>
      </c>
      <c r="K167" s="73">
        <v>0</v>
      </c>
      <c r="L167" s="73">
        <f t="shared" si="42"/>
        <v>0</v>
      </c>
      <c r="M167" s="73">
        <f t="shared" si="42"/>
        <v>0</v>
      </c>
      <c r="N167" s="73">
        <v>0</v>
      </c>
      <c r="O167" s="73">
        <f aca="true" t="shared" si="43" ref="O167:T167">SUM(O165:O166)</f>
        <v>0</v>
      </c>
      <c r="P167" s="73">
        <f t="shared" si="43"/>
        <v>0</v>
      </c>
      <c r="Q167" s="73">
        <f t="shared" si="43"/>
        <v>0</v>
      </c>
      <c r="R167" s="73">
        <f t="shared" si="43"/>
        <v>0</v>
      </c>
      <c r="S167" s="11">
        <v>0</v>
      </c>
      <c r="T167" s="12">
        <f t="shared" si="43"/>
        <v>0</v>
      </c>
      <c r="U167" s="69"/>
    </row>
    <row r="168" spans="1:21" ht="13.5" thickBot="1">
      <c r="A168" s="17" t="s">
        <v>21</v>
      </c>
      <c r="B168" s="18" t="s">
        <v>12</v>
      </c>
      <c r="C168" s="162" t="s">
        <v>100</v>
      </c>
      <c r="D168" s="163"/>
      <c r="E168" s="163"/>
      <c r="F168" s="163"/>
      <c r="G168" s="74">
        <f>SUM(G167)</f>
        <v>0</v>
      </c>
      <c r="H168" s="74">
        <f aca="true" t="shared" si="44" ref="H168:T168">SUM(H167)</f>
        <v>0</v>
      </c>
      <c r="I168" s="74">
        <f t="shared" si="44"/>
        <v>0</v>
      </c>
      <c r="J168" s="74">
        <f t="shared" si="44"/>
        <v>0</v>
      </c>
      <c r="K168" s="74">
        <v>200</v>
      </c>
      <c r="L168" s="74">
        <f t="shared" si="44"/>
        <v>0</v>
      </c>
      <c r="M168" s="74">
        <f t="shared" si="44"/>
        <v>0</v>
      </c>
      <c r="N168" s="74">
        <v>200</v>
      </c>
      <c r="O168" s="74">
        <f t="shared" si="44"/>
        <v>0</v>
      </c>
      <c r="P168" s="74">
        <f t="shared" si="44"/>
        <v>0</v>
      </c>
      <c r="Q168" s="74">
        <f t="shared" si="44"/>
        <v>0</v>
      </c>
      <c r="R168" s="74">
        <f t="shared" si="44"/>
        <v>0</v>
      </c>
      <c r="S168" s="74">
        <f t="shared" si="44"/>
        <v>0</v>
      </c>
      <c r="T168" s="100">
        <f t="shared" si="44"/>
        <v>0</v>
      </c>
      <c r="U168" s="69"/>
    </row>
    <row r="169" spans="1:21" ht="13.5" thickBot="1">
      <c r="A169" s="31" t="s">
        <v>21</v>
      </c>
      <c r="B169" s="137" t="s">
        <v>101</v>
      </c>
      <c r="C169" s="138"/>
      <c r="D169" s="138"/>
      <c r="E169" s="138"/>
      <c r="F169" s="136"/>
      <c r="G169" s="75">
        <f>SUM(G168)</f>
        <v>0</v>
      </c>
      <c r="H169" s="75">
        <f>SUM(H168)</f>
        <v>0</v>
      </c>
      <c r="I169" s="75">
        <f>SUM(I168)</f>
        <v>0</v>
      </c>
      <c r="J169" s="75">
        <f>SUM(J168)</f>
        <v>0</v>
      </c>
      <c r="K169" s="76">
        <f>SUM(K168)</f>
        <v>200</v>
      </c>
      <c r="L169" s="76">
        <f aca="true" t="shared" si="45" ref="L169:T169">SUM(L168)</f>
        <v>0</v>
      </c>
      <c r="M169" s="76">
        <f t="shared" si="45"/>
        <v>0</v>
      </c>
      <c r="N169" s="76">
        <f t="shared" si="45"/>
        <v>200</v>
      </c>
      <c r="O169" s="76">
        <f t="shared" si="45"/>
        <v>0</v>
      </c>
      <c r="P169" s="76">
        <f t="shared" si="45"/>
        <v>0</v>
      </c>
      <c r="Q169" s="76">
        <f t="shared" si="45"/>
        <v>0</v>
      </c>
      <c r="R169" s="76">
        <f t="shared" si="45"/>
        <v>0</v>
      </c>
      <c r="S169" s="76">
        <f t="shared" si="45"/>
        <v>0</v>
      </c>
      <c r="T169" s="101">
        <f t="shared" si="45"/>
        <v>0</v>
      </c>
      <c r="U169" s="97"/>
    </row>
    <row r="170" spans="1:21" ht="15" customHeight="1" thickBot="1">
      <c r="A170" s="33" t="s">
        <v>23</v>
      </c>
      <c r="B170" s="164" t="s">
        <v>49</v>
      </c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69"/>
    </row>
    <row r="171" spans="1:21" ht="15" thickBot="1">
      <c r="A171" s="34" t="s">
        <v>23</v>
      </c>
      <c r="B171" s="35" t="s">
        <v>12</v>
      </c>
      <c r="C171" s="166" t="s">
        <v>103</v>
      </c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69"/>
    </row>
    <row r="172" spans="1:21" ht="13.5" customHeight="1">
      <c r="A172" s="171" t="s">
        <v>23</v>
      </c>
      <c r="B172" s="172" t="s">
        <v>12</v>
      </c>
      <c r="C172" s="157" t="s">
        <v>12</v>
      </c>
      <c r="D172" s="173" t="s">
        <v>50</v>
      </c>
      <c r="E172" s="148" t="s">
        <v>14</v>
      </c>
      <c r="F172" s="49" t="s">
        <v>15</v>
      </c>
      <c r="G172" s="37">
        <v>8.8</v>
      </c>
      <c r="H172" s="54">
        <v>8.8</v>
      </c>
      <c r="I172" s="54"/>
      <c r="J172" s="54"/>
      <c r="K172" s="54">
        <v>10</v>
      </c>
      <c r="L172" s="54">
        <v>10</v>
      </c>
      <c r="M172" s="54"/>
      <c r="N172" s="54"/>
      <c r="O172" s="54">
        <v>10</v>
      </c>
      <c r="P172" s="54">
        <v>10</v>
      </c>
      <c r="Q172" s="54"/>
      <c r="R172" s="54"/>
      <c r="S172" s="55">
        <v>10</v>
      </c>
      <c r="T172" s="56">
        <v>10</v>
      </c>
      <c r="U172" s="69"/>
    </row>
    <row r="173" spans="1:21" ht="12.75" customHeight="1">
      <c r="A173" s="140"/>
      <c r="B173" s="142"/>
      <c r="C173" s="157"/>
      <c r="D173" s="173"/>
      <c r="E173" s="148"/>
      <c r="F173" s="51" t="s">
        <v>29</v>
      </c>
      <c r="G173" s="14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2"/>
      <c r="U173" s="69"/>
    </row>
    <row r="174" spans="1:21" ht="12" customHeight="1">
      <c r="A174" s="146"/>
      <c r="B174" s="143"/>
      <c r="C174" s="158"/>
      <c r="D174" s="174"/>
      <c r="E174" s="149"/>
      <c r="F174" s="16" t="s">
        <v>99</v>
      </c>
      <c r="G174" s="14">
        <f>SUM(G172:G173)</f>
        <v>8.8</v>
      </c>
      <c r="H174" s="10">
        <f>SUM(H172:H173)</f>
        <v>8.8</v>
      </c>
      <c r="I174" s="10">
        <f>SUM(I172:I173)</f>
        <v>0</v>
      </c>
      <c r="J174" s="10">
        <f>SUM(J172:J173)</f>
        <v>0</v>
      </c>
      <c r="K174" s="10">
        <f>SUM(K172:K173)</f>
        <v>10</v>
      </c>
      <c r="L174" s="10">
        <f aca="true" t="shared" si="46" ref="L174:T174">SUM(L172:L173)</f>
        <v>10</v>
      </c>
      <c r="M174" s="10">
        <f t="shared" si="46"/>
        <v>0</v>
      </c>
      <c r="N174" s="10">
        <f t="shared" si="46"/>
        <v>0</v>
      </c>
      <c r="O174" s="10">
        <f t="shared" si="46"/>
        <v>10</v>
      </c>
      <c r="P174" s="10">
        <f t="shared" si="46"/>
        <v>10</v>
      </c>
      <c r="Q174" s="10">
        <f t="shared" si="46"/>
        <v>0</v>
      </c>
      <c r="R174" s="10">
        <f t="shared" si="46"/>
        <v>0</v>
      </c>
      <c r="S174" s="10">
        <f t="shared" si="46"/>
        <v>10</v>
      </c>
      <c r="T174" s="10">
        <f t="shared" si="46"/>
        <v>10</v>
      </c>
      <c r="U174" s="69"/>
    </row>
    <row r="175" spans="1:21" ht="13.5" thickBot="1">
      <c r="A175" s="17" t="s">
        <v>23</v>
      </c>
      <c r="B175" s="18" t="s">
        <v>12</v>
      </c>
      <c r="C175" s="162" t="s">
        <v>100</v>
      </c>
      <c r="D175" s="163"/>
      <c r="E175" s="163"/>
      <c r="F175" s="163"/>
      <c r="G175" s="29">
        <f>SUM(G172:G173)</f>
        <v>8.8</v>
      </c>
      <c r="H175" s="29">
        <f>SUM(H172:H173)</f>
        <v>8.8</v>
      </c>
      <c r="I175" s="29">
        <f>SUM(I172:I173)</f>
        <v>0</v>
      </c>
      <c r="J175" s="29">
        <f>SUM(J172:J173)</f>
        <v>0</v>
      </c>
      <c r="K175" s="29">
        <f aca="true" t="shared" si="47" ref="K175:T175">SUM(K174)</f>
        <v>10</v>
      </c>
      <c r="L175" s="29">
        <f t="shared" si="47"/>
        <v>10</v>
      </c>
      <c r="M175" s="29">
        <f t="shared" si="47"/>
        <v>0</v>
      </c>
      <c r="N175" s="29">
        <f t="shared" si="47"/>
        <v>0</v>
      </c>
      <c r="O175" s="29">
        <f t="shared" si="47"/>
        <v>10</v>
      </c>
      <c r="P175" s="29">
        <f t="shared" si="47"/>
        <v>10</v>
      </c>
      <c r="Q175" s="29">
        <f t="shared" si="47"/>
        <v>0</v>
      </c>
      <c r="R175" s="29">
        <f t="shared" si="47"/>
        <v>0</v>
      </c>
      <c r="S175" s="29">
        <f t="shared" si="47"/>
        <v>10</v>
      </c>
      <c r="T175" s="29">
        <f t="shared" si="47"/>
        <v>10</v>
      </c>
      <c r="U175" s="69"/>
    </row>
    <row r="176" spans="1:21" ht="13.5" thickBot="1">
      <c r="A176" s="31" t="s">
        <v>23</v>
      </c>
      <c r="B176" s="137" t="s">
        <v>101</v>
      </c>
      <c r="C176" s="138"/>
      <c r="D176" s="138"/>
      <c r="E176" s="138"/>
      <c r="F176" s="136"/>
      <c r="G176" s="32">
        <f aca="true" t="shared" si="48" ref="G176:N176">SUM(G175)</f>
        <v>8.8</v>
      </c>
      <c r="H176" s="32">
        <f t="shared" si="48"/>
        <v>8.8</v>
      </c>
      <c r="I176" s="32">
        <f t="shared" si="48"/>
        <v>0</v>
      </c>
      <c r="J176" s="32">
        <f t="shared" si="48"/>
        <v>0</v>
      </c>
      <c r="K176" s="32">
        <f t="shared" si="48"/>
        <v>10</v>
      </c>
      <c r="L176" s="32">
        <f t="shared" si="48"/>
        <v>10</v>
      </c>
      <c r="M176" s="32">
        <f t="shared" si="48"/>
        <v>0</v>
      </c>
      <c r="N176" s="32">
        <f t="shared" si="48"/>
        <v>0</v>
      </c>
      <c r="O176" s="32">
        <f aca="true" t="shared" si="49" ref="O176:T176">SUM(O175)</f>
        <v>10</v>
      </c>
      <c r="P176" s="32">
        <f t="shared" si="49"/>
        <v>10</v>
      </c>
      <c r="Q176" s="32">
        <f t="shared" si="49"/>
        <v>0</v>
      </c>
      <c r="R176" s="32">
        <f t="shared" si="49"/>
        <v>0</v>
      </c>
      <c r="S176" s="32">
        <f t="shared" si="49"/>
        <v>10</v>
      </c>
      <c r="T176" s="93">
        <f t="shared" si="49"/>
        <v>10</v>
      </c>
      <c r="U176" s="97"/>
    </row>
    <row r="177" spans="1:21" ht="15" customHeight="1" thickBot="1">
      <c r="A177" s="33" t="s">
        <v>39</v>
      </c>
      <c r="B177" s="164" t="s">
        <v>51</v>
      </c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69"/>
    </row>
    <row r="178" spans="1:21" ht="14.25" customHeight="1" thickBot="1">
      <c r="A178" s="34" t="s">
        <v>39</v>
      </c>
      <c r="B178" s="35" t="s">
        <v>12</v>
      </c>
      <c r="C178" s="166" t="s">
        <v>52</v>
      </c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69"/>
    </row>
    <row r="179" spans="1:21" ht="14.25" customHeight="1">
      <c r="A179" s="171" t="s">
        <v>39</v>
      </c>
      <c r="B179" s="172" t="s">
        <v>12</v>
      </c>
      <c r="C179" s="157" t="s">
        <v>12</v>
      </c>
      <c r="D179" s="173" t="s">
        <v>116</v>
      </c>
      <c r="E179" s="148" t="s">
        <v>14</v>
      </c>
      <c r="F179" s="49" t="s">
        <v>15</v>
      </c>
      <c r="G179" s="37">
        <v>30</v>
      </c>
      <c r="H179" s="54">
        <v>30</v>
      </c>
      <c r="I179" s="54"/>
      <c r="J179" s="54">
        <v>0</v>
      </c>
      <c r="K179" s="54">
        <v>25</v>
      </c>
      <c r="L179" s="54">
        <v>25</v>
      </c>
      <c r="M179" s="54"/>
      <c r="N179" s="54"/>
      <c r="O179" s="54">
        <v>25</v>
      </c>
      <c r="P179" s="54">
        <v>25</v>
      </c>
      <c r="Q179" s="54"/>
      <c r="R179" s="54"/>
      <c r="S179" s="55">
        <v>30</v>
      </c>
      <c r="T179" s="56">
        <v>30</v>
      </c>
      <c r="U179" s="69"/>
    </row>
    <row r="180" spans="1:21" ht="12" customHeight="1">
      <c r="A180" s="140"/>
      <c r="B180" s="142"/>
      <c r="C180" s="157"/>
      <c r="D180" s="173"/>
      <c r="E180" s="148"/>
      <c r="F180" s="51" t="s">
        <v>29</v>
      </c>
      <c r="G180" s="14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1"/>
      <c r="U180" s="5"/>
    </row>
    <row r="181" spans="1:21" ht="12.75" customHeight="1">
      <c r="A181" s="146"/>
      <c r="B181" s="143"/>
      <c r="C181" s="158"/>
      <c r="D181" s="174"/>
      <c r="E181" s="149"/>
      <c r="F181" s="16" t="s">
        <v>99</v>
      </c>
      <c r="G181" s="14">
        <f aca="true" t="shared" si="50" ref="G181:N181">SUM(G179:G180)</f>
        <v>30</v>
      </c>
      <c r="H181" s="10">
        <f t="shared" si="50"/>
        <v>30</v>
      </c>
      <c r="I181" s="10">
        <f t="shared" si="50"/>
        <v>0</v>
      </c>
      <c r="J181" s="10">
        <f t="shared" si="50"/>
        <v>0</v>
      </c>
      <c r="K181" s="10">
        <f t="shared" si="50"/>
        <v>25</v>
      </c>
      <c r="L181" s="10">
        <f t="shared" si="50"/>
        <v>25</v>
      </c>
      <c r="M181" s="10">
        <f t="shared" si="50"/>
        <v>0</v>
      </c>
      <c r="N181" s="10">
        <f t="shared" si="50"/>
        <v>0</v>
      </c>
      <c r="O181" s="10">
        <f aca="true" t="shared" si="51" ref="O181:T181">SUM(O179:O180)</f>
        <v>25</v>
      </c>
      <c r="P181" s="10">
        <v>0</v>
      </c>
      <c r="Q181" s="10">
        <f t="shared" si="51"/>
        <v>0</v>
      </c>
      <c r="R181" s="10">
        <f t="shared" si="51"/>
        <v>0</v>
      </c>
      <c r="S181" s="11">
        <f t="shared" si="51"/>
        <v>30</v>
      </c>
      <c r="T181" s="11">
        <f t="shared" si="51"/>
        <v>30</v>
      </c>
      <c r="U181" s="5"/>
    </row>
    <row r="182" spans="1:21" ht="13.5" customHeight="1" thickBot="1">
      <c r="A182" s="17" t="s">
        <v>39</v>
      </c>
      <c r="B182" s="18" t="s">
        <v>12</v>
      </c>
      <c r="C182" s="162" t="s">
        <v>100</v>
      </c>
      <c r="D182" s="163"/>
      <c r="E182" s="163"/>
      <c r="F182" s="163"/>
      <c r="G182" s="77">
        <f>SUM(G181)</f>
        <v>30</v>
      </c>
      <c r="H182" s="77">
        <f aca="true" t="shared" si="52" ref="H182:R182">SUM(H179:H180)</f>
        <v>30</v>
      </c>
      <c r="I182" s="77">
        <f t="shared" si="52"/>
        <v>0</v>
      </c>
      <c r="J182" s="77">
        <f t="shared" si="52"/>
        <v>0</v>
      </c>
      <c r="K182" s="77">
        <f>SUM(K181)</f>
        <v>25</v>
      </c>
      <c r="L182" s="77">
        <f>SUM(L181)</f>
        <v>25</v>
      </c>
      <c r="M182" s="77">
        <f>SUM(M181)</f>
        <v>0</v>
      </c>
      <c r="N182" s="77">
        <f>SUM(N181)</f>
        <v>0</v>
      </c>
      <c r="O182" s="77">
        <f>SUM(O181)</f>
        <v>25</v>
      </c>
      <c r="P182" s="78">
        <f t="shared" si="52"/>
        <v>25</v>
      </c>
      <c r="Q182" s="78">
        <f t="shared" si="52"/>
        <v>0</v>
      </c>
      <c r="R182" s="78">
        <f t="shared" si="52"/>
        <v>0</v>
      </c>
      <c r="S182" s="78">
        <f>SUM(S181)</f>
        <v>30</v>
      </c>
      <c r="T182" s="78">
        <f>SUM(T181)</f>
        <v>30</v>
      </c>
      <c r="U182" s="5"/>
    </row>
    <row r="183" spans="1:21" ht="12.75" customHeight="1" thickBot="1">
      <c r="A183" s="31" t="s">
        <v>39</v>
      </c>
      <c r="B183" s="159" t="s">
        <v>101</v>
      </c>
      <c r="C183" s="160"/>
      <c r="D183" s="160"/>
      <c r="E183" s="160"/>
      <c r="F183" s="161"/>
      <c r="G183" s="79">
        <f>SUM(G182)</f>
        <v>30</v>
      </c>
      <c r="H183" s="79">
        <f aca="true" t="shared" si="53" ref="H183:R183">SUM(H182)</f>
        <v>30</v>
      </c>
      <c r="I183" s="79">
        <f t="shared" si="53"/>
        <v>0</v>
      </c>
      <c r="J183" s="79">
        <f t="shared" si="53"/>
        <v>0</v>
      </c>
      <c r="K183" s="80">
        <f>SUM(K182)</f>
        <v>25</v>
      </c>
      <c r="L183" s="80">
        <f>SUM(L182)</f>
        <v>25</v>
      </c>
      <c r="M183" s="80">
        <f>SUM(M182)</f>
        <v>0</v>
      </c>
      <c r="N183" s="80">
        <f>SUM(N182)</f>
        <v>0</v>
      </c>
      <c r="O183" s="81">
        <f t="shared" si="53"/>
        <v>25</v>
      </c>
      <c r="P183" s="81">
        <f t="shared" si="53"/>
        <v>25</v>
      </c>
      <c r="Q183" s="81">
        <f t="shared" si="53"/>
        <v>0</v>
      </c>
      <c r="R183" s="81">
        <f t="shared" si="53"/>
        <v>0</v>
      </c>
      <c r="S183" s="81">
        <f>SUM(S182)</f>
        <v>30</v>
      </c>
      <c r="T183" s="81">
        <f>SUM(T182)</f>
        <v>30</v>
      </c>
      <c r="U183" s="5"/>
    </row>
    <row r="184" spans="1:34" s="85" customFormat="1" ht="13.5" thickBot="1">
      <c r="A184" s="168" t="s">
        <v>102</v>
      </c>
      <c r="B184" s="169"/>
      <c r="C184" s="169"/>
      <c r="D184" s="169"/>
      <c r="E184" s="169"/>
      <c r="F184" s="170"/>
      <c r="G184" s="82">
        <f>G50+G114+G155+G162+G169+G176+G183</f>
        <v>6910.2</v>
      </c>
      <c r="H184" s="82">
        <f>H50+H114+H155+H162+H169+H176+H183</f>
        <v>417</v>
      </c>
      <c r="I184" s="82">
        <f>I50+I114+I155+I162+I169+I176+I183</f>
        <v>0</v>
      </c>
      <c r="J184" s="82">
        <f>J50+J114+J155+J162+J169+J176+J183</f>
        <v>6493.2</v>
      </c>
      <c r="K184" s="82">
        <f>K50+K114+K155+K162+K169+K176+K183</f>
        <v>7893.2</v>
      </c>
      <c r="L184" s="82">
        <f aca="true" t="shared" si="54" ref="L184:T184">L50+L114+L155+L162+L169+L176+L183</f>
        <v>493.5</v>
      </c>
      <c r="M184" s="82">
        <f t="shared" si="54"/>
        <v>0</v>
      </c>
      <c r="N184" s="82">
        <f t="shared" si="54"/>
        <v>7399.7</v>
      </c>
      <c r="O184" s="82">
        <f t="shared" si="54"/>
        <v>6018.2</v>
      </c>
      <c r="P184" s="82">
        <f t="shared" si="54"/>
        <v>403.2</v>
      </c>
      <c r="Q184" s="82">
        <f t="shared" si="54"/>
        <v>0</v>
      </c>
      <c r="R184" s="82">
        <f t="shared" si="54"/>
        <v>5615</v>
      </c>
      <c r="S184" s="82">
        <f t="shared" si="54"/>
        <v>8510.7</v>
      </c>
      <c r="T184" s="82">
        <f t="shared" si="54"/>
        <v>25192.7</v>
      </c>
      <c r="U184" s="83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</row>
    <row r="185" spans="4:34" ht="12" customHeight="1">
      <c r="D185" s="1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4:34" ht="12" customHeight="1">
      <c r="D186" s="1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4:18" ht="12.75">
      <c r="D187" s="89" t="s">
        <v>53</v>
      </c>
      <c r="R187" s="114" t="s">
        <v>73</v>
      </c>
    </row>
    <row r="188" spans="4:18" ht="12.75">
      <c r="D188" s="89"/>
      <c r="R188" s="114"/>
    </row>
    <row r="189" spans="4:18" ht="12.75">
      <c r="D189" s="89"/>
      <c r="R189" s="114"/>
    </row>
    <row r="190" spans="4:18" ht="12.75">
      <c r="D190" s="89"/>
      <c r="R190" s="114"/>
    </row>
    <row r="191" spans="4:18" ht="12.75">
      <c r="D191" s="89"/>
      <c r="R191" s="114"/>
    </row>
    <row r="192" spans="4:18" ht="12.75">
      <c r="D192" s="89"/>
      <c r="R192" s="114"/>
    </row>
    <row r="193" spans="4:18" ht="12.75">
      <c r="D193" s="89"/>
      <c r="R193" s="114"/>
    </row>
    <row r="194" spans="4:18" ht="12.75">
      <c r="D194" s="89"/>
      <c r="R194" s="114"/>
    </row>
    <row r="195" spans="4:18" ht="12.75">
      <c r="D195" s="89"/>
      <c r="R195" s="114"/>
    </row>
    <row r="196" spans="4:18" ht="12.75">
      <c r="D196" s="89"/>
      <c r="R196" s="114"/>
    </row>
    <row r="197" spans="4:18" ht="12.75">
      <c r="D197" s="89"/>
      <c r="R197" s="114"/>
    </row>
    <row r="198" spans="4:18" ht="12.75">
      <c r="D198" s="89"/>
      <c r="R198" s="114"/>
    </row>
    <row r="199" spans="4:18" ht="12.75">
      <c r="D199" s="89"/>
      <c r="R199" s="114"/>
    </row>
    <row r="200" spans="4:18" ht="12.75">
      <c r="D200" s="89"/>
      <c r="R200" s="114"/>
    </row>
    <row r="201" spans="4:18" ht="12.75">
      <c r="D201" s="89"/>
      <c r="R201" s="114"/>
    </row>
    <row r="202" spans="4:18" ht="12.75">
      <c r="D202" s="89"/>
      <c r="R202" s="114"/>
    </row>
    <row r="203" spans="4:18" ht="12.75">
      <c r="D203" s="89"/>
      <c r="R203" s="114"/>
    </row>
    <row r="204" spans="4:18" ht="12.75">
      <c r="D204" s="89"/>
      <c r="R204" s="114"/>
    </row>
    <row r="205" spans="4:18" ht="12.75">
      <c r="D205" s="89"/>
      <c r="R205" s="114"/>
    </row>
    <row r="206" spans="4:18" ht="12.75">
      <c r="D206" s="89"/>
      <c r="R206" s="114"/>
    </row>
    <row r="207" spans="4:18" ht="12.75">
      <c r="D207" s="89"/>
      <c r="R207" s="114"/>
    </row>
    <row r="208" spans="4:18" ht="12.75">
      <c r="D208" s="89"/>
      <c r="R208" s="114"/>
    </row>
    <row r="209" spans="4:18" ht="12.75">
      <c r="D209" s="89"/>
      <c r="R209" s="114"/>
    </row>
    <row r="210" spans="4:18" ht="12.75">
      <c r="D210" s="89"/>
      <c r="R210" s="114"/>
    </row>
    <row r="211" spans="4:18" ht="12.75">
      <c r="D211" s="89"/>
      <c r="R211" s="114"/>
    </row>
    <row r="212" spans="4:18" ht="12.75">
      <c r="D212" s="89"/>
      <c r="R212" s="114"/>
    </row>
    <row r="213" spans="4:18" ht="12.75">
      <c r="D213" s="89"/>
      <c r="R213" s="114"/>
    </row>
    <row r="214" spans="4:18" ht="12.75">
      <c r="D214" s="89"/>
      <c r="R214" s="114"/>
    </row>
    <row r="215" spans="4:18" ht="12.75">
      <c r="D215" s="89"/>
      <c r="R215" s="114"/>
    </row>
    <row r="216" spans="4:18" ht="12.75">
      <c r="D216" s="89"/>
      <c r="R216" s="114"/>
    </row>
    <row r="217" spans="4:18" ht="12.75">
      <c r="D217" s="89"/>
      <c r="R217" s="114"/>
    </row>
    <row r="218" spans="4:18" ht="12.75">
      <c r="D218" s="89"/>
      <c r="R218" s="114"/>
    </row>
    <row r="219" spans="4:18" ht="12.75">
      <c r="D219" s="89"/>
      <c r="R219" s="114"/>
    </row>
    <row r="220" spans="4:18" ht="12.75">
      <c r="D220" s="89"/>
      <c r="R220" s="114"/>
    </row>
    <row r="221" spans="4:18" ht="12.75">
      <c r="D221" s="89"/>
      <c r="R221" s="114"/>
    </row>
    <row r="222" spans="4:18" ht="12.75">
      <c r="D222" s="89"/>
      <c r="R222" s="114"/>
    </row>
    <row r="223" spans="4:18" ht="12.75">
      <c r="D223" s="89"/>
      <c r="R223" s="114"/>
    </row>
    <row r="224" spans="4:18" ht="12.75">
      <c r="D224" s="89"/>
      <c r="R224" s="114"/>
    </row>
    <row r="225" spans="4:18" ht="12.75">
      <c r="D225" s="89"/>
      <c r="R225" s="114"/>
    </row>
    <row r="226" spans="4:18" ht="12.75">
      <c r="D226" s="89"/>
      <c r="R226" s="114"/>
    </row>
    <row r="227" spans="4:18" ht="12.75">
      <c r="D227" s="89"/>
      <c r="R227" s="114"/>
    </row>
    <row r="228" spans="4:18" ht="12.75">
      <c r="D228" s="89"/>
      <c r="R228" s="114"/>
    </row>
    <row r="229" spans="4:18" ht="12.75">
      <c r="D229" s="89"/>
      <c r="R229" s="114"/>
    </row>
    <row r="230" spans="4:18" ht="12.75">
      <c r="D230" s="89"/>
      <c r="R230" s="114"/>
    </row>
    <row r="231" spans="4:18" ht="12.75">
      <c r="D231" s="89"/>
      <c r="R231" s="114"/>
    </row>
    <row r="232" spans="4:18" ht="12.75">
      <c r="D232" s="89"/>
      <c r="R232" s="114"/>
    </row>
    <row r="233" spans="4:18" ht="12.75">
      <c r="D233" s="89"/>
      <c r="R233" s="114"/>
    </row>
    <row r="234" spans="4:18" ht="12.75">
      <c r="D234" s="89"/>
      <c r="R234" s="114"/>
    </row>
    <row r="235" spans="4:18" ht="12.75">
      <c r="D235" s="89"/>
      <c r="R235" s="114"/>
    </row>
    <row r="236" spans="4:18" ht="12.75">
      <c r="D236" s="89"/>
      <c r="R236" s="114"/>
    </row>
    <row r="237" spans="4:18" ht="12.75">
      <c r="D237" s="89"/>
      <c r="R237" s="114"/>
    </row>
    <row r="238" spans="4:18" ht="12.75">
      <c r="D238" s="89"/>
      <c r="R238" s="114"/>
    </row>
    <row r="239" spans="4:18" ht="12.75">
      <c r="D239" s="89"/>
      <c r="R239" s="114"/>
    </row>
    <row r="240" spans="4:18" ht="12.75">
      <c r="D240" s="89"/>
      <c r="R240" s="114"/>
    </row>
    <row r="241" spans="4:18" ht="12.75">
      <c r="D241" s="89"/>
      <c r="R241" s="114"/>
    </row>
    <row r="242" spans="4:18" ht="12.75">
      <c r="D242" s="89"/>
      <c r="R242" s="114"/>
    </row>
    <row r="243" spans="4:18" ht="12.75">
      <c r="D243" s="89"/>
      <c r="R243" s="114"/>
    </row>
    <row r="244" spans="4:18" ht="12.75">
      <c r="D244" s="89"/>
      <c r="R244" s="114"/>
    </row>
    <row r="245" spans="4:18" ht="12.75">
      <c r="D245" s="89"/>
      <c r="R245" s="114"/>
    </row>
    <row r="246" spans="4:18" ht="12.75">
      <c r="D246" s="89"/>
      <c r="R246" s="114"/>
    </row>
    <row r="247" spans="4:18" ht="12.75">
      <c r="D247" s="89"/>
      <c r="R247" s="114"/>
    </row>
    <row r="248" spans="4:18" ht="12.75">
      <c r="D248" s="89"/>
      <c r="R248" s="114"/>
    </row>
    <row r="249" spans="4:18" ht="12.75">
      <c r="D249" s="89"/>
      <c r="R249" s="114"/>
    </row>
    <row r="250" spans="4:18" ht="12.75">
      <c r="D250" s="89"/>
      <c r="R250" s="114"/>
    </row>
    <row r="251" spans="4:18" ht="12.75">
      <c r="D251" s="89"/>
      <c r="R251" s="114"/>
    </row>
    <row r="252" spans="4:18" ht="12.75">
      <c r="D252" s="89"/>
      <c r="R252" s="114"/>
    </row>
    <row r="253" spans="4:18" ht="12.75">
      <c r="D253" s="89"/>
      <c r="R253" s="114"/>
    </row>
    <row r="254" spans="4:18" ht="12.75">
      <c r="D254" s="89"/>
      <c r="R254" s="114"/>
    </row>
    <row r="255" spans="4:18" ht="12.75">
      <c r="D255" s="89"/>
      <c r="R255" s="114"/>
    </row>
    <row r="256" spans="4:18" ht="12.75">
      <c r="D256" s="89"/>
      <c r="R256" s="114"/>
    </row>
    <row r="257" spans="4:18" ht="12.75">
      <c r="D257" s="89"/>
      <c r="R257" s="114"/>
    </row>
    <row r="258" spans="4:18" ht="12.75">
      <c r="D258" s="89"/>
      <c r="R258" s="114"/>
    </row>
    <row r="259" spans="4:18" ht="12.75">
      <c r="D259" s="89"/>
      <c r="R259" s="114"/>
    </row>
    <row r="260" spans="4:18" ht="12.75">
      <c r="D260" s="89"/>
      <c r="R260" s="114"/>
    </row>
    <row r="261" spans="4:18" ht="12.75">
      <c r="D261" s="89"/>
      <c r="R261" s="114"/>
    </row>
    <row r="262" spans="4:18" ht="12.75">
      <c r="D262" s="89"/>
      <c r="R262" s="114"/>
    </row>
    <row r="263" spans="4:18" ht="12.75">
      <c r="D263" s="89"/>
      <c r="R263" s="114"/>
    </row>
    <row r="264" spans="4:18" ht="12.75">
      <c r="D264" s="89"/>
      <c r="R264" s="114"/>
    </row>
    <row r="265" spans="4:18" ht="12.75">
      <c r="D265" s="89"/>
      <c r="R265" s="114"/>
    </row>
    <row r="266" spans="4:18" ht="12.75">
      <c r="D266" s="89"/>
      <c r="R266" s="114"/>
    </row>
    <row r="267" spans="4:18" ht="12.75">
      <c r="D267" s="89"/>
      <c r="R267" s="114"/>
    </row>
    <row r="268" spans="4:18" ht="12.75">
      <c r="D268" s="89"/>
      <c r="R268" s="114"/>
    </row>
    <row r="269" spans="4:18" ht="12.75">
      <c r="D269" s="89"/>
      <c r="R269" s="114"/>
    </row>
    <row r="270" spans="4:18" ht="12.75">
      <c r="D270" s="89"/>
      <c r="R270" s="114"/>
    </row>
    <row r="271" spans="4:18" ht="12.75">
      <c r="D271" s="89"/>
      <c r="R271" s="114"/>
    </row>
    <row r="272" spans="4:18" ht="12.75">
      <c r="D272" s="89"/>
      <c r="R272" s="114"/>
    </row>
    <row r="273" spans="4:18" ht="12.75">
      <c r="D273" s="89"/>
      <c r="R273" s="114"/>
    </row>
    <row r="274" spans="4:18" ht="12.75">
      <c r="D274" s="89"/>
      <c r="R274" s="114"/>
    </row>
    <row r="275" spans="4:18" ht="12.75">
      <c r="D275" s="89"/>
      <c r="R275" s="114"/>
    </row>
    <row r="276" spans="4:18" ht="12.75">
      <c r="D276" s="89"/>
      <c r="R276" s="114"/>
    </row>
    <row r="277" spans="4:18" ht="12.75">
      <c r="D277" s="89"/>
      <c r="R277" s="114"/>
    </row>
    <row r="278" spans="4:18" ht="12.75">
      <c r="D278" s="89"/>
      <c r="R278" s="114"/>
    </row>
    <row r="279" spans="4:18" ht="12.75">
      <c r="D279" s="89"/>
      <c r="R279" s="114"/>
    </row>
    <row r="280" spans="4:18" ht="12.75">
      <c r="D280" s="89"/>
      <c r="R280" s="114"/>
    </row>
    <row r="281" spans="4:18" ht="12.75">
      <c r="D281" s="89"/>
      <c r="R281" s="114"/>
    </row>
    <row r="282" spans="4:18" ht="12.75">
      <c r="D282" s="89"/>
      <c r="R282" s="114"/>
    </row>
    <row r="283" spans="4:18" ht="12.75">
      <c r="D283" s="89"/>
      <c r="R283" s="114"/>
    </row>
    <row r="284" spans="4:18" ht="12.75">
      <c r="D284" s="89"/>
      <c r="R284" s="114"/>
    </row>
    <row r="285" spans="4:18" ht="12.75">
      <c r="D285" s="89"/>
      <c r="R285" s="114"/>
    </row>
    <row r="286" spans="4:18" ht="12.75">
      <c r="D286" s="89"/>
      <c r="R286" s="114"/>
    </row>
    <row r="287" spans="4:18" ht="12.75">
      <c r="D287" s="89"/>
      <c r="R287" s="114"/>
    </row>
    <row r="288" spans="4:18" ht="12.75">
      <c r="D288" s="89"/>
      <c r="R288" s="114"/>
    </row>
    <row r="289" spans="4:18" ht="12.75">
      <c r="D289" s="89"/>
      <c r="R289" s="114"/>
    </row>
    <row r="290" spans="4:18" ht="12.75">
      <c r="D290" s="89"/>
      <c r="R290" s="114"/>
    </row>
    <row r="291" spans="4:18" ht="12.75">
      <c r="D291" s="89"/>
      <c r="R291" s="114"/>
    </row>
    <row r="292" spans="4:18" ht="12.75">
      <c r="D292" s="89"/>
      <c r="R292" s="114"/>
    </row>
    <row r="293" spans="4:18" ht="12.75">
      <c r="D293" s="89"/>
      <c r="R293" s="114"/>
    </row>
    <row r="294" spans="4:18" ht="12.75">
      <c r="D294" s="89"/>
      <c r="R294" s="114"/>
    </row>
    <row r="295" spans="4:18" ht="12.75">
      <c r="D295" s="89"/>
      <c r="R295" s="114"/>
    </row>
    <row r="296" spans="4:18" ht="12.75">
      <c r="D296" s="89"/>
      <c r="R296" s="114"/>
    </row>
    <row r="297" spans="4:18" ht="12.75">
      <c r="D297" s="89"/>
      <c r="R297" s="114"/>
    </row>
    <row r="298" spans="4:18" ht="12.75">
      <c r="D298" s="89"/>
      <c r="R298" s="114"/>
    </row>
    <row r="299" spans="4:18" ht="12.75">
      <c r="D299" s="89"/>
      <c r="R299" s="114"/>
    </row>
    <row r="300" spans="4:18" ht="12.75">
      <c r="D300" s="89"/>
      <c r="R300" s="114"/>
    </row>
    <row r="301" spans="4:18" ht="12.75">
      <c r="D301" s="89"/>
      <c r="R301" s="114"/>
    </row>
    <row r="302" spans="4:18" ht="12.75">
      <c r="D302" s="89"/>
      <c r="R302" s="114"/>
    </row>
    <row r="303" spans="4:18" ht="12.75">
      <c r="D303" s="89"/>
      <c r="R303" s="114"/>
    </row>
    <row r="304" spans="4:18" ht="12.75">
      <c r="D304" s="89"/>
      <c r="R304" s="114"/>
    </row>
    <row r="305" spans="4:18" ht="12.75">
      <c r="D305" s="89"/>
      <c r="R305" s="114"/>
    </row>
    <row r="306" spans="4:18" ht="12.75">
      <c r="D306" s="89"/>
      <c r="R306" s="114"/>
    </row>
    <row r="307" spans="4:18" ht="12.75">
      <c r="D307" s="89"/>
      <c r="R307" s="114"/>
    </row>
    <row r="308" spans="4:18" ht="12.75">
      <c r="D308" s="89"/>
      <c r="R308" s="114"/>
    </row>
    <row r="309" spans="4:18" ht="12.75">
      <c r="D309" s="89"/>
      <c r="R309" s="114"/>
    </row>
    <row r="310" spans="4:18" ht="12.75">
      <c r="D310" s="89"/>
      <c r="R310" s="114"/>
    </row>
    <row r="311" spans="4:18" ht="12.75">
      <c r="D311" s="89"/>
      <c r="R311" s="114"/>
    </row>
    <row r="312" spans="4:18" ht="12.75">
      <c r="D312" s="89"/>
      <c r="R312" s="114"/>
    </row>
    <row r="313" spans="4:18" ht="12.75">
      <c r="D313" s="89"/>
      <c r="R313" s="114"/>
    </row>
    <row r="314" ht="12">
      <c r="O314" s="5"/>
    </row>
    <row r="315" spans="6:20" ht="12">
      <c r="F315" s="67" t="s">
        <v>15</v>
      </c>
      <c r="G315" s="115">
        <f aca="true" t="shared" si="55" ref="G315:T315">G172+G179+G127+G131+G136</f>
        <v>38.8</v>
      </c>
      <c r="H315" s="115">
        <f t="shared" si="55"/>
        <v>38.8</v>
      </c>
      <c r="I315" s="115">
        <f t="shared" si="55"/>
        <v>0</v>
      </c>
      <c r="J315" s="115">
        <f t="shared" si="55"/>
        <v>0</v>
      </c>
      <c r="K315" s="115">
        <f t="shared" si="55"/>
        <v>35</v>
      </c>
      <c r="L315" s="115">
        <f t="shared" si="55"/>
        <v>35</v>
      </c>
      <c r="M315" s="115">
        <f t="shared" si="55"/>
        <v>0</v>
      </c>
      <c r="N315" s="115">
        <f t="shared" si="55"/>
        <v>0</v>
      </c>
      <c r="O315" s="126">
        <f>O172+O179+O127+O131+O136+O57</f>
        <v>47</v>
      </c>
      <c r="P315" s="128">
        <f>P172+P179+P127+P131+P136+P57</f>
        <v>35</v>
      </c>
      <c r="Q315" s="128">
        <f>Q172+Q179+Q127+Q131+Q136+Q57</f>
        <v>0</v>
      </c>
      <c r="R315" s="128">
        <f>R172+R179+R127+R131+R136+R57</f>
        <v>12</v>
      </c>
      <c r="S315" s="126">
        <f t="shared" si="55"/>
        <v>40</v>
      </c>
      <c r="T315" s="115">
        <f t="shared" si="55"/>
        <v>40</v>
      </c>
    </row>
    <row r="316" spans="6:20" ht="12">
      <c r="F316" s="1" t="s">
        <v>54</v>
      </c>
      <c r="G316" s="30">
        <f aca="true" t="shared" si="56" ref="G316:T316">G14+G17+G19+G24+G32+G35+G37+G42+G47</f>
        <v>827.4000000000001</v>
      </c>
      <c r="H316" s="30">
        <f t="shared" si="56"/>
        <v>378.2</v>
      </c>
      <c r="I316" s="30">
        <f t="shared" si="56"/>
        <v>0</v>
      </c>
      <c r="J316" s="30">
        <f t="shared" si="56"/>
        <v>449.2</v>
      </c>
      <c r="K316" s="30">
        <f t="shared" si="56"/>
        <v>1468</v>
      </c>
      <c r="L316" s="30">
        <f t="shared" si="56"/>
        <v>458.5</v>
      </c>
      <c r="M316" s="30">
        <f t="shared" si="56"/>
        <v>0</v>
      </c>
      <c r="N316" s="30">
        <f t="shared" si="56"/>
        <v>1009.5</v>
      </c>
      <c r="O316" s="127">
        <f>O14+O17+O19+O24+O32+O35+O37+O42+O47</f>
        <v>984.8</v>
      </c>
      <c r="P316" s="88">
        <f t="shared" si="56"/>
        <v>368.2</v>
      </c>
      <c r="Q316" s="88">
        <f t="shared" si="56"/>
        <v>0</v>
      </c>
      <c r="R316" s="30">
        <f t="shared" si="56"/>
        <v>616.5999999999999</v>
      </c>
      <c r="S316" s="127">
        <f t="shared" si="56"/>
        <v>1935.9</v>
      </c>
      <c r="T316" s="30">
        <f t="shared" si="56"/>
        <v>16011.7</v>
      </c>
    </row>
    <row r="317" spans="6:20" ht="12">
      <c r="F317" s="1" t="s">
        <v>56</v>
      </c>
      <c r="G317" s="30">
        <f aca="true" t="shared" si="57" ref="G317:T317">G20+G25+G30+G34+G55+G67+G81+G86+G91+G96+G98+G103+G108+G117+G128+G132+G138+G147+G73</f>
        <v>3153.7</v>
      </c>
      <c r="H317" s="30">
        <f t="shared" si="57"/>
        <v>0</v>
      </c>
      <c r="I317" s="30">
        <f t="shared" si="57"/>
        <v>0</v>
      </c>
      <c r="J317" s="30">
        <f t="shared" si="57"/>
        <v>3153.7</v>
      </c>
      <c r="K317" s="30">
        <f t="shared" si="57"/>
        <v>4606.7</v>
      </c>
      <c r="L317" s="30">
        <f t="shared" si="57"/>
        <v>0</v>
      </c>
      <c r="M317" s="30">
        <f t="shared" si="57"/>
        <v>0</v>
      </c>
      <c r="N317" s="30">
        <f t="shared" si="57"/>
        <v>4606.7</v>
      </c>
      <c r="O317" s="127">
        <f t="shared" si="57"/>
        <v>3139.8999999999996</v>
      </c>
      <c r="P317" s="88">
        <f t="shared" si="57"/>
        <v>0</v>
      </c>
      <c r="Q317" s="88">
        <f t="shared" si="57"/>
        <v>0</v>
      </c>
      <c r="R317" s="30">
        <f t="shared" si="57"/>
        <v>3139.8999999999996</v>
      </c>
      <c r="S317" s="127">
        <f t="shared" si="57"/>
        <v>1624</v>
      </c>
      <c r="T317" s="30">
        <f t="shared" si="57"/>
        <v>3780</v>
      </c>
    </row>
    <row r="318" spans="6:20" ht="12">
      <c r="F318" s="1" t="s">
        <v>55</v>
      </c>
      <c r="G318" s="30">
        <f aca="true" t="shared" si="58" ref="G318:T318">G31+G54+G68+G80+G85+G90+G93+G101+G106+G110+G134+G139+G146+G166+G74</f>
        <v>568.2</v>
      </c>
      <c r="H318" s="30">
        <f t="shared" si="58"/>
        <v>0</v>
      </c>
      <c r="I318" s="30">
        <f t="shared" si="58"/>
        <v>0</v>
      </c>
      <c r="J318" s="30">
        <f t="shared" si="58"/>
        <v>568.2</v>
      </c>
      <c r="K318" s="30">
        <f t="shared" si="58"/>
        <v>156</v>
      </c>
      <c r="L318" s="30">
        <f t="shared" si="58"/>
        <v>0</v>
      </c>
      <c r="M318" s="30">
        <f t="shared" si="58"/>
        <v>0</v>
      </c>
      <c r="N318" s="30">
        <f t="shared" si="58"/>
        <v>156</v>
      </c>
      <c r="O318" s="127">
        <f t="shared" si="58"/>
        <v>295.5</v>
      </c>
      <c r="P318" s="88">
        <f t="shared" si="58"/>
        <v>0</v>
      </c>
      <c r="Q318" s="88">
        <f t="shared" si="58"/>
        <v>0</v>
      </c>
      <c r="R318" s="30">
        <f t="shared" si="58"/>
        <v>295.5</v>
      </c>
      <c r="S318" s="127">
        <f t="shared" si="58"/>
        <v>216.5</v>
      </c>
      <c r="T318" s="30">
        <f t="shared" si="58"/>
        <v>0</v>
      </c>
    </row>
    <row r="319" spans="6:20" ht="12">
      <c r="F319" s="5" t="s">
        <v>69</v>
      </c>
      <c r="G319" s="88">
        <f aca="true" t="shared" si="59" ref="G319:T319">G21+G26+G78+G83+G129+G118</f>
        <v>78.5</v>
      </c>
      <c r="H319" s="88">
        <f t="shared" si="59"/>
        <v>0</v>
      </c>
      <c r="I319" s="88">
        <f t="shared" si="59"/>
        <v>0</v>
      </c>
      <c r="J319" s="88">
        <f t="shared" si="59"/>
        <v>78.5</v>
      </c>
      <c r="K319" s="88">
        <f t="shared" si="59"/>
        <v>0</v>
      </c>
      <c r="L319" s="88">
        <f t="shared" si="59"/>
        <v>0</v>
      </c>
      <c r="M319" s="88">
        <f t="shared" si="59"/>
        <v>0</v>
      </c>
      <c r="N319" s="88">
        <f t="shared" si="59"/>
        <v>0</v>
      </c>
      <c r="O319" s="131">
        <f t="shared" si="59"/>
        <v>0</v>
      </c>
      <c r="P319" s="132">
        <f t="shared" si="59"/>
        <v>0</v>
      </c>
      <c r="Q319" s="132">
        <f t="shared" si="59"/>
        <v>0</v>
      </c>
      <c r="R319" s="132">
        <f t="shared" si="59"/>
        <v>0</v>
      </c>
      <c r="S319" s="127">
        <f t="shared" si="59"/>
        <v>0</v>
      </c>
      <c r="T319" s="88">
        <f t="shared" si="59"/>
        <v>0</v>
      </c>
    </row>
    <row r="320" spans="6:20" ht="12">
      <c r="F320" s="5" t="s">
        <v>70</v>
      </c>
      <c r="G320" s="88">
        <f aca="true" t="shared" si="60" ref="G320:T320">G22+G27+G69+G79+G84+G133+G137+G165+G100+G105+G119+G94+G72+G29+G53+G141+G145+G89+G57+G111+G88</f>
        <v>1372.7999999999997</v>
      </c>
      <c r="H320" s="88">
        <f t="shared" si="60"/>
        <v>0</v>
      </c>
      <c r="I320" s="88">
        <f t="shared" si="60"/>
        <v>0</v>
      </c>
      <c r="J320" s="88">
        <f t="shared" si="60"/>
        <v>1372.7999999999997</v>
      </c>
      <c r="K320" s="88">
        <f t="shared" si="60"/>
        <v>727.5</v>
      </c>
      <c r="L320" s="88">
        <f t="shared" si="60"/>
        <v>0</v>
      </c>
      <c r="M320" s="88">
        <f t="shared" si="60"/>
        <v>0</v>
      </c>
      <c r="N320" s="88">
        <f t="shared" si="60"/>
        <v>727.5</v>
      </c>
      <c r="O320" s="126">
        <f>O22+O27+O69+O79+O84+O133+O137+O165+O100+O105+O119+O94+O72+O29+O53+O141+O145+O89+O111+O88</f>
        <v>1051</v>
      </c>
      <c r="P320" s="128">
        <f>P22+P27+P69+P79+P84+P133+P137+P165+P100+P105+P119+P94+P72+P29+P53+P141+P145+P89+P111+P88</f>
        <v>0</v>
      </c>
      <c r="Q320" s="128">
        <f>Q22+Q27+Q69+Q79+Q84+Q133+Q137+Q165+Q100+Q105+Q119+Q94+Q72+Q29+Q53+Q141+Q145+Q89+Q111+Q88</f>
        <v>0</v>
      </c>
      <c r="R320" s="128">
        <f>R22+R27+R69+R79+R84+R133+R137+R165+R100+R105+R119+R94+R72+R29+R53+R141+R145+R89+R111+R88</f>
        <v>1051</v>
      </c>
      <c r="S320" s="127">
        <f t="shared" si="60"/>
        <v>1285</v>
      </c>
      <c r="T320" s="88">
        <f t="shared" si="60"/>
        <v>0</v>
      </c>
    </row>
    <row r="321" spans="6:20" ht="12">
      <c r="F321" s="1" t="s">
        <v>71</v>
      </c>
      <c r="G321" s="30">
        <f aca="true" t="shared" si="61" ref="G321:T321">G70+G95+G99+G104+G109</f>
        <v>509.5</v>
      </c>
      <c r="H321" s="30">
        <f t="shared" si="61"/>
        <v>0</v>
      </c>
      <c r="I321" s="30">
        <f t="shared" si="61"/>
        <v>0</v>
      </c>
      <c r="J321" s="30">
        <f t="shared" si="61"/>
        <v>509.5</v>
      </c>
      <c r="K321" s="30">
        <f t="shared" si="61"/>
        <v>0</v>
      </c>
      <c r="L321" s="30">
        <f t="shared" si="61"/>
        <v>0</v>
      </c>
      <c r="M321" s="30">
        <f t="shared" si="61"/>
        <v>0</v>
      </c>
      <c r="N321" s="30">
        <f t="shared" si="61"/>
        <v>0</v>
      </c>
      <c r="O321" s="127">
        <f t="shared" si="61"/>
        <v>0</v>
      </c>
      <c r="P321" s="30">
        <f t="shared" si="61"/>
        <v>0</v>
      </c>
      <c r="Q321" s="30">
        <f t="shared" si="61"/>
        <v>0</v>
      </c>
      <c r="R321" s="30">
        <f t="shared" si="61"/>
        <v>0</v>
      </c>
      <c r="S321" s="127">
        <f t="shared" si="61"/>
        <v>0</v>
      </c>
      <c r="T321" s="30">
        <f t="shared" si="61"/>
        <v>0</v>
      </c>
    </row>
    <row r="322" spans="6:20" ht="12">
      <c r="F322" s="1" t="s">
        <v>95</v>
      </c>
      <c r="G322" s="30">
        <f aca="true" t="shared" si="62" ref="G322:T322">G125+G142</f>
        <v>361.3</v>
      </c>
      <c r="H322" s="30">
        <f t="shared" si="62"/>
        <v>0</v>
      </c>
      <c r="I322" s="30">
        <f t="shared" si="62"/>
        <v>0</v>
      </c>
      <c r="J322" s="30">
        <f t="shared" si="62"/>
        <v>361.3</v>
      </c>
      <c r="K322" s="30">
        <f t="shared" si="62"/>
        <v>700</v>
      </c>
      <c r="L322" s="30">
        <f t="shared" si="62"/>
        <v>0</v>
      </c>
      <c r="M322" s="30">
        <f t="shared" si="62"/>
        <v>0</v>
      </c>
      <c r="N322" s="30">
        <f t="shared" si="62"/>
        <v>700</v>
      </c>
      <c r="O322" s="126">
        <f t="shared" si="62"/>
        <v>500</v>
      </c>
      <c r="P322" s="115">
        <f t="shared" si="62"/>
        <v>0</v>
      </c>
      <c r="Q322" s="115">
        <f t="shared" si="62"/>
        <v>0</v>
      </c>
      <c r="R322" s="115">
        <f t="shared" si="62"/>
        <v>500</v>
      </c>
      <c r="S322" s="127">
        <f t="shared" si="62"/>
        <v>2994</v>
      </c>
      <c r="T322" s="30">
        <f t="shared" si="62"/>
        <v>5000</v>
      </c>
    </row>
    <row r="323" spans="6:20" ht="12">
      <c r="F323" s="1" t="s">
        <v>57</v>
      </c>
      <c r="G323" s="30">
        <f aca="true" t="shared" si="63" ref="G323:T323">G122</f>
        <v>0</v>
      </c>
      <c r="H323" s="30">
        <f t="shared" si="63"/>
        <v>0</v>
      </c>
      <c r="I323" s="30">
        <f t="shared" si="63"/>
        <v>0</v>
      </c>
      <c r="J323" s="30">
        <f t="shared" si="63"/>
        <v>0</v>
      </c>
      <c r="K323" s="30">
        <f t="shared" si="63"/>
        <v>0</v>
      </c>
      <c r="L323" s="30">
        <f t="shared" si="63"/>
        <v>0</v>
      </c>
      <c r="M323" s="30">
        <f t="shared" si="63"/>
        <v>0</v>
      </c>
      <c r="N323" s="30">
        <f t="shared" si="63"/>
        <v>0</v>
      </c>
      <c r="O323" s="127">
        <f t="shared" si="63"/>
        <v>0</v>
      </c>
      <c r="P323" s="30">
        <f t="shared" si="63"/>
        <v>0</v>
      </c>
      <c r="Q323" s="30">
        <f t="shared" si="63"/>
        <v>0</v>
      </c>
      <c r="R323" s="30">
        <f t="shared" si="63"/>
        <v>0</v>
      </c>
      <c r="S323" s="127">
        <f t="shared" si="63"/>
        <v>0</v>
      </c>
      <c r="T323" s="30">
        <f t="shared" si="63"/>
        <v>61</v>
      </c>
    </row>
    <row r="324" spans="6:20" ht="12">
      <c r="F324" s="1" t="s">
        <v>72</v>
      </c>
      <c r="G324" s="30">
        <f aca="true" t="shared" si="64" ref="G324:T324">G159</f>
        <v>0</v>
      </c>
      <c r="H324" s="30">
        <f t="shared" si="64"/>
        <v>0</v>
      </c>
      <c r="I324" s="30">
        <f t="shared" si="64"/>
        <v>0</v>
      </c>
      <c r="J324" s="30">
        <f t="shared" si="64"/>
        <v>0</v>
      </c>
      <c r="K324" s="30">
        <f t="shared" si="64"/>
        <v>0</v>
      </c>
      <c r="L324" s="30">
        <f t="shared" si="64"/>
        <v>0</v>
      </c>
      <c r="M324" s="30">
        <f t="shared" si="64"/>
        <v>0</v>
      </c>
      <c r="N324" s="30">
        <f t="shared" si="64"/>
        <v>0</v>
      </c>
      <c r="O324" s="127">
        <f t="shared" si="64"/>
        <v>0</v>
      </c>
      <c r="P324" s="30">
        <f t="shared" si="64"/>
        <v>0</v>
      </c>
      <c r="Q324" s="30">
        <f t="shared" si="64"/>
        <v>0</v>
      </c>
      <c r="R324" s="30">
        <f t="shared" si="64"/>
        <v>0</v>
      </c>
      <c r="S324" s="127">
        <f t="shared" si="64"/>
        <v>100</v>
      </c>
      <c r="T324" s="30">
        <f t="shared" si="64"/>
        <v>100</v>
      </c>
    </row>
    <row r="325" spans="6:20" ht="12">
      <c r="F325" s="1" t="s">
        <v>29</v>
      </c>
      <c r="G325" s="30">
        <f aca="true" t="shared" si="65" ref="G325:T325">G63+G152+G173+G180</f>
        <v>0</v>
      </c>
      <c r="H325" s="30">
        <f t="shared" si="65"/>
        <v>0</v>
      </c>
      <c r="I325" s="30">
        <f t="shared" si="65"/>
        <v>0</v>
      </c>
      <c r="J325" s="30">
        <f t="shared" si="65"/>
        <v>0</v>
      </c>
      <c r="K325" s="30">
        <f t="shared" si="65"/>
        <v>0</v>
      </c>
      <c r="L325" s="30">
        <f t="shared" si="65"/>
        <v>0</v>
      </c>
      <c r="M325" s="30">
        <f t="shared" si="65"/>
        <v>0</v>
      </c>
      <c r="N325" s="30">
        <f t="shared" si="65"/>
        <v>0</v>
      </c>
      <c r="O325" s="127">
        <f t="shared" si="65"/>
        <v>0</v>
      </c>
      <c r="P325" s="30">
        <f t="shared" si="65"/>
        <v>0</v>
      </c>
      <c r="Q325" s="30">
        <f t="shared" si="65"/>
        <v>0</v>
      </c>
      <c r="R325" s="30">
        <f t="shared" si="65"/>
        <v>0</v>
      </c>
      <c r="S325" s="127">
        <f t="shared" si="65"/>
        <v>315.3</v>
      </c>
      <c r="T325" s="30">
        <f t="shared" si="65"/>
        <v>200</v>
      </c>
    </row>
    <row r="326" spans="6:20" ht="12">
      <c r="F326" s="1" t="s">
        <v>75</v>
      </c>
      <c r="G326" s="30">
        <f>SUM(G316:G325)</f>
        <v>6871.400000000001</v>
      </c>
      <c r="H326" s="30">
        <f aca="true" t="shared" si="66" ref="H326:T326">SUM(H316:H325)</f>
        <v>378.2</v>
      </c>
      <c r="I326" s="30">
        <f t="shared" si="66"/>
        <v>0</v>
      </c>
      <c r="J326" s="30">
        <f t="shared" si="66"/>
        <v>6493.2</v>
      </c>
      <c r="K326" s="30">
        <f t="shared" si="66"/>
        <v>7658.2</v>
      </c>
      <c r="L326" s="30">
        <f t="shared" si="66"/>
        <v>458.5</v>
      </c>
      <c r="M326" s="30">
        <f t="shared" si="66"/>
        <v>0</v>
      </c>
      <c r="N326" s="30">
        <f t="shared" si="66"/>
        <v>7199.7</v>
      </c>
      <c r="O326" s="127">
        <f t="shared" si="66"/>
        <v>5971.2</v>
      </c>
      <c r="P326" s="30">
        <f t="shared" si="66"/>
        <v>368.2</v>
      </c>
      <c r="Q326" s="30">
        <f t="shared" si="66"/>
        <v>0</v>
      </c>
      <c r="R326" s="30">
        <f t="shared" si="66"/>
        <v>5603</v>
      </c>
      <c r="S326" s="127">
        <f t="shared" si="66"/>
        <v>8470.699999999999</v>
      </c>
      <c r="T326" s="30">
        <f t="shared" si="66"/>
        <v>25152.7</v>
      </c>
    </row>
    <row r="327" spans="4:20" s="67" customFormat="1" ht="12">
      <c r="D327" s="133"/>
      <c r="E327" s="134"/>
      <c r="F327" s="67" t="s">
        <v>8</v>
      </c>
      <c r="G327" s="115">
        <f>G315+G326</f>
        <v>6910.200000000001</v>
      </c>
      <c r="H327" s="115">
        <f aca="true" t="shared" si="67" ref="H327:T327">H315+H326</f>
        <v>417</v>
      </c>
      <c r="I327" s="115">
        <f t="shared" si="67"/>
        <v>0</v>
      </c>
      <c r="J327" s="115">
        <f t="shared" si="67"/>
        <v>6493.2</v>
      </c>
      <c r="K327" s="115">
        <f t="shared" si="67"/>
        <v>7693.2</v>
      </c>
      <c r="L327" s="115">
        <f t="shared" si="67"/>
        <v>493.5</v>
      </c>
      <c r="M327" s="115">
        <f t="shared" si="67"/>
        <v>0</v>
      </c>
      <c r="N327" s="115">
        <f t="shared" si="67"/>
        <v>7199.7</v>
      </c>
      <c r="O327" s="126">
        <f t="shared" si="67"/>
        <v>6018.2</v>
      </c>
      <c r="P327" s="115">
        <f t="shared" si="67"/>
        <v>403.2</v>
      </c>
      <c r="Q327" s="115">
        <f t="shared" si="67"/>
        <v>0</v>
      </c>
      <c r="R327" s="115">
        <f t="shared" si="67"/>
        <v>5615</v>
      </c>
      <c r="S327" s="126">
        <f t="shared" si="67"/>
        <v>8510.699999999999</v>
      </c>
      <c r="T327" s="115">
        <f t="shared" si="67"/>
        <v>25192.7</v>
      </c>
    </row>
    <row r="328" spans="15:19" ht="12">
      <c r="O328" s="69"/>
      <c r="S328" s="69"/>
    </row>
    <row r="330" spans="14:20" ht="12">
      <c r="N330" s="1" t="s">
        <v>15</v>
      </c>
      <c r="O330" s="30">
        <f aca="true" t="shared" si="68" ref="O330:T330">O315+O319+O320+O322</f>
        <v>1598</v>
      </c>
      <c r="P330" s="30">
        <f t="shared" si="68"/>
        <v>35</v>
      </c>
      <c r="Q330" s="30">
        <f t="shared" si="68"/>
        <v>0</v>
      </c>
      <c r="R330" s="30">
        <f t="shared" si="68"/>
        <v>1563</v>
      </c>
      <c r="S330" s="30">
        <f t="shared" si="68"/>
        <v>4319</v>
      </c>
      <c r="T330" s="30">
        <f t="shared" si="68"/>
        <v>5040</v>
      </c>
    </row>
    <row r="331" spans="14:20" ht="12">
      <c r="N331" s="1" t="s">
        <v>119</v>
      </c>
      <c r="O331" s="135">
        <f aca="true" t="shared" si="69" ref="O331:T331">O316+O317+O318+O321+O323+O324+O325</f>
        <v>4420.2</v>
      </c>
      <c r="P331" s="135">
        <f t="shared" si="69"/>
        <v>368.2</v>
      </c>
      <c r="Q331" s="135">
        <f t="shared" si="69"/>
        <v>0</v>
      </c>
      <c r="R331" s="135">
        <f t="shared" si="69"/>
        <v>4051.9999999999995</v>
      </c>
      <c r="S331" s="135">
        <f t="shared" si="69"/>
        <v>4191.7</v>
      </c>
      <c r="T331" s="135">
        <f t="shared" si="69"/>
        <v>20152.7</v>
      </c>
    </row>
    <row r="332" spans="15:20" ht="12">
      <c r="O332" s="30">
        <f aca="true" t="shared" si="70" ref="O332:T332">SUM(O330:O331)</f>
        <v>6018.2</v>
      </c>
      <c r="P332" s="30">
        <f t="shared" si="70"/>
        <v>403.2</v>
      </c>
      <c r="Q332" s="30">
        <f t="shared" si="70"/>
        <v>0</v>
      </c>
      <c r="R332" s="30">
        <f t="shared" si="70"/>
        <v>5615</v>
      </c>
      <c r="S332" s="30">
        <f t="shared" si="70"/>
        <v>8510.7</v>
      </c>
      <c r="T332" s="30">
        <f t="shared" si="70"/>
        <v>25192.7</v>
      </c>
    </row>
  </sheetData>
  <mergeCells count="234">
    <mergeCell ref="B57:B59"/>
    <mergeCell ref="C57:C59"/>
    <mergeCell ref="D57:D59"/>
    <mergeCell ref="E57:E59"/>
    <mergeCell ref="A5:T5"/>
    <mergeCell ref="A6:A8"/>
    <mergeCell ref="B6:B8"/>
    <mergeCell ref="H7:I7"/>
    <mergeCell ref="J7:J8"/>
    <mergeCell ref="K7:K8"/>
    <mergeCell ref="F6:F8"/>
    <mergeCell ref="S6:S8"/>
    <mergeCell ref="R7:R8"/>
    <mergeCell ref="A1:T1"/>
    <mergeCell ref="A2:T2"/>
    <mergeCell ref="A3:T3"/>
    <mergeCell ref="A4:T4"/>
    <mergeCell ref="C72:C75"/>
    <mergeCell ref="D72:D75"/>
    <mergeCell ref="E72:E75"/>
    <mergeCell ref="C6:C8"/>
    <mergeCell ref="D6:D8"/>
    <mergeCell ref="E6:E8"/>
    <mergeCell ref="A9:T9"/>
    <mergeCell ref="E16:E18"/>
    <mergeCell ref="A16:A18"/>
    <mergeCell ref="B16:B18"/>
    <mergeCell ref="A10:T10"/>
    <mergeCell ref="T6:T8"/>
    <mergeCell ref="G7:G8"/>
    <mergeCell ref="P7:Q7"/>
    <mergeCell ref="K6:N6"/>
    <mergeCell ref="N7:N8"/>
    <mergeCell ref="O7:O8"/>
    <mergeCell ref="G6:J6"/>
    <mergeCell ref="O6:R6"/>
    <mergeCell ref="L7:M7"/>
    <mergeCell ref="A13:A15"/>
    <mergeCell ref="B13:B15"/>
    <mergeCell ref="C13:C15"/>
    <mergeCell ref="D13:D15"/>
    <mergeCell ref="B11:T11"/>
    <mergeCell ref="C16:C18"/>
    <mergeCell ref="D16:D18"/>
    <mergeCell ref="E19:E23"/>
    <mergeCell ref="C12:T12"/>
    <mergeCell ref="E13:E15"/>
    <mergeCell ref="A19:A23"/>
    <mergeCell ref="B19:B23"/>
    <mergeCell ref="C19:C23"/>
    <mergeCell ref="D19:D23"/>
    <mergeCell ref="E24:E28"/>
    <mergeCell ref="A24:A28"/>
    <mergeCell ref="B24:B28"/>
    <mergeCell ref="C24:C28"/>
    <mergeCell ref="D24:D28"/>
    <mergeCell ref="E29:E33"/>
    <mergeCell ref="A29:A33"/>
    <mergeCell ref="B29:B33"/>
    <mergeCell ref="C29:C33"/>
    <mergeCell ref="D29:D33"/>
    <mergeCell ref="E34:E36"/>
    <mergeCell ref="A34:A36"/>
    <mergeCell ref="B34:B36"/>
    <mergeCell ref="C34:C36"/>
    <mergeCell ref="D34:D36"/>
    <mergeCell ref="C39:F39"/>
    <mergeCell ref="C40:T40"/>
    <mergeCell ref="A41:A43"/>
    <mergeCell ref="B41:B43"/>
    <mergeCell ref="C41:C43"/>
    <mergeCell ref="D41:D43"/>
    <mergeCell ref="E41:E43"/>
    <mergeCell ref="C44:F44"/>
    <mergeCell ref="B50:F50"/>
    <mergeCell ref="B51:T51"/>
    <mergeCell ref="C52:T52"/>
    <mergeCell ref="C45:T45"/>
    <mergeCell ref="C46:C48"/>
    <mergeCell ref="D46:D48"/>
    <mergeCell ref="E46:E48"/>
    <mergeCell ref="C49:F49"/>
    <mergeCell ref="E53:E56"/>
    <mergeCell ref="A53:A56"/>
    <mergeCell ref="B53:B56"/>
    <mergeCell ref="C53:C56"/>
    <mergeCell ref="D53:D56"/>
    <mergeCell ref="C60:F60"/>
    <mergeCell ref="C61:T61"/>
    <mergeCell ref="A62:A64"/>
    <mergeCell ref="B62:B64"/>
    <mergeCell ref="C62:C64"/>
    <mergeCell ref="D62:D64"/>
    <mergeCell ref="E62:E64"/>
    <mergeCell ref="C65:F65"/>
    <mergeCell ref="C66:T66"/>
    <mergeCell ref="A67:A71"/>
    <mergeCell ref="B67:B71"/>
    <mergeCell ref="C67:C71"/>
    <mergeCell ref="D67:D71"/>
    <mergeCell ref="E67:E71"/>
    <mergeCell ref="C76:F76"/>
    <mergeCell ref="C77:T77"/>
    <mergeCell ref="A78:A82"/>
    <mergeCell ref="B78:B82"/>
    <mergeCell ref="C78:C82"/>
    <mergeCell ref="D78:D82"/>
    <mergeCell ref="E78:E82"/>
    <mergeCell ref="E83:E87"/>
    <mergeCell ref="A83:A87"/>
    <mergeCell ref="B83:B87"/>
    <mergeCell ref="C83:C87"/>
    <mergeCell ref="D83:D87"/>
    <mergeCell ref="E88:E92"/>
    <mergeCell ref="A88:A92"/>
    <mergeCell ref="B88:B92"/>
    <mergeCell ref="C88:C92"/>
    <mergeCell ref="D88:D92"/>
    <mergeCell ref="E37:E38"/>
    <mergeCell ref="D37:D38"/>
    <mergeCell ref="C37:C38"/>
    <mergeCell ref="B37:B38"/>
    <mergeCell ref="C113:F113"/>
    <mergeCell ref="B114:F114"/>
    <mergeCell ref="B115:T115"/>
    <mergeCell ref="C116:T116"/>
    <mergeCell ref="E117:E120"/>
    <mergeCell ref="A117:A120"/>
    <mergeCell ref="B117:B120"/>
    <mergeCell ref="C117:C120"/>
    <mergeCell ref="D117:D120"/>
    <mergeCell ref="E121:E123"/>
    <mergeCell ref="A121:A123"/>
    <mergeCell ref="B121:B123"/>
    <mergeCell ref="C121:C123"/>
    <mergeCell ref="D121:D123"/>
    <mergeCell ref="E124:E126"/>
    <mergeCell ref="A124:A126"/>
    <mergeCell ref="B124:B126"/>
    <mergeCell ref="C124:C126"/>
    <mergeCell ref="D124:D126"/>
    <mergeCell ref="E127:E130"/>
    <mergeCell ref="A127:A130"/>
    <mergeCell ref="B127:B130"/>
    <mergeCell ref="C127:C130"/>
    <mergeCell ref="D127:D130"/>
    <mergeCell ref="E131:E135"/>
    <mergeCell ref="A131:A135"/>
    <mergeCell ref="B131:B135"/>
    <mergeCell ref="C131:C135"/>
    <mergeCell ref="D131:D135"/>
    <mergeCell ref="E136:E140"/>
    <mergeCell ref="A136:A140"/>
    <mergeCell ref="B136:B140"/>
    <mergeCell ref="C136:C140"/>
    <mergeCell ref="D136:D140"/>
    <mergeCell ref="E141:E144"/>
    <mergeCell ref="A141:A144"/>
    <mergeCell ref="B141:B144"/>
    <mergeCell ref="C141:C144"/>
    <mergeCell ref="D141:D144"/>
    <mergeCell ref="E145:E148"/>
    <mergeCell ref="A145:A148"/>
    <mergeCell ref="B145:B148"/>
    <mergeCell ref="C145:C148"/>
    <mergeCell ref="D145:D148"/>
    <mergeCell ref="C149:F149"/>
    <mergeCell ref="C150:T150"/>
    <mergeCell ref="A151:A153"/>
    <mergeCell ref="B151:B153"/>
    <mergeCell ref="C151:C153"/>
    <mergeCell ref="D151:D153"/>
    <mergeCell ref="E151:E153"/>
    <mergeCell ref="C154:F154"/>
    <mergeCell ref="B155:F155"/>
    <mergeCell ref="B156:T156"/>
    <mergeCell ref="C157:T157"/>
    <mergeCell ref="E158:E160"/>
    <mergeCell ref="A158:A160"/>
    <mergeCell ref="B158:B160"/>
    <mergeCell ref="C158:C160"/>
    <mergeCell ref="D158:D160"/>
    <mergeCell ref="C161:F161"/>
    <mergeCell ref="B162:F162"/>
    <mergeCell ref="B163:T163"/>
    <mergeCell ref="C164:T164"/>
    <mergeCell ref="E165:E167"/>
    <mergeCell ref="A165:A167"/>
    <mergeCell ref="B165:B167"/>
    <mergeCell ref="C165:C167"/>
    <mergeCell ref="D165:D167"/>
    <mergeCell ref="C172:C174"/>
    <mergeCell ref="D172:D174"/>
    <mergeCell ref="B169:F169"/>
    <mergeCell ref="B170:T170"/>
    <mergeCell ref="C171:T171"/>
    <mergeCell ref="E172:E174"/>
    <mergeCell ref="C168:F168"/>
    <mergeCell ref="A184:F184"/>
    <mergeCell ref="E179:E181"/>
    <mergeCell ref="A179:A181"/>
    <mergeCell ref="B179:B181"/>
    <mergeCell ref="C179:C181"/>
    <mergeCell ref="D179:D181"/>
    <mergeCell ref="A172:A174"/>
    <mergeCell ref="B172:B174"/>
    <mergeCell ref="C182:F182"/>
    <mergeCell ref="B183:F183"/>
    <mergeCell ref="C175:F175"/>
    <mergeCell ref="B176:F176"/>
    <mergeCell ref="B177:T177"/>
    <mergeCell ref="C178:T178"/>
    <mergeCell ref="C93:C97"/>
    <mergeCell ref="C98:C102"/>
    <mergeCell ref="C103:C107"/>
    <mergeCell ref="C108:C112"/>
    <mergeCell ref="E98:E102"/>
    <mergeCell ref="E103:E107"/>
    <mergeCell ref="E108:E112"/>
    <mergeCell ref="D93:D97"/>
    <mergeCell ref="D98:D102"/>
    <mergeCell ref="D103:D107"/>
    <mergeCell ref="D108:D112"/>
    <mergeCell ref="E93:E97"/>
    <mergeCell ref="A37:A38"/>
    <mergeCell ref="B98:B102"/>
    <mergeCell ref="B103:B107"/>
    <mergeCell ref="B108:B112"/>
    <mergeCell ref="B93:B97"/>
    <mergeCell ref="A72:A75"/>
    <mergeCell ref="B72:B75"/>
    <mergeCell ref="A46:A48"/>
    <mergeCell ref="B46:B48"/>
    <mergeCell ref="A57:A59"/>
  </mergeCells>
  <printOptions/>
  <pageMargins left="0.75" right="0.75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Rietavas</cp:lastModifiedBy>
  <cp:lastPrinted>2012-09-14T07:20:11Z</cp:lastPrinted>
  <dcterms:created xsi:type="dcterms:W3CDTF">1996-10-14T23:33:28Z</dcterms:created>
  <dcterms:modified xsi:type="dcterms:W3CDTF">2012-09-14T07:22:07Z</dcterms:modified>
  <cp:category/>
  <cp:version/>
  <cp:contentType/>
  <cp:contentStatus/>
</cp:coreProperties>
</file>