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3"/>
  </bookViews>
  <sheets>
    <sheet name="pajamos" sheetId="1" r:id="rId1"/>
    <sheet name="3 priedas" sheetId="2" r:id="rId2"/>
    <sheet name="4 pried" sheetId="3" r:id="rId3"/>
    <sheet name="5 priedas" sheetId="4" r:id="rId4"/>
    <sheet name=" 6 pried" sheetId="5" r:id="rId5"/>
    <sheet name="SB" sheetId="6" r:id="rId6"/>
    <sheet name="D-2016" sheetId="7" r:id="rId7"/>
    <sheet name="skol. lėšos" sheetId="8" r:id="rId8"/>
    <sheet name="Lik" sheetId="9" r:id="rId9"/>
    <sheet name="VIP-8" sheetId="10" r:id="rId10"/>
    <sheet name="7 pried" sheetId="11" r:id="rId11"/>
    <sheet name="9 priedas" sheetId="12" r:id="rId12"/>
  </sheets>
  <definedNames/>
  <calcPr fullCalcOnLoad="1"/>
</workbook>
</file>

<file path=xl/sharedStrings.xml><?xml version="1.0" encoding="utf-8"?>
<sst xmlns="http://schemas.openxmlformats.org/spreadsheetml/2006/main" count="2974" uniqueCount="640">
  <si>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</si>
  <si>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</si>
  <si>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</si>
  <si>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</si>
  <si>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</si>
  <si>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</si>
  <si>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</si>
  <si>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</si>
  <si>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</si>
  <si>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</si>
  <si>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</si>
  <si>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</si>
  <si>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</si>
  <si>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</si>
  <si>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</si>
  <si>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</si>
  <si>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</si>
  <si>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</si>
  <si>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</si>
  <si>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</si>
  <si>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</si>
  <si>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</si>
  <si>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</si>
  <si>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</si>
  <si>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</si>
  <si>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</si>
  <si>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</si>
  <si>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</si>
  <si>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</si>
  <si>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</si>
  <si>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</si>
  <si>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</si>
  <si>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</si>
  <si>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</si>
  <si>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</si>
  <si>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</si>
  <si>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</si>
  <si>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</si>
  <si>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</si>
  <si>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</si>
  <si>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</si>
  <si>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</si>
  <si>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</si>
  <si>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</si>
  <si>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</si>
  <si>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</si>
  <si>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</si>
  <si>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</si>
  <si>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</si>
  <si>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</si>
  <si>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</si>
  <si>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</si>
  <si>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</si>
  <si>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</si>
  <si>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</si>
  <si>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</si>
  <si>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</si>
  <si>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</si>
  <si>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</si>
  <si>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</si>
  <si>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</si>
  <si>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</si>
  <si>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</si>
  <si>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</si>
  <si>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</si>
  <si>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</si>
  <si>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</si>
  <si>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</si>
  <si>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</si>
  <si>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</si>
  <si>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</si>
  <si>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</si>
  <si>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</si>
  <si>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</si>
  <si>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</si>
  <si>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</si>
  <si>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</si>
  <si>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</si>
  <si>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</si>
  <si>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</si>
  <si>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</si>
  <si>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</si>
  <si>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</si>
  <si>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</si>
  <si>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</si>
  <si>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</si>
  <si>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</si>
  <si>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</si>
  <si>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</si>
  <si>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</si>
  <si>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</si>
  <si>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</si>
  <si>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</si>
  <si>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</si>
  <si>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</si>
  <si>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</si>
  <si>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</si>
  <si>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</si>
  <si>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</si>
  <si>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</si>
  <si>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</si>
  <si>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</si>
  <si>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</si>
  <si>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</si>
  <si>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</si>
  <si>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</si>
  <si>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</si>
  <si>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</si>
  <si>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</si>
  <si>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</si>
  <si>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</si>
  <si>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</si>
  <si>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</si>
  <si>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</si>
  <si>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</si>
  <si>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</si>
  <si>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</si>
  <si>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</si>
  <si>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</si>
  <si>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</si>
  <si>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</si>
  <si>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</si>
  <si>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</si>
  <si>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</si>
  <si>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</si>
  <si>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</si>
  <si>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</si>
  <si>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</si>
  <si>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</si>
  <si>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</si>
  <si>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</si>
  <si>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</si>
  <si>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</si>
  <si>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</si>
  <si>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</si>
  <si>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</si>
  <si>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</si>
  <si>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</si>
  <si>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</si>
  <si>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</si>
  <si>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</si>
  <si>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</si>
  <si>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</si>
  <si>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</si>
  <si>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</si>
  <si>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</si>
  <si>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</si>
  <si>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</si>
  <si>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</si>
  <si>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</si>
  <si>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</si>
  <si>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</si>
  <si>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</si>
  <si>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</si>
  <si>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</si>
  <si>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</si>
  <si>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</si>
  <si>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</si>
  <si>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</si>
  <si>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</si>
  <si>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</si>
  <si>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</si>
  <si>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</si>
  <si>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</si>
  <si>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</si>
  <si>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</si>
  <si>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</si>
  <si>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</si>
  <si>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</si>
  <si>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</si>
  <si>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</si>
  <si>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</si>
  <si>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</si>
  <si>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</si>
  <si>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</si>
  <si>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</si>
  <si>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</si>
  <si>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</si>
  <si>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</si>
  <si>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</si>
  <si>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</si>
  <si>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</si>
  <si>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</si>
  <si>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</si>
  <si>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</si>
  <si>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</si>
  <si>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</si>
  <si>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</si>
  <si>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</si>
  <si>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</si>
  <si>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</si>
  <si>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</si>
  <si>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</si>
  <si>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</si>
  <si>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</si>
  <si>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</si>
  <si>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</si>
  <si>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</si>
  <si>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</si>
  <si>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</si>
  <si>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</si>
  <si>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</si>
  <si>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</si>
  <si>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</si>
  <si>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</si>
  <si>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</si>
  <si>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</si>
  <si>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</si>
  <si>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</si>
  <si>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</si>
  <si>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</si>
  <si>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</si>
  <si>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</si>
  <si>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</si>
  <si>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</si>
  <si>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</si>
  <si>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</si>
  <si>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</si>
  <si>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</si>
  <si>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</si>
  <si>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</si>
  <si>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</si>
  <si>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</si>
  <si>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</si>
  <si>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</si>
  <si>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</si>
  <si>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</si>
  <si>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</si>
  <si>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</si>
  <si>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</si>
  <si>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</si>
  <si>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</si>
  <si>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</si>
  <si>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</si>
  <si>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</si>
  <si>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</si>
  <si>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</si>
  <si>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</si>
  <si>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</si>
  <si>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</si>
  <si>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</si>
  <si>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</si>
  <si>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</si>
  <si>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</si>
  <si>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</si>
  <si>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</si>
  <si>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</si>
  <si>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</si>
  <si>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</si>
  <si>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</si>
  <si>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</si>
  <si>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</si>
  <si>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</si>
  <si>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</si>
  <si>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</si>
  <si>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</si>
  <si>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</si>
  <si>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</si>
  <si>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</si>
  <si>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</si>
  <si>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</si>
  <si>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</si>
  <si>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</si>
  <si>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</si>
  <si>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</si>
  <si>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</si>
  <si>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</si>
  <si>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</si>
  <si>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</si>
  <si>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</si>
  <si>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</si>
  <si>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</si>
  <si>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</si>
  <si>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</si>
  <si>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</si>
  <si>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</si>
  <si>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</si>
  <si>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</si>
  <si>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</si>
  <si>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</si>
  <si>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</si>
  <si>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Jaunimo teisių apsauga</t>
  </si>
  <si>
    <t>Kompesacijos kietam kurui</t>
  </si>
  <si>
    <t>Kompesacijos karštam vandeniui</t>
  </si>
  <si>
    <t>9.2.2.1.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</si>
  <si>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</si>
  <si>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</si>
  <si>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</si>
  <si>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</si>
  <si>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</si>
  <si>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</si>
  <si>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 xml:space="preserve">                   Rietavo savivaldybės tarybos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</si>
  <si>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</si>
  <si>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</si>
  <si>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</si>
  <si>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</si>
  <si>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</si>
  <si>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</si>
  <si>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</si>
  <si>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</si>
  <si>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</si>
  <si>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</si>
  <si>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</si>
  <si>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</si>
  <si>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</si>
  <si>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</si>
  <si>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</si>
  <si>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</si>
  <si>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</si>
  <si>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</si>
  <si>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</si>
  <si>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</si>
  <si>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</si>
  <si>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</si>
  <si>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</si>
  <si>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</si>
  <si>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</si>
  <si>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</si>
  <si>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</si>
  <si>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</si>
  <si>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</si>
  <si>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</si>
  <si>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</si>
  <si>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</si>
  <si>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</si>
  <si>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</si>
  <si>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</si>
  <si>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</si>
  <si>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</si>
  <si>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</si>
  <si>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</si>
  <si>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</si>
  <si>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</si>
  <si>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</si>
  <si>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</si>
  <si>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</si>
  <si>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</si>
  <si>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</si>
  <si>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</si>
  <si>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</si>
  <si>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</si>
  <si>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</si>
  <si>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</si>
  <si>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</si>
  <si>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</si>
  <si>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</si>
  <si>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</si>
  <si>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</si>
  <si>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</si>
  <si>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</si>
  <si>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</si>
  <si>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</si>
  <si>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</si>
  <si>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</si>
  <si>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</si>
  <si>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</si>
  <si>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</si>
  <si>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</si>
  <si>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</si>
  <si>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</si>
  <si>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</si>
  <si>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</si>
  <si>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</si>
  <si>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</si>
  <si>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</si>
  <si>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</si>
  <si>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</si>
  <si>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</si>
  <si>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</si>
  <si>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</si>
  <si>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</si>
  <si>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</si>
  <si>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</si>
  <si>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</si>
  <si>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</si>
  <si>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</si>
  <si>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</si>
  <si>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</si>
  <si>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</si>
  <si>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</si>
  <si>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</si>
  <si>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</si>
  <si>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</si>
  <si>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</si>
  <si>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</si>
  <si>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</si>
  <si>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</si>
  <si>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</si>
  <si>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</si>
  <si>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</si>
  <si>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</si>
  <si>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</si>
  <si>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</si>
  <si>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</si>
  <si>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</si>
  <si>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</si>
  <si>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</si>
  <si>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</si>
  <si>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</si>
  <si>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</si>
  <si>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</si>
  <si>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</si>
  <si>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</si>
  <si>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</si>
  <si>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</si>
  <si>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</si>
  <si>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</si>
  <si>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</si>
  <si>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</si>
  <si>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</si>
  <si>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</si>
  <si>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</si>
  <si>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</si>
  <si>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</si>
  <si>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</si>
  <si>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</si>
  <si>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</si>
  <si>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</si>
  <si>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</si>
  <si>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</si>
  <si>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</si>
  <si>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</si>
  <si>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</si>
  <si>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</si>
  <si>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 xml:space="preserve">iš jų darbo </t>
  </si>
  <si>
    <t>užmokesčiui</t>
  </si>
  <si>
    <t>5 priedas</t>
  </si>
  <si>
    <t>Ekono-minė klasifi-kacija</t>
  </si>
  <si>
    <t>Asignavimų valdytojai ir visuomenės ugdymo programa</t>
  </si>
  <si>
    <t>Administracija</t>
  </si>
  <si>
    <t>9.1.1.1.</t>
  </si>
  <si>
    <t>9.5.1.1.</t>
  </si>
  <si>
    <t>9.2.1.1.</t>
  </si>
  <si>
    <t>Asignavimų iš viso</t>
  </si>
  <si>
    <t>4 priedas</t>
  </si>
  <si>
    <t>PROGRAMOS PAVADINIMAS</t>
  </si>
  <si>
    <t>7 programa</t>
  </si>
  <si>
    <t>1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</si>
  <si>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</si>
  <si>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</si>
  <si>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</si>
  <si>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</si>
  <si>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</si>
  <si>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</si>
  <si>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</si>
  <si>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</si>
  <si>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</si>
  <si>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</si>
  <si>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Duomenų teikimas Valstybės suteiktos pagalbos registrui</t>
  </si>
  <si>
    <t>Žemės ūkio funkci - jų vykdy-mas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</si>
  <si>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</si>
  <si>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</si>
  <si>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</si>
  <si>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</si>
  <si>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</si>
  <si>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</si>
  <si>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</si>
  <si>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</si>
  <si>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</si>
  <si>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</si>
  <si>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</si>
  <si>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Iš viso (29+30)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</si>
  <si>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</si>
  <si>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</si>
  <si>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</si>
  <si>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</si>
  <si>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</si>
  <si>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</si>
  <si>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</si>
  <si>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</si>
  <si>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</si>
  <si>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</si>
  <si>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</si>
  <si>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</si>
  <si>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46.</t>
  </si>
  <si>
    <t>Asignavimo valdytojai                          ir                         išlaidų pavadinimas</t>
  </si>
  <si>
    <t>Priešgai-srinių tarnybų organiza- vimas</t>
  </si>
  <si>
    <t>Pašalpų ir kompen-sacijų skaičiavi-mas ir mokėjimas  iš viso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</si>
  <si>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</si>
  <si>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</si>
  <si>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</si>
  <si>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</si>
  <si>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</si>
  <si>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</si>
  <si>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</si>
  <si>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</si>
  <si>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</si>
  <si>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</si>
  <si>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Iš viso (1+5+9+14+17+22+24)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</si>
  <si>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</si>
  <si>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</si>
  <si>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</si>
  <si>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</si>
  <si>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</si>
  <si>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</si>
  <si>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</si>
  <si>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</si>
  <si>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Dotacijos  (31+51+52+53+54+55)</t>
  </si>
  <si>
    <t>įstaigos pajamos</t>
  </si>
  <si>
    <t>FUNKCIJOMS VYKDYTI PASKIRSTYMAS PAGAL ASIGNAVIMŲ VALDYTOJUS IR PROGRAMAS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</si>
  <si>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</si>
  <si>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</si>
  <si>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</si>
  <si>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</si>
  <si>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</si>
  <si>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 xml:space="preserve">Mokinių sveikatos priežiūra </t>
  </si>
  <si>
    <t>6 priedo 4 dalis</t>
  </si>
  <si>
    <t xml:space="preserve">Teritorijos planavimas 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</si>
  <si>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</si>
  <si>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</si>
  <si>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</si>
  <si>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</si>
  <si>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</si>
  <si>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</si>
  <si>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</si>
  <si>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</si>
  <si>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54.</t>
  </si>
  <si>
    <t xml:space="preserve">                                                                        1 priedas </t>
  </si>
  <si>
    <t>sprendimo Nr. T1-XX</t>
  </si>
  <si>
    <t>Žemės ūkio funkci - jų adminis-travimas</t>
  </si>
  <si>
    <t>Būsto nuomos ar išperk. Būsto nuomos dalies kompens.</t>
  </si>
  <si>
    <t>Rietavo lopšelis-darželis</t>
  </si>
  <si>
    <t>Darbo rinka</t>
  </si>
  <si>
    <t>Visuo-menės sveikatos stiprini-mas ir stebė-sena</t>
  </si>
  <si>
    <t>Vaiko teisių apsau-ga</t>
  </si>
  <si>
    <t>Kompesacijos šaltam vandeniui</t>
  </si>
  <si>
    <t>Kredito ir palūkanų apmokėjimas</t>
  </si>
  <si>
    <t>Kreditų ir palūkanų apmokėjimas</t>
  </si>
  <si>
    <t>Kompensacijų administravimas</t>
  </si>
  <si>
    <t>17.1.3.</t>
  </si>
  <si>
    <t>1.3.2.</t>
  </si>
  <si>
    <t>1.3.3.</t>
  </si>
  <si>
    <t>1.5.2.</t>
  </si>
  <si>
    <t>2 progr.</t>
  </si>
  <si>
    <t>5.1.4.</t>
  </si>
  <si>
    <t>sprendimo Nr. T1-</t>
  </si>
  <si>
    <t>8 priedas</t>
  </si>
  <si>
    <t>Progra-mos Nr.</t>
  </si>
  <si>
    <t>Rietavo Lauryno Ivinskio gimnazijos pastato Rietave, Daržų g. 1, sporto salės priestato statyba</t>
  </si>
  <si>
    <t>Rietavo Lauryno Ivinskio gimnazijos pastato Rietave, Daržų g. 1, sporto salės priestato statybai</t>
  </si>
  <si>
    <t>2016 M. RIETAVO SAVIVALDYBĖS BIUDŽETO PAJAMOS</t>
  </si>
  <si>
    <t>2016 m. tūkst. Eur</t>
  </si>
  <si>
    <t>Valstybės investicijų programoje numatytiems objektams finansuoti, iš jų:</t>
  </si>
  <si>
    <t>53.</t>
  </si>
  <si>
    <t xml:space="preserve">RIETAVO SAVIVALDYBĖS 2016 METŲ SPECIALIOS TIKSLINĖS DOTACIJOS VALSTYBINĖMS (PERDUOTOMS SAVIVALDYBĖMS)  </t>
  </si>
  <si>
    <t>2016 METŲ ASIGNAVIMŲ  SAVARANKIŠKOSIOMS SAVIVALDYBĖS FUNKCIJOMS VYKDYTI      
 SAVIVALDYBĖS FUNKCIJOMS VYKDYTI</t>
  </si>
  <si>
    <t>2016 METŲ ASIGNAVIMŲ SAVARANKIŠKOSIOMS SAVIVALDYBĖS FUNKCIJOMS VYKDYTI</t>
  </si>
  <si>
    <t>(Tūkst. Eur)</t>
  </si>
  <si>
    <t>( Tūkst. Eur)</t>
  </si>
  <si>
    <t>Palūkanų mokėjimas</t>
  </si>
  <si>
    <t>RIETAVO SAVIVALDYBĖS 2016 METŲ ASIGNAVIMAI</t>
  </si>
  <si>
    <t>21.2.</t>
  </si>
  <si>
    <t>21.2.1.</t>
  </si>
  <si>
    <t>8 progr.</t>
  </si>
  <si>
    <t xml:space="preserve"> VYKDYTI PASKIRSTYMAS PAGAL ASIGNAVIMŲ VALDYTOJUS IR PROGRAMAS (SB)</t>
  </si>
  <si>
    <t xml:space="preserve">2015 METŲ ASIGNAVIMŲ LIKUČIŲ SAVARANKIŠKOSIOMS SAVIVALDYBĖS FUNKCIJOMS </t>
  </si>
  <si>
    <t>Tverų gimnazija</t>
  </si>
  <si>
    <t>Rietavo miesto vietinės reikšmės keliui Nr. RT0223 Drobstų pramoninėje zonoje rekonstruoti</t>
  </si>
  <si>
    <t>55.</t>
  </si>
  <si>
    <t>Pėščiųjų ir dviračių takui Rietavo Oginskių kultūros istorijos muziejaus valdomo Rietavo dvaro teritorijoje įrengimas</t>
  </si>
  <si>
    <t>56.</t>
  </si>
  <si>
    <t>Rietavo miesto L. Ivinskio gatvei rekonstruoti</t>
  </si>
  <si>
    <t>57.</t>
  </si>
  <si>
    <t xml:space="preserve">Specialioji tikslinė dotacija kelių priežiūros ir plėtros programos lėšų vietinės riekšmės keliams (gatvėms) tiesti, rekonstruoti, taisyti (remontuoti), prižiūrėti ir saugaus eismo sąlygoms užtikrinti </t>
  </si>
  <si>
    <t>Iš viso pajamų</t>
  </si>
  <si>
    <t>59.</t>
  </si>
  <si>
    <t>60.</t>
  </si>
  <si>
    <t>Priešgaisrinė tarnyba</t>
  </si>
  <si>
    <t>24.1.1</t>
  </si>
  <si>
    <t>4.5.1.2.</t>
  </si>
  <si>
    <t>Vietinės reikšmės kelių priežūra ir plėtra</t>
  </si>
  <si>
    <t>2016 METŲ ASIGNAVIMŲ VALSTYBĖS INVESTICIJŲ PROGRAMOJE  NUMATYTIEMS OBJEKTAMS FINANSUOTI  PASKIRSTYMAS PAGAL ASIGNAVIMŲ VALDYTOJUS IR PROGRAMAS</t>
  </si>
  <si>
    <t xml:space="preserve">                                                                                      Rietavo savivaldybės tarybos</t>
  </si>
  <si>
    <t>6 priedo 3 dalis</t>
  </si>
  <si>
    <t>Paskolos dengimas (Perkreditavimui)</t>
  </si>
  <si>
    <t>Asiganvimai iš viso be paskolų</t>
  </si>
  <si>
    <t xml:space="preserve">Asignavimai iš viso be paskolų </t>
  </si>
  <si>
    <t xml:space="preserve">2016 METŲ SPECIALIOSIOS TIKSLINĖS DOTACIJOS MOKINIO KREPŠELIUI </t>
  </si>
  <si>
    <t xml:space="preserve">FINANSUOTI PASKIRSTYMAS </t>
  </si>
  <si>
    <t xml:space="preserve">                                                                     sprendimo Nr. XX</t>
  </si>
  <si>
    <t>mokinio krepšelis, iš jų:</t>
  </si>
  <si>
    <t>Mokinio krepšelio rezervas</t>
  </si>
  <si>
    <t>Neformalus vaikų švietimas (NVŠ)</t>
  </si>
  <si>
    <t>58.</t>
  </si>
  <si>
    <t>61.</t>
  </si>
  <si>
    <t>2015 m. lėšų likutis</t>
  </si>
  <si>
    <t>62.</t>
  </si>
  <si>
    <t>Skolintos lėšos</t>
  </si>
  <si>
    <t>Asignavimai be paskolų dengimo</t>
  </si>
  <si>
    <t>Neformalus vaikų švietimas</t>
  </si>
  <si>
    <t>Atliekų tvarkymo sistemos infrastruktūros plėtra (konteinerių įsigijimas)</t>
  </si>
  <si>
    <t>Konteinerių įsigijimui</t>
  </si>
  <si>
    <t>1.7.3.</t>
  </si>
  <si>
    <t>Konteinerių įsigijimas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</si>
  <si>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(2015 m. - 72,8 proc., 2016 m. - 75,49 proc.) </t>
    </r>
  </si>
  <si>
    <t>Europos finansinės paramos lėšos (Neformaliojo vaikų švietimo paslaugų plėtra)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</si>
  <si>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</si>
  <si>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</si>
  <si>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</si>
  <si>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</si>
  <si>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Pastato, esančio Parko g. 10 rekonstrukcija (Meno mokykla)</t>
  </si>
  <si>
    <t>Projekto pavadinimas</t>
  </si>
  <si>
    <t>Prog-rama</t>
  </si>
  <si>
    <t>Rietavo Oginskių kultūros istorijos muziejaus kompleksinis sutvrakymas ir pritaikymas kultūrinėms, edukacinėms reikmėms (ES)</t>
  </si>
  <si>
    <t>04</t>
  </si>
  <si>
    <t>05</t>
  </si>
  <si>
    <r>
      <t xml:space="preserve">Jūros upės kraštovaizdžio formavimas gamtinio karkaso teritorijoje Rietavo mieste                                                                                                                               </t>
    </r>
  </si>
  <si>
    <t>Rietavo miesto Daržų gatvės atkarpos nuo Žaliosios iki Palangos gatvės techninių parametrų gerinimas</t>
  </si>
  <si>
    <t xml:space="preserve"> Bešeimininkių pastatų Vatušių kaime Rietavo seniūnijoje likvidavimas</t>
  </si>
  <si>
    <t>Rietavo kunigaikščių Oginskių dvarvietės sutvarkymas ir pritaikymas bendruomeniniams poreikiams, naujų paslaugų teikimui (TT)</t>
  </si>
  <si>
    <t>Viešosios erdvės su prieigomis sutvarkymas Rietavo miesto Laisvės gatvėje, įrengiant Žemės ūkio produktų turgelį (TT)</t>
  </si>
  <si>
    <t>Rietavo miesto gyvenamųjų namų kvartalų kompleksinis sutvarkymas, didinant gyvenamosios aplinkos patrauklumą (TT)</t>
  </si>
  <si>
    <t>Poilsio ir reakreacijos zonos įrengimas šalia Rietavo kunigaikščių Oginskių dvarvietės (TT)</t>
  </si>
  <si>
    <t>Pastato Parko g. 10 Rietave, patalpų pritaikymas Mykolo Kleopo Oginskio meno mokyklos reikmėms</t>
  </si>
  <si>
    <t xml:space="preserve">7 priedas </t>
  </si>
  <si>
    <t xml:space="preserve">2016 METŲ ĮSTAIGŲ PAJAMŲ UŽ TEIKIAMAS PASLAUGAS IR PATALPŲ NUOMĄ LĖŠŲ </t>
  </si>
  <si>
    <t>PASKIRSTYMAS</t>
  </si>
  <si>
    <t>Asignavimų valdytojai ir programos pavadinimas</t>
  </si>
  <si>
    <t>Progra - mos   kodas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</si>
  <si>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</si>
  <si>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</si>
  <si>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</si>
  <si>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</si>
  <si>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</si>
  <si>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</si>
  <si>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</si>
  <si>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</si>
  <si>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</si>
  <si>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</si>
  <si>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</si>
  <si>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63.</t>
  </si>
  <si>
    <t>Specialiąją tikslinę dotaciją (mokytojų skaičiaus optimizavimas)</t>
  </si>
  <si>
    <t>64.</t>
  </si>
  <si>
    <t>Pastato Parko g. 10 Rietave, patalpų  pritaikymas Mykolo Kleopo Oginskio meno mokyklos reikmėms</t>
  </si>
  <si>
    <t>2016 m. birželio 23 d.</t>
  </si>
  <si>
    <t xml:space="preserve">                  Rietavo savivaldybės tarybos</t>
  </si>
  <si>
    <t>9 priedas</t>
  </si>
  <si>
    <t>Lėšų poreikis  2016 m. tūkst. Eur</t>
  </si>
  <si>
    <t xml:space="preserve">RIETAVO SAVIVALDYBĖS ADMINISTRACIJOS, PRISIDĖJIMAS PRIE 2016 M. VYKDOMŲ PROJEKTŲ            </t>
  </si>
  <si>
    <t xml:space="preserve">                                                                              2016 m. birželio 23 d.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</si>
</sst>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</numFmts>
  <fonts count="10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u val="single"/>
      <sz val="8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i/>
      <u val="single"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4" applyNumberFormat="0" applyAlignment="0" applyProtection="0"/>
    <xf numFmtId="0" fontId="7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24" borderId="0" applyNumberFormat="0" applyBorder="0" applyAlignment="0" applyProtection="0"/>
    <xf numFmtId="0" fontId="0" fillId="0" borderId="0">
      <alignment/>
      <protection/>
    </xf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0" fillId="31" borderId="6" applyNumberFormat="0" applyFon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22" borderId="5" applyNumberForma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11" xfId="0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174" fontId="2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1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13" fillId="0" borderId="13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174" fontId="2" fillId="0" borderId="10" xfId="0" applyNumberFormat="1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0" fontId="78" fillId="0" borderId="11" xfId="0" applyFont="1" applyFill="1" applyBorder="1" applyAlignment="1">
      <alignment/>
    </xf>
    <xf numFmtId="0" fontId="79" fillId="0" borderId="10" xfId="0" applyFont="1" applyFill="1" applyBorder="1" applyAlignment="1">
      <alignment horizontal="left" wrapText="1"/>
    </xf>
    <xf numFmtId="0" fontId="80" fillId="0" borderId="10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/>
    </xf>
    <xf numFmtId="0" fontId="80" fillId="0" borderId="12" xfId="0" applyFont="1" applyFill="1" applyBorder="1" applyAlignment="1">
      <alignment vertical="top"/>
    </xf>
    <xf numFmtId="0" fontId="82" fillId="0" borderId="11" xfId="0" applyFont="1" applyFill="1" applyBorder="1" applyAlignment="1">
      <alignment wrapText="1"/>
    </xf>
    <xf numFmtId="0" fontId="80" fillId="0" borderId="11" xfId="0" applyFont="1" applyFill="1" applyBorder="1" applyAlignment="1">
      <alignment vertical="top"/>
    </xf>
    <xf numFmtId="2" fontId="79" fillId="0" borderId="14" xfId="0" applyNumberFormat="1" applyFont="1" applyFill="1" applyBorder="1" applyAlignment="1">
      <alignment/>
    </xf>
    <xf numFmtId="2" fontId="79" fillId="0" borderId="10" xfId="0" applyNumberFormat="1" applyFont="1" applyFill="1" applyBorder="1" applyAlignment="1">
      <alignment/>
    </xf>
    <xf numFmtId="2" fontId="82" fillId="0" borderId="13" xfId="0" applyNumberFormat="1" applyFont="1" applyFill="1" applyBorder="1" applyAlignment="1">
      <alignment/>
    </xf>
    <xf numFmtId="2" fontId="82" fillId="0" borderId="10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83" fillId="0" borderId="11" xfId="0" applyFont="1" applyFill="1" applyBorder="1" applyAlignment="1">
      <alignment horizontal="center"/>
    </xf>
    <xf numFmtId="2" fontId="84" fillId="0" borderId="10" xfId="0" applyNumberFormat="1" applyFont="1" applyFill="1" applyBorder="1" applyAlignment="1">
      <alignment/>
    </xf>
    <xf numFmtId="2" fontId="82" fillId="0" borderId="14" xfId="0" applyNumberFormat="1" applyFont="1" applyFill="1" applyBorder="1" applyAlignment="1">
      <alignment/>
    </xf>
    <xf numFmtId="2" fontId="79" fillId="0" borderId="13" xfId="0" applyNumberFormat="1" applyFont="1" applyFill="1" applyBorder="1" applyAlignment="1">
      <alignment/>
    </xf>
    <xf numFmtId="2" fontId="80" fillId="0" borderId="10" xfId="0" applyNumberFormat="1" applyFont="1" applyFill="1" applyBorder="1" applyAlignment="1">
      <alignment/>
    </xf>
    <xf numFmtId="2" fontId="78" fillId="0" borderId="10" xfId="0" applyNumberFormat="1" applyFont="1" applyFill="1" applyBorder="1" applyAlignment="1">
      <alignment/>
    </xf>
    <xf numFmtId="2" fontId="85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15" xfId="0" applyFont="1" applyFill="1" applyBorder="1" applyAlignment="1">
      <alignment/>
    </xf>
    <xf numFmtId="0" fontId="85" fillId="0" borderId="16" xfId="0" applyFont="1" applyFill="1" applyBorder="1" applyAlignment="1">
      <alignment/>
    </xf>
    <xf numFmtId="0" fontId="80" fillId="0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/>
    </xf>
    <xf numFmtId="0" fontId="81" fillId="0" borderId="17" xfId="0" applyFont="1" applyFill="1" applyBorder="1" applyAlignment="1">
      <alignment/>
    </xf>
    <xf numFmtId="0" fontId="82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/>
    </xf>
    <xf numFmtId="0" fontId="81" fillId="0" borderId="18" xfId="0" applyFont="1" applyFill="1" applyBorder="1" applyAlignment="1">
      <alignment/>
    </xf>
    <xf numFmtId="0" fontId="79" fillId="0" borderId="10" xfId="0" applyFont="1" applyFill="1" applyBorder="1" applyAlignment="1">
      <alignment wrapText="1"/>
    </xf>
    <xf numFmtId="0" fontId="78" fillId="0" borderId="15" xfId="0" applyFont="1" applyFill="1" applyBorder="1" applyAlignment="1">
      <alignment horizontal="center"/>
    </xf>
    <xf numFmtId="0" fontId="81" fillId="0" borderId="19" xfId="0" applyFont="1" applyFill="1" applyBorder="1" applyAlignment="1">
      <alignment/>
    </xf>
    <xf numFmtId="0" fontId="78" fillId="0" borderId="16" xfId="0" applyFont="1" applyFill="1" applyBorder="1" applyAlignment="1">
      <alignment horizontal="center"/>
    </xf>
    <xf numFmtId="0" fontId="82" fillId="0" borderId="10" xfId="0" applyFont="1" applyFill="1" applyBorder="1" applyAlignment="1">
      <alignment wrapText="1"/>
    </xf>
    <xf numFmtId="0" fontId="81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9" fillId="0" borderId="11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/>
    </xf>
    <xf numFmtId="0" fontId="81" fillId="0" borderId="0" xfId="0" applyFont="1" applyFill="1" applyBorder="1" applyAlignment="1">
      <alignment wrapText="1"/>
    </xf>
    <xf numFmtId="0" fontId="80" fillId="0" borderId="11" xfId="0" applyFont="1" applyFill="1" applyBorder="1" applyAlignment="1">
      <alignment horizontal="center"/>
    </xf>
    <xf numFmtId="0" fontId="79" fillId="0" borderId="13" xfId="0" applyFont="1" applyFill="1" applyBorder="1" applyAlignment="1">
      <alignment wrapText="1"/>
    </xf>
    <xf numFmtId="0" fontId="84" fillId="0" borderId="13" xfId="0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84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/>
    </xf>
    <xf numFmtId="174" fontId="79" fillId="0" borderId="10" xfId="0" applyNumberFormat="1" applyFont="1" applyFill="1" applyBorder="1" applyAlignment="1">
      <alignment/>
    </xf>
    <xf numFmtId="174" fontId="82" fillId="0" borderId="13" xfId="0" applyNumberFormat="1" applyFont="1" applyFill="1" applyBorder="1" applyAlignment="1">
      <alignment/>
    </xf>
    <xf numFmtId="174" fontId="84" fillId="0" borderId="13" xfId="0" applyNumberFormat="1" applyFont="1" applyFill="1" applyBorder="1" applyAlignment="1">
      <alignment/>
    </xf>
    <xf numFmtId="174" fontId="79" fillId="0" borderId="13" xfId="0" applyNumberFormat="1" applyFont="1" applyFill="1" applyBorder="1" applyAlignment="1">
      <alignment/>
    </xf>
    <xf numFmtId="174" fontId="78" fillId="0" borderId="10" xfId="0" applyNumberFormat="1" applyFont="1" applyFill="1" applyBorder="1" applyAlignment="1">
      <alignment horizontal="right"/>
    </xf>
    <xf numFmtId="174" fontId="82" fillId="0" borderId="10" xfId="0" applyNumberFormat="1" applyFont="1" applyFill="1" applyBorder="1" applyAlignment="1">
      <alignment/>
    </xf>
    <xf numFmtId="174" fontId="78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4" fontId="1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1" fillId="0" borderId="10" xfId="0" applyFont="1" applyFill="1" applyBorder="1" applyAlignment="1">
      <alignment wrapText="1"/>
    </xf>
    <xf numFmtId="174" fontId="81" fillId="0" borderId="10" xfId="0" applyNumberFormat="1" applyFont="1" applyFill="1" applyBorder="1" applyAlignment="1">
      <alignment/>
    </xf>
    <xf numFmtId="0" fontId="87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83" fillId="0" borderId="10" xfId="0" applyFont="1" applyFill="1" applyBorder="1" applyAlignment="1">
      <alignment horizontal="center"/>
    </xf>
    <xf numFmtId="0" fontId="83" fillId="0" borderId="19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right"/>
    </xf>
    <xf numFmtId="0" fontId="85" fillId="0" borderId="15" xfId="0" applyFont="1" applyFill="1" applyBorder="1" applyAlignment="1">
      <alignment/>
    </xf>
    <xf numFmtId="0" fontId="88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right"/>
    </xf>
    <xf numFmtId="0" fontId="78" fillId="0" borderId="10" xfId="0" applyFont="1" applyFill="1" applyBorder="1" applyAlignment="1">
      <alignment horizontal="right"/>
    </xf>
    <xf numFmtId="0" fontId="81" fillId="0" borderId="0" xfId="0" applyFont="1" applyFill="1" applyAlignment="1">
      <alignment/>
    </xf>
    <xf numFmtId="2" fontId="82" fillId="0" borderId="21" xfId="0" applyNumberFormat="1" applyFont="1" applyFill="1" applyBorder="1" applyAlignment="1">
      <alignment/>
    </xf>
    <xf numFmtId="0" fontId="79" fillId="0" borderId="15" xfId="0" applyFont="1" applyFill="1" applyBorder="1" applyAlignment="1">
      <alignment wrapText="1"/>
    </xf>
    <xf numFmtId="0" fontId="79" fillId="0" borderId="10" xfId="0" applyFont="1" applyFill="1" applyBorder="1" applyAlignment="1">
      <alignment vertical="center" wrapText="1"/>
    </xf>
    <xf numFmtId="174" fontId="82" fillId="0" borderId="0" xfId="0" applyNumberFormat="1" applyFont="1" applyFill="1" applyBorder="1" applyAlignment="1">
      <alignment/>
    </xf>
    <xf numFmtId="0" fontId="81" fillId="0" borderId="22" xfId="0" applyFont="1" applyFill="1" applyBorder="1" applyAlignment="1">
      <alignment/>
    </xf>
    <xf numFmtId="0" fontId="84" fillId="0" borderId="15" xfId="0" applyFont="1" applyFill="1" applyBorder="1" applyAlignment="1">
      <alignment/>
    </xf>
    <xf numFmtId="0" fontId="88" fillId="0" borderId="10" xfId="0" applyFont="1" applyFill="1" applyBorder="1" applyAlignment="1">
      <alignment horizontal="right"/>
    </xf>
    <xf numFmtId="0" fontId="85" fillId="0" borderId="15" xfId="0" applyFont="1" applyFill="1" applyBorder="1" applyAlignment="1">
      <alignment/>
    </xf>
    <xf numFmtId="0" fontId="79" fillId="0" borderId="21" xfId="0" applyFont="1" applyFill="1" applyBorder="1" applyAlignment="1">
      <alignment wrapText="1"/>
    </xf>
    <xf numFmtId="0" fontId="88" fillId="0" borderId="13" xfId="0" applyFont="1" applyFill="1" applyBorder="1" applyAlignment="1">
      <alignment horizontal="center"/>
    </xf>
    <xf numFmtId="0" fontId="79" fillId="0" borderId="19" xfId="0" applyFont="1" applyFill="1" applyBorder="1" applyAlignment="1">
      <alignment wrapText="1"/>
    </xf>
    <xf numFmtId="0" fontId="88" fillId="0" borderId="11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right"/>
    </xf>
    <xf numFmtId="0" fontId="85" fillId="0" borderId="10" xfId="0" applyFont="1" applyFill="1" applyBorder="1" applyAlignment="1">
      <alignment wrapText="1"/>
    </xf>
    <xf numFmtId="0" fontId="85" fillId="0" borderId="10" xfId="0" applyFont="1" applyFill="1" applyBorder="1" applyAlignment="1">
      <alignment vertical="top" wrapText="1"/>
    </xf>
    <xf numFmtId="0" fontId="78" fillId="0" borderId="12" xfId="0" applyFont="1" applyFill="1" applyBorder="1" applyAlignment="1">
      <alignment/>
    </xf>
    <xf numFmtId="0" fontId="84" fillId="0" borderId="21" xfId="0" applyFont="1" applyFill="1" applyBorder="1" applyAlignment="1">
      <alignment/>
    </xf>
    <xf numFmtId="0" fontId="84" fillId="0" borderId="10" xfId="0" applyFont="1" applyFill="1" applyBorder="1" applyAlignment="1">
      <alignment horizontal="right"/>
    </xf>
    <xf numFmtId="0" fontId="84" fillId="0" borderId="11" xfId="0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right"/>
    </xf>
    <xf numFmtId="14" fontId="78" fillId="0" borderId="10" xfId="0" applyNumberFormat="1" applyFont="1" applyFill="1" applyBorder="1" applyAlignment="1">
      <alignment horizontal="right"/>
    </xf>
    <xf numFmtId="0" fontId="80" fillId="0" borderId="21" xfId="0" applyFont="1" applyFill="1" applyBorder="1" applyAlignment="1">
      <alignment/>
    </xf>
    <xf numFmtId="0" fontId="80" fillId="0" borderId="11" xfId="0" applyFont="1" applyFill="1" applyBorder="1" applyAlignment="1">
      <alignment horizontal="right"/>
    </xf>
    <xf numFmtId="0" fontId="85" fillId="0" borderId="22" xfId="0" applyFont="1" applyFill="1" applyBorder="1" applyAlignment="1">
      <alignment/>
    </xf>
    <xf numFmtId="0" fontId="80" fillId="0" borderId="19" xfId="0" applyFont="1" applyFill="1" applyBorder="1" applyAlignment="1">
      <alignment horizontal="right"/>
    </xf>
    <xf numFmtId="0" fontId="78" fillId="0" borderId="15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78" fillId="0" borderId="19" xfId="0" applyFont="1" applyFill="1" applyBorder="1" applyAlignment="1">
      <alignment horizontal="right"/>
    </xf>
    <xf numFmtId="0" fontId="78" fillId="0" borderId="11" xfId="0" applyFont="1" applyFill="1" applyBorder="1" applyAlignment="1">
      <alignment horizontal="right"/>
    </xf>
    <xf numFmtId="0" fontId="89" fillId="0" borderId="13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79" fillId="0" borderId="20" xfId="0" applyFont="1" applyFill="1" applyBorder="1" applyAlignment="1">
      <alignment wrapText="1"/>
    </xf>
    <xf numFmtId="0" fontId="80" fillId="0" borderId="15" xfId="0" applyFont="1" applyFill="1" applyBorder="1" applyAlignment="1">
      <alignment horizontal="center"/>
    </xf>
    <xf numFmtId="0" fontId="78" fillId="0" borderId="15" xfId="0" applyFont="1" applyFill="1" applyBorder="1" applyAlignment="1">
      <alignment/>
    </xf>
    <xf numFmtId="0" fontId="79" fillId="0" borderId="23" xfId="0" applyFont="1" applyFill="1" applyBorder="1" applyAlignment="1">
      <alignment wrapText="1"/>
    </xf>
    <xf numFmtId="0" fontId="78" fillId="0" borderId="17" xfId="0" applyFont="1" applyFill="1" applyBorder="1" applyAlignment="1">
      <alignment horizontal="left"/>
    </xf>
    <xf numFmtId="0" fontId="85" fillId="0" borderId="10" xfId="0" applyFont="1" applyFill="1" applyBorder="1" applyAlignment="1">
      <alignment horizontal="left"/>
    </xf>
    <xf numFmtId="174" fontId="82" fillId="0" borderId="12" xfId="0" applyNumberFormat="1" applyFont="1" applyFill="1" applyBorder="1" applyAlignment="1">
      <alignment/>
    </xf>
    <xf numFmtId="174" fontId="80" fillId="0" borderId="10" xfId="0" applyNumberFormat="1" applyFont="1" applyFill="1" applyBorder="1" applyAlignment="1">
      <alignment/>
    </xf>
    <xf numFmtId="174" fontId="78" fillId="0" borderId="13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 horizontal="right"/>
    </xf>
    <xf numFmtId="174" fontId="78" fillId="0" borderId="11" xfId="0" applyNumberFormat="1" applyFont="1" applyFill="1" applyBorder="1" applyAlignment="1">
      <alignment horizontal="right"/>
    </xf>
    <xf numFmtId="174" fontId="78" fillId="0" borderId="12" xfId="0" applyNumberFormat="1" applyFont="1" applyFill="1" applyBorder="1" applyAlignment="1">
      <alignment horizontal="right"/>
    </xf>
    <xf numFmtId="174" fontId="79" fillId="0" borderId="11" xfId="0" applyNumberFormat="1" applyFont="1" applyFill="1" applyBorder="1" applyAlignment="1">
      <alignment/>
    </xf>
    <xf numFmtId="174" fontId="85" fillId="0" borderId="10" xfId="0" applyNumberFormat="1" applyFont="1" applyFill="1" applyBorder="1" applyAlignment="1">
      <alignment/>
    </xf>
    <xf numFmtId="0" fontId="78" fillId="0" borderId="21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/>
    </xf>
    <xf numFmtId="0" fontId="90" fillId="0" borderId="12" xfId="0" applyFont="1" applyFill="1" applyBorder="1" applyAlignment="1">
      <alignment wrapText="1"/>
    </xf>
    <xf numFmtId="0" fontId="82" fillId="0" borderId="15" xfId="0" applyFont="1" applyFill="1" applyBorder="1" applyAlignment="1">
      <alignment wrapText="1"/>
    </xf>
    <xf numFmtId="0" fontId="91" fillId="0" borderId="11" xfId="0" applyFont="1" applyFill="1" applyBorder="1" applyAlignment="1">
      <alignment/>
    </xf>
    <xf numFmtId="0" fontId="78" fillId="0" borderId="17" xfId="0" applyFont="1" applyFill="1" applyBorder="1" applyAlignment="1">
      <alignment horizontal="center" vertical="center"/>
    </xf>
    <xf numFmtId="174" fontId="80" fillId="0" borderId="10" xfId="0" applyNumberFormat="1" applyFont="1" applyFill="1" applyBorder="1" applyAlignment="1">
      <alignment wrapText="1"/>
    </xf>
    <xf numFmtId="174" fontId="78" fillId="0" borderId="21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174" fontId="80" fillId="0" borderId="13" xfId="0" applyNumberFormat="1" applyFont="1" applyFill="1" applyBorder="1" applyAlignment="1">
      <alignment/>
    </xf>
    <xf numFmtId="174" fontId="80" fillId="0" borderId="21" xfId="0" applyNumberFormat="1" applyFont="1" applyFill="1" applyBorder="1" applyAlignment="1">
      <alignment horizontal="right"/>
    </xf>
    <xf numFmtId="174" fontId="92" fillId="0" borderId="10" xfId="0" applyNumberFormat="1" applyFont="1" applyFill="1" applyBorder="1" applyAlignment="1">
      <alignment/>
    </xf>
    <xf numFmtId="174" fontId="92" fillId="0" borderId="13" xfId="0" applyNumberFormat="1" applyFont="1" applyFill="1" applyBorder="1" applyAlignment="1">
      <alignment/>
    </xf>
    <xf numFmtId="174" fontId="80" fillId="0" borderId="21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2" fontId="78" fillId="0" borderId="13" xfId="0" applyNumberFormat="1" applyFont="1" applyFill="1" applyBorder="1" applyAlignment="1">
      <alignment/>
    </xf>
    <xf numFmtId="1" fontId="78" fillId="0" borderId="13" xfId="0" applyNumberFormat="1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80" fillId="0" borderId="21" xfId="0" applyFont="1" applyFill="1" applyBorder="1" applyAlignment="1">
      <alignment horizontal="center" vertical="center"/>
    </xf>
    <xf numFmtId="173" fontId="78" fillId="0" borderId="13" xfId="0" applyNumberFormat="1" applyFont="1" applyFill="1" applyBorder="1" applyAlignment="1">
      <alignment horizontal="right"/>
    </xf>
    <xf numFmtId="173" fontId="78" fillId="0" borderId="10" xfId="0" applyNumberFormat="1" applyFont="1" applyFill="1" applyBorder="1" applyAlignment="1">
      <alignment horizontal="right"/>
    </xf>
    <xf numFmtId="173" fontId="78" fillId="0" borderId="12" xfId="0" applyNumberFormat="1" applyFont="1" applyFill="1" applyBorder="1" applyAlignment="1">
      <alignment horizontal="right"/>
    </xf>
    <xf numFmtId="173" fontId="82" fillId="0" borderId="13" xfId="0" applyNumberFormat="1" applyFont="1" applyFill="1" applyBorder="1" applyAlignment="1">
      <alignment/>
    </xf>
    <xf numFmtId="173" fontId="82" fillId="0" borderId="10" xfId="0" applyNumberFormat="1" applyFont="1" applyFill="1" applyBorder="1" applyAlignment="1">
      <alignment/>
    </xf>
    <xf numFmtId="173" fontId="79" fillId="0" borderId="10" xfId="0" applyNumberFormat="1" applyFont="1" applyFill="1" applyBorder="1" applyAlignment="1">
      <alignment/>
    </xf>
    <xf numFmtId="0" fontId="85" fillId="0" borderId="15" xfId="0" applyFont="1" applyFill="1" applyBorder="1" applyAlignment="1">
      <alignment wrapText="1"/>
    </xf>
    <xf numFmtId="0" fontId="85" fillId="0" borderId="12" xfId="0" applyFont="1" applyFill="1" applyBorder="1" applyAlignment="1">
      <alignment/>
    </xf>
    <xf numFmtId="173" fontId="78" fillId="0" borderId="10" xfId="0" applyNumberFormat="1" applyFont="1" applyFill="1" applyBorder="1" applyAlignment="1">
      <alignment/>
    </xf>
    <xf numFmtId="173" fontId="93" fillId="0" borderId="24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79" fillId="0" borderId="0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wrapText="1"/>
    </xf>
    <xf numFmtId="0" fontId="85" fillId="0" borderId="15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right"/>
    </xf>
    <xf numFmtId="0" fontId="85" fillId="0" borderId="20" xfId="0" applyFont="1" applyFill="1" applyBorder="1" applyAlignment="1">
      <alignment wrapText="1"/>
    </xf>
    <xf numFmtId="174" fontId="85" fillId="0" borderId="10" xfId="0" applyNumberFormat="1" applyFont="1" applyFill="1" applyBorder="1" applyAlignment="1">
      <alignment horizontal="right" vertical="center" wrapText="1"/>
    </xf>
    <xf numFmtId="174" fontId="87" fillId="0" borderId="10" xfId="0" applyNumberFormat="1" applyFont="1" applyFill="1" applyBorder="1" applyAlignment="1">
      <alignment horizontal="right"/>
    </xf>
    <xf numFmtId="0" fontId="87" fillId="0" borderId="10" xfId="0" applyFont="1" applyFill="1" applyBorder="1" applyAlignment="1">
      <alignment vertical="top" wrapText="1"/>
    </xf>
    <xf numFmtId="174" fontId="87" fillId="0" borderId="10" xfId="0" applyNumberFormat="1" applyFont="1" applyFill="1" applyBorder="1" applyAlignment="1">
      <alignment/>
    </xf>
    <xf numFmtId="9" fontId="87" fillId="0" borderId="10" xfId="57" applyFont="1" applyFill="1" applyBorder="1" applyAlignment="1">
      <alignment horizontal="left" vertical="top" wrapText="1"/>
    </xf>
    <xf numFmtId="0" fontId="85" fillId="0" borderId="18" xfId="0" applyFont="1" applyFill="1" applyBorder="1" applyAlignment="1">
      <alignment wrapText="1"/>
    </xf>
    <xf numFmtId="174" fontId="85" fillId="0" borderId="10" xfId="0" applyNumberFormat="1" applyFont="1" applyFill="1" applyBorder="1" applyAlignment="1">
      <alignment horizontal="right" vertical="top" wrapText="1"/>
    </xf>
    <xf numFmtId="0" fontId="87" fillId="0" borderId="2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wrapText="1"/>
    </xf>
    <xf numFmtId="0" fontId="87" fillId="0" borderId="25" xfId="0" applyFont="1" applyFill="1" applyBorder="1" applyAlignment="1">
      <alignment vertical="top" wrapText="1"/>
    </xf>
    <xf numFmtId="0" fontId="87" fillId="0" borderId="21" xfId="0" applyFont="1" applyFill="1" applyBorder="1" applyAlignment="1">
      <alignment vertical="top" wrapText="1"/>
    </xf>
    <xf numFmtId="0" fontId="87" fillId="0" borderId="12" xfId="0" applyFont="1" applyFill="1" applyBorder="1" applyAlignment="1">
      <alignment vertical="top" wrapText="1"/>
    </xf>
    <xf numFmtId="0" fontId="87" fillId="0" borderId="12" xfId="0" applyFont="1" applyFill="1" applyBorder="1" applyAlignment="1">
      <alignment horizontal="right"/>
    </xf>
    <xf numFmtId="0" fontId="87" fillId="0" borderId="11" xfId="0" applyFont="1" applyFill="1" applyBorder="1" applyAlignment="1">
      <alignment vertical="top" wrapText="1"/>
    </xf>
    <xf numFmtId="174" fontId="85" fillId="0" borderId="13" xfId="0" applyNumberFormat="1" applyFont="1" applyFill="1" applyBorder="1" applyAlignment="1">
      <alignment horizontal="right" wrapText="1"/>
    </xf>
    <xf numFmtId="0" fontId="85" fillId="0" borderId="21" xfId="0" applyFont="1" applyFill="1" applyBorder="1" applyAlignment="1">
      <alignment vertical="top" wrapText="1"/>
    </xf>
    <xf numFmtId="174" fontId="94" fillId="0" borderId="13" xfId="0" applyNumberFormat="1" applyFont="1" applyFill="1" applyBorder="1" applyAlignment="1">
      <alignment wrapText="1"/>
    </xf>
    <xf numFmtId="0" fontId="85" fillId="0" borderId="20" xfId="0" applyFont="1" applyFill="1" applyBorder="1" applyAlignment="1">
      <alignment vertical="top" wrapText="1"/>
    </xf>
    <xf numFmtId="0" fontId="79" fillId="0" borderId="13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 vertical="top" wrapText="1"/>
    </xf>
    <xf numFmtId="0" fontId="95" fillId="0" borderId="0" xfId="0" applyFont="1" applyFill="1" applyAlignment="1">
      <alignment wrapText="1"/>
    </xf>
    <xf numFmtId="174" fontId="95" fillId="0" borderId="10" xfId="0" applyNumberFormat="1" applyFont="1" applyFill="1" applyBorder="1" applyAlignment="1">
      <alignment horizontal="right" wrapText="1"/>
    </xf>
    <xf numFmtId="0" fontId="87" fillId="0" borderId="0" xfId="0" applyFont="1" applyFill="1" applyBorder="1" applyAlignment="1">
      <alignment vertical="top" wrapText="1"/>
    </xf>
    <xf numFmtId="2" fontId="87" fillId="0" borderId="10" xfId="0" applyNumberFormat="1" applyFont="1" applyFill="1" applyBorder="1" applyAlignment="1">
      <alignment/>
    </xf>
    <xf numFmtId="174" fontId="82" fillId="0" borderId="0" xfId="0" applyNumberFormat="1" applyFont="1" applyFill="1" applyAlignment="1">
      <alignment/>
    </xf>
    <xf numFmtId="0" fontId="87" fillId="0" borderId="21" xfId="0" applyFont="1" applyFill="1" applyBorder="1" applyAlignment="1">
      <alignment horizontal="right"/>
    </xf>
    <xf numFmtId="0" fontId="85" fillId="0" borderId="12" xfId="0" applyFont="1" applyFill="1" applyBorder="1" applyAlignment="1">
      <alignment vertical="top" wrapText="1"/>
    </xf>
    <xf numFmtId="0" fontId="82" fillId="0" borderId="0" xfId="0" applyFont="1" applyFill="1" applyBorder="1" applyAlignment="1">
      <alignment/>
    </xf>
    <xf numFmtId="0" fontId="85" fillId="0" borderId="15" xfId="0" applyFont="1" applyFill="1" applyBorder="1" applyAlignment="1">
      <alignment horizontal="right"/>
    </xf>
    <xf numFmtId="174" fontId="85" fillId="0" borderId="13" xfId="0" applyNumberFormat="1" applyFont="1" applyFill="1" applyBorder="1" applyAlignment="1">
      <alignment/>
    </xf>
    <xf numFmtId="0" fontId="87" fillId="0" borderId="15" xfId="0" applyFont="1" applyFill="1" applyBorder="1" applyAlignment="1">
      <alignment horizontal="right"/>
    </xf>
    <xf numFmtId="174" fontId="87" fillId="0" borderId="13" xfId="0" applyNumberFormat="1" applyFont="1" applyFill="1" applyBorder="1" applyAlignment="1">
      <alignment/>
    </xf>
    <xf numFmtId="0" fontId="85" fillId="0" borderId="11" xfId="0" applyFont="1" applyFill="1" applyBorder="1" applyAlignment="1">
      <alignment wrapText="1"/>
    </xf>
    <xf numFmtId="0" fontId="84" fillId="0" borderId="10" xfId="0" applyFont="1" applyFill="1" applyBorder="1" applyAlignment="1">
      <alignment horizontal="left" wrapText="1"/>
    </xf>
    <xf numFmtId="173" fontId="85" fillId="0" borderId="13" xfId="0" applyNumberFormat="1" applyFont="1" applyFill="1" applyBorder="1" applyAlignment="1">
      <alignment/>
    </xf>
    <xf numFmtId="173" fontId="85" fillId="0" borderId="10" xfId="0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79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/>
    </xf>
    <xf numFmtId="0" fontId="81" fillId="0" borderId="0" xfId="0" applyFont="1" applyFill="1" applyAlignment="1">
      <alignment horizontal="center"/>
    </xf>
    <xf numFmtId="0" fontId="96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0" fontId="82" fillId="0" borderId="11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/>
    </xf>
    <xf numFmtId="0" fontId="82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/>
    </xf>
    <xf numFmtId="0" fontId="82" fillId="0" borderId="12" xfId="0" applyFont="1" applyFill="1" applyBorder="1" applyAlignment="1">
      <alignment vertical="center" wrapText="1"/>
    </xf>
    <xf numFmtId="16" fontId="82" fillId="0" borderId="10" xfId="0" applyNumberFormat="1" applyFont="1" applyFill="1" applyBorder="1" applyAlignment="1">
      <alignment/>
    </xf>
    <xf numFmtId="174" fontId="79" fillId="0" borderId="10" xfId="0" applyNumberFormat="1" applyFont="1" applyFill="1" applyBorder="1" applyAlignment="1">
      <alignment wrapText="1"/>
    </xf>
    <xf numFmtId="174" fontId="79" fillId="0" borderId="1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173" fontId="80" fillId="0" borderId="11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horizontal="left"/>
    </xf>
    <xf numFmtId="0" fontId="84" fillId="0" borderId="0" xfId="0" applyFont="1" applyFill="1" applyAlignment="1">
      <alignment/>
    </xf>
    <xf numFmtId="0" fontId="78" fillId="0" borderId="21" xfId="0" applyFont="1" applyFill="1" applyBorder="1" applyAlignment="1">
      <alignment/>
    </xf>
    <xf numFmtId="0" fontId="80" fillId="0" borderId="10" xfId="0" applyFont="1" applyFill="1" applyBorder="1" applyAlignment="1">
      <alignment horizontal="left"/>
    </xf>
    <xf numFmtId="173" fontId="78" fillId="0" borderId="11" xfId="0" applyNumberFormat="1" applyFont="1" applyFill="1" applyBorder="1" applyAlignment="1">
      <alignment horizontal="right"/>
    </xf>
    <xf numFmtId="0" fontId="81" fillId="0" borderId="12" xfId="0" applyFont="1" applyFill="1" applyBorder="1" applyAlignment="1">
      <alignment/>
    </xf>
    <xf numFmtId="0" fontId="80" fillId="0" borderId="12" xfId="0" applyFont="1" applyFill="1" applyBorder="1" applyAlignment="1">
      <alignment horizontal="right"/>
    </xf>
    <xf numFmtId="0" fontId="79" fillId="0" borderId="16" xfId="0" applyFont="1" applyFill="1" applyBorder="1" applyAlignment="1">
      <alignment wrapText="1"/>
    </xf>
    <xf numFmtId="0" fontId="97" fillId="0" borderId="21" xfId="0" applyFont="1" applyFill="1" applyBorder="1" applyAlignment="1">
      <alignment wrapText="1"/>
    </xf>
    <xf numFmtId="0" fontId="81" fillId="0" borderId="21" xfId="0" applyFont="1" applyFill="1" applyBorder="1" applyAlignment="1">
      <alignment/>
    </xf>
    <xf numFmtId="0" fontId="78" fillId="0" borderId="14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8" fillId="0" borderId="16" xfId="0" applyFont="1" applyFill="1" applyBorder="1" applyAlignment="1">
      <alignment horizontal="right"/>
    </xf>
    <xf numFmtId="0" fontId="81" fillId="0" borderId="12" xfId="0" applyFont="1" applyFill="1" applyBorder="1" applyAlignment="1">
      <alignment vertical="center" wrapText="1"/>
    </xf>
    <xf numFmtId="0" fontId="81" fillId="0" borderId="12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vertical="center" wrapText="1"/>
    </xf>
    <xf numFmtId="0" fontId="80" fillId="0" borderId="21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0" fillId="0" borderId="12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174" fontId="78" fillId="0" borderId="23" xfId="0" applyNumberFormat="1" applyFont="1" applyFill="1" applyBorder="1" applyAlignment="1">
      <alignment horizontal="right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wrapText="1"/>
    </xf>
    <xf numFmtId="0" fontId="81" fillId="0" borderId="12" xfId="0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174" fontId="78" fillId="0" borderId="0" xfId="0" applyNumberFormat="1" applyFont="1" applyFill="1" applyBorder="1" applyAlignment="1">
      <alignment/>
    </xf>
    <xf numFmtId="0" fontId="84" fillId="0" borderId="16" xfId="0" applyFont="1" applyFill="1" applyBorder="1" applyAlignment="1">
      <alignment wrapText="1"/>
    </xf>
    <xf numFmtId="0" fontId="80" fillId="0" borderId="21" xfId="0" applyFont="1" applyFill="1" applyBorder="1" applyAlignment="1">
      <alignment wrapText="1"/>
    </xf>
    <xf numFmtId="0" fontId="81" fillId="0" borderId="16" xfId="0" applyFont="1" applyFill="1" applyBorder="1" applyAlignment="1">
      <alignment/>
    </xf>
    <xf numFmtId="0" fontId="81" fillId="0" borderId="12" xfId="0" applyFont="1" applyFill="1" applyBorder="1" applyAlignment="1">
      <alignment wrapText="1"/>
    </xf>
    <xf numFmtId="0" fontId="80" fillId="0" borderId="17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92" fillId="0" borderId="10" xfId="0" applyFont="1" applyFill="1" applyBorder="1" applyAlignment="1">
      <alignment horizontal="right"/>
    </xf>
    <xf numFmtId="0" fontId="98" fillId="0" borderId="0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99" fillId="0" borderId="22" xfId="0" applyFont="1" applyFill="1" applyBorder="1" applyAlignment="1">
      <alignment/>
    </xf>
    <xf numFmtId="0" fontId="92" fillId="0" borderId="12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80" fillId="0" borderId="15" xfId="0" applyFont="1" applyFill="1" applyBorder="1" applyAlignment="1">
      <alignment horizontal="right"/>
    </xf>
    <xf numFmtId="0" fontId="80" fillId="0" borderId="11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84" fillId="0" borderId="15" xfId="0" applyFont="1" applyFill="1" applyBorder="1" applyAlignment="1">
      <alignment/>
    </xf>
    <xf numFmtId="0" fontId="80" fillId="0" borderId="13" xfId="0" applyFont="1" applyFill="1" applyBorder="1" applyAlignment="1">
      <alignment/>
    </xf>
    <xf numFmtId="0" fontId="84" fillId="0" borderId="10" xfId="0" applyFont="1" applyFill="1" applyBorder="1" applyAlignment="1">
      <alignment horizontal="left"/>
    </xf>
    <xf numFmtId="0" fontId="78" fillId="0" borderId="0" xfId="0" applyFont="1" applyFill="1" applyAlignment="1">
      <alignment/>
    </xf>
    <xf numFmtId="0" fontId="80" fillId="0" borderId="20" xfId="0" applyFont="1" applyFill="1" applyBorder="1" applyAlignment="1">
      <alignment/>
    </xf>
    <xf numFmtId="174" fontId="80" fillId="0" borderId="15" xfId="0" applyNumberFormat="1" applyFont="1" applyFill="1" applyBorder="1" applyAlignment="1">
      <alignment horizontal="right"/>
    </xf>
    <xf numFmtId="174" fontId="80" fillId="0" borderId="20" xfId="0" applyNumberFormat="1" applyFont="1" applyFill="1" applyBorder="1" applyAlignment="1">
      <alignment horizontal="right"/>
    </xf>
    <xf numFmtId="174" fontId="80" fillId="0" borderId="13" xfId="0" applyNumberFormat="1" applyFont="1" applyFill="1" applyBorder="1" applyAlignment="1">
      <alignment horizontal="right"/>
    </xf>
    <xf numFmtId="0" fontId="81" fillId="0" borderId="11" xfId="0" applyFont="1" applyFill="1" applyBorder="1" applyAlignment="1">
      <alignment horizontal="left"/>
    </xf>
    <xf numFmtId="0" fontId="81" fillId="0" borderId="11" xfId="0" applyFont="1" applyFill="1" applyBorder="1" applyAlignment="1">
      <alignment/>
    </xf>
    <xf numFmtId="0" fontId="80" fillId="0" borderId="16" xfId="0" applyFont="1" applyFill="1" applyBorder="1" applyAlignment="1">
      <alignment/>
    </xf>
    <xf numFmtId="0" fontId="80" fillId="0" borderId="19" xfId="0" applyFont="1" applyFill="1" applyBorder="1" applyAlignment="1">
      <alignment/>
    </xf>
    <xf numFmtId="0" fontId="80" fillId="0" borderId="12" xfId="0" applyFont="1" applyFill="1" applyBorder="1" applyAlignment="1">
      <alignment/>
    </xf>
    <xf numFmtId="16" fontId="80" fillId="0" borderId="22" xfId="0" applyNumberFormat="1" applyFont="1" applyFill="1" applyBorder="1" applyAlignment="1">
      <alignment horizontal="right"/>
    </xf>
    <xf numFmtId="0" fontId="84" fillId="0" borderId="12" xfId="0" applyFont="1" applyFill="1" applyBorder="1" applyAlignment="1">
      <alignment/>
    </xf>
    <xf numFmtId="0" fontId="85" fillId="0" borderId="22" xfId="0" applyFont="1" applyFill="1" applyBorder="1" applyAlignment="1">
      <alignment wrapText="1"/>
    </xf>
    <xf numFmtId="0" fontId="80" fillId="0" borderId="17" xfId="0" applyFont="1" applyFill="1" applyBorder="1" applyAlignment="1">
      <alignment horizontal="left"/>
    </xf>
    <xf numFmtId="0" fontId="84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wrapText="1"/>
    </xf>
    <xf numFmtId="2" fontId="80" fillId="0" borderId="11" xfId="0" applyNumberFormat="1" applyFont="1" applyFill="1" applyBorder="1" applyAlignment="1">
      <alignment horizontal="right"/>
    </xf>
    <xf numFmtId="0" fontId="88" fillId="0" borderId="10" xfId="0" applyFont="1" applyFill="1" applyBorder="1" applyAlignment="1">
      <alignment wrapText="1"/>
    </xf>
    <xf numFmtId="174" fontId="80" fillId="0" borderId="10" xfId="0" applyNumberFormat="1" applyFont="1" applyFill="1" applyBorder="1" applyAlignment="1">
      <alignment horizontal="right"/>
    </xf>
    <xf numFmtId="174" fontId="78" fillId="0" borderId="21" xfId="0" applyNumberFormat="1" applyFont="1" applyFill="1" applyBorder="1" applyAlignment="1">
      <alignment horizontal="right"/>
    </xf>
    <xf numFmtId="0" fontId="81" fillId="0" borderId="10" xfId="0" applyFont="1" applyFill="1" applyBorder="1" applyAlignment="1">
      <alignment horizontal="left" vertical="center" wrapText="1"/>
    </xf>
    <xf numFmtId="174" fontId="78" fillId="0" borderId="13" xfId="0" applyNumberFormat="1" applyFont="1" applyFill="1" applyBorder="1" applyAlignment="1">
      <alignment horizontal="right"/>
    </xf>
    <xf numFmtId="0" fontId="80" fillId="0" borderId="14" xfId="0" applyFont="1" applyFill="1" applyBorder="1" applyAlignment="1">
      <alignment/>
    </xf>
    <xf numFmtId="174" fontId="78" fillId="0" borderId="14" xfId="0" applyNumberFormat="1" applyFont="1" applyFill="1" applyBorder="1" applyAlignment="1">
      <alignment/>
    </xf>
    <xf numFmtId="174" fontId="92" fillId="0" borderId="14" xfId="0" applyNumberFormat="1" applyFont="1" applyFill="1" applyBorder="1" applyAlignment="1">
      <alignment/>
    </xf>
    <xf numFmtId="174" fontId="92" fillId="0" borderId="10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/>
    </xf>
    <xf numFmtId="0" fontId="78" fillId="0" borderId="22" xfId="0" applyFont="1" applyFill="1" applyBorder="1" applyAlignment="1">
      <alignment/>
    </xf>
    <xf numFmtId="174" fontId="78" fillId="0" borderId="22" xfId="0" applyNumberFormat="1" applyFont="1" applyFill="1" applyBorder="1" applyAlignment="1">
      <alignment/>
    </xf>
    <xf numFmtId="0" fontId="85" fillId="0" borderId="11" xfId="0" applyFont="1" applyFill="1" applyBorder="1" applyAlignment="1">
      <alignment/>
    </xf>
    <xf numFmtId="0" fontId="86" fillId="0" borderId="10" xfId="0" applyFont="1" applyFill="1" applyBorder="1" applyAlignment="1">
      <alignment horizontal="right"/>
    </xf>
    <xf numFmtId="173" fontId="80" fillId="0" borderId="10" xfId="0" applyNumberFormat="1" applyFont="1" applyFill="1" applyBorder="1" applyAlignment="1">
      <alignment/>
    </xf>
    <xf numFmtId="0" fontId="81" fillId="0" borderId="19" xfId="0" applyFont="1" applyFill="1" applyBorder="1" applyAlignment="1">
      <alignment wrapText="1"/>
    </xf>
    <xf numFmtId="174" fontId="78" fillId="0" borderId="23" xfId="0" applyNumberFormat="1" applyFont="1" applyFill="1" applyBorder="1" applyAlignment="1">
      <alignment/>
    </xf>
    <xf numFmtId="174" fontId="78" fillId="0" borderId="0" xfId="0" applyNumberFormat="1" applyFont="1" applyFill="1" applyAlignment="1">
      <alignment/>
    </xf>
    <xf numFmtId="1" fontId="80" fillId="0" borderId="11" xfId="0" applyNumberFormat="1" applyFont="1" applyFill="1" applyBorder="1" applyAlignment="1">
      <alignment horizontal="right"/>
    </xf>
    <xf numFmtId="1" fontId="78" fillId="0" borderId="10" xfId="0" applyNumberFormat="1" applyFont="1" applyFill="1" applyBorder="1" applyAlignment="1">
      <alignment/>
    </xf>
    <xf numFmtId="1" fontId="78" fillId="0" borderId="11" xfId="0" applyNumberFormat="1" applyFont="1" applyFill="1" applyBorder="1" applyAlignment="1">
      <alignment horizontal="right"/>
    </xf>
    <xf numFmtId="0" fontId="80" fillId="0" borderId="22" xfId="0" applyFont="1" applyFill="1" applyBorder="1" applyAlignment="1">
      <alignment horizontal="right"/>
    </xf>
    <xf numFmtId="0" fontId="97" fillId="0" borderId="14" xfId="0" applyFont="1" applyFill="1" applyBorder="1" applyAlignment="1">
      <alignment wrapText="1"/>
    </xf>
    <xf numFmtId="1" fontId="80" fillId="0" borderId="10" xfId="0" applyNumberFormat="1" applyFont="1" applyFill="1" applyBorder="1" applyAlignment="1">
      <alignment wrapText="1"/>
    </xf>
    <xf numFmtId="1" fontId="78" fillId="0" borderId="10" xfId="0" applyNumberFormat="1" applyFont="1" applyFill="1" applyBorder="1" applyAlignment="1">
      <alignment horizontal="right"/>
    </xf>
    <xf numFmtId="1" fontId="80" fillId="0" borderId="10" xfId="0" applyNumberFormat="1" applyFont="1" applyFill="1" applyBorder="1" applyAlignment="1">
      <alignment horizontal="right"/>
    </xf>
    <xf numFmtId="1" fontId="78" fillId="0" borderId="21" xfId="0" applyNumberFormat="1" applyFont="1" applyFill="1" applyBorder="1" applyAlignment="1">
      <alignment/>
    </xf>
    <xf numFmtId="1" fontId="78" fillId="0" borderId="21" xfId="0" applyNumberFormat="1" applyFont="1" applyFill="1" applyBorder="1" applyAlignment="1">
      <alignment horizontal="right"/>
    </xf>
    <xf numFmtId="0" fontId="79" fillId="0" borderId="15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174" fontId="80" fillId="0" borderId="10" xfId="0" applyNumberFormat="1" applyFont="1" applyFill="1" applyBorder="1" applyAlignment="1">
      <alignment horizontal="right" wrapText="1"/>
    </xf>
    <xf numFmtId="174" fontId="78" fillId="0" borderId="14" xfId="0" applyNumberFormat="1" applyFont="1" applyFill="1" applyBorder="1" applyAlignment="1">
      <alignment horizontal="right"/>
    </xf>
    <xf numFmtId="174" fontId="92" fillId="0" borderId="13" xfId="0" applyNumberFormat="1" applyFont="1" applyFill="1" applyBorder="1" applyAlignment="1">
      <alignment horizontal="right"/>
    </xf>
    <xf numFmtId="0" fontId="87" fillId="0" borderId="12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179" fontId="10" fillId="0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174" fontId="1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9" fontId="6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1" fillId="0" borderId="10" xfId="0" applyFont="1" applyBorder="1" applyAlignment="1">
      <alignment vertical="top" wrapText="1"/>
    </xf>
    <xf numFmtId="0" fontId="81" fillId="0" borderId="10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1" fillId="0" borderId="0" xfId="0" applyFont="1" applyFill="1" applyBorder="1" applyAlignment="1">
      <alignment vertical="top" wrapText="1"/>
    </xf>
    <xf numFmtId="2" fontId="81" fillId="0" borderId="0" xfId="0" applyNumberFormat="1" applyFont="1" applyFill="1" applyBorder="1" applyAlignment="1">
      <alignment wrapText="1"/>
    </xf>
    <xf numFmtId="174" fontId="81" fillId="0" borderId="0" xfId="0" applyNumberFormat="1" applyFont="1" applyFill="1" applyBorder="1" applyAlignment="1">
      <alignment wrapText="1"/>
    </xf>
    <xf numFmtId="0" fontId="100" fillId="0" borderId="0" xfId="0" applyFont="1" applyFill="1" applyBorder="1" applyAlignment="1">
      <alignment wrapText="1"/>
    </xf>
    <xf numFmtId="2" fontId="84" fillId="0" borderId="0" xfId="0" applyNumberFormat="1" applyFont="1" applyFill="1" applyBorder="1" applyAlignment="1">
      <alignment wrapText="1"/>
    </xf>
    <xf numFmtId="2" fontId="7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7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9" fontId="87" fillId="0" borderId="10" xfId="0" applyNumberFormat="1" applyFont="1" applyFill="1" applyBorder="1" applyAlignment="1">
      <alignment horizontal="center"/>
    </xf>
    <xf numFmtId="174" fontId="80" fillId="0" borderId="10" xfId="0" applyNumberFormat="1" applyFont="1" applyFill="1" applyBorder="1" applyAlignment="1">
      <alignment/>
    </xf>
    <xf numFmtId="174" fontId="8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18" xfId="0" applyNumberFormat="1" applyFill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5" fillId="0" borderId="16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2" fillId="34" borderId="10" xfId="0" applyNumberFormat="1" applyFont="1" applyFill="1" applyBorder="1" applyAlignment="1">
      <alignment/>
    </xf>
    <xf numFmtId="174" fontId="2" fillId="34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0" fillId="0" borderId="15" xfId="0" applyFont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4" fontId="16" fillId="0" borderId="10" xfId="0" applyNumberFormat="1" applyFont="1" applyFill="1" applyBorder="1" applyAlignment="1">
      <alignment/>
    </xf>
    <xf numFmtId="0" fontId="18" fillId="0" borderId="15" xfId="0" applyFont="1" applyBorder="1" applyAlignment="1">
      <alignment/>
    </xf>
    <xf numFmtId="0" fontId="2" fillId="0" borderId="10" xfId="0" applyFont="1" applyBorder="1" applyAlignment="1">
      <alignment/>
    </xf>
    <xf numFmtId="174" fontId="19" fillId="0" borderId="10" xfId="0" applyNumberFormat="1" applyFont="1" applyFill="1" applyBorder="1" applyAlignment="1">
      <alignment/>
    </xf>
    <xf numFmtId="174" fontId="20" fillId="0" borderId="10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174" fontId="2" fillId="0" borderId="10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22" fillId="0" borderId="15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174" fontId="23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7" fillId="0" borderId="21" xfId="0" applyFont="1" applyFill="1" applyBorder="1" applyAlignment="1">
      <alignment wrapText="1"/>
    </xf>
    <xf numFmtId="0" fontId="87" fillId="0" borderId="12" xfId="0" applyFont="1" applyFill="1" applyBorder="1" applyAlignment="1">
      <alignment wrapText="1"/>
    </xf>
    <xf numFmtId="0" fontId="78" fillId="0" borderId="21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80" fillId="0" borderId="21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left"/>
    </xf>
    <xf numFmtId="173" fontId="84" fillId="0" borderId="10" xfId="0" applyNumberFormat="1" applyFont="1" applyFill="1" applyBorder="1" applyAlignment="1">
      <alignment/>
    </xf>
    <xf numFmtId="173" fontId="101" fillId="0" borderId="10" xfId="0" applyNumberFormat="1" applyFont="1" applyFill="1" applyBorder="1" applyAlignment="1">
      <alignment horizontal="right" vertical="center"/>
    </xf>
    <xf numFmtId="0" fontId="102" fillId="0" borderId="11" xfId="0" applyFont="1" applyFill="1" applyBorder="1" applyAlignment="1">
      <alignment wrapText="1"/>
    </xf>
    <xf numFmtId="0" fontId="103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104" fillId="0" borderId="10" xfId="0" applyFont="1" applyFill="1" applyBorder="1" applyAlignment="1">
      <alignment horizontal="right"/>
    </xf>
    <xf numFmtId="0" fontId="105" fillId="0" borderId="12" xfId="0" applyFont="1" applyFill="1" applyBorder="1" applyAlignment="1">
      <alignment/>
    </xf>
    <xf numFmtId="174" fontId="104" fillId="0" borderId="13" xfId="0" applyNumberFormat="1" applyFont="1" applyFill="1" applyBorder="1" applyAlignment="1">
      <alignment/>
    </xf>
    <xf numFmtId="174" fontId="104" fillId="0" borderId="10" xfId="0" applyNumberFormat="1" applyFont="1" applyFill="1" applyBorder="1" applyAlignment="1">
      <alignment/>
    </xf>
    <xf numFmtId="174" fontId="104" fillId="0" borderId="10" xfId="0" applyNumberFormat="1" applyFont="1" applyFill="1" applyBorder="1" applyAlignment="1">
      <alignment horizontal="right"/>
    </xf>
    <xf numFmtId="173" fontId="80" fillId="0" borderId="10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horizontal="center" wrapText="1"/>
    </xf>
    <xf numFmtId="0" fontId="82" fillId="0" borderId="22" xfId="0" applyFont="1" applyFill="1" applyBorder="1" applyAlignment="1">
      <alignment horizontal="center"/>
    </xf>
    <xf numFmtId="0" fontId="82" fillId="0" borderId="22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wrapText="1"/>
    </xf>
    <xf numFmtId="0" fontId="87" fillId="0" borderId="0" xfId="0" applyFont="1" applyFill="1" applyAlignment="1">
      <alignment horizontal="right"/>
    </xf>
    <xf numFmtId="0" fontId="78" fillId="0" borderId="21" xfId="0" applyFont="1" applyFill="1" applyBorder="1" applyAlignment="1">
      <alignment horizontal="center" wrapText="1"/>
    </xf>
    <xf numFmtId="0" fontId="78" fillId="0" borderId="11" xfId="0" applyFont="1" applyFill="1" applyBorder="1" applyAlignment="1">
      <alignment horizontal="center" wrapText="1"/>
    </xf>
    <xf numFmtId="0" fontId="80" fillId="0" borderId="0" xfId="0" applyFont="1" applyFill="1" applyAlignment="1">
      <alignment horizontal="center"/>
    </xf>
    <xf numFmtId="0" fontId="78" fillId="0" borderId="21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96" fillId="0" borderId="16" xfId="0" applyFont="1" applyFill="1" applyBorder="1" applyAlignment="1">
      <alignment horizontal="center" wrapText="1"/>
    </xf>
    <xf numFmtId="0" fontId="96" fillId="0" borderId="22" xfId="0" applyFont="1" applyFill="1" applyBorder="1" applyAlignment="1">
      <alignment horizontal="center" wrapText="1"/>
    </xf>
    <xf numFmtId="0" fontId="96" fillId="0" borderId="19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78" fillId="0" borderId="0" xfId="0" applyFont="1" applyFill="1" applyAlignment="1">
      <alignment horizontal="left"/>
    </xf>
    <xf numFmtId="0" fontId="78" fillId="0" borderId="10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wrapText="1"/>
    </xf>
    <xf numFmtId="0" fontId="82" fillId="0" borderId="23" xfId="0" applyFont="1" applyFill="1" applyBorder="1" applyAlignment="1">
      <alignment horizont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/>
    </xf>
    <xf numFmtId="0" fontId="79" fillId="0" borderId="20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center" wrapText="1"/>
    </xf>
    <xf numFmtId="0" fontId="82" fillId="0" borderId="20" xfId="0" applyFont="1" applyFill="1" applyBorder="1" applyAlignment="1">
      <alignment horizontal="center" wrapText="1"/>
    </xf>
    <xf numFmtId="0" fontId="82" fillId="0" borderId="13" xfId="0" applyFont="1" applyFill="1" applyBorder="1" applyAlignment="1">
      <alignment horizontal="center" wrapText="1"/>
    </xf>
    <xf numFmtId="0" fontId="82" fillId="0" borderId="21" xfId="0" applyFont="1" applyFill="1" applyBorder="1" applyAlignment="1">
      <alignment horizontal="center" wrapText="1"/>
    </xf>
    <xf numFmtId="0" fontId="82" fillId="0" borderId="11" xfId="0" applyFont="1" applyFill="1" applyBorder="1" applyAlignment="1">
      <alignment horizontal="center" wrapText="1"/>
    </xf>
    <xf numFmtId="0" fontId="82" fillId="0" borderId="18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wrapText="1"/>
    </xf>
    <xf numFmtId="174" fontId="79" fillId="0" borderId="15" xfId="0" applyNumberFormat="1" applyFont="1" applyFill="1" applyBorder="1" applyAlignment="1">
      <alignment horizontal="left"/>
    </xf>
    <xf numFmtId="174" fontId="79" fillId="0" borderId="20" xfId="0" applyNumberFormat="1" applyFont="1" applyFill="1" applyBorder="1" applyAlignment="1">
      <alignment horizontal="left"/>
    </xf>
    <xf numFmtId="174" fontId="79" fillId="0" borderId="13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/>
    </xf>
    <xf numFmtId="0" fontId="85" fillId="0" borderId="12" xfId="0" applyFont="1" applyFill="1" applyBorder="1" applyAlignment="1">
      <alignment horizontal="center" wrapText="1"/>
    </xf>
    <xf numFmtId="0" fontId="85" fillId="0" borderId="11" xfId="0" applyFont="1" applyFill="1" applyBorder="1" applyAlignment="1">
      <alignment horizontal="center" wrapText="1"/>
    </xf>
    <xf numFmtId="0" fontId="78" fillId="0" borderId="12" xfId="0" applyFont="1" applyFill="1" applyBorder="1" applyAlignment="1">
      <alignment horizontal="center" wrapText="1"/>
    </xf>
    <xf numFmtId="174" fontId="80" fillId="0" borderId="15" xfId="0" applyNumberFormat="1" applyFont="1" applyFill="1" applyBorder="1" applyAlignment="1">
      <alignment horizontal="center"/>
    </xf>
    <xf numFmtId="174" fontId="80" fillId="0" borderId="20" xfId="0" applyNumberFormat="1" applyFont="1" applyFill="1" applyBorder="1" applyAlignment="1">
      <alignment horizontal="center"/>
    </xf>
    <xf numFmtId="174" fontId="80" fillId="0" borderId="13" xfId="0" applyNumberFormat="1" applyFont="1" applyFill="1" applyBorder="1" applyAlignment="1">
      <alignment horizontal="center"/>
    </xf>
    <xf numFmtId="0" fontId="80" fillId="0" borderId="21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84" fillId="0" borderId="0" xfId="0" applyFont="1" applyFill="1" applyAlignment="1">
      <alignment horizontal="center" wrapText="1"/>
    </xf>
    <xf numFmtId="0" fontId="78" fillId="0" borderId="10" xfId="0" applyFont="1" applyFill="1" applyBorder="1" applyAlignment="1">
      <alignment horizontal="left"/>
    </xf>
    <xf numFmtId="0" fontId="80" fillId="0" borderId="18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2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3"/>
  <sheetViews>
    <sheetView zoomScalePageLayoutView="0" workbookViewId="0" topLeftCell="A19">
      <selection activeCell="F30" sqref="F30"/>
    </sheetView>
  </sheetViews>
  <sheetFormatPr defaultColWidth="9.140625" defaultRowHeight="12.75"/>
  <cols>
    <col min="1" max="1" width="0.2890625" style="194" customWidth="1"/>
    <col min="2" max="2" width="5.421875" style="193" customWidth="1"/>
    <col min="3" max="3" width="69.00390625" style="194" customWidth="1"/>
    <col min="4" max="4" width="10.8515625" style="193" customWidth="1"/>
    <col min="5" max="16384" width="9.140625" style="194" customWidth="1"/>
  </cols>
  <sheetData>
    <row r="1" spans="3:4" ht="15.75">
      <c r="C1" s="449" t="s">
        <v>572</v>
      </c>
      <c r="D1" s="449"/>
    </row>
    <row r="2" spans="3:4" ht="18" customHeight="1">
      <c r="C2" s="449" t="s">
        <v>639</v>
      </c>
      <c r="D2" s="449"/>
    </row>
    <row r="3" spans="3:4" ht="15.75" customHeight="1">
      <c r="C3" s="449" t="s">
        <v>579</v>
      </c>
      <c r="D3" s="449"/>
    </row>
    <row r="4" spans="3:4" ht="15.75">
      <c r="C4" s="450" t="s">
        <v>517</v>
      </c>
      <c r="D4" s="450"/>
    </row>
    <row r="5" spans="3:4" ht="20.25" customHeight="1">
      <c r="C5" s="446" t="s">
        <v>540</v>
      </c>
      <c r="D5" s="446"/>
    </row>
    <row r="6" ht="16.5" customHeight="1">
      <c r="C6" s="195"/>
    </row>
    <row r="7" spans="2:4" ht="54" customHeight="1">
      <c r="B7" s="196" t="s">
        <v>423</v>
      </c>
      <c r="C7" s="197" t="s">
        <v>292</v>
      </c>
      <c r="D7" s="196" t="s">
        <v>541</v>
      </c>
    </row>
    <row r="8" spans="2:4" ht="18.75" customHeight="1">
      <c r="B8" s="198" t="s">
        <v>13</v>
      </c>
      <c r="C8" s="199" t="s">
        <v>293</v>
      </c>
      <c r="D8" s="200">
        <f>D9+D10+D11</f>
        <v>3038</v>
      </c>
    </row>
    <row r="9" spans="2:4" ht="22.5" customHeight="1">
      <c r="B9" s="198" t="s">
        <v>18</v>
      </c>
      <c r="C9" s="102" t="s">
        <v>594</v>
      </c>
      <c r="D9" s="201">
        <v>1381</v>
      </c>
    </row>
    <row r="10" spans="2:4" ht="23.25" customHeight="1">
      <c r="B10" s="198" t="s">
        <v>20</v>
      </c>
      <c r="C10" s="202" t="s">
        <v>294</v>
      </c>
      <c r="D10" s="203">
        <v>747</v>
      </c>
    </row>
    <row r="11" spans="2:4" ht="32.25" customHeight="1">
      <c r="B11" s="198" t="s">
        <v>22</v>
      </c>
      <c r="C11" s="204" t="s">
        <v>295</v>
      </c>
      <c r="D11" s="201">
        <v>910</v>
      </c>
    </row>
    <row r="12" spans="2:4" ht="18.75" customHeight="1">
      <c r="B12" s="198" t="s">
        <v>25</v>
      </c>
      <c r="C12" s="205" t="s">
        <v>296</v>
      </c>
      <c r="D12" s="206">
        <f>D13+D14+D15</f>
        <v>133</v>
      </c>
    </row>
    <row r="13" spans="2:4" ht="18" customHeight="1">
      <c r="B13" s="198" t="s">
        <v>27</v>
      </c>
      <c r="C13" s="207" t="s">
        <v>297</v>
      </c>
      <c r="D13" s="203">
        <v>86</v>
      </c>
    </row>
    <row r="14" spans="2:4" ht="18" customHeight="1">
      <c r="B14" s="198" t="s">
        <v>29</v>
      </c>
      <c r="C14" s="207" t="s">
        <v>298</v>
      </c>
      <c r="D14" s="203"/>
    </row>
    <row r="15" spans="2:4" ht="15.75" customHeight="1">
      <c r="B15" s="198" t="s">
        <v>32</v>
      </c>
      <c r="C15" s="207" t="s">
        <v>299</v>
      </c>
      <c r="D15" s="203">
        <v>47</v>
      </c>
    </row>
    <row r="16" spans="2:4" ht="18.75" customHeight="1">
      <c r="B16" s="198" t="s">
        <v>34</v>
      </c>
      <c r="C16" s="208" t="s">
        <v>300</v>
      </c>
      <c r="D16" s="206">
        <f>D17+D19+D18</f>
        <v>209</v>
      </c>
    </row>
    <row r="17" spans="2:4" ht="15" customHeight="1">
      <c r="B17" s="198" t="s">
        <v>35</v>
      </c>
      <c r="C17" s="209" t="s">
        <v>301</v>
      </c>
      <c r="D17" s="203">
        <v>28</v>
      </c>
    </row>
    <row r="18" spans="2:4" ht="15" customHeight="1">
      <c r="B18" s="198" t="s">
        <v>37</v>
      </c>
      <c r="C18" s="202" t="s">
        <v>307</v>
      </c>
      <c r="D18" s="203">
        <v>10</v>
      </c>
    </row>
    <row r="19" spans="2:4" ht="16.5" customHeight="1">
      <c r="B19" s="198" t="s">
        <v>39</v>
      </c>
      <c r="C19" s="210" t="s">
        <v>302</v>
      </c>
      <c r="D19" s="203">
        <f>D20+D22+D21</f>
        <v>171</v>
      </c>
    </row>
    <row r="20" spans="2:4" ht="15" customHeight="1">
      <c r="B20" s="198" t="s">
        <v>41</v>
      </c>
      <c r="C20" s="211" t="s">
        <v>303</v>
      </c>
      <c r="D20" s="203">
        <v>10</v>
      </c>
    </row>
    <row r="21" spans="2:4" ht="15" customHeight="1">
      <c r="B21" s="212" t="s">
        <v>43</v>
      </c>
      <c r="C21" s="211" t="s">
        <v>503</v>
      </c>
      <c r="D21" s="203"/>
    </row>
    <row r="22" spans="2:4" ht="15" customHeight="1">
      <c r="B22" s="198" t="s">
        <v>45</v>
      </c>
      <c r="C22" s="213" t="s">
        <v>304</v>
      </c>
      <c r="D22" s="203">
        <v>161</v>
      </c>
    </row>
    <row r="23" spans="2:4" ht="15.75" customHeight="1">
      <c r="B23" s="198" t="s">
        <v>48</v>
      </c>
      <c r="C23" s="130" t="s">
        <v>305</v>
      </c>
      <c r="D23" s="214">
        <f>D24+D25</f>
        <v>39.9</v>
      </c>
    </row>
    <row r="24" spans="2:4" ht="32.25" customHeight="1">
      <c r="B24" s="198" t="s">
        <v>51</v>
      </c>
      <c r="C24" s="202" t="s">
        <v>306</v>
      </c>
      <c r="D24" s="203">
        <v>29</v>
      </c>
    </row>
    <row r="25" spans="2:4" ht="15" customHeight="1">
      <c r="B25" s="198" t="s">
        <v>56</v>
      </c>
      <c r="C25" s="210" t="s">
        <v>504</v>
      </c>
      <c r="D25" s="203">
        <v>10.9</v>
      </c>
    </row>
    <row r="26" spans="2:4" ht="15" customHeight="1">
      <c r="B26" s="198" t="s">
        <v>60</v>
      </c>
      <c r="C26" s="215" t="s">
        <v>514</v>
      </c>
      <c r="D26" s="216">
        <f>D27+D28+D29</f>
        <v>114</v>
      </c>
    </row>
    <row r="27" spans="2:4" ht="15" customHeight="1">
      <c r="B27" s="198" t="s">
        <v>64</v>
      </c>
      <c r="C27" s="202" t="s">
        <v>160</v>
      </c>
      <c r="D27" s="203">
        <v>19</v>
      </c>
    </row>
    <row r="28" spans="2:4" ht="15.75" customHeight="1">
      <c r="B28" s="198" t="s">
        <v>67</v>
      </c>
      <c r="C28" s="202" t="s">
        <v>309</v>
      </c>
      <c r="D28" s="203">
        <v>49</v>
      </c>
    </row>
    <row r="29" spans="2:4" ht="15.75" customHeight="1">
      <c r="B29" s="198" t="s">
        <v>69</v>
      </c>
      <c r="C29" s="202" t="s">
        <v>310</v>
      </c>
      <c r="D29" s="203">
        <v>46</v>
      </c>
    </row>
    <row r="30" spans="2:4" ht="15.75" customHeight="1">
      <c r="B30" s="198" t="s">
        <v>311</v>
      </c>
      <c r="C30" s="217" t="s">
        <v>308</v>
      </c>
      <c r="D30" s="160"/>
    </row>
    <row r="31" spans="2:4" ht="15.75" customHeight="1">
      <c r="B31" s="198" t="s">
        <v>510</v>
      </c>
      <c r="C31" s="130" t="s">
        <v>312</v>
      </c>
      <c r="D31" s="160">
        <v>8.5</v>
      </c>
    </row>
    <row r="32" spans="2:4" ht="15.75">
      <c r="B32" s="198" t="s">
        <v>511</v>
      </c>
      <c r="C32" s="218" t="s">
        <v>488</v>
      </c>
      <c r="D32" s="206">
        <f>D8+D12+D16+D23+D26+D31</f>
        <v>3542.4</v>
      </c>
    </row>
    <row r="33" spans="2:4" ht="15" customHeight="1">
      <c r="B33" s="198" t="s">
        <v>512</v>
      </c>
      <c r="C33" s="219" t="s">
        <v>497</v>
      </c>
      <c r="D33" s="206">
        <f>D34+D57</f>
        <v>2498.7</v>
      </c>
    </row>
    <row r="34" spans="2:4" ht="16.5" customHeight="1">
      <c r="B34" s="198" t="s">
        <v>513</v>
      </c>
      <c r="C34" s="220" t="s">
        <v>315</v>
      </c>
      <c r="D34" s="221">
        <f>D35+D36</f>
        <v>2289.7</v>
      </c>
    </row>
    <row r="35" spans="2:4" ht="14.25" customHeight="1">
      <c r="B35" s="198" t="s">
        <v>366</v>
      </c>
      <c r="C35" s="222" t="s">
        <v>317</v>
      </c>
      <c r="D35" s="203">
        <v>1617</v>
      </c>
    </row>
    <row r="36" spans="2:4" ht="15.75" customHeight="1">
      <c r="B36" s="198" t="s">
        <v>313</v>
      </c>
      <c r="C36" s="222" t="s">
        <v>319</v>
      </c>
      <c r="D36" s="436">
        <f>D37+D38+D39+D40+D41+D42+D43+D44+D45+D46+D47+D48+D49+D50+D51+D52+D53+D54+D55+D56</f>
        <v>672.6999999999999</v>
      </c>
    </row>
    <row r="37" spans="2:4" ht="14.25" customHeight="1">
      <c r="B37" s="198" t="s">
        <v>314</v>
      </c>
      <c r="C37" s="222" t="s">
        <v>321</v>
      </c>
      <c r="D37" s="223">
        <v>159.4</v>
      </c>
    </row>
    <row r="38" spans="2:4" ht="17.25" customHeight="1">
      <c r="B38" s="198" t="s">
        <v>316</v>
      </c>
      <c r="C38" s="222" t="s">
        <v>323</v>
      </c>
      <c r="D38" s="223">
        <v>46.9</v>
      </c>
    </row>
    <row r="39" spans="2:4" ht="18" customHeight="1">
      <c r="B39" s="198" t="s">
        <v>318</v>
      </c>
      <c r="C39" s="222" t="s">
        <v>324</v>
      </c>
      <c r="D39" s="223">
        <v>43.7</v>
      </c>
    </row>
    <row r="40" spans="2:4" ht="14.25" customHeight="1">
      <c r="B40" s="198" t="s">
        <v>320</v>
      </c>
      <c r="C40" s="222" t="s">
        <v>326</v>
      </c>
      <c r="D40" s="223">
        <v>118.3</v>
      </c>
    </row>
    <row r="41" spans="2:4" ht="14.25" customHeight="1">
      <c r="B41" s="198" t="s">
        <v>322</v>
      </c>
      <c r="C41" s="222" t="s">
        <v>328</v>
      </c>
      <c r="D41" s="223">
        <v>103.6</v>
      </c>
    </row>
    <row r="42" spans="2:4" ht="14.25" customHeight="1">
      <c r="B42" s="198" t="s">
        <v>325</v>
      </c>
      <c r="C42" s="211" t="s">
        <v>346</v>
      </c>
      <c r="D42" s="223">
        <v>30</v>
      </c>
    </row>
    <row r="43" spans="2:4" ht="24" customHeight="1">
      <c r="B43" s="198" t="s">
        <v>327</v>
      </c>
      <c r="C43" s="351" t="s">
        <v>515</v>
      </c>
      <c r="D43" s="223">
        <v>0.1</v>
      </c>
    </row>
    <row r="44" spans="2:4" ht="20.25" customHeight="1">
      <c r="B44" s="198" t="s">
        <v>329</v>
      </c>
      <c r="C44" s="211" t="s">
        <v>330</v>
      </c>
      <c r="D44" s="223">
        <v>0.13</v>
      </c>
    </row>
    <row r="45" spans="2:4" ht="16.5" customHeight="1">
      <c r="B45" s="198" t="s">
        <v>331</v>
      </c>
      <c r="C45" s="211" t="s">
        <v>332</v>
      </c>
      <c r="D45" s="223">
        <v>17.3</v>
      </c>
    </row>
    <row r="46" spans="2:5" ht="16.5" customHeight="1">
      <c r="B46" s="198" t="s">
        <v>333</v>
      </c>
      <c r="C46" s="211" t="s">
        <v>334</v>
      </c>
      <c r="D46" s="223">
        <v>14.5</v>
      </c>
      <c r="E46" s="447"/>
    </row>
    <row r="47" spans="2:5" ht="20.25" customHeight="1">
      <c r="B47" s="198" t="s">
        <v>335</v>
      </c>
      <c r="C47" s="211" t="s">
        <v>336</v>
      </c>
      <c r="D47" s="223">
        <v>83</v>
      </c>
      <c r="E47" s="447"/>
    </row>
    <row r="48" spans="2:4" ht="33.75" customHeight="1">
      <c r="B48" s="198" t="s">
        <v>367</v>
      </c>
      <c r="C48" s="211" t="s">
        <v>338</v>
      </c>
      <c r="D48" s="223">
        <v>0.3</v>
      </c>
    </row>
    <row r="49" spans="2:4" ht="19.5" customHeight="1">
      <c r="B49" s="198" t="s">
        <v>337</v>
      </c>
      <c r="C49" s="211" t="s">
        <v>340</v>
      </c>
      <c r="D49" s="223">
        <v>7.6</v>
      </c>
    </row>
    <row r="50" spans="2:4" ht="19.5" customHeight="1">
      <c r="B50" s="212" t="s">
        <v>339</v>
      </c>
      <c r="C50" s="211" t="s">
        <v>342</v>
      </c>
      <c r="D50" s="223">
        <v>6.6</v>
      </c>
    </row>
    <row r="51" spans="2:4" ht="19.5" customHeight="1">
      <c r="B51" s="198" t="s">
        <v>341</v>
      </c>
      <c r="C51" s="211" t="s">
        <v>344</v>
      </c>
      <c r="D51" s="223">
        <v>7.6</v>
      </c>
    </row>
    <row r="52" spans="2:5" ht="19.5" customHeight="1">
      <c r="B52" s="198" t="s">
        <v>343</v>
      </c>
      <c r="C52" s="211" t="s">
        <v>348</v>
      </c>
      <c r="D52" s="223">
        <v>1.89</v>
      </c>
      <c r="E52" s="224"/>
    </row>
    <row r="53" spans="2:4" ht="19.5" customHeight="1">
      <c r="B53" s="198" t="s">
        <v>474</v>
      </c>
      <c r="C53" s="211" t="s">
        <v>350</v>
      </c>
      <c r="D53" s="223">
        <v>3.88</v>
      </c>
    </row>
    <row r="54" spans="2:4" ht="19.5" customHeight="1">
      <c r="B54" s="198" t="s">
        <v>345</v>
      </c>
      <c r="C54" s="211" t="s">
        <v>419</v>
      </c>
      <c r="D54" s="223">
        <v>0.5</v>
      </c>
    </row>
    <row r="55" spans="2:6" ht="18" customHeight="1">
      <c r="B55" s="212" t="s">
        <v>347</v>
      </c>
      <c r="C55" s="211" t="s">
        <v>508</v>
      </c>
      <c r="D55" s="223">
        <v>14.9</v>
      </c>
      <c r="E55" s="448"/>
      <c r="F55" s="222"/>
    </row>
    <row r="56" spans="2:5" ht="19.5" customHeight="1">
      <c r="B56" s="198" t="s">
        <v>349</v>
      </c>
      <c r="C56" s="211" t="s">
        <v>509</v>
      </c>
      <c r="D56" s="223">
        <v>12.5</v>
      </c>
      <c r="E56" s="448"/>
    </row>
    <row r="57" spans="2:4" ht="16.5" customHeight="1">
      <c r="B57" s="225" t="s">
        <v>409</v>
      </c>
      <c r="C57" s="226" t="s">
        <v>351</v>
      </c>
      <c r="D57" s="203">
        <v>209</v>
      </c>
    </row>
    <row r="58" spans="2:4" s="227" customFormat="1" ht="15.75" customHeight="1">
      <c r="B58" s="198" t="s">
        <v>417</v>
      </c>
      <c r="C58" s="215" t="s">
        <v>461</v>
      </c>
      <c r="D58" s="160">
        <f>D32+D33</f>
        <v>6041.1</v>
      </c>
    </row>
    <row r="59" spans="2:4" s="227" customFormat="1" ht="33.75" customHeight="1">
      <c r="B59" s="228" t="s">
        <v>418</v>
      </c>
      <c r="C59" s="215" t="s">
        <v>542</v>
      </c>
      <c r="D59" s="229">
        <f>D60+D61+D62+D63+D64</f>
        <v>666</v>
      </c>
    </row>
    <row r="60" spans="2:4" s="227" customFormat="1" ht="28.5" customHeight="1">
      <c r="B60" s="230" t="s">
        <v>543</v>
      </c>
      <c r="C60" s="425" t="s">
        <v>539</v>
      </c>
      <c r="D60" s="231">
        <v>218</v>
      </c>
    </row>
    <row r="61" spans="2:4" s="227" customFormat="1" ht="28.5" customHeight="1">
      <c r="B61" s="230" t="s">
        <v>516</v>
      </c>
      <c r="C61" s="426" t="s">
        <v>557</v>
      </c>
      <c r="D61" s="231">
        <v>200</v>
      </c>
    </row>
    <row r="62" spans="2:4" s="227" customFormat="1" ht="31.5" customHeight="1">
      <c r="B62" s="230" t="s">
        <v>558</v>
      </c>
      <c r="C62" s="426" t="s">
        <v>559</v>
      </c>
      <c r="D62" s="231">
        <v>65</v>
      </c>
    </row>
    <row r="63" spans="2:4" s="227" customFormat="1" ht="19.5" customHeight="1">
      <c r="B63" s="230" t="s">
        <v>560</v>
      </c>
      <c r="C63" s="426" t="s">
        <v>561</v>
      </c>
      <c r="D63" s="231">
        <v>80</v>
      </c>
    </row>
    <row r="64" spans="2:4" s="227" customFormat="1" ht="30.75" customHeight="1">
      <c r="B64" s="230" t="s">
        <v>562</v>
      </c>
      <c r="C64" s="437" t="s">
        <v>633</v>
      </c>
      <c r="D64" s="231">
        <v>103</v>
      </c>
    </row>
    <row r="65" spans="2:4" s="227" customFormat="1" ht="47.25" customHeight="1">
      <c r="B65" s="230" t="s">
        <v>583</v>
      </c>
      <c r="C65" s="232" t="s">
        <v>563</v>
      </c>
      <c r="D65" s="229">
        <v>334.5</v>
      </c>
    </row>
    <row r="66" spans="2:4" s="227" customFormat="1" ht="18.75" customHeight="1">
      <c r="B66" s="198" t="s">
        <v>565</v>
      </c>
      <c r="C66" s="233" t="s">
        <v>590</v>
      </c>
      <c r="D66" s="229">
        <v>36.6</v>
      </c>
    </row>
    <row r="67" spans="2:4" s="227" customFormat="1" ht="30.75" customHeight="1">
      <c r="B67" s="198" t="s">
        <v>566</v>
      </c>
      <c r="C67" s="232" t="s">
        <v>595</v>
      </c>
      <c r="D67" s="234">
        <v>22.918</v>
      </c>
    </row>
    <row r="68" spans="2:4" s="227" customFormat="1" ht="22.5" customHeight="1">
      <c r="B68" s="110" t="s">
        <v>584</v>
      </c>
      <c r="C68" s="438" t="s">
        <v>631</v>
      </c>
      <c r="D68" s="234">
        <v>21.023</v>
      </c>
    </row>
    <row r="69" spans="2:4" s="227" customFormat="1" ht="15.75" customHeight="1">
      <c r="B69" s="198" t="s">
        <v>586</v>
      </c>
      <c r="C69" s="232" t="s">
        <v>564</v>
      </c>
      <c r="D69" s="235">
        <f>SUM(D32+D33+D59+D65)+D66+D67+D68</f>
        <v>7122.1410000000005</v>
      </c>
    </row>
    <row r="70" spans="2:4" s="227" customFormat="1" ht="15" customHeight="1">
      <c r="B70" s="198" t="s">
        <v>630</v>
      </c>
      <c r="C70" s="142" t="s">
        <v>587</v>
      </c>
      <c r="D70" s="160">
        <v>660.5</v>
      </c>
    </row>
    <row r="71" spans="2:4" s="227" customFormat="1" ht="15.75" customHeight="1">
      <c r="B71" s="198" t="s">
        <v>632</v>
      </c>
      <c r="C71" s="130" t="s">
        <v>585</v>
      </c>
      <c r="D71" s="160">
        <v>300.6</v>
      </c>
    </row>
    <row r="72" s="227" customFormat="1" ht="15.75" customHeight="1">
      <c r="B72" s="236"/>
    </row>
    <row r="73" spans="2:4" s="227" customFormat="1" ht="15.75" customHeight="1">
      <c r="B73" s="236"/>
      <c r="C73" s="237"/>
      <c r="D73" s="238"/>
    </row>
    <row r="74" spans="2:4" s="227" customFormat="1" ht="15.75" customHeight="1">
      <c r="B74" s="236"/>
      <c r="C74" s="239"/>
      <c r="D74" s="238"/>
    </row>
    <row r="75" spans="2:4" s="227" customFormat="1" ht="15.75" customHeight="1">
      <c r="B75" s="236"/>
      <c r="C75" s="237"/>
      <c r="D75" s="238"/>
    </row>
    <row r="76" spans="2:4" s="227" customFormat="1" ht="16.5" customHeight="1">
      <c r="B76" s="236"/>
      <c r="C76" s="237"/>
      <c r="D76" s="238"/>
    </row>
    <row r="77" spans="2:4" s="227" customFormat="1" ht="16.5" customHeight="1">
      <c r="B77" s="238"/>
      <c r="C77" s="237"/>
      <c r="D77" s="238"/>
    </row>
    <row r="78" spans="2:4" s="227" customFormat="1" ht="15.75" customHeight="1">
      <c r="B78" s="238"/>
      <c r="C78" s="237"/>
      <c r="D78" s="238"/>
    </row>
    <row r="79" spans="2:4" s="227" customFormat="1" ht="15.75" customHeight="1">
      <c r="B79" s="238"/>
      <c r="C79" s="237"/>
      <c r="D79" s="238"/>
    </row>
    <row r="80" spans="2:4" s="227" customFormat="1" ht="15.75" customHeight="1">
      <c r="B80" s="238"/>
      <c r="C80" s="237"/>
      <c r="D80" s="238"/>
    </row>
    <row r="81" spans="2:4" s="227" customFormat="1" ht="15.75" customHeight="1">
      <c r="B81" s="238"/>
      <c r="C81" s="237"/>
      <c r="D81" s="238"/>
    </row>
    <row r="82" spans="2:4" ht="12.75">
      <c r="B82" s="194"/>
      <c r="C82" s="237"/>
      <c r="D82" s="194"/>
    </row>
    <row r="83" spans="2:4" ht="12.75">
      <c r="B83" s="194"/>
      <c r="C83" s="237"/>
      <c r="D83" s="194"/>
    </row>
  </sheetData>
  <sheetProtection/>
  <mergeCells count="7">
    <mergeCell ref="C5:D5"/>
    <mergeCell ref="E46:E47"/>
    <mergeCell ref="E55:E56"/>
    <mergeCell ref="C1:D1"/>
    <mergeCell ref="C2:D2"/>
    <mergeCell ref="C3:D3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1">
      <selection activeCell="F2" sqref="F2:H5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48.57421875" style="0" customWidth="1"/>
    <col min="4" max="4" width="9.7109375" style="0" customWidth="1"/>
    <col min="5" max="5" width="9.421875" style="0" customWidth="1"/>
    <col min="6" max="6" width="9.7109375" style="0" customWidth="1"/>
    <col min="7" max="7" width="11.57421875" style="0" customWidth="1"/>
    <col min="8" max="8" width="11.8515625" style="0" customWidth="1"/>
  </cols>
  <sheetData>
    <row r="2" spans="6:8" ht="15">
      <c r="F2" s="8" t="s">
        <v>246</v>
      </c>
      <c r="G2" s="10"/>
      <c r="H2" s="10"/>
    </row>
    <row r="3" spans="6:8" ht="12.75">
      <c r="F3" s="461" t="s">
        <v>634</v>
      </c>
      <c r="G3" s="461"/>
      <c r="H3" s="461"/>
    </row>
    <row r="4" spans="6:8" ht="15">
      <c r="F4" s="1" t="s">
        <v>535</v>
      </c>
      <c r="G4" s="10"/>
      <c r="H4" s="10"/>
    </row>
    <row r="5" spans="6:8" ht="12.75">
      <c r="F5" s="14" t="s">
        <v>536</v>
      </c>
      <c r="G5" s="14"/>
      <c r="H5" s="14"/>
    </row>
    <row r="7" spans="2:9" ht="21.75" customHeight="1">
      <c r="B7" s="516" t="s">
        <v>571</v>
      </c>
      <c r="C7" s="516"/>
      <c r="D7" s="516"/>
      <c r="E7" s="516"/>
      <c r="F7" s="516"/>
      <c r="G7" s="516"/>
      <c r="H7" s="516"/>
      <c r="I7" s="19"/>
    </row>
    <row r="8" spans="2:9" ht="18" customHeight="1">
      <c r="B8" s="516"/>
      <c r="C8" s="516"/>
      <c r="D8" s="516"/>
      <c r="E8" s="516"/>
      <c r="F8" s="516"/>
      <c r="G8" s="516"/>
      <c r="H8" s="516"/>
      <c r="I8" s="19"/>
    </row>
    <row r="9" spans="2:9" ht="18" customHeight="1">
      <c r="B9" s="7"/>
      <c r="C9" s="7"/>
      <c r="D9" s="7"/>
      <c r="E9" s="7"/>
      <c r="F9" s="7"/>
      <c r="G9" s="7"/>
      <c r="H9" s="7"/>
      <c r="I9" s="19"/>
    </row>
    <row r="10" ht="12.75">
      <c r="H10" s="15" t="s">
        <v>547</v>
      </c>
    </row>
    <row r="11" spans="2:8" ht="12.75" customHeight="1">
      <c r="B11" s="522" t="s">
        <v>288</v>
      </c>
      <c r="C11" s="525" t="s">
        <v>120</v>
      </c>
      <c r="D11" s="528" t="s">
        <v>537</v>
      </c>
      <c r="E11" s="520" t="s">
        <v>0</v>
      </c>
      <c r="F11" s="513" t="s">
        <v>9</v>
      </c>
      <c r="G11" s="514"/>
      <c r="H11" s="515"/>
    </row>
    <row r="12" spans="2:8" ht="12.75" customHeight="1">
      <c r="B12" s="523"/>
      <c r="C12" s="526"/>
      <c r="D12" s="529"/>
      <c r="E12" s="531"/>
      <c r="F12" s="513" t="s">
        <v>10</v>
      </c>
      <c r="G12" s="515"/>
      <c r="H12" s="517" t="s">
        <v>11</v>
      </c>
    </row>
    <row r="13" spans="2:8" ht="12.75" customHeight="1">
      <c r="B13" s="523"/>
      <c r="C13" s="526"/>
      <c r="D13" s="529"/>
      <c r="E13" s="531"/>
      <c r="F13" s="520" t="s">
        <v>12</v>
      </c>
      <c r="G13" s="12" t="s">
        <v>424</v>
      </c>
      <c r="H13" s="518"/>
    </row>
    <row r="14" spans="2:8" ht="33" customHeight="1">
      <c r="B14" s="524"/>
      <c r="C14" s="527"/>
      <c r="D14" s="530"/>
      <c r="E14" s="521"/>
      <c r="F14" s="521"/>
      <c r="G14" s="12" t="s">
        <v>425</v>
      </c>
      <c r="H14" s="519"/>
    </row>
    <row r="15" spans="2:8" ht="15.75">
      <c r="B15" s="20" t="s">
        <v>13</v>
      </c>
      <c r="C15" s="21" t="s">
        <v>429</v>
      </c>
      <c r="D15" s="16"/>
      <c r="E15" s="22">
        <f>E16</f>
        <v>666</v>
      </c>
      <c r="F15" s="22">
        <f>F16</f>
        <v>0</v>
      </c>
      <c r="G15" s="22">
        <f>G16</f>
        <v>0</v>
      </c>
      <c r="H15" s="22">
        <f>H16</f>
        <v>666</v>
      </c>
    </row>
    <row r="16" spans="2:8" ht="14.25">
      <c r="B16" s="20" t="s">
        <v>14</v>
      </c>
      <c r="C16" s="23" t="s">
        <v>116</v>
      </c>
      <c r="D16" s="24" t="s">
        <v>147</v>
      </c>
      <c r="E16" s="22">
        <f aca="true" t="shared" si="0" ref="E16:E21">F16+H16</f>
        <v>666</v>
      </c>
      <c r="F16" s="22"/>
      <c r="G16" s="34"/>
      <c r="H16" s="34">
        <f>H17+H18+H19+H20+H21</f>
        <v>666</v>
      </c>
    </row>
    <row r="17" spans="2:8" ht="35.25" customHeight="1">
      <c r="B17" s="20" t="s">
        <v>161</v>
      </c>
      <c r="C17" s="25" t="s">
        <v>538</v>
      </c>
      <c r="D17" s="16"/>
      <c r="E17" s="35">
        <f t="shared" si="0"/>
        <v>218</v>
      </c>
      <c r="F17" s="35"/>
      <c r="G17" s="36"/>
      <c r="H17" s="36">
        <v>218</v>
      </c>
    </row>
    <row r="18" spans="2:8" ht="38.25" customHeight="1">
      <c r="B18" s="20" t="s">
        <v>569</v>
      </c>
      <c r="C18" s="18" t="s">
        <v>557</v>
      </c>
      <c r="D18" s="32"/>
      <c r="E18" s="35">
        <f t="shared" si="0"/>
        <v>200</v>
      </c>
      <c r="F18" s="35"/>
      <c r="G18" s="36"/>
      <c r="H18" s="36">
        <v>200</v>
      </c>
    </row>
    <row r="19" spans="2:8" ht="52.5" customHeight="1">
      <c r="B19" s="20" t="s">
        <v>569</v>
      </c>
      <c r="C19" s="18" t="s">
        <v>559</v>
      </c>
      <c r="D19" s="32"/>
      <c r="E19" s="35">
        <f t="shared" si="0"/>
        <v>65</v>
      </c>
      <c r="F19" s="35"/>
      <c r="G19" s="36"/>
      <c r="H19" s="36">
        <v>65</v>
      </c>
    </row>
    <row r="20" spans="2:8" ht="15.75">
      <c r="B20" s="20" t="s">
        <v>569</v>
      </c>
      <c r="C20" s="18" t="s">
        <v>561</v>
      </c>
      <c r="D20" s="32"/>
      <c r="E20" s="35">
        <f t="shared" si="0"/>
        <v>80</v>
      </c>
      <c r="F20" s="35"/>
      <c r="G20" s="36"/>
      <c r="H20" s="36">
        <v>80</v>
      </c>
    </row>
    <row r="21" spans="2:8" ht="31.5">
      <c r="B21" s="20" t="s">
        <v>161</v>
      </c>
      <c r="C21" s="18" t="s">
        <v>600</v>
      </c>
      <c r="D21" s="32"/>
      <c r="E21" s="35">
        <f t="shared" si="0"/>
        <v>103</v>
      </c>
      <c r="F21" s="35"/>
      <c r="G21" s="36"/>
      <c r="H21" s="36">
        <v>103</v>
      </c>
    </row>
    <row r="22" spans="2:8" ht="23.25" customHeight="1">
      <c r="B22" s="11"/>
      <c r="C22" s="33" t="s">
        <v>137</v>
      </c>
      <c r="D22" s="11"/>
      <c r="E22" s="37">
        <f>F22+H22</f>
        <v>666</v>
      </c>
      <c r="F22" s="34"/>
      <c r="G22" s="34"/>
      <c r="H22" s="34">
        <f>H16</f>
        <v>666</v>
      </c>
    </row>
    <row r="23" spans="2:8" ht="12.75">
      <c r="B23" s="26"/>
      <c r="C23" s="2"/>
      <c r="D23" s="27"/>
      <c r="E23" s="28"/>
      <c r="F23" s="28"/>
      <c r="G23" s="17"/>
      <c r="H23" s="28"/>
    </row>
  </sheetData>
  <sheetProtection/>
  <mergeCells count="10">
    <mergeCell ref="F11:H11"/>
    <mergeCell ref="B7:H8"/>
    <mergeCell ref="F12:G12"/>
    <mergeCell ref="H12:H14"/>
    <mergeCell ref="F13:F14"/>
    <mergeCell ref="F3:H3"/>
    <mergeCell ref="B11:B14"/>
    <mergeCell ref="C11:C14"/>
    <mergeCell ref="D11:D14"/>
    <mergeCell ref="E11:E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.57421875" style="14" customWidth="1"/>
    <col min="2" max="2" width="5.421875" style="14" customWidth="1"/>
    <col min="3" max="3" width="44.28125" style="14" customWidth="1"/>
    <col min="4" max="4" width="7.8515625" style="14" customWidth="1"/>
    <col min="5" max="5" width="7.421875" style="14" customWidth="1"/>
    <col min="6" max="6" width="8.00390625" style="14" customWidth="1"/>
    <col min="7" max="7" width="10.8515625" style="14" customWidth="1"/>
    <col min="8" max="8" width="8.28125" style="14" customWidth="1"/>
    <col min="9" max="9" width="9.00390625" style="14" customWidth="1"/>
    <col min="10" max="10" width="9.140625" style="384" customWidth="1"/>
    <col min="11" max="16384" width="9.140625" style="14" customWidth="1"/>
  </cols>
  <sheetData>
    <row r="1" spans="6:9" ht="12.75" customHeight="1">
      <c r="F1" s="8" t="s">
        <v>246</v>
      </c>
      <c r="G1" s="10"/>
      <c r="H1" s="10"/>
      <c r="I1"/>
    </row>
    <row r="2" spans="6:9" ht="12.75">
      <c r="F2" s="534" t="s">
        <v>634</v>
      </c>
      <c r="G2" s="534"/>
      <c r="H2" s="534"/>
      <c r="I2"/>
    </row>
    <row r="3" spans="6:9" ht="14.25" customHeight="1">
      <c r="F3" s="1" t="s">
        <v>535</v>
      </c>
      <c r="G3" s="10"/>
      <c r="H3" s="10"/>
      <c r="I3"/>
    </row>
    <row r="4" spans="6:9" ht="12.75">
      <c r="F4" s="535" t="s">
        <v>614</v>
      </c>
      <c r="G4" s="535"/>
      <c r="H4" s="535"/>
      <c r="I4"/>
    </row>
    <row r="5" ht="10.5" customHeight="1"/>
    <row r="6" spans="2:8" ht="14.25">
      <c r="B6" s="536" t="s">
        <v>615</v>
      </c>
      <c r="C6" s="536"/>
      <c r="D6" s="536"/>
      <c r="E6" s="536"/>
      <c r="F6" s="536"/>
      <c r="G6" s="536"/>
      <c r="H6" s="536"/>
    </row>
    <row r="7" spans="2:8" ht="14.25">
      <c r="B7" s="7"/>
      <c r="C7" s="536" t="s">
        <v>616</v>
      </c>
      <c r="D7" s="536"/>
      <c r="E7" s="536"/>
      <c r="F7" s="536"/>
      <c r="G7" s="536"/>
      <c r="H7" s="536"/>
    </row>
    <row r="8" spans="2:8" ht="14.25">
      <c r="B8" s="7"/>
      <c r="C8" s="7"/>
      <c r="D8" s="7"/>
      <c r="E8" s="7"/>
      <c r="F8" s="7"/>
      <c r="G8" s="7"/>
      <c r="H8" s="7"/>
    </row>
    <row r="9" spans="2:8" ht="14.25">
      <c r="B9" s="7"/>
      <c r="C9" s="7"/>
      <c r="D9" s="7"/>
      <c r="E9" s="7"/>
      <c r="F9" s="7"/>
      <c r="G9" s="7"/>
      <c r="H9" s="7"/>
    </row>
    <row r="10" spans="2:8" ht="13.5" customHeight="1">
      <c r="B10" s="385"/>
      <c r="C10" s="386"/>
      <c r="D10" s="386"/>
      <c r="E10" s="386"/>
      <c r="F10" s="386"/>
      <c r="G10" s="537" t="s">
        <v>547</v>
      </c>
      <c r="H10" s="537"/>
    </row>
    <row r="11" spans="2:8" ht="12.75" customHeight="1">
      <c r="B11" s="528" t="s">
        <v>423</v>
      </c>
      <c r="C11" s="538" t="s">
        <v>617</v>
      </c>
      <c r="D11" s="528" t="s">
        <v>618</v>
      </c>
      <c r="E11" s="387"/>
      <c r="F11" s="541" t="s">
        <v>9</v>
      </c>
      <c r="G11" s="541"/>
      <c r="H11" s="541"/>
    </row>
    <row r="12" spans="2:8" ht="12.75" customHeight="1">
      <c r="B12" s="529"/>
      <c r="C12" s="539"/>
      <c r="D12" s="529"/>
      <c r="E12" s="388"/>
      <c r="F12" s="541" t="s">
        <v>10</v>
      </c>
      <c r="G12" s="520"/>
      <c r="H12" s="528" t="s">
        <v>11</v>
      </c>
    </row>
    <row r="13" spans="2:8" ht="12.75" customHeight="1">
      <c r="B13" s="529"/>
      <c r="C13" s="539"/>
      <c r="D13" s="529"/>
      <c r="E13" s="388" t="s">
        <v>0</v>
      </c>
      <c r="F13" s="532" t="s">
        <v>12</v>
      </c>
      <c r="G13" s="387" t="s">
        <v>424</v>
      </c>
      <c r="H13" s="529"/>
    </row>
    <row r="14" spans="2:8" ht="12.75" customHeight="1">
      <c r="B14" s="530"/>
      <c r="C14" s="540"/>
      <c r="D14" s="530"/>
      <c r="E14" s="389"/>
      <c r="F14" s="533"/>
      <c r="G14" s="389" t="s">
        <v>425</v>
      </c>
      <c r="H14" s="530"/>
    </row>
    <row r="15" spans="2:9" ht="28.5" customHeight="1">
      <c r="B15" s="390" t="s">
        <v>13</v>
      </c>
      <c r="C15" s="391" t="s">
        <v>112</v>
      </c>
      <c r="D15" s="392" t="s">
        <v>146</v>
      </c>
      <c r="E15" s="393"/>
      <c r="F15" s="394"/>
      <c r="G15" s="395"/>
      <c r="H15" s="394"/>
      <c r="I15" s="396"/>
    </row>
    <row r="16" spans="2:8" ht="15.75">
      <c r="B16" s="397" t="s">
        <v>14</v>
      </c>
      <c r="C16" s="398" t="s">
        <v>1</v>
      </c>
      <c r="D16" s="12"/>
      <c r="E16" s="399">
        <f aca="true" t="shared" si="0" ref="E16:E21">F16+H16</f>
        <v>10.7</v>
      </c>
      <c r="F16" s="399">
        <v>10.7</v>
      </c>
      <c r="G16" s="399"/>
      <c r="H16" s="400"/>
    </row>
    <row r="17" spans="2:10" ht="15.75">
      <c r="B17" s="397" t="s">
        <v>15</v>
      </c>
      <c r="C17" s="401" t="s">
        <v>52</v>
      </c>
      <c r="D17" s="392"/>
      <c r="E17" s="399">
        <f t="shared" si="0"/>
        <v>0.2</v>
      </c>
      <c r="F17" s="399">
        <v>0.2</v>
      </c>
      <c r="G17" s="402"/>
      <c r="H17" s="402"/>
      <c r="J17" s="14"/>
    </row>
    <row r="18" spans="2:10" ht="15.75">
      <c r="B18" s="397" t="s">
        <v>16</v>
      </c>
      <c r="C18" s="401" t="s">
        <v>57</v>
      </c>
      <c r="D18" s="392"/>
      <c r="E18" s="399">
        <f t="shared" si="0"/>
        <v>0.6</v>
      </c>
      <c r="F18" s="399">
        <v>0.6</v>
      </c>
      <c r="G18" s="402"/>
      <c r="H18" s="402"/>
      <c r="J18" s="14"/>
    </row>
    <row r="19" spans="2:10" ht="15.75">
      <c r="B19" s="397" t="s">
        <v>17</v>
      </c>
      <c r="C19" s="398" t="s">
        <v>61</v>
      </c>
      <c r="D19" s="392"/>
      <c r="E19" s="399">
        <f t="shared" si="0"/>
        <v>4.4</v>
      </c>
      <c r="F19" s="399">
        <v>4.4</v>
      </c>
      <c r="G19" s="402"/>
      <c r="H19" s="402"/>
      <c r="J19" s="14"/>
    </row>
    <row r="20" spans="2:10" ht="15.75">
      <c r="B20" s="397" t="s">
        <v>74</v>
      </c>
      <c r="C20" s="398" t="s">
        <v>7</v>
      </c>
      <c r="D20" s="392"/>
      <c r="E20" s="399">
        <f t="shared" si="0"/>
        <v>0.1</v>
      </c>
      <c r="F20" s="399">
        <v>0.1</v>
      </c>
      <c r="G20" s="402"/>
      <c r="H20" s="402"/>
      <c r="J20" s="14"/>
    </row>
    <row r="21" spans="2:10" ht="15.75">
      <c r="B21" s="397" t="s">
        <v>140</v>
      </c>
      <c r="C21" s="398" t="s">
        <v>8</v>
      </c>
      <c r="D21" s="392"/>
      <c r="E21" s="399">
        <f t="shared" si="0"/>
        <v>3</v>
      </c>
      <c r="F21" s="399">
        <v>3</v>
      </c>
      <c r="G21" s="402"/>
      <c r="H21" s="402"/>
      <c r="J21" s="14"/>
    </row>
    <row r="22" spans="2:10" ht="15.75">
      <c r="B22" s="397" t="s">
        <v>151</v>
      </c>
      <c r="C22" s="403" t="s">
        <v>411</v>
      </c>
      <c r="D22" s="404"/>
      <c r="E22" s="405">
        <f>F22+H22</f>
        <v>8.3</v>
      </c>
      <c r="F22" s="406">
        <f>F17+F18+F19+F20+F21</f>
        <v>8.3</v>
      </c>
      <c r="G22" s="406">
        <f>G17+G18+G19+G20+G21</f>
        <v>0</v>
      </c>
      <c r="H22" s="406">
        <f>H17+H18+H19+H20+H21</f>
        <v>0</v>
      </c>
      <c r="J22" s="14"/>
    </row>
    <row r="23" spans="2:10" ht="26.25" customHeight="1">
      <c r="B23" s="390"/>
      <c r="C23" s="407" t="s">
        <v>619</v>
      </c>
      <c r="D23" s="404"/>
      <c r="E23" s="408">
        <f>E16+E22</f>
        <v>19</v>
      </c>
      <c r="F23" s="408">
        <f>F16+F22</f>
        <v>19</v>
      </c>
      <c r="G23" s="408">
        <f>G16+G22</f>
        <v>0</v>
      </c>
      <c r="H23" s="408">
        <f>H16+H22</f>
        <v>0</v>
      </c>
      <c r="J23" s="14"/>
    </row>
    <row r="24" spans="2:10" ht="15.75">
      <c r="B24" s="390" t="s">
        <v>18</v>
      </c>
      <c r="C24" s="409" t="s">
        <v>109</v>
      </c>
      <c r="D24" s="392" t="s">
        <v>142</v>
      </c>
      <c r="E24" s="408"/>
      <c r="F24" s="408"/>
      <c r="G24" s="408"/>
      <c r="H24" s="408"/>
      <c r="J24" s="14"/>
    </row>
    <row r="25" spans="2:10" ht="15.75">
      <c r="B25" s="397" t="s">
        <v>19</v>
      </c>
      <c r="C25" s="401" t="s">
        <v>71</v>
      </c>
      <c r="D25" s="392"/>
      <c r="E25" s="410">
        <f>F25+H25</f>
        <v>36</v>
      </c>
      <c r="F25" s="410">
        <v>36</v>
      </c>
      <c r="G25" s="410"/>
      <c r="H25" s="410"/>
      <c r="J25" s="14"/>
    </row>
    <row r="26" spans="2:10" ht="15.75" customHeight="1">
      <c r="B26" s="397" t="s">
        <v>620</v>
      </c>
      <c r="C26" s="411" t="s">
        <v>287</v>
      </c>
      <c r="D26" s="404"/>
      <c r="E26" s="410">
        <f>F26+H26</f>
        <v>10</v>
      </c>
      <c r="F26" s="410">
        <v>5.8</v>
      </c>
      <c r="G26" s="408"/>
      <c r="H26" s="410">
        <v>4.2</v>
      </c>
      <c r="J26" s="14"/>
    </row>
    <row r="27" spans="2:10" ht="15.75">
      <c r="B27" s="397" t="s">
        <v>621</v>
      </c>
      <c r="C27" s="401" t="s">
        <v>622</v>
      </c>
      <c r="D27" s="392"/>
      <c r="E27" s="410">
        <f>F27+H27</f>
        <v>36</v>
      </c>
      <c r="F27" s="410">
        <v>36</v>
      </c>
      <c r="G27" s="410"/>
      <c r="H27" s="410"/>
      <c r="J27" s="14"/>
    </row>
    <row r="28" spans="2:10" ht="13.5" customHeight="1">
      <c r="B28" s="397" t="s">
        <v>623</v>
      </c>
      <c r="C28" s="401" t="s">
        <v>556</v>
      </c>
      <c r="D28" s="404"/>
      <c r="E28" s="410">
        <f>F28+H28</f>
        <v>2.2</v>
      </c>
      <c r="F28" s="410">
        <v>2.2</v>
      </c>
      <c r="G28" s="408"/>
      <c r="H28" s="410"/>
      <c r="J28" s="14"/>
    </row>
    <row r="29" spans="2:8" ht="15.75">
      <c r="B29" s="397" t="s">
        <v>624</v>
      </c>
      <c r="C29" s="401" t="s">
        <v>5</v>
      </c>
      <c r="D29" s="392"/>
      <c r="E29" s="410">
        <f>F29+H29</f>
        <v>3.2</v>
      </c>
      <c r="F29" s="410">
        <v>3.2</v>
      </c>
      <c r="G29" s="410"/>
      <c r="H29" s="410"/>
    </row>
    <row r="30" spans="2:8" ht="14.25" customHeight="1">
      <c r="B30" s="390"/>
      <c r="C30" s="412" t="s">
        <v>413</v>
      </c>
      <c r="D30" s="404"/>
      <c r="E30" s="408">
        <f>E27+E28+E29</f>
        <v>41.400000000000006</v>
      </c>
      <c r="F30" s="408">
        <f>F27+F28+F29</f>
        <v>41.400000000000006</v>
      </c>
      <c r="G30" s="408">
        <f>G27+G28+G29</f>
        <v>0</v>
      </c>
      <c r="H30" s="408">
        <f>H27+H28+H29</f>
        <v>0</v>
      </c>
    </row>
    <row r="31" spans="2:8" ht="15.75">
      <c r="B31" s="397" t="s">
        <v>625</v>
      </c>
      <c r="C31" s="401" t="s">
        <v>6</v>
      </c>
      <c r="D31" s="392"/>
      <c r="E31" s="410">
        <f>F31+H31</f>
        <v>3</v>
      </c>
      <c r="F31" s="410">
        <v>2.3</v>
      </c>
      <c r="G31" s="410"/>
      <c r="H31" s="410">
        <v>0.7</v>
      </c>
    </row>
    <row r="32" spans="2:8" ht="15.75">
      <c r="B32" s="397" t="s">
        <v>626</v>
      </c>
      <c r="C32" s="401" t="s">
        <v>46</v>
      </c>
      <c r="D32" s="404"/>
      <c r="E32" s="410">
        <f>F32+H32</f>
        <v>2.6</v>
      </c>
      <c r="F32" s="410">
        <v>2.6</v>
      </c>
      <c r="G32" s="408"/>
      <c r="H32" s="408"/>
    </row>
    <row r="33" spans="2:8" ht="30">
      <c r="B33" s="413" t="s">
        <v>627</v>
      </c>
      <c r="C33" s="414" t="s">
        <v>412</v>
      </c>
      <c r="D33" s="415"/>
      <c r="E33" s="410">
        <f>F33+H33</f>
        <v>0.5</v>
      </c>
      <c r="F33" s="399">
        <v>0.5</v>
      </c>
      <c r="G33" s="410"/>
      <c r="H33" s="410"/>
    </row>
    <row r="34" spans="2:8" ht="14.25">
      <c r="B34" s="397"/>
      <c r="C34" s="416" t="s">
        <v>628</v>
      </c>
      <c r="D34" s="417"/>
      <c r="E34" s="408">
        <f>E31+E32+E33+E30+E26+E25</f>
        <v>93.5</v>
      </c>
      <c r="F34" s="408">
        <f>F31+F32+F33+F30+F26+F25</f>
        <v>88.6</v>
      </c>
      <c r="G34" s="408">
        <f>G31+G32+G33+G30+G26+G25</f>
        <v>0</v>
      </c>
      <c r="H34" s="408">
        <f>H31+H32+H33+H30+H26+H25</f>
        <v>4.9</v>
      </c>
    </row>
    <row r="35" spans="2:8" ht="25.5">
      <c r="B35" s="390" t="s">
        <v>20</v>
      </c>
      <c r="C35" s="407" t="s">
        <v>629</v>
      </c>
      <c r="D35" s="418" t="s">
        <v>144</v>
      </c>
      <c r="E35" s="410">
        <f>E36</f>
        <v>1.5</v>
      </c>
      <c r="F35" s="410">
        <f>F36</f>
        <v>1.5</v>
      </c>
      <c r="G35" s="410">
        <f>G36</f>
        <v>0</v>
      </c>
      <c r="H35" s="410">
        <f>H36</f>
        <v>0</v>
      </c>
    </row>
    <row r="36" spans="2:8" ht="15.75">
      <c r="B36" s="397" t="s">
        <v>21</v>
      </c>
      <c r="C36" s="9" t="s">
        <v>117</v>
      </c>
      <c r="D36" s="392"/>
      <c r="E36" s="419">
        <f>F36+H36</f>
        <v>1.5</v>
      </c>
      <c r="F36" s="399">
        <v>1.5</v>
      </c>
      <c r="G36" s="410"/>
      <c r="H36" s="410"/>
    </row>
    <row r="37" spans="2:8" ht="15.75" customHeight="1">
      <c r="B37" s="420"/>
      <c r="C37" s="360" t="s">
        <v>137</v>
      </c>
      <c r="D37" s="421"/>
      <c r="E37" s="422">
        <f>E23+E34+E36</f>
        <v>114</v>
      </c>
      <c r="F37" s="422">
        <f>F23+F34+F36</f>
        <v>109.1</v>
      </c>
      <c r="G37" s="422">
        <f>G23+G34+G36</f>
        <v>0</v>
      </c>
      <c r="H37" s="422">
        <f>H23+H34+H36</f>
        <v>4.9</v>
      </c>
    </row>
    <row r="38" spans="2:10" s="17" customFormat="1" ht="12.75">
      <c r="B38" s="423"/>
      <c r="C38" s="424"/>
      <c r="D38" s="424"/>
      <c r="E38" s="28"/>
      <c r="F38" s="28"/>
      <c r="G38" s="28"/>
      <c r="H38" s="28"/>
      <c r="J38" s="27"/>
    </row>
  </sheetData>
  <sheetProtection/>
  <mergeCells count="12">
    <mergeCell ref="F11:H11"/>
    <mergeCell ref="F12:G12"/>
    <mergeCell ref="H12:H14"/>
    <mergeCell ref="F13:F14"/>
    <mergeCell ref="F2:H2"/>
    <mergeCell ref="F4:H4"/>
    <mergeCell ref="B6:H6"/>
    <mergeCell ref="C7:H7"/>
    <mergeCell ref="G10:H10"/>
    <mergeCell ref="B11:B14"/>
    <mergeCell ref="C11:C14"/>
    <mergeCell ref="D11:D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140625" style="5" customWidth="1"/>
    <col min="2" max="2" width="5.28125" style="5" customWidth="1"/>
    <col min="3" max="3" width="74.7109375" style="5" customWidth="1"/>
    <col min="4" max="4" width="14.8515625" style="5" customWidth="1"/>
    <col min="5" max="5" width="7.421875" style="5" customWidth="1"/>
    <col min="6" max="6" width="7.00390625" style="5" customWidth="1"/>
    <col min="7" max="7" width="6.57421875" style="5" customWidth="1"/>
    <col min="8" max="8" width="10.140625" style="5" bestFit="1" customWidth="1"/>
    <col min="9" max="9" width="6.7109375" style="5" customWidth="1"/>
    <col min="10" max="10" width="10.00390625" style="5" customWidth="1"/>
    <col min="11" max="11" width="7.00390625" style="5" customWidth="1"/>
    <col min="12" max="12" width="10.00390625" style="5" customWidth="1"/>
    <col min="13" max="13" width="6.7109375" style="5" customWidth="1"/>
    <col min="14" max="14" width="9.421875" style="5" customWidth="1"/>
    <col min="15" max="15" width="6.57421875" style="5" customWidth="1"/>
    <col min="16" max="16" width="6.140625" style="5" customWidth="1"/>
    <col min="17" max="17" width="6.7109375" style="5" customWidth="1"/>
    <col min="18" max="18" width="8.00390625" style="5" customWidth="1"/>
    <col min="19" max="19" width="6.57421875" style="5" customWidth="1"/>
    <col min="20" max="20" width="5.8515625" style="5" customWidth="1"/>
    <col min="21" max="21" width="6.57421875" style="5" customWidth="1"/>
    <col min="22" max="22" width="7.57421875" style="5" customWidth="1"/>
    <col min="23" max="16384" width="9.140625" style="5" customWidth="1"/>
  </cols>
  <sheetData>
    <row r="1" spans="4:6" ht="15.75">
      <c r="D1" s="8" t="s">
        <v>635</v>
      </c>
      <c r="E1" s="10"/>
      <c r="F1" s="10"/>
    </row>
    <row r="2" spans="4:6" ht="15.75">
      <c r="D2" s="461" t="s">
        <v>634</v>
      </c>
      <c r="E2" s="461"/>
      <c r="F2" s="461"/>
    </row>
    <row r="3" spans="4:6" ht="15.75">
      <c r="D3" s="1" t="s">
        <v>535</v>
      </c>
      <c r="E3" s="10"/>
      <c r="F3" s="10"/>
    </row>
    <row r="4" spans="4:6" ht="15.75">
      <c r="D4" s="14" t="s">
        <v>636</v>
      </c>
      <c r="E4" s="14"/>
      <c r="F4" s="14"/>
    </row>
    <row r="5" spans="2:5" ht="15.75" customHeight="1">
      <c r="B5" s="542" t="s">
        <v>638</v>
      </c>
      <c r="C5" s="542"/>
      <c r="D5" s="542"/>
      <c r="E5" s="542"/>
    </row>
    <row r="6" spans="1:5" ht="15.75">
      <c r="A6" s="362"/>
      <c r="B6" s="542"/>
      <c r="C6" s="542"/>
      <c r="D6" s="542"/>
      <c r="E6" s="542"/>
    </row>
    <row r="8" spans="2:22" ht="46.5" customHeight="1">
      <c r="B8" s="352" t="s">
        <v>423</v>
      </c>
      <c r="C8" s="353" t="s">
        <v>601</v>
      </c>
      <c r="D8" s="354" t="s">
        <v>637</v>
      </c>
      <c r="E8" s="353" t="s">
        <v>602</v>
      </c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</row>
    <row r="9" spans="2:5" ht="30.75" customHeight="1">
      <c r="B9" s="355" t="s">
        <v>13</v>
      </c>
      <c r="C9" s="356" t="s">
        <v>603</v>
      </c>
      <c r="D9" s="357">
        <v>8</v>
      </c>
      <c r="E9" s="358" t="s">
        <v>604</v>
      </c>
    </row>
    <row r="10" spans="2:5" ht="21.75" customHeight="1">
      <c r="B10" s="355" t="s">
        <v>18</v>
      </c>
      <c r="C10" s="364" t="s">
        <v>606</v>
      </c>
      <c r="D10" s="357">
        <v>5</v>
      </c>
      <c r="E10" s="358" t="s">
        <v>605</v>
      </c>
    </row>
    <row r="11" spans="2:5" ht="31.5" customHeight="1">
      <c r="B11" s="355" t="s">
        <v>20</v>
      </c>
      <c r="C11" s="365" t="s">
        <v>611</v>
      </c>
      <c r="D11" s="357">
        <v>9.6</v>
      </c>
      <c r="E11" s="358" t="s">
        <v>605</v>
      </c>
    </row>
    <row r="12" spans="2:5" ht="30.75" customHeight="1">
      <c r="B12" s="355" t="s">
        <v>22</v>
      </c>
      <c r="C12" s="365" t="s">
        <v>610</v>
      </c>
      <c r="D12" s="357">
        <v>5</v>
      </c>
      <c r="E12" s="358" t="s">
        <v>605</v>
      </c>
    </row>
    <row r="13" spans="2:5" ht="30">
      <c r="B13" s="355" t="s">
        <v>25</v>
      </c>
      <c r="C13" s="365" t="s">
        <v>609</v>
      </c>
      <c r="D13" s="359">
        <v>3.5</v>
      </c>
      <c r="E13" s="358" t="s">
        <v>605</v>
      </c>
    </row>
    <row r="14" spans="2:5" ht="30">
      <c r="B14" s="355" t="s">
        <v>27</v>
      </c>
      <c r="C14" s="365" t="s">
        <v>612</v>
      </c>
      <c r="D14" s="359">
        <v>3.5</v>
      </c>
      <c r="E14" s="358" t="s">
        <v>605</v>
      </c>
    </row>
    <row r="15" spans="2:5" ht="30">
      <c r="B15" s="355" t="s">
        <v>29</v>
      </c>
      <c r="C15" s="365" t="s">
        <v>613</v>
      </c>
      <c r="D15" s="359">
        <v>5.6</v>
      </c>
      <c r="E15" s="358" t="s">
        <v>605</v>
      </c>
    </row>
    <row r="16" spans="2:5" ht="15.75">
      <c r="B16" s="198" t="s">
        <v>32</v>
      </c>
      <c r="C16" s="102" t="s">
        <v>608</v>
      </c>
      <c r="D16" s="203">
        <v>5.3</v>
      </c>
      <c r="E16" s="381" t="s">
        <v>605</v>
      </c>
    </row>
    <row r="17" spans="2:5" ht="30">
      <c r="B17" s="355" t="s">
        <v>34</v>
      </c>
      <c r="C17" s="365" t="s">
        <v>607</v>
      </c>
      <c r="D17" s="359">
        <v>15</v>
      </c>
      <c r="E17" s="358" t="s">
        <v>605</v>
      </c>
    </row>
    <row r="18" spans="2:5" ht="15.75">
      <c r="B18" s="355" t="s">
        <v>35</v>
      </c>
      <c r="C18" s="360" t="s">
        <v>0</v>
      </c>
      <c r="D18" s="361">
        <f>D9+D10+D11+D12+D13+D14+D15+D17+D16</f>
        <v>60.5</v>
      </c>
      <c r="E18" s="358"/>
    </row>
    <row r="21" spans="3:9" ht="15.75">
      <c r="C21" s="366"/>
      <c r="D21" s="366"/>
      <c r="E21" s="366"/>
      <c r="F21" s="366"/>
      <c r="G21" s="366"/>
      <c r="H21" s="366"/>
      <c r="I21" s="366"/>
    </row>
    <row r="22" spans="3:9" ht="15.75">
      <c r="C22" s="367"/>
      <c r="D22" s="368"/>
      <c r="E22" s="369"/>
      <c r="F22" s="369"/>
      <c r="G22" s="370"/>
      <c r="H22" s="371"/>
      <c r="I22" s="371"/>
    </row>
    <row r="23" spans="3:9" ht="15.75">
      <c r="C23" s="372"/>
      <c r="D23" s="368"/>
      <c r="E23" s="369"/>
      <c r="F23" s="369"/>
      <c r="G23" s="370"/>
      <c r="H23" s="371"/>
      <c r="I23" s="371"/>
    </row>
    <row r="24" spans="3:9" ht="15.75">
      <c r="C24" s="75"/>
      <c r="D24" s="75"/>
      <c r="E24" s="75"/>
      <c r="F24" s="75"/>
      <c r="G24" s="373"/>
      <c r="H24" s="373"/>
      <c r="I24" s="371"/>
    </row>
    <row r="25" spans="3:9" ht="15.75">
      <c r="C25" s="75"/>
      <c r="D25" s="368"/>
      <c r="E25" s="75"/>
      <c r="F25" s="75"/>
      <c r="G25" s="75"/>
      <c r="H25" s="75"/>
      <c r="I25" s="371"/>
    </row>
    <row r="26" spans="3:9" ht="15.75">
      <c r="C26" s="75"/>
      <c r="D26" s="368"/>
      <c r="E26" s="75"/>
      <c r="F26" s="75"/>
      <c r="G26" s="374"/>
      <c r="H26" s="75"/>
      <c r="I26" s="371"/>
    </row>
    <row r="27" spans="3:9" ht="15.75">
      <c r="C27" s="75"/>
      <c r="D27" s="368"/>
      <c r="E27" s="75"/>
      <c r="F27" s="75"/>
      <c r="G27" s="75"/>
      <c r="H27" s="75"/>
      <c r="I27" s="371"/>
    </row>
    <row r="28" spans="3:9" ht="15.75">
      <c r="C28" s="75"/>
      <c r="D28" s="368"/>
      <c r="E28" s="75"/>
      <c r="F28" s="75"/>
      <c r="G28" s="75"/>
      <c r="H28" s="75"/>
      <c r="I28" s="371"/>
    </row>
    <row r="29" spans="3:9" ht="15.75">
      <c r="C29" s="375"/>
      <c r="D29" s="375"/>
      <c r="E29" s="375"/>
      <c r="F29" s="375"/>
      <c r="G29" s="375"/>
      <c r="H29" s="75"/>
      <c r="I29" s="371"/>
    </row>
    <row r="30" spans="3:9" ht="15.75">
      <c r="C30" s="75"/>
      <c r="D30" s="75"/>
      <c r="E30" s="75"/>
      <c r="F30" s="75"/>
      <c r="G30" s="75"/>
      <c r="H30" s="75"/>
      <c r="I30" s="371"/>
    </row>
    <row r="31" spans="3:9" ht="15.75">
      <c r="C31" s="75"/>
      <c r="D31" s="368"/>
      <c r="E31" s="75"/>
      <c r="F31" s="75"/>
      <c r="G31" s="75"/>
      <c r="H31" s="75"/>
      <c r="I31" s="371"/>
    </row>
    <row r="32" spans="3:9" ht="15.75">
      <c r="C32" s="75"/>
      <c r="D32" s="75"/>
      <c r="E32" s="75"/>
      <c r="F32" s="75"/>
      <c r="G32" s="75"/>
      <c r="H32" s="75"/>
      <c r="I32" s="371"/>
    </row>
    <row r="33" spans="3:9" ht="15.75">
      <c r="C33" s="75"/>
      <c r="D33" s="75"/>
      <c r="E33" s="75"/>
      <c r="F33" s="75"/>
      <c r="G33" s="374"/>
      <c r="H33" s="75"/>
      <c r="I33" s="371"/>
    </row>
    <row r="34" spans="3:9" ht="15.75">
      <c r="C34" s="367"/>
      <c r="D34" s="367"/>
      <c r="E34" s="367"/>
      <c r="F34" s="367"/>
      <c r="G34" s="376"/>
      <c r="H34" s="367"/>
      <c r="I34" s="377"/>
    </row>
    <row r="35" spans="3:9" ht="15.75">
      <c r="C35" s="378"/>
      <c r="D35" s="369"/>
      <c r="E35" s="369"/>
      <c r="F35" s="369"/>
      <c r="G35" s="369"/>
      <c r="H35" s="369"/>
      <c r="I35" s="369"/>
    </row>
    <row r="36" spans="3:9" ht="15.75">
      <c r="C36" s="379"/>
      <c r="D36" s="378"/>
      <c r="E36" s="380"/>
      <c r="F36" s="369"/>
      <c r="G36" s="369"/>
      <c r="H36" s="369"/>
      <c r="I36" s="369"/>
    </row>
    <row r="37" spans="3:9" ht="15.75">
      <c r="C37" s="378"/>
      <c r="D37" s="369"/>
      <c r="E37" s="369"/>
      <c r="F37" s="369"/>
      <c r="G37" s="369"/>
      <c r="H37" s="369"/>
      <c r="I37" s="369"/>
    </row>
    <row r="38" spans="3:9" ht="15.75">
      <c r="C38" s="369"/>
      <c r="D38" s="369"/>
      <c r="E38" s="369"/>
      <c r="F38" s="369"/>
      <c r="G38" s="369"/>
      <c r="H38" s="369"/>
      <c r="I38" s="369"/>
    </row>
    <row r="39" spans="3:9" ht="15.75">
      <c r="C39" s="75"/>
      <c r="D39" s="369"/>
      <c r="E39" s="369"/>
      <c r="F39" s="369"/>
      <c r="G39" s="369"/>
      <c r="H39" s="369"/>
      <c r="I39" s="369"/>
    </row>
  </sheetData>
  <sheetProtection/>
  <mergeCells count="2">
    <mergeCell ref="B5:E6"/>
    <mergeCell ref="D2:F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zoomScalePageLayoutView="0" workbookViewId="0" topLeftCell="A76">
      <selection activeCell="I227" sqref="I227"/>
    </sheetView>
  </sheetViews>
  <sheetFormatPr defaultColWidth="9.140625" defaultRowHeight="12.75"/>
  <cols>
    <col min="1" max="1" width="6.57421875" style="49" customWidth="1"/>
    <col min="2" max="2" width="42.8515625" style="49" customWidth="1"/>
    <col min="3" max="3" width="8.140625" style="49" customWidth="1"/>
    <col min="4" max="4" width="9.421875" style="49" customWidth="1"/>
    <col min="5" max="5" width="10.28125" style="49" customWidth="1"/>
    <col min="6" max="6" width="11.421875" style="49" customWidth="1"/>
    <col min="7" max="7" width="11.57421875" style="49" customWidth="1"/>
    <col min="8" max="8" width="9.00390625" style="49" customWidth="1"/>
    <col min="9" max="9" width="9.140625" style="105" customWidth="1"/>
    <col min="10" max="16384" width="9.140625" style="49" customWidth="1"/>
  </cols>
  <sheetData>
    <row r="1" ht="15.75">
      <c r="F1" s="104" t="s">
        <v>291</v>
      </c>
    </row>
    <row r="2" spans="6:8" ht="12.75">
      <c r="F2" s="461" t="s">
        <v>634</v>
      </c>
      <c r="G2" s="461"/>
      <c r="H2" s="461"/>
    </row>
    <row r="3" ht="12.75">
      <c r="F3" s="49" t="s">
        <v>518</v>
      </c>
    </row>
    <row r="4" ht="12.75">
      <c r="F4" s="49" t="s">
        <v>241</v>
      </c>
    </row>
    <row r="5" spans="1:7" ht="12.75">
      <c r="A5" s="453" t="s">
        <v>550</v>
      </c>
      <c r="B5" s="453"/>
      <c r="C5" s="453"/>
      <c r="D5" s="453"/>
      <c r="E5" s="453"/>
      <c r="F5" s="453"/>
      <c r="G5" s="453"/>
    </row>
    <row r="6" spans="1:7" ht="12.75">
      <c r="A6" s="453" t="s">
        <v>179</v>
      </c>
      <c r="B6" s="453"/>
      <c r="C6" s="453"/>
      <c r="D6" s="453"/>
      <c r="E6" s="453"/>
      <c r="F6" s="453"/>
      <c r="G6" s="453"/>
    </row>
    <row r="7" ht="12.75">
      <c r="G7" s="49" t="s">
        <v>548</v>
      </c>
    </row>
    <row r="8" spans="1:7" ht="12.75" customHeight="1">
      <c r="A8" s="454" t="s">
        <v>180</v>
      </c>
      <c r="B8" s="457" t="s">
        <v>181</v>
      </c>
      <c r="C8" s="460" t="s">
        <v>290</v>
      </c>
      <c r="D8" s="454" t="s">
        <v>0</v>
      </c>
      <c r="E8" s="462" t="s">
        <v>9</v>
      </c>
      <c r="F8" s="462"/>
      <c r="G8" s="462"/>
    </row>
    <row r="9" spans="1:7" ht="12.75" customHeight="1">
      <c r="A9" s="455"/>
      <c r="B9" s="458"/>
      <c r="C9" s="460"/>
      <c r="D9" s="455"/>
      <c r="E9" s="462" t="s">
        <v>10</v>
      </c>
      <c r="F9" s="462"/>
      <c r="G9" s="462" t="s">
        <v>11</v>
      </c>
    </row>
    <row r="10" spans="1:7" ht="12.75" customHeight="1">
      <c r="A10" s="456"/>
      <c r="B10" s="458"/>
      <c r="C10" s="460"/>
      <c r="D10" s="455"/>
      <c r="E10" s="454" t="s">
        <v>12</v>
      </c>
      <c r="F10" s="451" t="s">
        <v>242</v>
      </c>
      <c r="G10" s="462"/>
    </row>
    <row r="11" spans="1:7" ht="13.5" customHeight="1">
      <c r="A11" s="430" t="s">
        <v>182</v>
      </c>
      <c r="B11" s="459"/>
      <c r="C11" s="460"/>
      <c r="D11" s="456"/>
      <c r="E11" s="456"/>
      <c r="F11" s="452"/>
      <c r="G11" s="462"/>
    </row>
    <row r="12" spans="1:7" ht="14.25" customHeight="1">
      <c r="A12" s="106">
        <v>1</v>
      </c>
      <c r="B12" s="107">
        <v>2</v>
      </c>
      <c r="C12" s="108">
        <v>3</v>
      </c>
      <c r="D12" s="50">
        <v>4</v>
      </c>
      <c r="E12" s="50">
        <v>5</v>
      </c>
      <c r="F12" s="109">
        <v>6</v>
      </c>
      <c r="G12" s="106">
        <v>7</v>
      </c>
    </row>
    <row r="13" spans="1:7" ht="15.75">
      <c r="A13" s="110" t="s">
        <v>13</v>
      </c>
      <c r="B13" s="111" t="s">
        <v>1</v>
      </c>
      <c r="C13" s="112"/>
      <c r="D13" s="51">
        <f>D14+D20+D24+D26+D29+D31+D33+D35+D18</f>
        <v>2453.398</v>
      </c>
      <c r="E13" s="51">
        <f>E14+E20+E24+E26+E29+E31+E33+E35+E18</f>
        <v>1467.3980000000001</v>
      </c>
      <c r="F13" s="51">
        <f>F14+F20+F24+F26+F29+F31+F33+F35+F18</f>
        <v>482.841</v>
      </c>
      <c r="G13" s="51">
        <f>G14+G20+G24+G26+G29+G31+G33+G35+G18</f>
        <v>986</v>
      </c>
    </row>
    <row r="14" spans="1:7" ht="14.25">
      <c r="A14" s="113" t="s">
        <v>14</v>
      </c>
      <c r="B14" s="74" t="s">
        <v>183</v>
      </c>
      <c r="C14" s="432" t="s">
        <v>142</v>
      </c>
      <c r="D14" s="46">
        <f>D15+D16+D17</f>
        <v>196.418</v>
      </c>
      <c r="E14" s="46">
        <f>E15+E16+E17</f>
        <v>196.418</v>
      </c>
      <c r="F14" s="46">
        <f>F15+F16+F17</f>
        <v>68.901</v>
      </c>
      <c r="G14" s="46">
        <f>G15+G16+G17</f>
        <v>0</v>
      </c>
    </row>
    <row r="15" spans="1:7" ht="15">
      <c r="A15" s="114" t="s">
        <v>184</v>
      </c>
      <c r="B15" s="41" t="s">
        <v>354</v>
      </c>
      <c r="C15" s="427"/>
      <c r="D15" s="186">
        <f aca="true" t="shared" si="0" ref="D15:D32">E15+G15</f>
        <v>145.518</v>
      </c>
      <c r="E15" s="187">
        <v>145.518</v>
      </c>
      <c r="F15" s="187">
        <v>61.601</v>
      </c>
      <c r="G15" s="48"/>
    </row>
    <row r="16" spans="1:7" ht="30">
      <c r="A16" s="114" t="s">
        <v>185</v>
      </c>
      <c r="B16" s="75" t="s">
        <v>421</v>
      </c>
      <c r="C16" s="428"/>
      <c r="D16" s="47">
        <f t="shared" si="0"/>
        <v>12</v>
      </c>
      <c r="E16" s="48">
        <v>12</v>
      </c>
      <c r="F16" s="48">
        <v>7.2</v>
      </c>
      <c r="G16" s="48"/>
    </row>
    <row r="17" spans="1:7" ht="15">
      <c r="A17" s="114" t="s">
        <v>187</v>
      </c>
      <c r="B17" s="115" t="s">
        <v>420</v>
      </c>
      <c r="C17" s="428"/>
      <c r="D17" s="52">
        <f t="shared" si="0"/>
        <v>38.9</v>
      </c>
      <c r="E17" s="116">
        <v>38.9</v>
      </c>
      <c r="F17" s="116">
        <v>0.1</v>
      </c>
      <c r="G17" s="116"/>
    </row>
    <row r="18" spans="1:7" ht="25.5">
      <c r="A18" s="113" t="s">
        <v>15</v>
      </c>
      <c r="B18" s="117" t="s">
        <v>110</v>
      </c>
      <c r="C18" s="60" t="s">
        <v>144</v>
      </c>
      <c r="D18" s="53">
        <f>D19</f>
        <v>0.1</v>
      </c>
      <c r="E18" s="53">
        <f>E19</f>
        <v>0.1</v>
      </c>
      <c r="F18" s="53">
        <f>F19</f>
        <v>0</v>
      </c>
      <c r="G18" s="53">
        <f>G19</f>
        <v>0</v>
      </c>
    </row>
    <row r="19" spans="1:7" ht="15">
      <c r="A19" s="114" t="s">
        <v>189</v>
      </c>
      <c r="B19" s="64" t="s">
        <v>186</v>
      </c>
      <c r="C19" s="430"/>
      <c r="D19" s="47">
        <f>E19+G19</f>
        <v>0.1</v>
      </c>
      <c r="E19" s="48">
        <v>0.1</v>
      </c>
      <c r="F19" s="48"/>
      <c r="G19" s="48"/>
    </row>
    <row r="20" spans="1:7" ht="26.25" customHeight="1">
      <c r="A20" s="113" t="s">
        <v>16</v>
      </c>
      <c r="B20" s="66" t="s">
        <v>188</v>
      </c>
      <c r="C20" s="433" t="s">
        <v>146</v>
      </c>
      <c r="D20" s="46">
        <f>D21+D22+D23</f>
        <v>820.8800000000001</v>
      </c>
      <c r="E20" s="46">
        <f>E21+E22+E23</f>
        <v>806.1800000000001</v>
      </c>
      <c r="F20" s="46">
        <f>F21+F22+F23</f>
        <v>408.44</v>
      </c>
      <c r="G20" s="46">
        <f>G21+G22+G23</f>
        <v>14.7</v>
      </c>
    </row>
    <row r="21" spans="1:7" ht="15">
      <c r="A21" s="114" t="s">
        <v>114</v>
      </c>
      <c r="B21" s="41" t="s">
        <v>354</v>
      </c>
      <c r="C21" s="427"/>
      <c r="D21" s="85">
        <f t="shared" si="0"/>
        <v>715.1</v>
      </c>
      <c r="E21" s="89">
        <v>700.4</v>
      </c>
      <c r="F21" s="89">
        <v>345.9</v>
      </c>
      <c r="G21" s="89">
        <v>14.7</v>
      </c>
    </row>
    <row r="22" spans="1:7" ht="30">
      <c r="A22" s="114" t="s">
        <v>530</v>
      </c>
      <c r="B22" s="75" t="s">
        <v>421</v>
      </c>
      <c r="C22" s="428"/>
      <c r="D22" s="47">
        <f>E22+G22</f>
        <v>95.08</v>
      </c>
      <c r="E22" s="48">
        <v>95.08</v>
      </c>
      <c r="F22" s="48">
        <v>62.54</v>
      </c>
      <c r="G22" s="48"/>
    </row>
    <row r="23" spans="1:7" ht="15">
      <c r="A23" s="114" t="s">
        <v>531</v>
      </c>
      <c r="B23" s="68" t="s">
        <v>360</v>
      </c>
      <c r="C23" s="429"/>
      <c r="D23" s="47">
        <f t="shared" si="0"/>
        <v>10.7</v>
      </c>
      <c r="E23" s="48">
        <v>10.7</v>
      </c>
      <c r="F23" s="48"/>
      <c r="G23" s="48"/>
    </row>
    <row r="24" spans="1:7" ht="12.75">
      <c r="A24" s="113" t="s">
        <v>17</v>
      </c>
      <c r="B24" s="118" t="s">
        <v>190</v>
      </c>
      <c r="C24" s="76" t="s">
        <v>145</v>
      </c>
      <c r="D24" s="46">
        <f>D25</f>
        <v>40.099999999999994</v>
      </c>
      <c r="E24" s="46">
        <f>E25</f>
        <v>22.2</v>
      </c>
      <c r="F24" s="46">
        <f>F25</f>
        <v>5.5</v>
      </c>
      <c r="G24" s="46">
        <f>G25</f>
        <v>17.9</v>
      </c>
    </row>
    <row r="25" spans="1:10" ht="15">
      <c r="A25" s="114" t="s">
        <v>191</v>
      </c>
      <c r="B25" s="41" t="s">
        <v>354</v>
      </c>
      <c r="C25" s="430"/>
      <c r="D25" s="48">
        <f t="shared" si="0"/>
        <v>40.099999999999994</v>
      </c>
      <c r="E25" s="48">
        <v>22.2</v>
      </c>
      <c r="F25" s="48">
        <v>5.5</v>
      </c>
      <c r="G25" s="48">
        <v>17.9</v>
      </c>
      <c r="J25" s="119"/>
    </row>
    <row r="26" spans="1:7" ht="14.25">
      <c r="A26" s="113" t="s">
        <v>74</v>
      </c>
      <c r="B26" s="74" t="s">
        <v>116</v>
      </c>
      <c r="C26" s="432" t="s">
        <v>147</v>
      </c>
      <c r="D26" s="46">
        <f>D27+D28</f>
        <v>1138.8</v>
      </c>
      <c r="E26" s="46">
        <f>E27+E28</f>
        <v>185.4</v>
      </c>
      <c r="F26" s="46">
        <f>F27+F28</f>
        <v>0</v>
      </c>
      <c r="G26" s="46">
        <f>G27+G28</f>
        <v>953.4</v>
      </c>
    </row>
    <row r="27" spans="1:7" ht="15">
      <c r="A27" s="114" t="s">
        <v>119</v>
      </c>
      <c r="B27" s="120" t="s">
        <v>354</v>
      </c>
      <c r="C27" s="432"/>
      <c r="D27" s="47">
        <f t="shared" si="0"/>
        <v>472.79999999999995</v>
      </c>
      <c r="E27" s="48">
        <v>185.4</v>
      </c>
      <c r="F27" s="48"/>
      <c r="G27" s="48">
        <v>287.4</v>
      </c>
    </row>
    <row r="28" spans="1:7" ht="27.75" customHeight="1">
      <c r="A28" s="114" t="s">
        <v>532</v>
      </c>
      <c r="B28" s="75" t="s">
        <v>481</v>
      </c>
      <c r="C28" s="76"/>
      <c r="D28" s="85">
        <f t="shared" si="0"/>
        <v>666</v>
      </c>
      <c r="E28" s="89"/>
      <c r="F28" s="89"/>
      <c r="G28" s="89">
        <v>666</v>
      </c>
    </row>
    <row r="29" spans="1:7" ht="25.5">
      <c r="A29" s="113" t="s">
        <v>140</v>
      </c>
      <c r="B29" s="66" t="s">
        <v>196</v>
      </c>
      <c r="C29" s="76" t="s">
        <v>148</v>
      </c>
      <c r="D29" s="46">
        <f>E29+G29</f>
        <v>2.9</v>
      </c>
      <c r="E29" s="46">
        <f>E30</f>
        <v>2.9</v>
      </c>
      <c r="F29" s="84">
        <f>F30</f>
        <v>0</v>
      </c>
      <c r="G29" s="46">
        <f>G30</f>
        <v>0</v>
      </c>
    </row>
    <row r="30" spans="1:7" ht="15">
      <c r="A30" s="114" t="s">
        <v>141</v>
      </c>
      <c r="B30" s="41" t="s">
        <v>354</v>
      </c>
      <c r="C30" s="60"/>
      <c r="D30" s="48">
        <f t="shared" si="0"/>
        <v>2.9</v>
      </c>
      <c r="E30" s="48">
        <v>2.9</v>
      </c>
      <c r="F30" s="89"/>
      <c r="G30" s="48"/>
    </row>
    <row r="31" spans="1:7" ht="14.25">
      <c r="A31" s="113" t="s">
        <v>151</v>
      </c>
      <c r="B31" s="121" t="s">
        <v>78</v>
      </c>
      <c r="C31" s="60" t="s">
        <v>143</v>
      </c>
      <c r="D31" s="46">
        <f t="shared" si="0"/>
        <v>52.9</v>
      </c>
      <c r="E31" s="46">
        <f>E32</f>
        <v>52.9</v>
      </c>
      <c r="F31" s="84">
        <f>F32</f>
        <v>0</v>
      </c>
      <c r="G31" s="46">
        <f>G32</f>
        <v>0</v>
      </c>
    </row>
    <row r="32" spans="1:7" ht="15">
      <c r="A32" s="113" t="s">
        <v>152</v>
      </c>
      <c r="B32" s="41" t="s">
        <v>354</v>
      </c>
      <c r="C32" s="60"/>
      <c r="D32" s="48">
        <f t="shared" si="0"/>
        <v>52.9</v>
      </c>
      <c r="E32" s="48">
        <v>52.9</v>
      </c>
      <c r="F32" s="89"/>
      <c r="G32" s="48"/>
    </row>
    <row r="33" spans="1:7" ht="28.5">
      <c r="A33" s="113" t="s">
        <v>158</v>
      </c>
      <c r="B33" s="80" t="s">
        <v>156</v>
      </c>
      <c r="C33" s="60" t="s">
        <v>35</v>
      </c>
      <c r="D33" s="46">
        <f>E33+G33</f>
        <v>200.1</v>
      </c>
      <c r="E33" s="46">
        <f>E34</f>
        <v>200.1</v>
      </c>
      <c r="F33" s="89"/>
      <c r="G33" s="48"/>
    </row>
    <row r="34" spans="1:7" ht="15">
      <c r="A34" s="113" t="s">
        <v>193</v>
      </c>
      <c r="B34" s="41" t="s">
        <v>354</v>
      </c>
      <c r="C34" s="72"/>
      <c r="D34" s="48">
        <f>E34+G34</f>
        <v>200.1</v>
      </c>
      <c r="E34" s="55">
        <v>200.1</v>
      </c>
      <c r="F34" s="90"/>
      <c r="G34" s="55"/>
    </row>
    <row r="35" spans="1:7" ht="14.25">
      <c r="A35" s="113" t="s">
        <v>194</v>
      </c>
      <c r="B35" s="61" t="s">
        <v>157</v>
      </c>
      <c r="C35" s="60" t="s">
        <v>37</v>
      </c>
      <c r="D35" s="46">
        <f>E35+G35</f>
        <v>1.2</v>
      </c>
      <c r="E35" s="46">
        <f>E36</f>
        <v>1.2</v>
      </c>
      <c r="F35" s="84">
        <f>F36+H35</f>
        <v>0</v>
      </c>
      <c r="G35" s="46">
        <f>G36+I35</f>
        <v>0</v>
      </c>
    </row>
    <row r="36" spans="1:7" ht="15">
      <c r="A36" s="113" t="s">
        <v>195</v>
      </c>
      <c r="B36" s="41" t="s">
        <v>354</v>
      </c>
      <c r="C36" s="72"/>
      <c r="D36" s="48">
        <f>E36+G36</f>
        <v>1.2</v>
      </c>
      <c r="E36" s="55">
        <v>1.2</v>
      </c>
      <c r="F36" s="90"/>
      <c r="G36" s="55"/>
    </row>
    <row r="37" spans="1:7" ht="15.75">
      <c r="A37" s="122" t="s">
        <v>18</v>
      </c>
      <c r="B37" s="123" t="s">
        <v>239</v>
      </c>
      <c r="C37" s="112"/>
      <c r="D37" s="51">
        <f>D39</f>
        <v>22.4</v>
      </c>
      <c r="E37" s="51">
        <f>E39</f>
        <v>22.4</v>
      </c>
      <c r="F37" s="83">
        <f>F39</f>
        <v>16</v>
      </c>
      <c r="G37" s="51">
        <f>G39</f>
        <v>0</v>
      </c>
    </row>
    <row r="38" spans="1:7" ht="25.5">
      <c r="A38" s="113" t="s">
        <v>19</v>
      </c>
      <c r="B38" s="124" t="s">
        <v>188</v>
      </c>
      <c r="C38" s="60" t="s">
        <v>146</v>
      </c>
      <c r="D38" s="46">
        <f>D39</f>
        <v>22.4</v>
      </c>
      <c r="E38" s="46">
        <f>E39</f>
        <v>22.4</v>
      </c>
      <c r="F38" s="84">
        <f>F39</f>
        <v>16</v>
      </c>
      <c r="G38" s="46">
        <f>G39</f>
        <v>0</v>
      </c>
    </row>
    <row r="39" spans="1:7" ht="15">
      <c r="A39" s="114" t="s">
        <v>99</v>
      </c>
      <c r="B39" s="41" t="s">
        <v>354</v>
      </c>
      <c r="C39" s="430"/>
      <c r="D39" s="48">
        <f>E39+G39</f>
        <v>22.4</v>
      </c>
      <c r="E39" s="48">
        <v>22.4</v>
      </c>
      <c r="F39" s="89">
        <v>16</v>
      </c>
      <c r="G39" s="48"/>
    </row>
    <row r="40" spans="1:7" ht="30.75" customHeight="1">
      <c r="A40" s="122" t="s">
        <v>20</v>
      </c>
      <c r="B40" s="189" t="s">
        <v>83</v>
      </c>
      <c r="C40" s="125"/>
      <c r="D40" s="56">
        <f>E40+G40</f>
        <v>665.9</v>
      </c>
      <c r="E40" s="56">
        <f>E42+E43</f>
        <v>665.9</v>
      </c>
      <c r="F40" s="160">
        <f>F42+F43</f>
        <v>24.5</v>
      </c>
      <c r="G40" s="56">
        <f>G42+G43</f>
        <v>0</v>
      </c>
    </row>
    <row r="41" spans="1:7" ht="25.5">
      <c r="A41" s="113" t="s">
        <v>21</v>
      </c>
      <c r="B41" s="126" t="s">
        <v>110</v>
      </c>
      <c r="C41" s="432" t="s">
        <v>144</v>
      </c>
      <c r="D41" s="46">
        <f>D42+D43</f>
        <v>665.9</v>
      </c>
      <c r="E41" s="46">
        <f>E42+E43</f>
        <v>665.9</v>
      </c>
      <c r="F41" s="84">
        <f>F42+F43</f>
        <v>24.5</v>
      </c>
      <c r="G41" s="46">
        <f>G42+G43</f>
        <v>0</v>
      </c>
    </row>
    <row r="42" spans="1:7" ht="15">
      <c r="A42" s="114" t="s">
        <v>100</v>
      </c>
      <c r="B42" s="41" t="s">
        <v>354</v>
      </c>
      <c r="C42" s="427"/>
      <c r="D42" s="47">
        <f>E42+G42</f>
        <v>432.8</v>
      </c>
      <c r="E42" s="48">
        <v>432.8</v>
      </c>
      <c r="F42" s="89">
        <v>20.2</v>
      </c>
      <c r="G42" s="48"/>
    </row>
    <row r="43" spans="1:7" ht="15">
      <c r="A43" s="114" t="s">
        <v>101</v>
      </c>
      <c r="B43" s="64" t="s">
        <v>186</v>
      </c>
      <c r="C43" s="429"/>
      <c r="D43" s="47">
        <f>E43+G43</f>
        <v>233.1</v>
      </c>
      <c r="E43" s="48">
        <v>233.1</v>
      </c>
      <c r="F43" s="89">
        <v>4.3</v>
      </c>
      <c r="G43" s="48"/>
    </row>
    <row r="44" spans="1:7" ht="15.75">
      <c r="A44" s="122" t="s">
        <v>22</v>
      </c>
      <c r="B44" s="123" t="s">
        <v>23</v>
      </c>
      <c r="C44" s="127"/>
      <c r="D44" s="51">
        <f>D45</f>
        <v>136.8</v>
      </c>
      <c r="E44" s="51">
        <f>E45</f>
        <v>136.8</v>
      </c>
      <c r="F44" s="83">
        <f>F45</f>
        <v>37.1</v>
      </c>
      <c r="G44" s="51">
        <f>G45</f>
        <v>0</v>
      </c>
    </row>
    <row r="45" spans="1:7" ht="25.5">
      <c r="A45" s="113" t="s">
        <v>24</v>
      </c>
      <c r="B45" s="66" t="s">
        <v>196</v>
      </c>
      <c r="C45" s="60" t="s">
        <v>148</v>
      </c>
      <c r="D45" s="46">
        <f>D46+D47</f>
        <v>136.8</v>
      </c>
      <c r="E45" s="46">
        <f>E46+E47</f>
        <v>136.8</v>
      </c>
      <c r="F45" s="84">
        <f>F46+F47</f>
        <v>37.1</v>
      </c>
      <c r="G45" s="46">
        <f>G46+G47</f>
        <v>0</v>
      </c>
    </row>
    <row r="46" spans="1:7" ht="15">
      <c r="A46" s="114" t="s">
        <v>103</v>
      </c>
      <c r="B46" s="64" t="s">
        <v>186</v>
      </c>
      <c r="C46" s="429"/>
      <c r="D46" s="47">
        <f>E46+G46</f>
        <v>136.8</v>
      </c>
      <c r="E46" s="48">
        <v>136.8</v>
      </c>
      <c r="F46" s="89">
        <v>37.1</v>
      </c>
      <c r="G46" s="48"/>
    </row>
    <row r="47" spans="1:7" ht="30">
      <c r="A47" s="114" t="s">
        <v>480</v>
      </c>
      <c r="B47" s="75" t="s">
        <v>481</v>
      </c>
      <c r="C47" s="429"/>
      <c r="D47" s="47">
        <f>E47+G47</f>
        <v>0</v>
      </c>
      <c r="E47" s="48"/>
      <c r="F47" s="89"/>
      <c r="G47" s="48"/>
    </row>
    <row r="48" spans="1:7" ht="15.75">
      <c r="A48" s="122" t="s">
        <v>25</v>
      </c>
      <c r="B48" s="111" t="s">
        <v>71</v>
      </c>
      <c r="C48" s="127"/>
      <c r="D48" s="83">
        <f>D50+D51+D52+D53</f>
        <v>466.4</v>
      </c>
      <c r="E48" s="83">
        <f>E50+E51+E52+E53</f>
        <v>466.4</v>
      </c>
      <c r="F48" s="83">
        <f>F50+F51+F52+F53</f>
        <v>289</v>
      </c>
      <c r="G48" s="51">
        <f>G50+G51+G52</f>
        <v>0</v>
      </c>
    </row>
    <row r="49" spans="1:7" ht="14.25">
      <c r="A49" s="114" t="s">
        <v>26</v>
      </c>
      <c r="B49" s="74" t="s">
        <v>183</v>
      </c>
      <c r="C49" s="432" t="s">
        <v>142</v>
      </c>
      <c r="D49" s="84">
        <f>E49+G49</f>
        <v>464</v>
      </c>
      <c r="E49" s="84">
        <f>E50+E51+E52</f>
        <v>464</v>
      </c>
      <c r="F49" s="84">
        <f>F50+F51+F52+F53</f>
        <v>289</v>
      </c>
      <c r="G49" s="46">
        <f>G50+G51+G52</f>
        <v>0</v>
      </c>
    </row>
    <row r="50" spans="1:7" ht="15">
      <c r="A50" s="128" t="s">
        <v>104</v>
      </c>
      <c r="B50" s="41" t="s">
        <v>354</v>
      </c>
      <c r="C50" s="427"/>
      <c r="D50" s="85">
        <f>E50+G50</f>
        <v>268</v>
      </c>
      <c r="E50" s="89">
        <v>268</v>
      </c>
      <c r="F50" s="89">
        <v>170.4</v>
      </c>
      <c r="G50" s="48"/>
    </row>
    <row r="51" spans="1:7" ht="15">
      <c r="A51" s="114" t="s">
        <v>197</v>
      </c>
      <c r="B51" s="115" t="s">
        <v>420</v>
      </c>
      <c r="C51" s="428"/>
      <c r="D51" s="85">
        <f>E51+G51</f>
        <v>160</v>
      </c>
      <c r="E51" s="89">
        <v>160</v>
      </c>
      <c r="F51" s="89">
        <v>117.1</v>
      </c>
      <c r="G51" s="48"/>
    </row>
    <row r="52" spans="1:7" ht="15">
      <c r="A52" s="114" t="s">
        <v>198</v>
      </c>
      <c r="B52" s="68" t="s">
        <v>498</v>
      </c>
      <c r="C52" s="429"/>
      <c r="D52" s="85">
        <f>E52+G52</f>
        <v>36</v>
      </c>
      <c r="E52" s="89">
        <v>36</v>
      </c>
      <c r="F52" s="89"/>
      <c r="G52" s="48"/>
    </row>
    <row r="53" spans="1:7" ht="15">
      <c r="A53" s="114" t="s">
        <v>534</v>
      </c>
      <c r="B53" s="64" t="s">
        <v>186</v>
      </c>
      <c r="C53" s="432" t="s">
        <v>144</v>
      </c>
      <c r="D53" s="85">
        <f>E53+G53</f>
        <v>2.4</v>
      </c>
      <c r="E53" s="89">
        <v>2.4</v>
      </c>
      <c r="F53" s="89">
        <v>1.5</v>
      </c>
      <c r="G53" s="48"/>
    </row>
    <row r="54" spans="1:7" ht="31.5">
      <c r="A54" s="122" t="s">
        <v>27</v>
      </c>
      <c r="B54" s="129" t="s">
        <v>287</v>
      </c>
      <c r="C54" s="112"/>
      <c r="D54" s="83">
        <f>D56+D57+D58</f>
        <v>242.5</v>
      </c>
      <c r="E54" s="83">
        <f>E56+E57+E58</f>
        <v>238.3</v>
      </c>
      <c r="F54" s="83">
        <f>F56+F57+F58</f>
        <v>170.89999999999998</v>
      </c>
      <c r="G54" s="83">
        <f>G56+G57+G58</f>
        <v>4.2</v>
      </c>
    </row>
    <row r="55" spans="1:7" ht="14.25">
      <c r="A55" s="114" t="s">
        <v>28</v>
      </c>
      <c r="B55" s="74" t="s">
        <v>183</v>
      </c>
      <c r="C55" s="432" t="s">
        <v>142</v>
      </c>
      <c r="D55" s="84">
        <f>E55+G55</f>
        <v>242.5</v>
      </c>
      <c r="E55" s="84">
        <f>E56+E57+E58</f>
        <v>238.3</v>
      </c>
      <c r="F55" s="84">
        <f>F56+F57+F58</f>
        <v>170.89999999999998</v>
      </c>
      <c r="G55" s="84">
        <f>G56+G57+G58</f>
        <v>4.2</v>
      </c>
    </row>
    <row r="56" spans="1:7" ht="15">
      <c r="A56" s="114" t="s">
        <v>105</v>
      </c>
      <c r="B56" s="41" t="s">
        <v>354</v>
      </c>
      <c r="C56" s="427"/>
      <c r="D56" s="85">
        <f>E56+G56</f>
        <v>213.2</v>
      </c>
      <c r="E56" s="89">
        <v>213.2</v>
      </c>
      <c r="F56" s="89">
        <v>156.2</v>
      </c>
      <c r="G56" s="89"/>
    </row>
    <row r="57" spans="1:7" ht="15">
      <c r="A57" s="114" t="s">
        <v>199</v>
      </c>
      <c r="B57" s="115" t="s">
        <v>420</v>
      </c>
      <c r="C57" s="429"/>
      <c r="D57" s="85">
        <f>E57+G57</f>
        <v>19.3</v>
      </c>
      <c r="E57" s="89">
        <v>19.3</v>
      </c>
      <c r="F57" s="89">
        <v>14.7</v>
      </c>
      <c r="G57" s="89"/>
    </row>
    <row r="58" spans="1:7" ht="15">
      <c r="A58" s="114" t="s">
        <v>368</v>
      </c>
      <c r="B58" s="68" t="s">
        <v>498</v>
      </c>
      <c r="C58" s="429"/>
      <c r="D58" s="85">
        <f>E58+G58</f>
        <v>10</v>
      </c>
      <c r="E58" s="89">
        <v>5.8</v>
      </c>
      <c r="F58" s="89"/>
      <c r="G58" s="89">
        <v>4.2</v>
      </c>
    </row>
    <row r="59" spans="1:7" ht="15.75">
      <c r="A59" s="122" t="s">
        <v>29</v>
      </c>
      <c r="B59" s="111" t="s">
        <v>30</v>
      </c>
      <c r="C59" s="127"/>
      <c r="D59" s="83">
        <f>D61+D62+D63</f>
        <v>1210.9</v>
      </c>
      <c r="E59" s="83">
        <f>E61+E62+E63</f>
        <v>1205.4</v>
      </c>
      <c r="F59" s="83">
        <f>F61+F62+F63</f>
        <v>804.5</v>
      </c>
      <c r="G59" s="83">
        <f>G61+G62+G63</f>
        <v>5.5</v>
      </c>
    </row>
    <row r="60" spans="1:7" ht="14.25">
      <c r="A60" s="113" t="s">
        <v>31</v>
      </c>
      <c r="B60" s="74" t="s">
        <v>183</v>
      </c>
      <c r="C60" s="432" t="s">
        <v>142</v>
      </c>
      <c r="D60" s="84">
        <f>D61+D62+D63</f>
        <v>1210.9</v>
      </c>
      <c r="E60" s="84">
        <f>E61+E62+E63</f>
        <v>1205.4</v>
      </c>
      <c r="F60" s="84">
        <f>F61+F62+F63</f>
        <v>804.5</v>
      </c>
      <c r="G60" s="84">
        <f>G61+G62+G63</f>
        <v>5.5</v>
      </c>
    </row>
    <row r="61" spans="1:7" ht="15">
      <c r="A61" s="114" t="s">
        <v>106</v>
      </c>
      <c r="B61" s="41" t="s">
        <v>354</v>
      </c>
      <c r="C61" s="427"/>
      <c r="D61" s="85">
        <f>E61+G61</f>
        <v>348.1</v>
      </c>
      <c r="E61" s="89">
        <v>345.6</v>
      </c>
      <c r="F61" s="89">
        <v>188.1</v>
      </c>
      <c r="G61" s="89">
        <v>2.5</v>
      </c>
    </row>
    <row r="62" spans="1:7" ht="15">
      <c r="A62" s="114" t="s">
        <v>200</v>
      </c>
      <c r="B62" s="115" t="s">
        <v>420</v>
      </c>
      <c r="C62" s="428"/>
      <c r="D62" s="85">
        <f>E62+G62</f>
        <v>826.8</v>
      </c>
      <c r="E62" s="89">
        <v>823.8</v>
      </c>
      <c r="F62" s="89">
        <v>616.4</v>
      </c>
      <c r="G62" s="89">
        <v>3</v>
      </c>
    </row>
    <row r="63" spans="1:7" ht="15">
      <c r="A63" s="128" t="s">
        <v>201</v>
      </c>
      <c r="B63" s="68" t="s">
        <v>498</v>
      </c>
      <c r="C63" s="429"/>
      <c r="D63" s="85">
        <f>E63+G63</f>
        <v>36</v>
      </c>
      <c r="E63" s="89">
        <v>36</v>
      </c>
      <c r="F63" s="89"/>
      <c r="G63" s="89"/>
    </row>
    <row r="64" spans="1:7" ht="15.75">
      <c r="A64" s="122" t="s">
        <v>32</v>
      </c>
      <c r="B64" s="130" t="s">
        <v>556</v>
      </c>
      <c r="C64" s="127"/>
      <c r="D64" s="435">
        <f>D65</f>
        <v>633.623</v>
      </c>
      <c r="E64" s="435">
        <f>E65</f>
        <v>629.3230000000001</v>
      </c>
      <c r="F64" s="435">
        <f>F65</f>
        <v>431.6</v>
      </c>
      <c r="G64" s="435">
        <f>G65</f>
        <v>4.3</v>
      </c>
    </row>
    <row r="65" spans="1:7" ht="14.25">
      <c r="A65" s="113" t="s">
        <v>33</v>
      </c>
      <c r="B65" s="74" t="s">
        <v>183</v>
      </c>
      <c r="C65" s="432" t="s">
        <v>142</v>
      </c>
      <c r="D65" s="188">
        <f>D66+D67+D68</f>
        <v>633.623</v>
      </c>
      <c r="E65" s="188">
        <f>E66+E67+E68</f>
        <v>629.3230000000001</v>
      </c>
      <c r="F65" s="188">
        <f>F66+F67+F68</f>
        <v>431.6</v>
      </c>
      <c r="G65" s="188">
        <f>G66+G67+G68</f>
        <v>4.3</v>
      </c>
    </row>
    <row r="66" spans="1:7" ht="15">
      <c r="A66" s="114" t="s">
        <v>107</v>
      </c>
      <c r="B66" s="41" t="s">
        <v>354</v>
      </c>
      <c r="C66" s="427"/>
      <c r="D66" s="186">
        <f>E66+G66</f>
        <v>237.423</v>
      </c>
      <c r="E66" s="187">
        <v>233.123</v>
      </c>
      <c r="F66" s="187">
        <v>137.6</v>
      </c>
      <c r="G66" s="187">
        <v>4.3</v>
      </c>
    </row>
    <row r="67" spans="1:7" ht="15">
      <c r="A67" s="114" t="s">
        <v>202</v>
      </c>
      <c r="B67" s="115" t="s">
        <v>420</v>
      </c>
      <c r="C67" s="428"/>
      <c r="D67" s="85">
        <f>E67+G67</f>
        <v>394</v>
      </c>
      <c r="E67" s="89">
        <v>394</v>
      </c>
      <c r="F67" s="89">
        <v>294</v>
      </c>
      <c r="G67" s="89"/>
    </row>
    <row r="68" spans="1:7" ht="15">
      <c r="A68" s="114" t="s">
        <v>251</v>
      </c>
      <c r="B68" s="68" t="s">
        <v>498</v>
      </c>
      <c r="C68" s="428"/>
      <c r="D68" s="85">
        <f>E68+G68</f>
        <v>2.2</v>
      </c>
      <c r="E68" s="89">
        <v>2.2</v>
      </c>
      <c r="F68" s="89"/>
      <c r="G68" s="89"/>
    </row>
    <row r="69" spans="1:7" ht="15.75">
      <c r="A69" s="122" t="s">
        <v>34</v>
      </c>
      <c r="B69" s="111" t="s">
        <v>5</v>
      </c>
      <c r="C69" s="430"/>
      <c r="D69" s="83">
        <f>D70</f>
        <v>266.59999999999997</v>
      </c>
      <c r="E69" s="83">
        <f>E70</f>
        <v>266.59999999999997</v>
      </c>
      <c r="F69" s="83">
        <f>F70</f>
        <v>183.4</v>
      </c>
      <c r="G69" s="83">
        <f>G70</f>
        <v>0</v>
      </c>
    </row>
    <row r="70" spans="1:7" ht="14.25">
      <c r="A70" s="113" t="s">
        <v>203</v>
      </c>
      <c r="B70" s="121" t="s">
        <v>183</v>
      </c>
      <c r="C70" s="60" t="s">
        <v>142</v>
      </c>
      <c r="D70" s="86">
        <f>D71+D72+D73</f>
        <v>266.59999999999997</v>
      </c>
      <c r="E70" s="86">
        <f>E71+E72+E73</f>
        <v>266.59999999999997</v>
      </c>
      <c r="F70" s="86">
        <f>F71+F72+F73</f>
        <v>183.4</v>
      </c>
      <c r="G70" s="86">
        <f>G71+G72+G73</f>
        <v>0</v>
      </c>
    </row>
    <row r="71" spans="1:7" ht="15">
      <c r="A71" s="114" t="s">
        <v>204</v>
      </c>
      <c r="B71" s="41" t="s">
        <v>354</v>
      </c>
      <c r="C71" s="131"/>
      <c r="D71" s="85">
        <f>E71+G71</f>
        <v>85.4</v>
      </c>
      <c r="E71" s="89">
        <v>85.4</v>
      </c>
      <c r="F71" s="89">
        <v>49.1</v>
      </c>
      <c r="G71" s="89"/>
    </row>
    <row r="72" spans="1:7" ht="15">
      <c r="A72" s="114" t="s">
        <v>205</v>
      </c>
      <c r="B72" s="115" t="s">
        <v>420</v>
      </c>
      <c r="C72" s="131"/>
      <c r="D72" s="85">
        <f>E72+G72</f>
        <v>178</v>
      </c>
      <c r="E72" s="89">
        <v>178</v>
      </c>
      <c r="F72" s="89">
        <v>134.3</v>
      </c>
      <c r="G72" s="89"/>
    </row>
    <row r="73" spans="1:7" ht="15">
      <c r="A73" s="128" t="s">
        <v>206</v>
      </c>
      <c r="B73" s="68" t="s">
        <v>498</v>
      </c>
      <c r="C73" s="131"/>
      <c r="D73" s="85">
        <f>E73+G73</f>
        <v>3.2</v>
      </c>
      <c r="E73" s="89">
        <v>3.2</v>
      </c>
      <c r="F73" s="89"/>
      <c r="G73" s="89"/>
    </row>
    <row r="74" spans="1:7" ht="15">
      <c r="A74" s="122" t="s">
        <v>37</v>
      </c>
      <c r="B74" s="121" t="s">
        <v>414</v>
      </c>
      <c r="C74" s="112"/>
      <c r="D74" s="87">
        <f>E74+G74</f>
        <v>2111.123</v>
      </c>
      <c r="E74" s="84">
        <f>E75</f>
        <v>2101.323</v>
      </c>
      <c r="F74" s="84">
        <f>F75</f>
        <v>1419.5</v>
      </c>
      <c r="G74" s="84">
        <f>G75</f>
        <v>9.8</v>
      </c>
    </row>
    <row r="75" spans="1:7" ht="14.25">
      <c r="A75" s="113" t="s">
        <v>38</v>
      </c>
      <c r="B75" s="74" t="s">
        <v>183</v>
      </c>
      <c r="C75" s="432" t="s">
        <v>142</v>
      </c>
      <c r="D75" s="87">
        <f>D76+D77+D78</f>
        <v>2111.123</v>
      </c>
      <c r="E75" s="84">
        <f>E76+E77+E78</f>
        <v>2101.323</v>
      </c>
      <c r="F75" s="84">
        <f>F76+F77+F78</f>
        <v>1419.5</v>
      </c>
      <c r="G75" s="84">
        <f>G76+G77+G78</f>
        <v>9.8</v>
      </c>
    </row>
    <row r="76" spans="1:7" ht="15">
      <c r="A76" s="114" t="s">
        <v>111</v>
      </c>
      <c r="B76" s="41" t="s">
        <v>354</v>
      </c>
      <c r="C76" s="427"/>
      <c r="D76" s="85">
        <f aca="true" t="shared" si="1" ref="D76:D83">E76+G76</f>
        <v>670.9229999999999</v>
      </c>
      <c r="E76" s="85">
        <f aca="true" t="shared" si="2" ref="E76:G78">E61+E66+E71</f>
        <v>664.1229999999999</v>
      </c>
      <c r="F76" s="85">
        <f t="shared" si="2"/>
        <v>374.8</v>
      </c>
      <c r="G76" s="85">
        <f t="shared" si="2"/>
        <v>6.8</v>
      </c>
    </row>
    <row r="77" spans="1:7" ht="15">
      <c r="A77" s="114" t="s">
        <v>207</v>
      </c>
      <c r="B77" s="115" t="s">
        <v>420</v>
      </c>
      <c r="C77" s="428"/>
      <c r="D77" s="85">
        <f t="shared" si="1"/>
        <v>1398.8</v>
      </c>
      <c r="E77" s="85">
        <f t="shared" si="2"/>
        <v>1395.8</v>
      </c>
      <c r="F77" s="85">
        <f t="shared" si="2"/>
        <v>1044.7</v>
      </c>
      <c r="G77" s="85">
        <f t="shared" si="2"/>
        <v>3</v>
      </c>
    </row>
    <row r="78" spans="1:7" ht="15">
      <c r="A78" s="114" t="s">
        <v>208</v>
      </c>
      <c r="B78" s="68" t="s">
        <v>360</v>
      </c>
      <c r="C78" s="429"/>
      <c r="D78" s="85">
        <f t="shared" si="1"/>
        <v>41.400000000000006</v>
      </c>
      <c r="E78" s="85">
        <f>E63+E68+E73</f>
        <v>41.400000000000006</v>
      </c>
      <c r="F78" s="85">
        <f t="shared" si="2"/>
        <v>0</v>
      </c>
      <c r="G78" s="85">
        <f t="shared" si="2"/>
        <v>0</v>
      </c>
    </row>
    <row r="79" spans="1:7" ht="15.75">
      <c r="A79" s="122" t="s">
        <v>39</v>
      </c>
      <c r="B79" s="111" t="s">
        <v>6</v>
      </c>
      <c r="C79" s="127"/>
      <c r="D79" s="83">
        <f t="shared" si="1"/>
        <v>99.19999999999999</v>
      </c>
      <c r="E79" s="51">
        <f>E80+E83</f>
        <v>98.49999999999999</v>
      </c>
      <c r="F79" s="51">
        <f>F80+F83</f>
        <v>50.7</v>
      </c>
      <c r="G79" s="51">
        <f>G80+G83</f>
        <v>0.7</v>
      </c>
    </row>
    <row r="80" spans="1:7" ht="14.25">
      <c r="A80" s="113" t="s">
        <v>40</v>
      </c>
      <c r="B80" s="132" t="s">
        <v>183</v>
      </c>
      <c r="C80" s="432" t="s">
        <v>142</v>
      </c>
      <c r="D80" s="83">
        <f t="shared" si="1"/>
        <v>94.6</v>
      </c>
      <c r="E80" s="46">
        <f>E81+E82</f>
        <v>93.89999999999999</v>
      </c>
      <c r="F80" s="46">
        <f>F81+F82</f>
        <v>50.5</v>
      </c>
      <c r="G80" s="46">
        <f>G81+G82</f>
        <v>0.7</v>
      </c>
    </row>
    <row r="81" spans="1:7" ht="15">
      <c r="A81" s="114" t="s">
        <v>121</v>
      </c>
      <c r="B81" s="41" t="s">
        <v>354</v>
      </c>
      <c r="C81" s="427"/>
      <c r="D81" s="103">
        <f t="shared" si="1"/>
        <v>91.6</v>
      </c>
      <c r="E81" s="55">
        <v>91.6</v>
      </c>
      <c r="F81" s="55">
        <v>50.5</v>
      </c>
      <c r="G81" s="55"/>
    </row>
    <row r="82" spans="1:7" ht="15">
      <c r="A82" s="114" t="s">
        <v>209</v>
      </c>
      <c r="B82" s="68" t="s">
        <v>498</v>
      </c>
      <c r="C82" s="428"/>
      <c r="D82" s="103">
        <f t="shared" si="1"/>
        <v>3</v>
      </c>
      <c r="E82" s="55">
        <v>2.3</v>
      </c>
      <c r="F82" s="55"/>
      <c r="G82" s="55">
        <v>0.7</v>
      </c>
    </row>
    <row r="83" spans="1:7" ht="25.5">
      <c r="A83" s="114" t="s">
        <v>483</v>
      </c>
      <c r="B83" s="63" t="s">
        <v>421</v>
      </c>
      <c r="C83" s="432" t="s">
        <v>192</v>
      </c>
      <c r="D83" s="46">
        <f t="shared" si="1"/>
        <v>4.6</v>
      </c>
      <c r="E83" s="46">
        <v>4.6</v>
      </c>
      <c r="F83" s="54">
        <v>0.2</v>
      </c>
      <c r="G83" s="54"/>
    </row>
    <row r="84" spans="1:7" ht="15.75">
      <c r="A84" s="122" t="s">
        <v>41</v>
      </c>
      <c r="B84" s="111" t="s">
        <v>46</v>
      </c>
      <c r="C84" s="112"/>
      <c r="D84" s="83">
        <f>D86+D87</f>
        <v>156</v>
      </c>
      <c r="E84" s="83">
        <f>E86+E87</f>
        <v>156</v>
      </c>
      <c r="F84" s="83">
        <f>F86+F87</f>
        <v>86.1</v>
      </c>
      <c r="G84" s="83">
        <f>G86+G87</f>
        <v>0</v>
      </c>
    </row>
    <row r="85" spans="1:7" ht="14.25">
      <c r="A85" s="113" t="s">
        <v>42</v>
      </c>
      <c r="B85" s="74" t="s">
        <v>183</v>
      </c>
      <c r="C85" s="432" t="s">
        <v>142</v>
      </c>
      <c r="D85" s="84">
        <f>D86+D87</f>
        <v>156</v>
      </c>
      <c r="E85" s="84">
        <f>E86+E87</f>
        <v>156</v>
      </c>
      <c r="F85" s="84">
        <f>F86+F87</f>
        <v>86.1</v>
      </c>
      <c r="G85" s="84">
        <f>G86+G87</f>
        <v>0</v>
      </c>
    </row>
    <row r="86" spans="1:7" ht="15">
      <c r="A86" s="114" t="s">
        <v>122</v>
      </c>
      <c r="B86" s="41" t="s">
        <v>354</v>
      </c>
      <c r="C86" s="430"/>
      <c r="D86" s="89">
        <f>E86+G86</f>
        <v>153.4</v>
      </c>
      <c r="E86" s="89">
        <v>153.4</v>
      </c>
      <c r="F86" s="89">
        <v>86.1</v>
      </c>
      <c r="G86" s="48"/>
    </row>
    <row r="87" spans="1:7" ht="15">
      <c r="A87" s="114" t="s">
        <v>210</v>
      </c>
      <c r="B87" s="68" t="s">
        <v>498</v>
      </c>
      <c r="C87" s="430"/>
      <c r="D87" s="89">
        <f>E87+G87</f>
        <v>2.6</v>
      </c>
      <c r="E87" s="89">
        <v>2.6</v>
      </c>
      <c r="F87" s="89"/>
      <c r="G87" s="48"/>
    </row>
    <row r="88" spans="1:7" ht="28.5">
      <c r="A88" s="133" t="s">
        <v>43</v>
      </c>
      <c r="B88" s="80" t="s">
        <v>412</v>
      </c>
      <c r="C88" s="134"/>
      <c r="D88" s="83">
        <f>D90+D91</f>
        <v>98.9</v>
      </c>
      <c r="E88" s="83">
        <f>E90+E91</f>
        <v>98.9</v>
      </c>
      <c r="F88" s="83">
        <f>F90+F91</f>
        <v>64.3</v>
      </c>
      <c r="G88" s="83">
        <f>G90+G91</f>
        <v>0</v>
      </c>
    </row>
    <row r="89" spans="1:7" ht="14.25">
      <c r="A89" s="113" t="s">
        <v>44</v>
      </c>
      <c r="B89" s="74" t="s">
        <v>183</v>
      </c>
      <c r="C89" s="432" t="s">
        <v>142</v>
      </c>
      <c r="D89" s="84">
        <f>D90+D91</f>
        <v>98.9</v>
      </c>
      <c r="E89" s="84">
        <f>E90+E91</f>
        <v>98.9</v>
      </c>
      <c r="F89" s="84">
        <f>F90+F91</f>
        <v>64.3</v>
      </c>
      <c r="G89" s="84">
        <f>G90+G91</f>
        <v>0</v>
      </c>
    </row>
    <row r="90" spans="1:7" ht="15">
      <c r="A90" s="114" t="s">
        <v>123</v>
      </c>
      <c r="B90" s="41" t="s">
        <v>354</v>
      </c>
      <c r="C90" s="427"/>
      <c r="D90" s="85">
        <f>E90+G90</f>
        <v>98.4</v>
      </c>
      <c r="E90" s="89">
        <v>98.4</v>
      </c>
      <c r="F90" s="89">
        <v>64.3</v>
      </c>
      <c r="G90" s="89"/>
    </row>
    <row r="91" spans="1:7" ht="15">
      <c r="A91" s="114" t="s">
        <v>211</v>
      </c>
      <c r="B91" s="68" t="s">
        <v>498</v>
      </c>
      <c r="C91" s="429"/>
      <c r="D91" s="85">
        <f>E91+G91</f>
        <v>0.5</v>
      </c>
      <c r="E91" s="89">
        <v>0.5</v>
      </c>
      <c r="F91" s="89"/>
      <c r="G91" s="89"/>
    </row>
    <row r="92" spans="1:7" ht="15.75">
      <c r="A92" s="113" t="s">
        <v>45</v>
      </c>
      <c r="B92" s="111" t="s">
        <v>52</v>
      </c>
      <c r="C92" s="76"/>
      <c r="D92" s="84">
        <f>D93+D95+D98+D100+D102</f>
        <v>53.5</v>
      </c>
      <c r="E92" s="84">
        <f>E93+E95+E98+E100+E102</f>
        <v>46.5</v>
      </c>
      <c r="F92" s="84">
        <f>F93+F95+F98+F100+F102</f>
        <v>25.1</v>
      </c>
      <c r="G92" s="84">
        <f>G93+G95+G98+G100+G102</f>
        <v>7</v>
      </c>
    </row>
    <row r="93" spans="1:7" ht="14.25">
      <c r="A93" s="113" t="s">
        <v>47</v>
      </c>
      <c r="B93" s="61" t="s">
        <v>109</v>
      </c>
      <c r="C93" s="60" t="s">
        <v>142</v>
      </c>
      <c r="D93" s="84">
        <f>D94</f>
        <v>0.8</v>
      </c>
      <c r="E93" s="84">
        <f>E94</f>
        <v>0.8</v>
      </c>
      <c r="F93" s="84">
        <f>F94</f>
        <v>0</v>
      </c>
      <c r="G93" s="84">
        <f>G94</f>
        <v>0</v>
      </c>
    </row>
    <row r="94" spans="1:7" ht="15">
      <c r="A94" s="72" t="s">
        <v>124</v>
      </c>
      <c r="B94" s="41" t="s">
        <v>354</v>
      </c>
      <c r="C94" s="430"/>
      <c r="D94" s="89">
        <f>E94+G94</f>
        <v>0.8</v>
      </c>
      <c r="E94" s="89">
        <v>0.8</v>
      </c>
      <c r="F94" s="89"/>
      <c r="G94" s="89"/>
    </row>
    <row r="95" spans="1:7" ht="25.5">
      <c r="A95" s="113" t="s">
        <v>248</v>
      </c>
      <c r="B95" s="117" t="s">
        <v>112</v>
      </c>
      <c r="C95" s="433" t="s">
        <v>146</v>
      </c>
      <c r="D95" s="84">
        <f>D96+D97</f>
        <v>44.900000000000006</v>
      </c>
      <c r="E95" s="84">
        <f>E96+E97</f>
        <v>37.900000000000006</v>
      </c>
      <c r="F95" s="84">
        <f>F96+F97</f>
        <v>22</v>
      </c>
      <c r="G95" s="84">
        <f>G96+G97</f>
        <v>7</v>
      </c>
    </row>
    <row r="96" spans="1:7" ht="15">
      <c r="A96" s="114" t="s">
        <v>249</v>
      </c>
      <c r="B96" s="120" t="s">
        <v>354</v>
      </c>
      <c r="C96" s="427"/>
      <c r="D96" s="85">
        <f aca="true" t="shared" si="3" ref="D96:D103">E96+G96</f>
        <v>44.7</v>
      </c>
      <c r="E96" s="89">
        <v>37.7</v>
      </c>
      <c r="F96" s="89">
        <v>22</v>
      </c>
      <c r="G96" s="89">
        <v>7</v>
      </c>
    </row>
    <row r="97" spans="1:7" ht="15">
      <c r="A97" s="114" t="s">
        <v>490</v>
      </c>
      <c r="B97" s="68" t="s">
        <v>498</v>
      </c>
      <c r="C97" s="131"/>
      <c r="D97" s="85">
        <f t="shared" si="3"/>
        <v>0.2</v>
      </c>
      <c r="E97" s="89">
        <v>0.2</v>
      </c>
      <c r="F97" s="84"/>
      <c r="G97" s="84"/>
    </row>
    <row r="98" spans="1:7" ht="25.5">
      <c r="A98" s="113" t="s">
        <v>358</v>
      </c>
      <c r="B98" s="66" t="s">
        <v>196</v>
      </c>
      <c r="C98" s="76" t="s">
        <v>148</v>
      </c>
      <c r="D98" s="87">
        <f t="shared" si="3"/>
        <v>3.9</v>
      </c>
      <c r="E98" s="84">
        <f>E99</f>
        <v>3.9</v>
      </c>
      <c r="F98" s="84">
        <f>F99</f>
        <v>3</v>
      </c>
      <c r="G98" s="84">
        <f>G99</f>
        <v>0</v>
      </c>
    </row>
    <row r="99" spans="1:7" ht="25.5">
      <c r="A99" s="114" t="s">
        <v>359</v>
      </c>
      <c r="B99" s="63" t="s">
        <v>421</v>
      </c>
      <c r="C99" s="433"/>
      <c r="D99" s="85">
        <f t="shared" si="3"/>
        <v>3.9</v>
      </c>
      <c r="E99" s="89">
        <v>3.9</v>
      </c>
      <c r="F99" s="135">
        <v>3</v>
      </c>
      <c r="G99" s="135"/>
    </row>
    <row r="100" spans="1:7" ht="25.5">
      <c r="A100" s="113" t="s">
        <v>371</v>
      </c>
      <c r="B100" s="66" t="s">
        <v>213</v>
      </c>
      <c r="C100" s="60" t="s">
        <v>192</v>
      </c>
      <c r="D100" s="87">
        <f t="shared" si="3"/>
        <v>1.4</v>
      </c>
      <c r="E100" s="84">
        <f>E101</f>
        <v>1.4</v>
      </c>
      <c r="F100" s="84">
        <f>F101</f>
        <v>0.1</v>
      </c>
      <c r="G100" s="84">
        <f>G101</f>
        <v>0</v>
      </c>
    </row>
    <row r="101" spans="1:7" ht="25.5">
      <c r="A101" s="114" t="s">
        <v>372</v>
      </c>
      <c r="B101" s="63" t="s">
        <v>421</v>
      </c>
      <c r="C101" s="433"/>
      <c r="D101" s="85">
        <f t="shared" si="3"/>
        <v>1.4</v>
      </c>
      <c r="E101" s="89">
        <v>1.4</v>
      </c>
      <c r="F101" s="135">
        <v>0.1</v>
      </c>
      <c r="G101" s="135"/>
    </row>
    <row r="102" spans="1:7" ht="14.25">
      <c r="A102" s="113" t="s">
        <v>373</v>
      </c>
      <c r="B102" s="74" t="s">
        <v>78</v>
      </c>
      <c r="C102" s="432" t="s">
        <v>143</v>
      </c>
      <c r="D102" s="84">
        <f t="shared" si="3"/>
        <v>2.5</v>
      </c>
      <c r="E102" s="84">
        <f>E103</f>
        <v>2.5</v>
      </c>
      <c r="F102" s="84">
        <f>F103</f>
        <v>0</v>
      </c>
      <c r="G102" s="84">
        <f>G103</f>
        <v>0</v>
      </c>
    </row>
    <row r="103" spans="1:7" ht="18.75" customHeight="1">
      <c r="A103" s="136" t="s">
        <v>374</v>
      </c>
      <c r="B103" s="41" t="s">
        <v>354</v>
      </c>
      <c r="C103" s="137"/>
      <c r="D103" s="85">
        <f t="shared" si="3"/>
        <v>2.5</v>
      </c>
      <c r="E103" s="89">
        <v>2.5</v>
      </c>
      <c r="F103" s="135"/>
      <c r="G103" s="135"/>
    </row>
    <row r="104" spans="1:7" ht="15.75">
      <c r="A104" s="138" t="s">
        <v>48</v>
      </c>
      <c r="B104" s="139" t="s">
        <v>57</v>
      </c>
      <c r="C104" s="38"/>
      <c r="D104" s="87">
        <f>D105+D107+D110+D112+D114</f>
        <v>68.60000000000001</v>
      </c>
      <c r="E104" s="87">
        <f>E105+E107+E110+E112+E114</f>
        <v>61.6</v>
      </c>
      <c r="F104" s="87">
        <f>F105+F107+F110+F112+F114</f>
        <v>35.7</v>
      </c>
      <c r="G104" s="87">
        <f>G105+G107+G110+G112+G114</f>
        <v>7</v>
      </c>
    </row>
    <row r="105" spans="1:7" ht="14.25">
      <c r="A105" s="113" t="s">
        <v>49</v>
      </c>
      <c r="B105" s="61" t="s">
        <v>109</v>
      </c>
      <c r="C105" s="76" t="s">
        <v>142</v>
      </c>
      <c r="D105" s="84">
        <f>D106</f>
        <v>1.7</v>
      </c>
      <c r="E105" s="84">
        <f>E106</f>
        <v>1.7</v>
      </c>
      <c r="F105" s="84">
        <f>F106</f>
        <v>0</v>
      </c>
      <c r="G105" s="84">
        <f>G106</f>
        <v>0</v>
      </c>
    </row>
    <row r="106" spans="1:7" ht="15">
      <c r="A106" s="114" t="s">
        <v>126</v>
      </c>
      <c r="B106" s="41" t="s">
        <v>354</v>
      </c>
      <c r="C106" s="430"/>
      <c r="D106" s="89">
        <f>E106+G106</f>
        <v>1.7</v>
      </c>
      <c r="E106" s="89">
        <v>1.7</v>
      </c>
      <c r="F106" s="89"/>
      <c r="G106" s="89"/>
    </row>
    <row r="107" spans="1:7" ht="25.5">
      <c r="A107" s="113" t="s">
        <v>50</v>
      </c>
      <c r="B107" s="117" t="s">
        <v>112</v>
      </c>
      <c r="C107" s="433" t="s">
        <v>146</v>
      </c>
      <c r="D107" s="84">
        <f>D108+D109</f>
        <v>58.4</v>
      </c>
      <c r="E107" s="84">
        <f>E108+E109</f>
        <v>51.4</v>
      </c>
      <c r="F107" s="84">
        <f>F108+F109</f>
        <v>32.3</v>
      </c>
      <c r="G107" s="84">
        <f>G108+G109</f>
        <v>7</v>
      </c>
    </row>
    <row r="108" spans="1:7" ht="15">
      <c r="A108" s="114" t="s">
        <v>127</v>
      </c>
      <c r="B108" s="41" t="s">
        <v>354</v>
      </c>
      <c r="C108" s="427"/>
      <c r="D108" s="85">
        <f aca="true" t="shared" si="4" ref="D108:D115">E108+G108</f>
        <v>57.8</v>
      </c>
      <c r="E108" s="89">
        <v>50.8</v>
      </c>
      <c r="F108" s="89">
        <v>32.3</v>
      </c>
      <c r="G108" s="89">
        <v>7</v>
      </c>
    </row>
    <row r="109" spans="1:7" ht="15">
      <c r="A109" s="114" t="s">
        <v>495</v>
      </c>
      <c r="B109" s="68" t="s">
        <v>498</v>
      </c>
      <c r="C109" s="38"/>
      <c r="D109" s="85">
        <f t="shared" si="4"/>
        <v>0.6</v>
      </c>
      <c r="E109" s="89">
        <v>0.6</v>
      </c>
      <c r="F109" s="84"/>
      <c r="G109" s="84"/>
    </row>
    <row r="110" spans="1:7" ht="25.5">
      <c r="A110" s="113" t="s">
        <v>252</v>
      </c>
      <c r="B110" s="66" t="s">
        <v>196</v>
      </c>
      <c r="C110" s="60" t="s">
        <v>148</v>
      </c>
      <c r="D110" s="87">
        <f t="shared" si="4"/>
        <v>4.2</v>
      </c>
      <c r="E110" s="84">
        <f>E111</f>
        <v>4.2</v>
      </c>
      <c r="F110" s="84">
        <f>F111</f>
        <v>3.2</v>
      </c>
      <c r="G110" s="84">
        <f>G111</f>
        <v>0</v>
      </c>
    </row>
    <row r="111" spans="1:7" ht="25.5">
      <c r="A111" s="114" t="s">
        <v>253</v>
      </c>
      <c r="B111" s="63" t="s">
        <v>421</v>
      </c>
      <c r="C111" s="433"/>
      <c r="D111" s="85">
        <f t="shared" si="4"/>
        <v>4.2</v>
      </c>
      <c r="E111" s="89">
        <v>4.2</v>
      </c>
      <c r="F111" s="135">
        <v>3.2</v>
      </c>
      <c r="G111" s="135"/>
    </row>
    <row r="112" spans="1:7" ht="25.5">
      <c r="A112" s="113" t="s">
        <v>254</v>
      </c>
      <c r="B112" s="66" t="s">
        <v>213</v>
      </c>
      <c r="C112" s="60" t="s">
        <v>192</v>
      </c>
      <c r="D112" s="87">
        <f t="shared" si="4"/>
        <v>2.4</v>
      </c>
      <c r="E112" s="84">
        <f>E113</f>
        <v>2.4</v>
      </c>
      <c r="F112" s="84">
        <f>F113</f>
        <v>0.2</v>
      </c>
      <c r="G112" s="84">
        <f>G113</f>
        <v>0</v>
      </c>
    </row>
    <row r="113" spans="1:7" ht="25.5">
      <c r="A113" s="114" t="s">
        <v>255</v>
      </c>
      <c r="B113" s="63" t="s">
        <v>421</v>
      </c>
      <c r="C113" s="433"/>
      <c r="D113" s="85">
        <f t="shared" si="4"/>
        <v>2.4</v>
      </c>
      <c r="E113" s="89">
        <v>2.4</v>
      </c>
      <c r="F113" s="135">
        <v>0.2</v>
      </c>
      <c r="G113" s="135"/>
    </row>
    <row r="114" spans="1:7" ht="14.25">
      <c r="A114" s="140" t="s">
        <v>256</v>
      </c>
      <c r="B114" s="74" t="s">
        <v>78</v>
      </c>
      <c r="C114" s="432" t="s">
        <v>143</v>
      </c>
      <c r="D114" s="87">
        <f t="shared" si="4"/>
        <v>1.9</v>
      </c>
      <c r="E114" s="84">
        <f>E115</f>
        <v>1.9</v>
      </c>
      <c r="F114" s="84">
        <f>F115</f>
        <v>0</v>
      </c>
      <c r="G114" s="84">
        <f>G115</f>
        <v>0</v>
      </c>
    </row>
    <row r="115" spans="1:7" ht="15">
      <c r="A115" s="141" t="s">
        <v>257</v>
      </c>
      <c r="B115" s="41" t="s">
        <v>354</v>
      </c>
      <c r="C115" s="79"/>
      <c r="D115" s="89">
        <f t="shared" si="4"/>
        <v>1.9</v>
      </c>
      <c r="E115" s="89">
        <v>1.9</v>
      </c>
      <c r="F115" s="135"/>
      <c r="G115" s="135"/>
    </row>
    <row r="116" spans="1:7" ht="15.75">
      <c r="A116" s="138" t="s">
        <v>51</v>
      </c>
      <c r="B116" s="142" t="s">
        <v>61</v>
      </c>
      <c r="C116" s="72"/>
      <c r="D116" s="46">
        <f>D117+D121+D123</f>
        <v>158.12000000000003</v>
      </c>
      <c r="E116" s="46">
        <f>E117+E121+E123</f>
        <v>156.92000000000002</v>
      </c>
      <c r="F116" s="46">
        <f>F117+F121+F123</f>
        <v>63.49</v>
      </c>
      <c r="G116" s="46">
        <f>G117+G121+G123</f>
        <v>1.2</v>
      </c>
    </row>
    <row r="117" spans="1:7" ht="25.5">
      <c r="A117" s="113" t="s">
        <v>53</v>
      </c>
      <c r="B117" s="124" t="s">
        <v>112</v>
      </c>
      <c r="C117" s="433" t="s">
        <v>146</v>
      </c>
      <c r="D117" s="46">
        <f>D118+D120+D119</f>
        <v>132.92000000000002</v>
      </c>
      <c r="E117" s="46">
        <f>E118+E120+E119</f>
        <v>131.72</v>
      </c>
      <c r="F117" s="46">
        <f>F118+F120+F119</f>
        <v>63.09</v>
      </c>
      <c r="G117" s="46">
        <f>G118+G120+G119</f>
        <v>1.2</v>
      </c>
    </row>
    <row r="118" spans="1:7" ht="15">
      <c r="A118" s="143" t="s">
        <v>128</v>
      </c>
      <c r="B118" s="41" t="s">
        <v>354</v>
      </c>
      <c r="C118" s="427"/>
      <c r="D118" s="47">
        <f aca="true" t="shared" si="5" ref="D118:D124">E118+G118</f>
        <v>128.4</v>
      </c>
      <c r="E118" s="48">
        <v>127.2</v>
      </c>
      <c r="F118" s="48">
        <v>63</v>
      </c>
      <c r="G118" s="48">
        <v>1.2</v>
      </c>
    </row>
    <row r="119" spans="1:7" ht="15">
      <c r="A119" s="143" t="s">
        <v>496</v>
      </c>
      <c r="B119" s="71" t="s">
        <v>186</v>
      </c>
      <c r="C119" s="428"/>
      <c r="D119" s="47">
        <f t="shared" si="5"/>
        <v>0.12</v>
      </c>
      <c r="E119" s="48">
        <v>0.12</v>
      </c>
      <c r="F119" s="48">
        <v>0.09</v>
      </c>
      <c r="G119" s="48"/>
    </row>
    <row r="120" spans="1:7" ht="15">
      <c r="A120" s="141" t="s">
        <v>529</v>
      </c>
      <c r="B120" s="68" t="s">
        <v>498</v>
      </c>
      <c r="C120" s="429"/>
      <c r="D120" s="85">
        <f t="shared" si="5"/>
        <v>4.4</v>
      </c>
      <c r="E120" s="89">
        <v>4.4</v>
      </c>
      <c r="F120" s="48"/>
      <c r="G120" s="48"/>
    </row>
    <row r="121" spans="1:7" ht="26.25" customHeight="1">
      <c r="A121" s="113" t="s">
        <v>54</v>
      </c>
      <c r="B121" s="66" t="s">
        <v>213</v>
      </c>
      <c r="C121" s="76" t="s">
        <v>192</v>
      </c>
      <c r="D121" s="87">
        <f t="shared" si="5"/>
        <v>9.3</v>
      </c>
      <c r="E121" s="84">
        <f>E122</f>
        <v>9.3</v>
      </c>
      <c r="F121" s="84">
        <f>F122</f>
        <v>0.4</v>
      </c>
      <c r="G121" s="84">
        <f>G122</f>
        <v>0</v>
      </c>
    </row>
    <row r="122" spans="1:7" ht="25.5">
      <c r="A122" s="114" t="s">
        <v>129</v>
      </c>
      <c r="B122" s="63" t="s">
        <v>421</v>
      </c>
      <c r="C122" s="433"/>
      <c r="D122" s="85">
        <f t="shared" si="5"/>
        <v>9.3</v>
      </c>
      <c r="E122" s="89">
        <v>9.3</v>
      </c>
      <c r="F122" s="135">
        <v>0.4</v>
      </c>
      <c r="G122" s="135"/>
    </row>
    <row r="123" spans="1:7" ht="14.25">
      <c r="A123" s="140" t="s">
        <v>55</v>
      </c>
      <c r="B123" s="74" t="s">
        <v>78</v>
      </c>
      <c r="C123" s="60" t="s">
        <v>143</v>
      </c>
      <c r="D123" s="87">
        <f t="shared" si="5"/>
        <v>15.9</v>
      </c>
      <c r="E123" s="84">
        <f>E124</f>
        <v>15.9</v>
      </c>
      <c r="F123" s="84">
        <f>F124</f>
        <v>0</v>
      </c>
      <c r="G123" s="84">
        <f>G124</f>
        <v>0</v>
      </c>
    </row>
    <row r="124" spans="1:7" ht="15">
      <c r="A124" s="114" t="s">
        <v>130</v>
      </c>
      <c r="B124" s="41" t="s">
        <v>354</v>
      </c>
      <c r="C124" s="79"/>
      <c r="D124" s="89">
        <f t="shared" si="5"/>
        <v>15.9</v>
      </c>
      <c r="E124" s="89">
        <v>15.9</v>
      </c>
      <c r="F124" s="135"/>
      <c r="G124" s="135"/>
    </row>
    <row r="125" spans="1:7" ht="15.75">
      <c r="A125" s="138" t="s">
        <v>56</v>
      </c>
      <c r="B125" s="142" t="s">
        <v>149</v>
      </c>
      <c r="D125" s="84">
        <f>D128+D131+D133+D135+D126</f>
        <v>99.1</v>
      </c>
      <c r="E125" s="84">
        <f>E128+E131+E133+E135+E126</f>
        <v>99.1</v>
      </c>
      <c r="F125" s="84">
        <f>F128+F131+F133+F135+F126</f>
        <v>46.3</v>
      </c>
      <c r="G125" s="84">
        <f>G128+G131+G133+G135+G126</f>
        <v>0</v>
      </c>
    </row>
    <row r="126" spans="1:7" ht="14.25">
      <c r="A126" s="113" t="s">
        <v>375</v>
      </c>
      <c r="B126" s="61" t="s">
        <v>109</v>
      </c>
      <c r="C126" s="76" t="s">
        <v>142</v>
      </c>
      <c r="D126" s="84">
        <f>D127</f>
        <v>1.4</v>
      </c>
      <c r="E126" s="84">
        <f>E127</f>
        <v>1.4</v>
      </c>
      <c r="F126" s="84">
        <f>F127</f>
        <v>0</v>
      </c>
      <c r="G126" s="84">
        <f>G127</f>
        <v>0</v>
      </c>
    </row>
    <row r="127" spans="1:7" ht="15">
      <c r="A127" s="138" t="s">
        <v>131</v>
      </c>
      <c r="B127" s="41" t="s">
        <v>354</v>
      </c>
      <c r="C127" s="430"/>
      <c r="D127" s="89">
        <f>E127+G127</f>
        <v>1.4</v>
      </c>
      <c r="E127" s="89">
        <v>1.4</v>
      </c>
      <c r="F127" s="89"/>
      <c r="G127" s="89"/>
    </row>
    <row r="128" spans="1:7" ht="25.5">
      <c r="A128" s="113" t="s">
        <v>59</v>
      </c>
      <c r="B128" s="124" t="s">
        <v>112</v>
      </c>
      <c r="C128" s="433" t="s">
        <v>146</v>
      </c>
      <c r="D128" s="84">
        <f>D129+D130</f>
        <v>72.89999999999999</v>
      </c>
      <c r="E128" s="84">
        <f>E129+E130</f>
        <v>72.89999999999999</v>
      </c>
      <c r="F128" s="84">
        <f>F129+F130</f>
        <v>39.7</v>
      </c>
      <c r="G128" s="84">
        <f>G129+G130</f>
        <v>0</v>
      </c>
    </row>
    <row r="129" spans="1:7" ht="15">
      <c r="A129" s="143" t="s">
        <v>132</v>
      </c>
      <c r="B129" s="41" t="s">
        <v>354</v>
      </c>
      <c r="C129" s="427"/>
      <c r="D129" s="85">
        <f>E129+G129</f>
        <v>72.8</v>
      </c>
      <c r="E129" s="89">
        <v>72.8</v>
      </c>
      <c r="F129" s="89">
        <v>39.7</v>
      </c>
      <c r="G129" s="89"/>
    </row>
    <row r="130" spans="1:7" ht="15">
      <c r="A130" s="114" t="s">
        <v>482</v>
      </c>
      <c r="B130" s="68" t="s">
        <v>498</v>
      </c>
      <c r="C130" s="429"/>
      <c r="D130" s="85">
        <f aca="true" t="shared" si="6" ref="D130:D136">E130+G130</f>
        <v>0.1</v>
      </c>
      <c r="E130" s="89">
        <v>0.1</v>
      </c>
      <c r="F130" s="89"/>
      <c r="G130" s="89"/>
    </row>
    <row r="131" spans="1:7" ht="25.5">
      <c r="A131" s="113" t="s">
        <v>215</v>
      </c>
      <c r="B131" s="66" t="s">
        <v>213</v>
      </c>
      <c r="C131" s="76" t="s">
        <v>192</v>
      </c>
      <c r="D131" s="87">
        <f t="shared" si="6"/>
        <v>7.2</v>
      </c>
      <c r="E131" s="84">
        <f>E132</f>
        <v>7.2</v>
      </c>
      <c r="F131" s="84">
        <f>F132</f>
        <v>0.3</v>
      </c>
      <c r="G131" s="84">
        <f>G132</f>
        <v>0</v>
      </c>
    </row>
    <row r="132" spans="1:7" ht="15">
      <c r="A132" s="114" t="s">
        <v>216</v>
      </c>
      <c r="B132" s="120" t="s">
        <v>186</v>
      </c>
      <c r="C132" s="433"/>
      <c r="D132" s="85">
        <f t="shared" si="6"/>
        <v>7.2</v>
      </c>
      <c r="E132" s="89">
        <v>7.2</v>
      </c>
      <c r="F132" s="135">
        <v>0.3</v>
      </c>
      <c r="G132" s="135"/>
    </row>
    <row r="133" spans="1:7" ht="14.25">
      <c r="A133" s="140" t="s">
        <v>491</v>
      </c>
      <c r="B133" s="74" t="s">
        <v>78</v>
      </c>
      <c r="C133" s="60" t="s">
        <v>143</v>
      </c>
      <c r="D133" s="87">
        <f t="shared" si="6"/>
        <v>9.3</v>
      </c>
      <c r="E133" s="84">
        <f>E134</f>
        <v>9.3</v>
      </c>
      <c r="F133" s="84">
        <f>F134</f>
        <v>0</v>
      </c>
      <c r="G133" s="84">
        <f>G134</f>
        <v>0</v>
      </c>
    </row>
    <row r="134" spans="1:7" ht="15">
      <c r="A134" s="114" t="s">
        <v>492</v>
      </c>
      <c r="B134" s="41" t="s">
        <v>354</v>
      </c>
      <c r="C134" s="79"/>
      <c r="D134" s="89">
        <f t="shared" si="6"/>
        <v>9.3</v>
      </c>
      <c r="E134" s="89">
        <v>9.3</v>
      </c>
      <c r="F134" s="135"/>
      <c r="G134" s="135"/>
    </row>
    <row r="135" spans="1:7" ht="25.5">
      <c r="A135" s="113" t="s">
        <v>493</v>
      </c>
      <c r="B135" s="66" t="s">
        <v>196</v>
      </c>
      <c r="C135" s="60" t="s">
        <v>148</v>
      </c>
      <c r="D135" s="87">
        <f t="shared" si="6"/>
        <v>8.3</v>
      </c>
      <c r="E135" s="84">
        <f>E136</f>
        <v>8.3</v>
      </c>
      <c r="F135" s="84">
        <f>F136</f>
        <v>6.3</v>
      </c>
      <c r="G135" s="84">
        <f>G136</f>
        <v>0</v>
      </c>
    </row>
    <row r="136" spans="1:7" ht="25.5">
      <c r="A136" s="114" t="s">
        <v>494</v>
      </c>
      <c r="B136" s="63" t="s">
        <v>421</v>
      </c>
      <c r="C136" s="60"/>
      <c r="D136" s="89">
        <f t="shared" si="6"/>
        <v>8.3</v>
      </c>
      <c r="E136" s="89">
        <v>8.3</v>
      </c>
      <c r="F136" s="135">
        <v>6.3</v>
      </c>
      <c r="G136" s="135"/>
    </row>
    <row r="137" spans="1:7" ht="15.75">
      <c r="A137" s="113" t="s">
        <v>60</v>
      </c>
      <c r="B137" s="111" t="s">
        <v>223</v>
      </c>
      <c r="C137" s="60"/>
      <c r="D137" s="188">
        <f>D138+D140+D144+D146+D148</f>
        <v>131.727</v>
      </c>
      <c r="E137" s="188">
        <f>E138+E140+E144+E146+E148</f>
        <v>122.52700000000002</v>
      </c>
      <c r="F137" s="188">
        <f>F138+F140+F144+F146+F148</f>
        <v>70.048</v>
      </c>
      <c r="G137" s="188">
        <f>G138+G140+G144+G146+G148</f>
        <v>9.2</v>
      </c>
    </row>
    <row r="138" spans="1:7" ht="14.25">
      <c r="A138" s="114" t="s">
        <v>62</v>
      </c>
      <c r="B138" s="61" t="s">
        <v>109</v>
      </c>
      <c r="C138" s="60" t="s">
        <v>142</v>
      </c>
      <c r="D138" s="84">
        <f>D139</f>
        <v>0.9</v>
      </c>
      <c r="E138" s="84">
        <f>E139</f>
        <v>0.9</v>
      </c>
      <c r="F138" s="84">
        <f>F139</f>
        <v>0</v>
      </c>
      <c r="G138" s="84">
        <f>G139</f>
        <v>0</v>
      </c>
    </row>
    <row r="139" spans="1:7" ht="15">
      <c r="A139" s="72" t="s">
        <v>133</v>
      </c>
      <c r="B139" s="41" t="s">
        <v>354</v>
      </c>
      <c r="C139" s="430"/>
      <c r="D139" s="89">
        <f>E139+G139</f>
        <v>0.9</v>
      </c>
      <c r="E139" s="89">
        <v>0.9</v>
      </c>
      <c r="F139" s="89"/>
      <c r="G139" s="89"/>
    </row>
    <row r="140" spans="1:7" ht="25.5">
      <c r="A140" s="113" t="s">
        <v>217</v>
      </c>
      <c r="B140" s="117" t="s">
        <v>112</v>
      </c>
      <c r="C140" s="433" t="s">
        <v>146</v>
      </c>
      <c r="D140" s="188">
        <f>D141+D143+D142</f>
        <v>114.62700000000001</v>
      </c>
      <c r="E140" s="188">
        <f>E141+E143+E142</f>
        <v>106.62700000000001</v>
      </c>
      <c r="F140" s="188">
        <f>F141+F143+F142</f>
        <v>65.248</v>
      </c>
      <c r="G140" s="188">
        <f>G141+G143+G142</f>
        <v>8</v>
      </c>
    </row>
    <row r="141" spans="1:7" ht="15">
      <c r="A141" s="114" t="s">
        <v>218</v>
      </c>
      <c r="B141" s="41" t="s">
        <v>354</v>
      </c>
      <c r="C141" s="427"/>
      <c r="D141" s="85">
        <f aca="true" t="shared" si="7" ref="D141:D149">E141+G141</f>
        <v>79.4</v>
      </c>
      <c r="E141" s="89">
        <v>71.4</v>
      </c>
      <c r="F141" s="89">
        <v>43.1</v>
      </c>
      <c r="G141" s="89">
        <v>8</v>
      </c>
    </row>
    <row r="142" spans="1:7" ht="25.5">
      <c r="A142" s="144" t="s">
        <v>376</v>
      </c>
      <c r="B142" s="63" t="s">
        <v>421</v>
      </c>
      <c r="C142" s="428"/>
      <c r="D142" s="186">
        <f t="shared" si="7"/>
        <v>32.227</v>
      </c>
      <c r="E142" s="187">
        <v>32.227</v>
      </c>
      <c r="F142" s="187">
        <v>22.148</v>
      </c>
      <c r="G142" s="48"/>
    </row>
    <row r="143" spans="1:7" ht="15">
      <c r="A143" s="128" t="s">
        <v>377</v>
      </c>
      <c r="B143" s="68" t="s">
        <v>498</v>
      </c>
      <c r="C143" s="38"/>
      <c r="D143" s="85">
        <f t="shared" si="7"/>
        <v>3</v>
      </c>
      <c r="E143" s="89">
        <v>3</v>
      </c>
      <c r="F143" s="84"/>
      <c r="G143" s="84"/>
    </row>
    <row r="144" spans="1:7" ht="25.5">
      <c r="A144" s="113" t="s">
        <v>219</v>
      </c>
      <c r="B144" s="66" t="s">
        <v>196</v>
      </c>
      <c r="C144" s="60" t="s">
        <v>148</v>
      </c>
      <c r="D144" s="87">
        <f t="shared" si="7"/>
        <v>6.2</v>
      </c>
      <c r="E144" s="84">
        <f>E145</f>
        <v>6.2</v>
      </c>
      <c r="F144" s="84">
        <f>F145</f>
        <v>4.7</v>
      </c>
      <c r="G144" s="84">
        <f>G145</f>
        <v>0</v>
      </c>
    </row>
    <row r="145" spans="1:7" ht="25.5">
      <c r="A145" s="114" t="s">
        <v>220</v>
      </c>
      <c r="B145" s="63" t="s">
        <v>421</v>
      </c>
      <c r="C145" s="433"/>
      <c r="D145" s="85">
        <f t="shared" si="7"/>
        <v>6.2</v>
      </c>
      <c r="E145" s="89">
        <v>6.2</v>
      </c>
      <c r="F145" s="135">
        <v>4.7</v>
      </c>
      <c r="G145" s="135"/>
    </row>
    <row r="146" spans="1:7" ht="25.5">
      <c r="A146" s="113" t="s">
        <v>378</v>
      </c>
      <c r="B146" s="66" t="s">
        <v>213</v>
      </c>
      <c r="C146" s="60" t="s">
        <v>192</v>
      </c>
      <c r="D146" s="87">
        <f t="shared" si="7"/>
        <v>3.3</v>
      </c>
      <c r="E146" s="84">
        <f>E147</f>
        <v>3.3</v>
      </c>
      <c r="F146" s="84">
        <f>F147</f>
        <v>0.1</v>
      </c>
      <c r="G146" s="84">
        <f>G147</f>
        <v>0</v>
      </c>
    </row>
    <row r="147" spans="1:7" ht="25.5">
      <c r="A147" s="114" t="s">
        <v>379</v>
      </c>
      <c r="B147" s="63" t="s">
        <v>421</v>
      </c>
      <c r="C147" s="433"/>
      <c r="D147" s="85">
        <f t="shared" si="7"/>
        <v>3.3</v>
      </c>
      <c r="E147" s="89">
        <v>3.3</v>
      </c>
      <c r="F147" s="135">
        <v>0.1</v>
      </c>
      <c r="G147" s="135"/>
    </row>
    <row r="148" spans="1:7" ht="14.25">
      <c r="A148" s="114" t="s">
        <v>380</v>
      </c>
      <c r="B148" s="74" t="s">
        <v>78</v>
      </c>
      <c r="C148" s="60" t="s">
        <v>143</v>
      </c>
      <c r="D148" s="84">
        <f t="shared" si="7"/>
        <v>6.7</v>
      </c>
      <c r="E148" s="84">
        <f>E149</f>
        <v>5.5</v>
      </c>
      <c r="F148" s="84">
        <f>F149</f>
        <v>0</v>
      </c>
      <c r="G148" s="84">
        <f>G149</f>
        <v>1.2</v>
      </c>
    </row>
    <row r="149" spans="1:7" ht="15">
      <c r="A149" s="114" t="s">
        <v>381</v>
      </c>
      <c r="B149" s="41" t="s">
        <v>354</v>
      </c>
      <c r="C149" s="79"/>
      <c r="D149" s="89">
        <f t="shared" si="7"/>
        <v>6.7</v>
      </c>
      <c r="E149" s="89">
        <v>5.5</v>
      </c>
      <c r="F149" s="135"/>
      <c r="G149" s="135">
        <v>1.2</v>
      </c>
    </row>
    <row r="150" spans="1:7" ht="15">
      <c r="A150" s="112" t="s">
        <v>64</v>
      </c>
      <c r="B150" s="145" t="s">
        <v>224</v>
      </c>
      <c r="C150" s="72"/>
      <c r="D150" s="46">
        <f>D151+D153+D157+D159+D161</f>
        <v>511.047</v>
      </c>
      <c r="E150" s="46">
        <f>E151+E153+E157+E159+E161</f>
        <v>486.64700000000005</v>
      </c>
      <c r="F150" s="46">
        <f>F151+F153+F157+F159+F161</f>
        <v>240.638</v>
      </c>
      <c r="G150" s="46">
        <f>G151+G153+G157+G159+G161</f>
        <v>24.4</v>
      </c>
    </row>
    <row r="151" spans="1:7" ht="14.25">
      <c r="A151" s="60" t="s">
        <v>65</v>
      </c>
      <c r="B151" s="146" t="s">
        <v>109</v>
      </c>
      <c r="C151" s="60" t="s">
        <v>142</v>
      </c>
      <c r="D151" s="46">
        <f>D152</f>
        <v>4.800000000000001</v>
      </c>
      <c r="E151" s="46">
        <f>E152</f>
        <v>4.800000000000001</v>
      </c>
      <c r="F151" s="46">
        <f>F152</f>
        <v>0</v>
      </c>
      <c r="G151" s="46">
        <f>G152</f>
        <v>0</v>
      </c>
    </row>
    <row r="152" spans="1:7" ht="15">
      <c r="A152" s="430" t="s">
        <v>134</v>
      </c>
      <c r="B152" s="41" t="s">
        <v>354</v>
      </c>
      <c r="C152" s="430"/>
      <c r="D152" s="48">
        <f>E152+G152</f>
        <v>4.800000000000001</v>
      </c>
      <c r="E152" s="48">
        <f>E139+E106+E94+E127</f>
        <v>4.800000000000001</v>
      </c>
      <c r="F152" s="48">
        <f>F139+F106+F94</f>
        <v>0</v>
      </c>
      <c r="G152" s="48">
        <f>G139+G106+G94</f>
        <v>0</v>
      </c>
    </row>
    <row r="153" spans="1:7" ht="25.5">
      <c r="A153" s="60" t="s">
        <v>66</v>
      </c>
      <c r="B153" s="147" t="s">
        <v>112</v>
      </c>
      <c r="C153" s="433" t="s">
        <v>146</v>
      </c>
      <c r="D153" s="46">
        <f>D154+D156+D155</f>
        <v>423.74699999999996</v>
      </c>
      <c r="E153" s="46">
        <f>E154+E156+E155</f>
        <v>400.54699999999997</v>
      </c>
      <c r="F153" s="46">
        <f>F154+F156+F155</f>
        <v>222.33800000000002</v>
      </c>
      <c r="G153" s="46">
        <f>G154+G156+G155</f>
        <v>23.2</v>
      </c>
    </row>
    <row r="154" spans="1:7" ht="15">
      <c r="A154" s="430" t="s">
        <v>135</v>
      </c>
      <c r="B154" s="41" t="s">
        <v>354</v>
      </c>
      <c r="C154" s="427"/>
      <c r="D154" s="47">
        <f aca="true" t="shared" si="8" ref="D154:D162">E154+G154</f>
        <v>383.09999999999997</v>
      </c>
      <c r="E154" s="48">
        <f>E141+E129+E118+E108+E96</f>
        <v>359.9</v>
      </c>
      <c r="F154" s="48">
        <f>F141+F129+F118+F108+F96</f>
        <v>200.10000000000002</v>
      </c>
      <c r="G154" s="48">
        <f>G141+G129+G118+G108+G96</f>
        <v>23.2</v>
      </c>
    </row>
    <row r="155" spans="1:7" ht="25.5">
      <c r="A155" s="430" t="s">
        <v>258</v>
      </c>
      <c r="B155" s="63" t="s">
        <v>421</v>
      </c>
      <c r="C155" s="428"/>
      <c r="D155" s="47">
        <f t="shared" si="8"/>
        <v>32.346999999999994</v>
      </c>
      <c r="E155" s="48">
        <f>E119+E142</f>
        <v>32.346999999999994</v>
      </c>
      <c r="F155" s="48">
        <f>F119+F142</f>
        <v>22.238</v>
      </c>
      <c r="G155" s="48">
        <f>G119+G142</f>
        <v>0</v>
      </c>
    </row>
    <row r="156" spans="1:7" ht="15">
      <c r="A156" s="430" t="s">
        <v>259</v>
      </c>
      <c r="B156" s="68" t="s">
        <v>360</v>
      </c>
      <c r="C156" s="38"/>
      <c r="D156" s="47">
        <f t="shared" si="8"/>
        <v>8.3</v>
      </c>
      <c r="E156" s="48">
        <f>E143+E130+E120+E97+E109</f>
        <v>8.3</v>
      </c>
      <c r="F156" s="48">
        <f>F143+F130+F120+F97+F109</f>
        <v>0</v>
      </c>
      <c r="G156" s="48">
        <f>G143+G130+G120+G97+G109</f>
        <v>0</v>
      </c>
    </row>
    <row r="157" spans="1:7" ht="25.5">
      <c r="A157" s="60" t="s">
        <v>221</v>
      </c>
      <c r="B157" s="66" t="s">
        <v>196</v>
      </c>
      <c r="C157" s="60" t="s">
        <v>148</v>
      </c>
      <c r="D157" s="53">
        <f>E157+G157</f>
        <v>22.599999999999998</v>
      </c>
      <c r="E157" s="46">
        <f>E158</f>
        <v>22.599999999999998</v>
      </c>
      <c r="F157" s="46">
        <f>F158</f>
        <v>17.2</v>
      </c>
      <c r="G157" s="46">
        <f>G158</f>
        <v>0</v>
      </c>
    </row>
    <row r="158" spans="1:7" ht="15">
      <c r="A158" s="430" t="s">
        <v>222</v>
      </c>
      <c r="B158" s="62" t="s">
        <v>186</v>
      </c>
      <c r="C158" s="433"/>
      <c r="D158" s="47">
        <f t="shared" si="8"/>
        <v>22.599999999999998</v>
      </c>
      <c r="E158" s="48">
        <f>E145+E136+E111+E99</f>
        <v>22.599999999999998</v>
      </c>
      <c r="F158" s="48">
        <f>F145+F136+F111+F99</f>
        <v>17.2</v>
      </c>
      <c r="G158" s="48">
        <f>G145+G136+G111+G99</f>
        <v>0</v>
      </c>
    </row>
    <row r="159" spans="1:7" ht="25.5">
      <c r="A159" s="60" t="s">
        <v>260</v>
      </c>
      <c r="B159" s="77" t="s">
        <v>213</v>
      </c>
      <c r="C159" s="60" t="s">
        <v>192</v>
      </c>
      <c r="D159" s="53">
        <f t="shared" si="8"/>
        <v>23.599999999999998</v>
      </c>
      <c r="E159" s="46">
        <f>E160</f>
        <v>23.599999999999998</v>
      </c>
      <c r="F159" s="46">
        <f>F160</f>
        <v>1.1</v>
      </c>
      <c r="G159" s="46">
        <f>G160</f>
        <v>0</v>
      </c>
    </row>
    <row r="160" spans="1:7" ht="25.5">
      <c r="A160" s="430" t="s">
        <v>261</v>
      </c>
      <c r="B160" s="63" t="s">
        <v>421</v>
      </c>
      <c r="C160" s="433"/>
      <c r="D160" s="47">
        <f t="shared" si="8"/>
        <v>23.599999999999998</v>
      </c>
      <c r="E160" s="48">
        <f>E147+E132+E122+E113+E101</f>
        <v>23.599999999999998</v>
      </c>
      <c r="F160" s="48">
        <f>F147+F132+F122+F113+F101</f>
        <v>1.1</v>
      </c>
      <c r="G160" s="48">
        <f>G147+G132+G122+G113+G101</f>
        <v>0</v>
      </c>
    </row>
    <row r="161" spans="1:7" ht="14.25">
      <c r="A161" s="430" t="s">
        <v>262</v>
      </c>
      <c r="B161" s="78" t="s">
        <v>78</v>
      </c>
      <c r="C161" s="432" t="s">
        <v>143</v>
      </c>
      <c r="D161" s="46">
        <f t="shared" si="8"/>
        <v>36.300000000000004</v>
      </c>
      <c r="E161" s="46">
        <f>E162</f>
        <v>35.1</v>
      </c>
      <c r="F161" s="46">
        <f>F162</f>
        <v>0</v>
      </c>
      <c r="G161" s="46">
        <f>G162</f>
        <v>1.2</v>
      </c>
    </row>
    <row r="162" spans="1:7" ht="15">
      <c r="A162" s="430" t="s">
        <v>263</v>
      </c>
      <c r="B162" s="41" t="s">
        <v>354</v>
      </c>
      <c r="C162" s="137"/>
      <c r="D162" s="47">
        <f t="shared" si="8"/>
        <v>36.300000000000004</v>
      </c>
      <c r="E162" s="48">
        <f>E149+E134+E124+E115+E103</f>
        <v>35.1</v>
      </c>
      <c r="F162" s="48">
        <f>F149+F134+F124+F115+F103</f>
        <v>0</v>
      </c>
      <c r="G162" s="48">
        <f>G149+G134+G124+G115+G103</f>
        <v>1.2</v>
      </c>
    </row>
    <row r="163" spans="1:7" ht="15.75">
      <c r="A163" s="433" t="s">
        <v>67</v>
      </c>
      <c r="B163" s="59" t="s">
        <v>117</v>
      </c>
      <c r="C163" s="38"/>
      <c r="D163" s="45">
        <f>D164+D168</f>
        <v>132.20000000000002</v>
      </c>
      <c r="E163" s="45">
        <f>E164+E168</f>
        <v>132.20000000000002</v>
      </c>
      <c r="F163" s="45">
        <f>F164+F168</f>
        <v>87.8</v>
      </c>
      <c r="G163" s="45">
        <f>G164+G168</f>
        <v>0</v>
      </c>
    </row>
    <row r="164" spans="1:7" ht="25.5">
      <c r="A164" s="148" t="s">
        <v>68</v>
      </c>
      <c r="B164" s="39" t="s">
        <v>110</v>
      </c>
      <c r="C164" s="40" t="s">
        <v>144</v>
      </c>
      <c r="D164" s="84">
        <f>D165+D166+D167</f>
        <v>130.4</v>
      </c>
      <c r="E164" s="84">
        <f>E165+E166+E167</f>
        <v>130.4</v>
      </c>
      <c r="F164" s="84">
        <f>F165+F166+F167</f>
        <v>87.7</v>
      </c>
      <c r="G164" s="84">
        <f>G165+G166+G167</f>
        <v>0</v>
      </c>
    </row>
    <row r="165" spans="1:7" ht="15">
      <c r="A165" s="149" t="s">
        <v>136</v>
      </c>
      <c r="B165" s="41" t="s">
        <v>354</v>
      </c>
      <c r="C165" s="42"/>
      <c r="D165" s="85">
        <f>E165+G165</f>
        <v>71.4</v>
      </c>
      <c r="E165" s="89">
        <v>71.4</v>
      </c>
      <c r="F165" s="89">
        <v>44.7</v>
      </c>
      <c r="G165" s="89"/>
    </row>
    <row r="166" spans="1:7" ht="15">
      <c r="A166" s="149" t="s">
        <v>369</v>
      </c>
      <c r="B166" s="41" t="s">
        <v>498</v>
      </c>
      <c r="C166" s="42"/>
      <c r="D166" s="85">
        <f>E166+G166</f>
        <v>1.5</v>
      </c>
      <c r="E166" s="89">
        <v>1.5</v>
      </c>
      <c r="F166" s="89"/>
      <c r="G166" s="89"/>
    </row>
    <row r="167" spans="1:7" ht="25.5">
      <c r="A167" s="149" t="s">
        <v>472</v>
      </c>
      <c r="B167" s="43" t="s">
        <v>421</v>
      </c>
      <c r="C167" s="44"/>
      <c r="D167" s="85">
        <f>E167+G167</f>
        <v>57.5</v>
      </c>
      <c r="E167" s="89">
        <v>57.5</v>
      </c>
      <c r="F167" s="89">
        <v>43</v>
      </c>
      <c r="G167" s="89"/>
    </row>
    <row r="168" spans="1:7" ht="25.5">
      <c r="A168" s="114" t="s">
        <v>551</v>
      </c>
      <c r="B168" s="150" t="s">
        <v>213</v>
      </c>
      <c r="C168" s="60" t="s">
        <v>192</v>
      </c>
      <c r="D168" s="87">
        <f>E168+G168</f>
        <v>1.8</v>
      </c>
      <c r="E168" s="84">
        <f>E169</f>
        <v>1.8</v>
      </c>
      <c r="F168" s="84">
        <f>F169</f>
        <v>0.1</v>
      </c>
      <c r="G168" s="84">
        <f>G169</f>
        <v>0</v>
      </c>
    </row>
    <row r="169" spans="1:7" ht="25.5">
      <c r="A169" s="114" t="s">
        <v>552</v>
      </c>
      <c r="B169" s="63" t="s">
        <v>421</v>
      </c>
      <c r="C169" s="60"/>
      <c r="D169" s="85">
        <f>E169+G169</f>
        <v>1.8</v>
      </c>
      <c r="E169" s="89">
        <v>1.8</v>
      </c>
      <c r="F169" s="89">
        <v>0.1</v>
      </c>
      <c r="G169" s="89"/>
    </row>
    <row r="170" spans="1:7" ht="15.75">
      <c r="A170" s="113" t="s">
        <v>69</v>
      </c>
      <c r="B170" s="142" t="s">
        <v>352</v>
      </c>
      <c r="C170" s="131"/>
      <c r="D170" s="85"/>
      <c r="E170" s="153"/>
      <c r="F170" s="153"/>
      <c r="G170" s="153"/>
    </row>
    <row r="171" spans="1:7" ht="14.25">
      <c r="A171" s="113" t="s">
        <v>70</v>
      </c>
      <c r="B171" s="61" t="s">
        <v>157</v>
      </c>
      <c r="C171" s="40" t="s">
        <v>37</v>
      </c>
      <c r="D171" s="154">
        <f>D172</f>
        <v>916.8</v>
      </c>
      <c r="E171" s="154">
        <f>E172</f>
        <v>51</v>
      </c>
      <c r="F171" s="154">
        <f>F172</f>
        <v>0</v>
      </c>
      <c r="G171" s="154">
        <f>G172</f>
        <v>865.8</v>
      </c>
    </row>
    <row r="172" spans="1:7" ht="15">
      <c r="A172" s="113" t="s">
        <v>225</v>
      </c>
      <c r="B172" s="41" t="s">
        <v>354</v>
      </c>
      <c r="C172" s="166"/>
      <c r="D172" s="155">
        <f>E172+G172</f>
        <v>916.8</v>
      </c>
      <c r="E172" s="90">
        <v>51</v>
      </c>
      <c r="F172" s="88"/>
      <c r="G172" s="88">
        <v>865.8</v>
      </c>
    </row>
    <row r="173" spans="1:7" ht="15.75">
      <c r="A173" s="113" t="s">
        <v>311</v>
      </c>
      <c r="B173" s="152" t="s">
        <v>363</v>
      </c>
      <c r="C173" s="40" t="s">
        <v>142</v>
      </c>
      <c r="D173" s="156">
        <f aca="true" t="shared" si="9" ref="D173:G174">D174</f>
        <v>19.8</v>
      </c>
      <c r="E173" s="156">
        <f t="shared" si="9"/>
        <v>19.8</v>
      </c>
      <c r="F173" s="156">
        <f t="shared" si="9"/>
        <v>12</v>
      </c>
      <c r="G173" s="156">
        <f t="shared" si="9"/>
        <v>0</v>
      </c>
    </row>
    <row r="174" spans="1:7" ht="14.25">
      <c r="A174" s="113" t="s">
        <v>226</v>
      </c>
      <c r="B174" s="61" t="s">
        <v>109</v>
      </c>
      <c r="C174" s="151"/>
      <c r="D174" s="157">
        <f t="shared" si="9"/>
        <v>19.8</v>
      </c>
      <c r="E174" s="157">
        <f t="shared" si="9"/>
        <v>19.8</v>
      </c>
      <c r="F174" s="157">
        <f t="shared" si="9"/>
        <v>12</v>
      </c>
      <c r="G174" s="157">
        <f t="shared" si="9"/>
        <v>0</v>
      </c>
    </row>
    <row r="175" spans="1:7" ht="15">
      <c r="A175" s="113" t="s">
        <v>227</v>
      </c>
      <c r="B175" s="71" t="s">
        <v>354</v>
      </c>
      <c r="C175" s="151"/>
      <c r="D175" s="88">
        <f>E175+G175</f>
        <v>19.8</v>
      </c>
      <c r="E175" s="88">
        <v>19.8</v>
      </c>
      <c r="F175" s="88">
        <v>12</v>
      </c>
      <c r="G175" s="88"/>
    </row>
    <row r="176" spans="1:7" ht="15.75">
      <c r="A176" s="113" t="s">
        <v>510</v>
      </c>
      <c r="B176" s="59" t="s">
        <v>567</v>
      </c>
      <c r="C176" s="161"/>
      <c r="D176" s="184">
        <f>E176+G176</f>
        <v>50.773</v>
      </c>
      <c r="E176" s="185">
        <f aca="true" t="shared" si="10" ref="E176:G177">E177</f>
        <v>50.773</v>
      </c>
      <c r="F176" s="185">
        <f t="shared" si="10"/>
        <v>26.052</v>
      </c>
      <c r="G176" s="158">
        <f t="shared" si="10"/>
        <v>0</v>
      </c>
    </row>
    <row r="177" spans="1:7" ht="27" customHeight="1">
      <c r="A177" s="113" t="s">
        <v>364</v>
      </c>
      <c r="B177" s="117" t="s">
        <v>112</v>
      </c>
      <c r="C177" s="182" t="s">
        <v>146</v>
      </c>
      <c r="D177" s="183">
        <f>E177+G177</f>
        <v>50.773</v>
      </c>
      <c r="E177" s="184">
        <f t="shared" si="10"/>
        <v>50.773</v>
      </c>
      <c r="F177" s="184">
        <f t="shared" si="10"/>
        <v>26.052</v>
      </c>
      <c r="G177" s="88">
        <f t="shared" si="10"/>
        <v>0</v>
      </c>
    </row>
    <row r="178" spans="1:7" ht="25.5">
      <c r="A178" s="113" t="s">
        <v>568</v>
      </c>
      <c r="B178" s="164" t="s">
        <v>421</v>
      </c>
      <c r="C178" s="162"/>
      <c r="D178" s="183">
        <f>E178+G178</f>
        <v>50.773</v>
      </c>
      <c r="E178" s="184">
        <v>50.773</v>
      </c>
      <c r="F178" s="184">
        <v>26.052</v>
      </c>
      <c r="G178" s="184"/>
    </row>
    <row r="179" spans="1:7" ht="32.25" thickBot="1">
      <c r="A179" s="82" t="s">
        <v>382</v>
      </c>
      <c r="B179" s="163" t="s">
        <v>228</v>
      </c>
      <c r="C179" s="165"/>
      <c r="D179" s="192">
        <f>E179+G179</f>
        <v>8083.240999999999</v>
      </c>
      <c r="E179" s="192">
        <f>E180+E185+E189+E193+E195+E198+E202+E204+E206+E208</f>
        <v>6192.340999999999</v>
      </c>
      <c r="F179" s="192">
        <f>F180+F185+F189+F193+F195+F198+F202+F204+F206+F208</f>
        <v>3007.431</v>
      </c>
      <c r="G179" s="192">
        <f>G180+G185+G189+G193+G195+G198+G202+G204+G206+G208</f>
        <v>1890.8999999999999</v>
      </c>
    </row>
    <row r="180" spans="1:7" ht="14.25">
      <c r="A180" s="60" t="s">
        <v>364</v>
      </c>
      <c r="B180" s="61" t="s">
        <v>109</v>
      </c>
      <c r="C180" s="60" t="s">
        <v>142</v>
      </c>
      <c r="D180" s="159">
        <f>D181+D182+D183+D184</f>
        <v>3388.141</v>
      </c>
      <c r="E180" s="159">
        <f>E181+E182+E183+E184</f>
        <v>3373.441</v>
      </c>
      <c r="F180" s="159">
        <f>F181+F182+F183+F184</f>
        <v>2159.701</v>
      </c>
      <c r="G180" s="159">
        <f>G181+G182+G183+G184</f>
        <v>14.700000000000001</v>
      </c>
    </row>
    <row r="181" spans="1:7" ht="15">
      <c r="A181" s="430" t="s">
        <v>365</v>
      </c>
      <c r="B181" s="62" t="s">
        <v>354</v>
      </c>
      <c r="C181" s="430"/>
      <c r="D181" s="89">
        <f>D15+D50+D56+D76+D86+D90+D152+D81+D175</f>
        <v>1665.641</v>
      </c>
      <c r="E181" s="89">
        <f>E15+E50+E56+E76+E86+E90+E152+E81+E175</f>
        <v>1658.841</v>
      </c>
      <c r="F181" s="89">
        <f>F15+F50+F56+F76+F86+F90+F152+F81+F175</f>
        <v>975.901</v>
      </c>
      <c r="G181" s="89">
        <f>G15+G50+G56+G76+G86+G90+G152+G81+G175</f>
        <v>6.8</v>
      </c>
    </row>
    <row r="182" spans="1:7" ht="25.5">
      <c r="A182" s="430" t="s">
        <v>383</v>
      </c>
      <c r="B182" s="63" t="s">
        <v>421</v>
      </c>
      <c r="C182" s="430"/>
      <c r="D182" s="85">
        <f>E182+G182</f>
        <v>12</v>
      </c>
      <c r="E182" s="89">
        <f>E16</f>
        <v>12</v>
      </c>
      <c r="F182" s="89">
        <f>F16</f>
        <v>7.2</v>
      </c>
      <c r="G182" s="89">
        <f>G16</f>
        <v>0</v>
      </c>
    </row>
    <row r="183" spans="1:7" ht="15">
      <c r="A183" s="430" t="s">
        <v>384</v>
      </c>
      <c r="B183" s="64" t="s">
        <v>422</v>
      </c>
      <c r="C183" s="430"/>
      <c r="D183" s="85">
        <f>E183+G183</f>
        <v>1617</v>
      </c>
      <c r="E183" s="89">
        <f>E77+E57+E51+E17</f>
        <v>1614</v>
      </c>
      <c r="F183" s="89">
        <f>F77+F57+F51+F17</f>
        <v>1176.6</v>
      </c>
      <c r="G183" s="89">
        <f>G77+G57+G51+G17</f>
        <v>3</v>
      </c>
    </row>
    <row r="184" spans="1:7" ht="15">
      <c r="A184" s="430" t="s">
        <v>385</v>
      </c>
      <c r="B184" s="65" t="s">
        <v>360</v>
      </c>
      <c r="C184" s="430"/>
      <c r="D184" s="85">
        <f>E184+G184</f>
        <v>93.5</v>
      </c>
      <c r="E184" s="89">
        <f>E91+E87+E82+E78+E58+E52</f>
        <v>88.6</v>
      </c>
      <c r="F184" s="89">
        <f>F91+F87+F82+F78+F58+F52</f>
        <v>0</v>
      </c>
      <c r="G184" s="89">
        <f>G91+G87+G82+G78+G58+G52</f>
        <v>4.9</v>
      </c>
    </row>
    <row r="185" spans="1:7" ht="25.5">
      <c r="A185" s="60" t="s">
        <v>386</v>
      </c>
      <c r="B185" s="66" t="s">
        <v>110</v>
      </c>
      <c r="C185" s="433" t="s">
        <v>144</v>
      </c>
      <c r="D185" s="84">
        <f>D186+D187+D188</f>
        <v>798.8000000000001</v>
      </c>
      <c r="E185" s="84">
        <f>E186+E187+E188</f>
        <v>798.8000000000001</v>
      </c>
      <c r="F185" s="84">
        <f>F186+F187+F188</f>
        <v>113.7</v>
      </c>
      <c r="G185" s="84">
        <f>G186+G187-G188</f>
        <v>0</v>
      </c>
    </row>
    <row r="186" spans="1:7" ht="15">
      <c r="A186" s="430" t="s">
        <v>387</v>
      </c>
      <c r="B186" s="62" t="s">
        <v>354</v>
      </c>
      <c r="C186" s="430"/>
      <c r="D186" s="85">
        <f>E186+G186</f>
        <v>504.20000000000005</v>
      </c>
      <c r="E186" s="89">
        <f>E165+E42</f>
        <v>504.20000000000005</v>
      </c>
      <c r="F186" s="89">
        <f>F165+F42</f>
        <v>64.9</v>
      </c>
      <c r="G186" s="89">
        <f>G165+G42</f>
        <v>0</v>
      </c>
    </row>
    <row r="187" spans="1:7" ht="25.5">
      <c r="A187" s="430" t="s">
        <v>388</v>
      </c>
      <c r="B187" s="63" t="s">
        <v>421</v>
      </c>
      <c r="C187" s="430"/>
      <c r="D187" s="85">
        <f>E187+G187</f>
        <v>293.1</v>
      </c>
      <c r="E187" s="89">
        <f>E43+E167+E19+E53</f>
        <v>293.1</v>
      </c>
      <c r="F187" s="89">
        <f>F43+F167+F19+F53</f>
        <v>48.8</v>
      </c>
      <c r="G187" s="89">
        <f>G43+G167+G19+G53</f>
        <v>0</v>
      </c>
    </row>
    <row r="188" spans="1:7" ht="15">
      <c r="A188" s="67" t="s">
        <v>389</v>
      </c>
      <c r="B188" s="68" t="s">
        <v>360</v>
      </c>
      <c r="C188" s="430"/>
      <c r="D188" s="85">
        <f>E188+G188</f>
        <v>1.5</v>
      </c>
      <c r="E188" s="89">
        <f>E166</f>
        <v>1.5</v>
      </c>
      <c r="F188" s="89">
        <f>F166</f>
        <v>0</v>
      </c>
      <c r="G188" s="89">
        <f>G166</f>
        <v>0</v>
      </c>
    </row>
    <row r="189" spans="1:7" ht="25.5">
      <c r="A189" s="60" t="s">
        <v>390</v>
      </c>
      <c r="B189" s="66" t="s">
        <v>112</v>
      </c>
      <c r="C189" s="60" t="s">
        <v>146</v>
      </c>
      <c r="D189" s="84">
        <f>D190+D192+D191</f>
        <v>1317.8000000000002</v>
      </c>
      <c r="E189" s="84">
        <f>E190+E192+E191</f>
        <v>1279.9</v>
      </c>
      <c r="F189" s="84">
        <f>F190+F192+F191</f>
        <v>672.8299999999999</v>
      </c>
      <c r="G189" s="84">
        <f>G190+G192+G191</f>
        <v>37.9</v>
      </c>
    </row>
    <row r="190" spans="1:7" ht="15">
      <c r="A190" s="69" t="s">
        <v>391</v>
      </c>
      <c r="B190" s="41" t="s">
        <v>354</v>
      </c>
      <c r="C190" s="427"/>
      <c r="D190" s="85">
        <f>E190+G190</f>
        <v>1120.6000000000001</v>
      </c>
      <c r="E190" s="85">
        <f>E21+E154+E39</f>
        <v>1082.7</v>
      </c>
      <c r="F190" s="85">
        <f>F21+F154+F39</f>
        <v>562</v>
      </c>
      <c r="G190" s="85">
        <f>G21+G154+G39</f>
        <v>37.9</v>
      </c>
    </row>
    <row r="191" spans="1:7" ht="25.5">
      <c r="A191" s="430" t="s">
        <v>392</v>
      </c>
      <c r="B191" s="70" t="s">
        <v>421</v>
      </c>
      <c r="C191" s="430"/>
      <c r="D191" s="85">
        <f>D22+D155+D178</f>
        <v>178.2</v>
      </c>
      <c r="E191" s="85">
        <f>E22+E155+E178</f>
        <v>178.2</v>
      </c>
      <c r="F191" s="85">
        <f>F22+F155+F178</f>
        <v>110.82999999999998</v>
      </c>
      <c r="G191" s="85">
        <f>G22+G155+G178</f>
        <v>0</v>
      </c>
    </row>
    <row r="192" spans="1:7" ht="15">
      <c r="A192" s="430" t="s">
        <v>393</v>
      </c>
      <c r="B192" s="71" t="s">
        <v>360</v>
      </c>
      <c r="C192" s="72"/>
      <c r="D192" s="85">
        <f aca="true" t="shared" si="11" ref="D192:D205">E192+G192</f>
        <v>19</v>
      </c>
      <c r="E192" s="85">
        <f>E23+E156</f>
        <v>19</v>
      </c>
      <c r="F192" s="85">
        <f>F23+F156</f>
        <v>0</v>
      </c>
      <c r="G192" s="85">
        <f>G23+G156</f>
        <v>0</v>
      </c>
    </row>
    <row r="193" spans="1:7" ht="17.25" customHeight="1">
      <c r="A193" s="60" t="s">
        <v>394</v>
      </c>
      <c r="B193" s="73" t="s">
        <v>229</v>
      </c>
      <c r="C193" s="60" t="s">
        <v>145</v>
      </c>
      <c r="D193" s="87">
        <f t="shared" si="11"/>
        <v>40.099999999999994</v>
      </c>
      <c r="E193" s="84">
        <f>E194</f>
        <v>22.2</v>
      </c>
      <c r="F193" s="84">
        <f>F194</f>
        <v>5.5</v>
      </c>
      <c r="G193" s="84">
        <f>G194</f>
        <v>17.9</v>
      </c>
    </row>
    <row r="194" spans="1:7" ht="15">
      <c r="A194" s="430" t="s">
        <v>395</v>
      </c>
      <c r="B194" s="41" t="s">
        <v>354</v>
      </c>
      <c r="C194" s="38"/>
      <c r="D194" s="85">
        <f t="shared" si="11"/>
        <v>40.099999999999994</v>
      </c>
      <c r="E194" s="85">
        <f>E25</f>
        <v>22.2</v>
      </c>
      <c r="F194" s="85">
        <f>F25</f>
        <v>5.5</v>
      </c>
      <c r="G194" s="85">
        <f>G25</f>
        <v>17.9</v>
      </c>
    </row>
    <row r="195" spans="1:7" ht="14.25">
      <c r="A195" s="60" t="s">
        <v>396</v>
      </c>
      <c r="B195" s="74" t="s">
        <v>116</v>
      </c>
      <c r="C195" s="432" t="s">
        <v>147</v>
      </c>
      <c r="D195" s="87">
        <f>E195+G195</f>
        <v>1138.8</v>
      </c>
      <c r="E195" s="84">
        <f>E196+E197</f>
        <v>185.4</v>
      </c>
      <c r="F195" s="84">
        <f>F196+F197</f>
        <v>0</v>
      </c>
      <c r="G195" s="84">
        <f>G196+G197</f>
        <v>953.4</v>
      </c>
    </row>
    <row r="196" spans="1:7" ht="15">
      <c r="A196" s="60" t="s">
        <v>397</v>
      </c>
      <c r="B196" s="64" t="s">
        <v>354</v>
      </c>
      <c r="C196" s="72"/>
      <c r="D196" s="85">
        <f t="shared" si="11"/>
        <v>472.79999999999995</v>
      </c>
      <c r="E196" s="85">
        <f aca="true" t="shared" si="12" ref="E196:G197">E27</f>
        <v>185.4</v>
      </c>
      <c r="F196" s="85">
        <f t="shared" si="12"/>
        <v>0</v>
      </c>
      <c r="G196" s="85">
        <f t="shared" si="12"/>
        <v>287.4</v>
      </c>
    </row>
    <row r="197" spans="1:7" ht="30">
      <c r="A197" s="60" t="s">
        <v>485</v>
      </c>
      <c r="B197" s="102" t="s">
        <v>481</v>
      </c>
      <c r="C197" s="72"/>
      <c r="D197" s="85">
        <f t="shared" si="11"/>
        <v>666</v>
      </c>
      <c r="E197" s="85">
        <f t="shared" si="12"/>
        <v>0</v>
      </c>
      <c r="F197" s="85">
        <f t="shared" si="12"/>
        <v>0</v>
      </c>
      <c r="G197" s="85">
        <f t="shared" si="12"/>
        <v>666</v>
      </c>
    </row>
    <row r="198" spans="1:7" ht="25.5">
      <c r="A198" s="60" t="s">
        <v>398</v>
      </c>
      <c r="B198" s="66" t="s">
        <v>196</v>
      </c>
      <c r="C198" s="76" t="s">
        <v>148</v>
      </c>
      <c r="D198" s="87">
        <f>E198+G198</f>
        <v>162.3</v>
      </c>
      <c r="E198" s="84">
        <f>E199+E200+E201</f>
        <v>162.3</v>
      </c>
      <c r="F198" s="84">
        <f>F199+F200+F201</f>
        <v>54.3</v>
      </c>
      <c r="G198" s="84">
        <f>G199+G200+G201</f>
        <v>0</v>
      </c>
    </row>
    <row r="199" spans="1:7" ht="15">
      <c r="A199" s="430" t="s">
        <v>399</v>
      </c>
      <c r="B199" s="71" t="s">
        <v>354</v>
      </c>
      <c r="C199" s="60"/>
      <c r="D199" s="85">
        <f t="shared" si="11"/>
        <v>2.9</v>
      </c>
      <c r="E199" s="85">
        <f>E30</f>
        <v>2.9</v>
      </c>
      <c r="F199" s="85">
        <f>F30</f>
        <v>0</v>
      </c>
      <c r="G199" s="85">
        <f>G30</f>
        <v>0</v>
      </c>
    </row>
    <row r="200" spans="1:7" ht="25.5">
      <c r="A200" s="430" t="s">
        <v>400</v>
      </c>
      <c r="B200" s="70" t="s">
        <v>421</v>
      </c>
      <c r="C200" s="60"/>
      <c r="D200" s="85">
        <f t="shared" si="11"/>
        <v>159.4</v>
      </c>
      <c r="E200" s="85">
        <f>E46+E158</f>
        <v>159.4</v>
      </c>
      <c r="F200" s="85">
        <f>F46+F158</f>
        <v>54.3</v>
      </c>
      <c r="G200" s="85">
        <f>G46+G158</f>
        <v>0</v>
      </c>
    </row>
    <row r="201" spans="1:7" ht="30">
      <c r="A201" s="430" t="s">
        <v>486</v>
      </c>
      <c r="B201" s="75" t="s">
        <v>481</v>
      </c>
      <c r="C201" s="60"/>
      <c r="D201" s="85">
        <f t="shared" si="11"/>
        <v>0</v>
      </c>
      <c r="E201" s="85">
        <f>E47</f>
        <v>0</v>
      </c>
      <c r="F201" s="85">
        <f>F47</f>
        <v>0</v>
      </c>
      <c r="G201" s="85">
        <f>G47</f>
        <v>0</v>
      </c>
    </row>
    <row r="202" spans="1:7" ht="25.5">
      <c r="A202" s="60" t="s">
        <v>401</v>
      </c>
      <c r="B202" s="77" t="s">
        <v>213</v>
      </c>
      <c r="C202" s="60" t="s">
        <v>192</v>
      </c>
      <c r="D202" s="87">
        <f t="shared" si="11"/>
        <v>29.999999999999996</v>
      </c>
      <c r="E202" s="84">
        <f>E203</f>
        <v>29.999999999999996</v>
      </c>
      <c r="F202" s="84">
        <f>F203</f>
        <v>1.4000000000000001</v>
      </c>
      <c r="G202" s="84">
        <f>G203</f>
        <v>0</v>
      </c>
    </row>
    <row r="203" spans="1:7" ht="25.5">
      <c r="A203" s="430" t="s">
        <v>402</v>
      </c>
      <c r="B203" s="63" t="s">
        <v>421</v>
      </c>
      <c r="C203" s="433"/>
      <c r="D203" s="85">
        <f t="shared" si="11"/>
        <v>29.999999999999996</v>
      </c>
      <c r="E203" s="85">
        <f>E160+E83+E169</f>
        <v>29.999999999999996</v>
      </c>
      <c r="F203" s="85">
        <f>F160+F83+F169</f>
        <v>1.4000000000000001</v>
      </c>
      <c r="G203" s="85">
        <f>G160+G83+G169</f>
        <v>0</v>
      </c>
    </row>
    <row r="204" spans="1:7" ht="14.25">
      <c r="A204" s="60" t="s">
        <v>403</v>
      </c>
      <c r="B204" s="78" t="s">
        <v>78</v>
      </c>
      <c r="C204" s="60" t="s">
        <v>143</v>
      </c>
      <c r="D204" s="84">
        <f t="shared" si="11"/>
        <v>89.2</v>
      </c>
      <c r="E204" s="84">
        <f>E205</f>
        <v>88</v>
      </c>
      <c r="F204" s="84">
        <f>F205</f>
        <v>0</v>
      </c>
      <c r="G204" s="84">
        <f>G205</f>
        <v>1.2</v>
      </c>
    </row>
    <row r="205" spans="1:7" ht="15">
      <c r="A205" s="430" t="s">
        <v>404</v>
      </c>
      <c r="B205" s="41" t="s">
        <v>354</v>
      </c>
      <c r="C205" s="79"/>
      <c r="D205" s="89">
        <f t="shared" si="11"/>
        <v>89.2</v>
      </c>
      <c r="E205" s="89">
        <f>E32+E162</f>
        <v>88</v>
      </c>
      <c r="F205" s="89">
        <f>F32+F162</f>
        <v>0</v>
      </c>
      <c r="G205" s="89">
        <f>G32+G162</f>
        <v>1.2</v>
      </c>
    </row>
    <row r="206" spans="1:7" ht="28.5">
      <c r="A206" s="60" t="s">
        <v>405</v>
      </c>
      <c r="B206" s="80" t="s">
        <v>156</v>
      </c>
      <c r="C206" s="60" t="s">
        <v>35</v>
      </c>
      <c r="D206" s="87">
        <f>E206+G206</f>
        <v>200.1</v>
      </c>
      <c r="E206" s="84">
        <f>E207</f>
        <v>200.1</v>
      </c>
      <c r="F206" s="84">
        <f>F207</f>
        <v>0</v>
      </c>
      <c r="G206" s="84">
        <f>G207</f>
        <v>0</v>
      </c>
    </row>
    <row r="207" spans="1:7" ht="15">
      <c r="A207" s="430" t="s">
        <v>406</v>
      </c>
      <c r="B207" s="41" t="s">
        <v>354</v>
      </c>
      <c r="C207" s="79"/>
      <c r="D207" s="85">
        <f>E207+G207</f>
        <v>200.1</v>
      </c>
      <c r="E207" s="85">
        <f>E34</f>
        <v>200.1</v>
      </c>
      <c r="F207" s="85">
        <f>F34</f>
        <v>0</v>
      </c>
      <c r="G207" s="85">
        <f>G34</f>
        <v>0</v>
      </c>
    </row>
    <row r="208" spans="1:7" ht="14.25">
      <c r="A208" s="60" t="s">
        <v>407</v>
      </c>
      <c r="B208" s="61" t="s">
        <v>157</v>
      </c>
      <c r="C208" s="60" t="s">
        <v>37</v>
      </c>
      <c r="D208" s="87">
        <f>E208+G208</f>
        <v>918</v>
      </c>
      <c r="E208" s="84">
        <f>E209</f>
        <v>52.2</v>
      </c>
      <c r="F208" s="84">
        <f>F209</f>
        <v>0</v>
      </c>
      <c r="G208" s="84">
        <f>G209</f>
        <v>865.8</v>
      </c>
    </row>
    <row r="209" spans="1:7" ht="15">
      <c r="A209" s="430" t="s">
        <v>408</v>
      </c>
      <c r="B209" s="41" t="s">
        <v>354</v>
      </c>
      <c r="C209" s="79"/>
      <c r="D209" s="85">
        <f>E209+G209</f>
        <v>918</v>
      </c>
      <c r="E209" s="85">
        <f>E36+E171</f>
        <v>52.2</v>
      </c>
      <c r="F209" s="85">
        <f>F36+F171</f>
        <v>0</v>
      </c>
      <c r="G209" s="85">
        <f>G36+G171</f>
        <v>865.8</v>
      </c>
    </row>
    <row r="210" spans="1:7" ht="15">
      <c r="A210" s="430"/>
      <c r="B210" s="71" t="s">
        <v>230</v>
      </c>
      <c r="C210" s="79"/>
      <c r="D210" s="89"/>
      <c r="E210" s="89"/>
      <c r="F210" s="89"/>
      <c r="G210" s="89"/>
    </row>
    <row r="211" spans="1:7" ht="15">
      <c r="A211" s="72"/>
      <c r="B211" s="180" t="s">
        <v>355</v>
      </c>
      <c r="C211" s="72"/>
      <c r="D211" s="191">
        <f>D181+D186+D190+D194+D196+D199+D205+D207+D209</f>
        <v>5013.541</v>
      </c>
      <c r="E211" s="191">
        <f>E181+E186+E190+E194+E196+E199+E205+E207+E209</f>
        <v>3796.5409999999997</v>
      </c>
      <c r="F211" s="191">
        <f>F181+F186+F190+F194+F196+F199+F205+F207+F209</f>
        <v>1608.301</v>
      </c>
      <c r="G211" s="191">
        <f>G181+G186+G190+G194+G196+G199+G205+G207+G209</f>
        <v>1217</v>
      </c>
    </row>
    <row r="212" spans="1:7" ht="15">
      <c r="A212" s="72"/>
      <c r="B212" s="180" t="s">
        <v>231</v>
      </c>
      <c r="C212" s="72"/>
      <c r="D212" s="90">
        <f>D200+D191+D187+D182+D203</f>
        <v>672.7</v>
      </c>
      <c r="E212" s="90">
        <f>E200+E191+E187+E182+E203</f>
        <v>672.7</v>
      </c>
      <c r="F212" s="55">
        <f>F200+F191+F187+F182+F203</f>
        <v>222.53</v>
      </c>
      <c r="G212" s="90">
        <f>G200+G191+G187+G182+G203</f>
        <v>0</v>
      </c>
    </row>
    <row r="213" spans="1:7" ht="15">
      <c r="A213" s="72"/>
      <c r="B213" s="180" t="s">
        <v>154</v>
      </c>
      <c r="C213" s="72"/>
      <c r="D213" s="90">
        <f>D183</f>
        <v>1617</v>
      </c>
      <c r="E213" s="90">
        <f>E183</f>
        <v>1614</v>
      </c>
      <c r="F213" s="90">
        <f>F183</f>
        <v>1176.6</v>
      </c>
      <c r="G213" s="90">
        <f>G183</f>
        <v>3</v>
      </c>
    </row>
    <row r="214" spans="1:7" ht="15">
      <c r="A214" s="72"/>
      <c r="B214" s="180" t="s">
        <v>484</v>
      </c>
      <c r="C214" s="72"/>
      <c r="D214" s="90">
        <f>E214+G214</f>
        <v>666</v>
      </c>
      <c r="E214" s="90">
        <f>E197+E201</f>
        <v>0</v>
      </c>
      <c r="F214" s="90">
        <f>F197+F201</f>
        <v>0</v>
      </c>
      <c r="G214" s="90">
        <f>G197+G201</f>
        <v>666</v>
      </c>
    </row>
    <row r="215" spans="1:7" ht="15">
      <c r="A215" s="72"/>
      <c r="B215" s="180" t="s">
        <v>370</v>
      </c>
      <c r="C215" s="72"/>
      <c r="D215" s="90">
        <f>D192+D188+D184</f>
        <v>114</v>
      </c>
      <c r="E215" s="90">
        <f>E192+E188+E184</f>
        <v>109.1</v>
      </c>
      <c r="F215" s="90">
        <f>F192+F188+F184</f>
        <v>0</v>
      </c>
      <c r="G215" s="90">
        <f>G192+G188+G184</f>
        <v>4.9</v>
      </c>
    </row>
    <row r="216" spans="1:7" ht="12.75">
      <c r="A216" s="81"/>
      <c r="B216" s="179" t="s">
        <v>232</v>
      </c>
      <c r="C216" s="81"/>
      <c r="D216" s="332">
        <f>SUM(D211:D215)</f>
        <v>8083.241</v>
      </c>
      <c r="E216" s="332">
        <f>SUM(E211:E215)</f>
        <v>6192.341</v>
      </c>
      <c r="F216" s="332">
        <f>SUM(F211:F215)</f>
        <v>3007.4309999999996</v>
      </c>
      <c r="G216" s="332">
        <f>SUM(G211:G215)</f>
        <v>1890.9</v>
      </c>
    </row>
    <row r="217" spans="1:7" ht="15.75">
      <c r="A217" s="72"/>
      <c r="B217" s="142" t="s">
        <v>576</v>
      </c>
      <c r="C217" s="181"/>
      <c r="D217" s="435">
        <f>E217+G217</f>
        <v>7217.440999999999</v>
      </c>
      <c r="E217" s="435">
        <f>E179</f>
        <v>6192.340999999999</v>
      </c>
      <c r="F217" s="435">
        <f>F179-F208</f>
        <v>3007.431</v>
      </c>
      <c r="G217" s="435">
        <f>G179-G208</f>
        <v>1025.1</v>
      </c>
    </row>
  </sheetData>
  <sheetProtection/>
  <mergeCells count="12">
    <mergeCell ref="F2:H2"/>
    <mergeCell ref="D8:D11"/>
    <mergeCell ref="E8:G8"/>
    <mergeCell ref="E9:F9"/>
    <mergeCell ref="G9:G11"/>
    <mergeCell ref="E10:E11"/>
    <mergeCell ref="F10:F11"/>
    <mergeCell ref="A6:G6"/>
    <mergeCell ref="A5:G5"/>
    <mergeCell ref="A8:A10"/>
    <mergeCell ref="B8:B11"/>
    <mergeCell ref="C8:C1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0">
      <selection activeCell="V79" sqref="V79"/>
    </sheetView>
  </sheetViews>
  <sheetFormatPr defaultColWidth="8.7109375" defaultRowHeight="12.75"/>
  <cols>
    <col min="1" max="1" width="4.140625" style="227" customWidth="1"/>
    <col min="2" max="2" width="16.7109375" style="227" customWidth="1"/>
    <col min="3" max="3" width="8.7109375" style="227" customWidth="1"/>
    <col min="4" max="4" width="8.7109375" style="240" customWidth="1"/>
    <col min="5" max="5" width="7.7109375" style="227" customWidth="1"/>
    <col min="6" max="6" width="8.7109375" style="227" customWidth="1"/>
    <col min="7" max="7" width="8.140625" style="227" customWidth="1"/>
    <col min="8" max="8" width="8.7109375" style="227" customWidth="1"/>
    <col min="9" max="9" width="7.140625" style="227" customWidth="1"/>
    <col min="10" max="10" width="7.7109375" style="227" customWidth="1"/>
    <col min="11" max="11" width="7.421875" style="227" customWidth="1"/>
    <col min="12" max="12" width="7.140625" style="227" customWidth="1"/>
    <col min="13" max="13" width="6.00390625" style="227" customWidth="1"/>
    <col min="14" max="14" width="8.8515625" style="227" customWidth="1"/>
    <col min="15" max="15" width="7.57421875" style="227" customWidth="1"/>
    <col min="16" max="16" width="7.421875" style="227" customWidth="1"/>
    <col min="17" max="18" width="8.00390625" style="227" customWidth="1"/>
    <col min="19" max="19" width="6.8515625" style="227" customWidth="1"/>
    <col min="20" max="20" width="8.7109375" style="227" customWidth="1"/>
    <col min="21" max="21" width="7.28125" style="227" customWidth="1"/>
    <col min="22" max="22" width="6.7109375" style="227" customWidth="1"/>
    <col min="23" max="23" width="8.28125" style="227" customWidth="1"/>
    <col min="24" max="24" width="8.421875" style="227" customWidth="1"/>
    <col min="25" max="25" width="7.8515625" style="227" customWidth="1"/>
    <col min="26" max="16384" width="8.7109375" style="227" customWidth="1"/>
  </cols>
  <sheetData>
    <row r="1" spans="22:24" ht="14.25" customHeight="1">
      <c r="V1" s="241" t="s">
        <v>246</v>
      </c>
      <c r="W1" s="242"/>
      <c r="X1" s="242"/>
    </row>
    <row r="2" spans="17:24" ht="12.75" customHeight="1">
      <c r="Q2" s="243"/>
      <c r="R2" s="243"/>
      <c r="V2" s="461" t="s">
        <v>634</v>
      </c>
      <c r="W2" s="461"/>
      <c r="X2" s="461"/>
    </row>
    <row r="3" spans="11:24" ht="13.5" customHeight="1">
      <c r="K3" s="240"/>
      <c r="L3" s="240"/>
      <c r="M3" s="240"/>
      <c r="N3" s="240"/>
      <c r="O3" s="240"/>
      <c r="P3" s="240"/>
      <c r="Q3" s="243"/>
      <c r="R3" s="243"/>
      <c r="V3" s="64" t="s">
        <v>535</v>
      </c>
      <c r="W3" s="242"/>
      <c r="X3" s="242"/>
    </row>
    <row r="4" spans="11:24" ht="11.25" customHeight="1">
      <c r="K4" s="240"/>
      <c r="L4" s="240"/>
      <c r="M4" s="240"/>
      <c r="N4" s="240"/>
      <c r="O4" s="240"/>
      <c r="P4" s="240"/>
      <c r="Q4" s="243"/>
      <c r="R4" s="243"/>
      <c r="V4" s="243" t="s">
        <v>434</v>
      </c>
      <c r="W4" s="243"/>
      <c r="X4" s="243"/>
    </row>
    <row r="5" spans="3:21" ht="12.75">
      <c r="C5" s="240" t="s">
        <v>544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3"/>
      <c r="T5" s="243"/>
      <c r="U5" s="243"/>
    </row>
    <row r="6" spans="4:10" ht="12.75">
      <c r="D6" s="240" t="s">
        <v>499</v>
      </c>
      <c r="E6" s="240"/>
      <c r="F6" s="240"/>
      <c r="G6" s="240"/>
      <c r="H6" s="240"/>
      <c r="I6" s="240"/>
      <c r="J6" s="240"/>
    </row>
    <row r="7" spans="5:10" ht="9" customHeight="1">
      <c r="E7" s="240"/>
      <c r="F7" s="240"/>
      <c r="G7" s="240"/>
      <c r="H7" s="240"/>
      <c r="I7" s="240"/>
      <c r="J7" s="240"/>
    </row>
    <row r="8" spans="1:25" ht="18" customHeight="1">
      <c r="A8" s="478"/>
      <c r="B8" s="479" t="s">
        <v>475</v>
      </c>
      <c r="C8" s="469" t="s">
        <v>435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1"/>
      <c r="Y8" s="475" t="s">
        <v>547</v>
      </c>
    </row>
    <row r="9" spans="1:26" ht="19.5" customHeight="1">
      <c r="A9" s="478"/>
      <c r="B9" s="467"/>
      <c r="C9" s="477" t="s">
        <v>112</v>
      </c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65" t="s">
        <v>436</v>
      </c>
      <c r="P9" s="466"/>
      <c r="Q9" s="244" t="s">
        <v>437</v>
      </c>
      <c r="R9" s="244" t="s">
        <v>533</v>
      </c>
      <c r="S9" s="43" t="s">
        <v>553</v>
      </c>
      <c r="T9" s="472" t="s">
        <v>438</v>
      </c>
      <c r="U9" s="473"/>
      <c r="V9" s="473"/>
      <c r="W9" s="473"/>
      <c r="X9" s="474"/>
      <c r="Y9" s="476"/>
      <c r="Z9" s="245"/>
    </row>
    <row r="10" spans="1:25" ht="12.75" customHeight="1">
      <c r="A10" s="478"/>
      <c r="B10" s="467"/>
      <c r="C10" s="480" t="s">
        <v>439</v>
      </c>
      <c r="D10" s="463" t="s">
        <v>440</v>
      </c>
      <c r="E10" s="463" t="s">
        <v>441</v>
      </c>
      <c r="F10" s="463" t="s">
        <v>442</v>
      </c>
      <c r="G10" s="463" t="s">
        <v>476</v>
      </c>
      <c r="H10" s="463" t="s">
        <v>443</v>
      </c>
      <c r="I10" s="463" t="s">
        <v>444</v>
      </c>
      <c r="J10" s="463" t="s">
        <v>445</v>
      </c>
      <c r="K10" s="463" t="s">
        <v>446</v>
      </c>
      <c r="L10" s="463" t="s">
        <v>447</v>
      </c>
      <c r="M10" s="463" t="s">
        <v>524</v>
      </c>
      <c r="N10" s="463" t="s">
        <v>448</v>
      </c>
      <c r="O10" s="463" t="s">
        <v>519</v>
      </c>
      <c r="P10" s="463" t="s">
        <v>449</v>
      </c>
      <c r="Q10" s="463" t="s">
        <v>281</v>
      </c>
      <c r="R10" s="463" t="s">
        <v>520</v>
      </c>
      <c r="S10" s="463" t="s">
        <v>522</v>
      </c>
      <c r="T10" s="463" t="s">
        <v>477</v>
      </c>
      <c r="U10" s="463" t="s">
        <v>450</v>
      </c>
      <c r="V10" s="463" t="s">
        <v>451</v>
      </c>
      <c r="W10" s="463" t="s">
        <v>505</v>
      </c>
      <c r="X10" s="463" t="s">
        <v>523</v>
      </c>
      <c r="Y10" s="467" t="s">
        <v>0</v>
      </c>
    </row>
    <row r="11" spans="1:25" ht="87" customHeight="1">
      <c r="A11" s="478"/>
      <c r="B11" s="468"/>
      <c r="C11" s="481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8"/>
    </row>
    <row r="12" spans="1:25" ht="14.25" customHeight="1">
      <c r="A12" s="246"/>
      <c r="B12" s="240" t="s">
        <v>429</v>
      </c>
      <c r="C12" s="247"/>
      <c r="D12" s="179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179"/>
      <c r="P12" s="247"/>
      <c r="Q12" s="247"/>
      <c r="R12" s="247"/>
      <c r="S12" s="247"/>
      <c r="T12" s="247"/>
      <c r="U12" s="247"/>
      <c r="V12" s="247"/>
      <c r="W12" s="247"/>
      <c r="X12" s="247"/>
      <c r="Y12" s="247"/>
    </row>
    <row r="13" spans="1:25" ht="12.75">
      <c r="A13" s="248"/>
      <c r="B13" s="89" t="s">
        <v>0</v>
      </c>
      <c r="C13" s="48">
        <f>C14+C16</f>
        <v>0.13</v>
      </c>
      <c r="D13" s="89">
        <f aca="true" t="shared" si="0" ref="D13:Y13">D14+D16</f>
        <v>17.3</v>
      </c>
      <c r="E13" s="89">
        <f t="shared" si="0"/>
        <v>14.5</v>
      </c>
      <c r="F13" s="89">
        <f t="shared" si="0"/>
        <v>0.3</v>
      </c>
      <c r="G13" s="89"/>
      <c r="H13" s="89">
        <f t="shared" si="0"/>
        <v>7.6</v>
      </c>
      <c r="I13" s="89">
        <f t="shared" si="0"/>
        <v>6.6</v>
      </c>
      <c r="J13" s="89">
        <f t="shared" si="0"/>
        <v>7.6</v>
      </c>
      <c r="K13" s="48">
        <f t="shared" si="0"/>
        <v>1.89</v>
      </c>
      <c r="L13" s="48">
        <f t="shared" si="0"/>
        <v>3.76</v>
      </c>
      <c r="M13" s="89">
        <f t="shared" si="0"/>
        <v>34.9</v>
      </c>
      <c r="N13" s="89">
        <f t="shared" si="0"/>
        <v>0.5</v>
      </c>
      <c r="O13" s="89">
        <f t="shared" si="0"/>
        <v>0</v>
      </c>
      <c r="P13" s="89">
        <f t="shared" si="0"/>
        <v>0</v>
      </c>
      <c r="Q13" s="89">
        <f t="shared" si="0"/>
        <v>12</v>
      </c>
      <c r="R13" s="383">
        <f t="shared" si="0"/>
        <v>0.1</v>
      </c>
      <c r="S13" s="89">
        <f t="shared" si="0"/>
        <v>0</v>
      </c>
      <c r="T13" s="89">
        <f t="shared" si="0"/>
        <v>0</v>
      </c>
      <c r="U13" s="89">
        <f t="shared" si="0"/>
        <v>0</v>
      </c>
      <c r="V13" s="89">
        <f t="shared" si="0"/>
        <v>0</v>
      </c>
      <c r="W13" s="89">
        <f t="shared" si="0"/>
        <v>0</v>
      </c>
      <c r="X13" s="89">
        <f t="shared" si="0"/>
        <v>0</v>
      </c>
      <c r="Y13" s="48">
        <f t="shared" si="0"/>
        <v>107.17999999999999</v>
      </c>
    </row>
    <row r="14" spans="1:25" ht="12.75">
      <c r="A14" s="249" t="s">
        <v>18</v>
      </c>
      <c r="B14" s="89" t="s">
        <v>452</v>
      </c>
      <c r="C14" s="48">
        <v>0.13</v>
      </c>
      <c r="D14" s="89">
        <v>17.3</v>
      </c>
      <c r="E14" s="89">
        <v>14.5</v>
      </c>
      <c r="F14" s="89">
        <v>0.3</v>
      </c>
      <c r="G14" s="89"/>
      <c r="H14" s="89">
        <v>7.6</v>
      </c>
      <c r="I14" s="89">
        <v>6.6</v>
      </c>
      <c r="J14" s="89">
        <v>7.6</v>
      </c>
      <c r="K14" s="48">
        <v>1.89</v>
      </c>
      <c r="L14" s="48">
        <v>3.76</v>
      </c>
      <c r="M14" s="89">
        <v>34.9</v>
      </c>
      <c r="N14" s="89">
        <v>0.5</v>
      </c>
      <c r="O14" s="89"/>
      <c r="P14" s="89"/>
      <c r="Q14" s="89">
        <v>12</v>
      </c>
      <c r="R14" s="383">
        <v>0.1</v>
      </c>
      <c r="S14" s="89"/>
      <c r="T14" s="89"/>
      <c r="U14" s="89"/>
      <c r="V14" s="89"/>
      <c r="W14" s="89"/>
      <c r="X14" s="89"/>
      <c r="Y14" s="48">
        <f>C14+D14+E14+F14+G14+H14+I14+J14+K14+L14+M14+N14+O14+P14+Q14+S14+T14+U14+V14+R14</f>
        <v>107.17999999999999</v>
      </c>
    </row>
    <row r="15" spans="1:25" ht="12.75">
      <c r="A15" s="247" t="s">
        <v>19</v>
      </c>
      <c r="B15" s="135" t="s">
        <v>453</v>
      </c>
      <c r="C15" s="48">
        <v>0.1</v>
      </c>
      <c r="D15" s="89">
        <v>12.6</v>
      </c>
      <c r="E15" s="89">
        <v>10.2</v>
      </c>
      <c r="F15" s="89">
        <v>0.2</v>
      </c>
      <c r="G15" s="89"/>
      <c r="H15" s="89">
        <v>5.8</v>
      </c>
      <c r="I15" s="89">
        <v>4.2</v>
      </c>
      <c r="J15" s="89">
        <v>5.2</v>
      </c>
      <c r="K15" s="48">
        <v>1.44</v>
      </c>
      <c r="L15" s="89"/>
      <c r="M15" s="89">
        <v>22.4</v>
      </c>
      <c r="N15" s="89">
        <v>0.4</v>
      </c>
      <c r="O15" s="89"/>
      <c r="P15" s="89"/>
      <c r="Q15" s="89">
        <v>7.2</v>
      </c>
      <c r="R15" s="89"/>
      <c r="S15" s="89"/>
      <c r="T15" s="89"/>
      <c r="U15" s="89"/>
      <c r="V15" s="89"/>
      <c r="W15" s="89"/>
      <c r="X15" s="89"/>
      <c r="Y15" s="48">
        <f>C15+D15+E15+F15+G15+H15+I15+J15+K15+L15+M15+N15+O15+P15+Q15+S15+T15+U15+V15+R15</f>
        <v>69.74</v>
      </c>
    </row>
    <row r="16" spans="1:25" ht="12.75">
      <c r="A16" s="247" t="s">
        <v>20</v>
      </c>
      <c r="B16" s="89" t="s">
        <v>11</v>
      </c>
      <c r="C16" s="89"/>
      <c r="D16" s="84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</row>
    <row r="17" spans="1:25" ht="36" customHeight="1">
      <c r="A17" s="247"/>
      <c r="B17" s="250" t="s">
        <v>454</v>
      </c>
      <c r="C17" s="89"/>
      <c r="D17" s="84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1:25" ht="12.75">
      <c r="A18" s="247"/>
      <c r="B18" s="89" t="s">
        <v>0</v>
      </c>
      <c r="C18" s="89">
        <f aca="true" t="shared" si="1" ref="C18:Y18">C19+C21</f>
        <v>0</v>
      </c>
      <c r="D18" s="89">
        <f t="shared" si="1"/>
        <v>0</v>
      </c>
      <c r="E18" s="89">
        <f t="shared" si="1"/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89">
        <f t="shared" si="1"/>
        <v>0</v>
      </c>
      <c r="K18" s="89">
        <f t="shared" si="1"/>
        <v>0</v>
      </c>
      <c r="L18" s="89">
        <f t="shared" si="1"/>
        <v>0</v>
      </c>
      <c r="M18" s="89">
        <f t="shared" si="1"/>
        <v>0</v>
      </c>
      <c r="N18" s="89">
        <f t="shared" si="1"/>
        <v>0</v>
      </c>
      <c r="O18" s="89">
        <f t="shared" si="1"/>
        <v>0</v>
      </c>
      <c r="P18" s="89">
        <f t="shared" si="1"/>
        <v>0</v>
      </c>
      <c r="Q18" s="89">
        <f t="shared" si="1"/>
        <v>0</v>
      </c>
      <c r="R18" s="89"/>
      <c r="S18" s="89">
        <f t="shared" si="1"/>
        <v>0</v>
      </c>
      <c r="T18" s="89">
        <f t="shared" si="1"/>
        <v>43.7</v>
      </c>
      <c r="U18" s="89">
        <f t="shared" si="1"/>
        <v>118.3</v>
      </c>
      <c r="V18" s="89">
        <f t="shared" si="1"/>
        <v>46.1</v>
      </c>
      <c r="W18" s="89">
        <f t="shared" si="1"/>
        <v>12.5</v>
      </c>
      <c r="X18" s="89">
        <f t="shared" si="1"/>
        <v>12.5</v>
      </c>
      <c r="Y18" s="89">
        <f t="shared" si="1"/>
        <v>233.1</v>
      </c>
    </row>
    <row r="19" spans="1:25" ht="12.75">
      <c r="A19" s="249" t="s">
        <v>18</v>
      </c>
      <c r="B19" s="89" t="s">
        <v>452</v>
      </c>
      <c r="C19" s="89"/>
      <c r="D19" s="84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>
        <v>43.7</v>
      </c>
      <c r="U19" s="89">
        <v>118.3</v>
      </c>
      <c r="V19" s="89">
        <v>46.1</v>
      </c>
      <c r="W19" s="89">
        <v>12.5</v>
      </c>
      <c r="X19" s="89">
        <v>12.5</v>
      </c>
      <c r="Y19" s="89">
        <f>C19+D19+E19+F19+G19+H19+I19+J19+K19+L19+M19+N19+O19+P19+Q19+S19+T19+U19+V19+R19+W19+X19</f>
        <v>233.1</v>
      </c>
    </row>
    <row r="20" spans="1:25" ht="12.75">
      <c r="A20" s="247" t="s">
        <v>19</v>
      </c>
      <c r="B20" s="135" t="s">
        <v>453</v>
      </c>
      <c r="C20" s="89"/>
      <c r="D20" s="84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>
        <v>0.6</v>
      </c>
      <c r="U20" s="89">
        <v>2.9</v>
      </c>
      <c r="V20" s="89">
        <v>0.8</v>
      </c>
      <c r="W20" s="89"/>
      <c r="X20" s="89"/>
      <c r="Y20" s="89">
        <f>C20+D20+E20+F20+G20+H20+I20+J20+K20+L20+M20+N20+O20+P20+Q20+S20+T20+U20+V20+R20+W20+X20</f>
        <v>4.3</v>
      </c>
    </row>
    <row r="21" spans="1:25" ht="12.75">
      <c r="A21" s="247" t="s">
        <v>20</v>
      </c>
      <c r="B21" s="89" t="s">
        <v>11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</row>
    <row r="22" spans="1:25" ht="12.75">
      <c r="A22" s="247"/>
      <c r="B22" s="84" t="s">
        <v>23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1:25" ht="12.75">
      <c r="A23" s="247"/>
      <c r="B23" s="89" t="s">
        <v>0</v>
      </c>
      <c r="C23" s="89">
        <f aca="true" t="shared" si="2" ref="C23:Y23">C24+C26</f>
        <v>0</v>
      </c>
      <c r="D23" s="89">
        <f t="shared" si="2"/>
        <v>0</v>
      </c>
      <c r="E23" s="89">
        <f t="shared" si="2"/>
        <v>0</v>
      </c>
      <c r="F23" s="89">
        <f t="shared" si="2"/>
        <v>0</v>
      </c>
      <c r="G23" s="89">
        <f t="shared" si="2"/>
        <v>0</v>
      </c>
      <c r="H23" s="89">
        <f t="shared" si="2"/>
        <v>0</v>
      </c>
      <c r="I23" s="89">
        <f t="shared" si="2"/>
        <v>0</v>
      </c>
      <c r="J23" s="89">
        <f t="shared" si="2"/>
        <v>0</v>
      </c>
      <c r="K23" s="89">
        <f t="shared" si="2"/>
        <v>0</v>
      </c>
      <c r="L23" s="89">
        <f t="shared" si="2"/>
        <v>0</v>
      </c>
      <c r="M23" s="89">
        <f t="shared" si="2"/>
        <v>0</v>
      </c>
      <c r="N23" s="89">
        <f t="shared" si="2"/>
        <v>0</v>
      </c>
      <c r="O23" s="89">
        <f>O24+O26</f>
        <v>56.8</v>
      </c>
      <c r="P23" s="89">
        <f t="shared" si="2"/>
        <v>80</v>
      </c>
      <c r="Q23" s="89">
        <f t="shared" si="2"/>
        <v>0</v>
      </c>
      <c r="R23" s="89"/>
      <c r="S23" s="89">
        <f t="shared" si="2"/>
        <v>0</v>
      </c>
      <c r="T23" s="89">
        <f t="shared" si="2"/>
        <v>0</v>
      </c>
      <c r="U23" s="89">
        <f t="shared" si="2"/>
        <v>0</v>
      </c>
      <c r="V23" s="89">
        <f t="shared" si="2"/>
        <v>0</v>
      </c>
      <c r="W23" s="89">
        <f t="shared" si="2"/>
        <v>0</v>
      </c>
      <c r="X23" s="89">
        <f t="shared" si="2"/>
        <v>0</v>
      </c>
      <c r="Y23" s="89">
        <f t="shared" si="2"/>
        <v>136.8</v>
      </c>
    </row>
    <row r="24" spans="1:25" ht="12.75">
      <c r="A24" s="249" t="s">
        <v>18</v>
      </c>
      <c r="B24" s="89" t="s">
        <v>452</v>
      </c>
      <c r="C24" s="89"/>
      <c r="D24" s="84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>
        <v>56.8</v>
      </c>
      <c r="P24" s="89">
        <v>80</v>
      </c>
      <c r="Q24" s="89"/>
      <c r="R24" s="89"/>
      <c r="S24" s="89"/>
      <c r="T24" s="89"/>
      <c r="U24" s="89"/>
      <c r="V24" s="89"/>
      <c r="W24" s="89"/>
      <c r="X24" s="89"/>
      <c r="Y24" s="89">
        <f>C24+D24+E24+F24+G24+H24+I24+J24+K24+L24+M24+N24+O24+P24+Q24+S24+T24+U24+V24+R24</f>
        <v>136.8</v>
      </c>
    </row>
    <row r="25" spans="1:25" ht="12.75">
      <c r="A25" s="247" t="s">
        <v>19</v>
      </c>
      <c r="B25" s="135" t="s">
        <v>453</v>
      </c>
      <c r="C25" s="89"/>
      <c r="D25" s="84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>
        <v>37.1</v>
      </c>
      <c r="P25" s="89"/>
      <c r="Q25" s="89"/>
      <c r="R25" s="89"/>
      <c r="S25" s="89"/>
      <c r="T25" s="89"/>
      <c r="U25" s="89"/>
      <c r="V25" s="89"/>
      <c r="W25" s="89"/>
      <c r="X25" s="89"/>
      <c r="Y25" s="89">
        <f>C25+D25+E25+F25+G25+H25+I25+J25+K25+L25+M25+N25+O25+P25+Q25+S25+T25+U25+V25+R25</f>
        <v>37.1</v>
      </c>
    </row>
    <row r="26" spans="1:25" ht="12.75">
      <c r="A26" s="247" t="s">
        <v>20</v>
      </c>
      <c r="B26" s="89" t="s">
        <v>11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4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1:25" ht="14.25" customHeight="1">
      <c r="A27" s="247"/>
      <c r="B27" s="250" t="s">
        <v>52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4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25" ht="12.75">
      <c r="A28" s="247"/>
      <c r="B28" s="89" t="s">
        <v>0</v>
      </c>
      <c r="C28" s="89">
        <f aca="true" t="shared" si="3" ref="C28:Y28">C29+C31</f>
        <v>0</v>
      </c>
      <c r="D28" s="89">
        <f t="shared" si="3"/>
        <v>0</v>
      </c>
      <c r="E28" s="89">
        <f t="shared" si="3"/>
        <v>0</v>
      </c>
      <c r="F28" s="89">
        <f t="shared" si="3"/>
        <v>0</v>
      </c>
      <c r="G28" s="89">
        <f t="shared" si="3"/>
        <v>0</v>
      </c>
      <c r="H28" s="89">
        <f t="shared" si="3"/>
        <v>0</v>
      </c>
      <c r="I28" s="89">
        <f t="shared" si="3"/>
        <v>0</v>
      </c>
      <c r="J28" s="89">
        <f t="shared" si="3"/>
        <v>0</v>
      </c>
      <c r="K28" s="89">
        <f t="shared" si="3"/>
        <v>0</v>
      </c>
      <c r="L28" s="89">
        <f t="shared" si="3"/>
        <v>0</v>
      </c>
      <c r="M28" s="89">
        <f t="shared" si="3"/>
        <v>0</v>
      </c>
      <c r="N28" s="89">
        <f t="shared" si="3"/>
        <v>0</v>
      </c>
      <c r="O28" s="89">
        <f t="shared" si="3"/>
        <v>3.9</v>
      </c>
      <c r="P28" s="89">
        <f t="shared" si="3"/>
        <v>0</v>
      </c>
      <c r="Q28" s="89">
        <f t="shared" si="3"/>
        <v>0</v>
      </c>
      <c r="R28" s="89"/>
      <c r="S28" s="89">
        <f t="shared" si="3"/>
        <v>1.4</v>
      </c>
      <c r="T28" s="89">
        <f t="shared" si="3"/>
        <v>0</v>
      </c>
      <c r="U28" s="89">
        <f t="shared" si="3"/>
        <v>0</v>
      </c>
      <c r="V28" s="89">
        <f t="shared" si="3"/>
        <v>0</v>
      </c>
      <c r="W28" s="89">
        <f t="shared" si="3"/>
        <v>0</v>
      </c>
      <c r="X28" s="89">
        <f t="shared" si="3"/>
        <v>0</v>
      </c>
      <c r="Y28" s="89">
        <f t="shared" si="3"/>
        <v>5.3</v>
      </c>
    </row>
    <row r="29" spans="1:25" ht="12.75">
      <c r="A29" s="249" t="s">
        <v>18</v>
      </c>
      <c r="B29" s="89" t="s">
        <v>10</v>
      </c>
      <c r="C29" s="89"/>
      <c r="D29" s="84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>
        <v>3.9</v>
      </c>
      <c r="P29" s="89"/>
      <c r="Q29" s="89"/>
      <c r="R29" s="89"/>
      <c r="S29" s="89">
        <v>1.4</v>
      </c>
      <c r="T29" s="89"/>
      <c r="U29" s="89"/>
      <c r="V29" s="89"/>
      <c r="W29" s="89"/>
      <c r="X29" s="89"/>
      <c r="Y29" s="89">
        <f>C29+D29+E29+F29+G29+H29+I29+J29+K29+L29+M29+N29+O29+P29+Q29+S29+T29+U29+V29+R29</f>
        <v>5.3</v>
      </c>
    </row>
    <row r="30" spans="1:25" ht="12.75">
      <c r="A30" s="247" t="s">
        <v>19</v>
      </c>
      <c r="B30" s="135" t="s">
        <v>453</v>
      </c>
      <c r="C30" s="89"/>
      <c r="D30" s="84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>
        <v>3</v>
      </c>
      <c r="P30" s="89"/>
      <c r="Q30" s="89"/>
      <c r="R30" s="89"/>
      <c r="S30" s="89">
        <v>0.1</v>
      </c>
      <c r="T30" s="89"/>
      <c r="U30" s="89"/>
      <c r="V30" s="89"/>
      <c r="W30" s="89"/>
      <c r="X30" s="89"/>
      <c r="Y30" s="89">
        <f>C30+D30+E30+F30+G30+H30+I30+J30+K30+L30+M30+N30+O30+P30+Q30+S30+T30+U30+V30+R30</f>
        <v>3.1</v>
      </c>
    </row>
    <row r="31" spans="1:25" ht="12.75">
      <c r="A31" s="247" t="s">
        <v>20</v>
      </c>
      <c r="B31" s="89" t="s">
        <v>11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1:25" ht="23.25" customHeight="1">
      <c r="A32" s="247"/>
      <c r="B32" s="250" t="s">
        <v>57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1:25" ht="12.75">
      <c r="A33" s="247"/>
      <c r="B33" s="89" t="s">
        <v>0</v>
      </c>
      <c r="C33" s="89">
        <f aca="true" t="shared" si="4" ref="C33:Y33">C34+C36</f>
        <v>0</v>
      </c>
      <c r="D33" s="89">
        <f t="shared" si="4"/>
        <v>0</v>
      </c>
      <c r="E33" s="89">
        <f t="shared" si="4"/>
        <v>0</v>
      </c>
      <c r="F33" s="89">
        <f t="shared" si="4"/>
        <v>0</v>
      </c>
      <c r="G33" s="89">
        <f t="shared" si="4"/>
        <v>0</v>
      </c>
      <c r="H33" s="89">
        <f t="shared" si="4"/>
        <v>0</v>
      </c>
      <c r="I33" s="89">
        <f t="shared" si="4"/>
        <v>0</v>
      </c>
      <c r="J33" s="89">
        <f t="shared" si="4"/>
        <v>0</v>
      </c>
      <c r="K33" s="89">
        <f t="shared" si="4"/>
        <v>0</v>
      </c>
      <c r="L33" s="89">
        <f t="shared" si="4"/>
        <v>0</v>
      </c>
      <c r="M33" s="89">
        <f t="shared" si="4"/>
        <v>0</v>
      </c>
      <c r="N33" s="89">
        <f t="shared" si="4"/>
        <v>0</v>
      </c>
      <c r="O33" s="89">
        <f t="shared" si="4"/>
        <v>4.2</v>
      </c>
      <c r="P33" s="89">
        <f t="shared" si="4"/>
        <v>0</v>
      </c>
      <c r="Q33" s="89">
        <f t="shared" si="4"/>
        <v>0</v>
      </c>
      <c r="R33" s="89"/>
      <c r="S33" s="89">
        <f t="shared" si="4"/>
        <v>2.4</v>
      </c>
      <c r="T33" s="89">
        <f t="shared" si="4"/>
        <v>0</v>
      </c>
      <c r="U33" s="89">
        <f t="shared" si="4"/>
        <v>0</v>
      </c>
      <c r="V33" s="89">
        <f t="shared" si="4"/>
        <v>0</v>
      </c>
      <c r="W33" s="89">
        <f t="shared" si="4"/>
        <v>0</v>
      </c>
      <c r="X33" s="89">
        <f t="shared" si="4"/>
        <v>0</v>
      </c>
      <c r="Y33" s="89">
        <f t="shared" si="4"/>
        <v>6.6</v>
      </c>
    </row>
    <row r="34" spans="1:25" ht="12.75">
      <c r="A34" s="249" t="s">
        <v>18</v>
      </c>
      <c r="B34" s="89" t="s">
        <v>10</v>
      </c>
      <c r="C34" s="89"/>
      <c r="D34" s="84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>
        <v>4.2</v>
      </c>
      <c r="P34" s="89"/>
      <c r="Q34" s="89"/>
      <c r="R34" s="89"/>
      <c r="S34" s="89">
        <v>2.4</v>
      </c>
      <c r="T34" s="89"/>
      <c r="U34" s="89"/>
      <c r="V34" s="89"/>
      <c r="W34" s="89"/>
      <c r="X34" s="89"/>
      <c r="Y34" s="89">
        <f>C34+D34+E34+F34+G34+H34+I34+J34+K34+L34+M34+N34+O34+P34+Q34+S34+T34+U34+V34+R34</f>
        <v>6.6</v>
      </c>
    </row>
    <row r="35" spans="1:25" ht="12.75">
      <c r="A35" s="247" t="s">
        <v>19</v>
      </c>
      <c r="B35" s="135" t="s">
        <v>453</v>
      </c>
      <c r="C35" s="89"/>
      <c r="D35" s="84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>
        <v>3.2</v>
      </c>
      <c r="P35" s="89"/>
      <c r="Q35" s="89"/>
      <c r="R35" s="89"/>
      <c r="S35" s="89">
        <v>0.2</v>
      </c>
      <c r="T35" s="89"/>
      <c r="U35" s="89"/>
      <c r="V35" s="89"/>
      <c r="W35" s="89"/>
      <c r="X35" s="89"/>
      <c r="Y35" s="89">
        <f>C35+D35+E35+F35+G35+H35+I35+J35+K35+L35+M35+N35+O35+P35+Q35+S35+T35+U35+V35+R35</f>
        <v>3.4000000000000004</v>
      </c>
    </row>
    <row r="36" spans="1:25" ht="12.75">
      <c r="A36" s="247" t="s">
        <v>20</v>
      </c>
      <c r="B36" s="89" t="s">
        <v>11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4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ht="27" customHeight="1">
      <c r="A37" s="247"/>
      <c r="B37" s="250" t="s">
        <v>61</v>
      </c>
      <c r="C37" s="89"/>
      <c r="D37" s="84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4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1:25" ht="12.75">
      <c r="A38" s="247"/>
      <c r="B38" s="89" t="s">
        <v>0</v>
      </c>
      <c r="C38" s="89">
        <f aca="true" t="shared" si="5" ref="C38:Y38">C39+C41</f>
        <v>0</v>
      </c>
      <c r="D38" s="89">
        <f t="shared" si="5"/>
        <v>0</v>
      </c>
      <c r="E38" s="89">
        <f t="shared" si="5"/>
        <v>0</v>
      </c>
      <c r="F38" s="89">
        <f t="shared" si="5"/>
        <v>0</v>
      </c>
      <c r="G38" s="89">
        <f t="shared" si="5"/>
        <v>0</v>
      </c>
      <c r="H38" s="89">
        <f t="shared" si="5"/>
        <v>0</v>
      </c>
      <c r="I38" s="89">
        <f t="shared" si="5"/>
        <v>0</v>
      </c>
      <c r="J38" s="89">
        <f t="shared" si="5"/>
        <v>0</v>
      </c>
      <c r="K38" s="89">
        <f t="shared" si="5"/>
        <v>0</v>
      </c>
      <c r="L38" s="48">
        <f t="shared" si="5"/>
        <v>0.12</v>
      </c>
      <c r="M38" s="89">
        <f t="shared" si="5"/>
        <v>0</v>
      </c>
      <c r="N38" s="89">
        <f t="shared" si="5"/>
        <v>0</v>
      </c>
      <c r="O38" s="89">
        <f t="shared" si="5"/>
        <v>0</v>
      </c>
      <c r="P38" s="89">
        <f t="shared" si="5"/>
        <v>0</v>
      </c>
      <c r="Q38" s="89">
        <f t="shared" si="5"/>
        <v>0</v>
      </c>
      <c r="R38" s="89"/>
      <c r="S38" s="89">
        <f t="shared" si="5"/>
        <v>9.3</v>
      </c>
      <c r="T38" s="89">
        <f t="shared" si="5"/>
        <v>0</v>
      </c>
      <c r="U38" s="89">
        <f t="shared" si="5"/>
        <v>0</v>
      </c>
      <c r="V38" s="89">
        <f t="shared" si="5"/>
        <v>0</v>
      </c>
      <c r="W38" s="89">
        <f t="shared" si="5"/>
        <v>0</v>
      </c>
      <c r="X38" s="89">
        <f t="shared" si="5"/>
        <v>0</v>
      </c>
      <c r="Y38" s="48">
        <f t="shared" si="5"/>
        <v>9.42</v>
      </c>
    </row>
    <row r="39" spans="1:25" ht="12.75">
      <c r="A39" s="249" t="s">
        <v>18</v>
      </c>
      <c r="B39" s="89" t="s">
        <v>10</v>
      </c>
      <c r="C39" s="89"/>
      <c r="D39" s="84"/>
      <c r="E39" s="89"/>
      <c r="F39" s="89"/>
      <c r="G39" s="89"/>
      <c r="H39" s="89"/>
      <c r="I39" s="89"/>
      <c r="J39" s="89"/>
      <c r="K39" s="89"/>
      <c r="L39" s="48">
        <v>0.12</v>
      </c>
      <c r="M39" s="89"/>
      <c r="N39" s="89"/>
      <c r="O39" s="89"/>
      <c r="P39" s="89"/>
      <c r="Q39" s="89"/>
      <c r="R39" s="89"/>
      <c r="S39" s="89">
        <v>9.3</v>
      </c>
      <c r="T39" s="89"/>
      <c r="U39" s="89"/>
      <c r="V39" s="89"/>
      <c r="W39" s="89"/>
      <c r="X39" s="89"/>
      <c r="Y39" s="48">
        <f>C39+D39+E39+F39+G39+H39+I39+J39+K39+L39+M39+N39+O39+P39+Q39+S39+T39+U39+V39+R39</f>
        <v>9.42</v>
      </c>
    </row>
    <row r="40" spans="1:25" ht="12.75">
      <c r="A40" s="247" t="s">
        <v>19</v>
      </c>
      <c r="B40" s="135" t="s">
        <v>453</v>
      </c>
      <c r="C40" s="89"/>
      <c r="D40" s="84"/>
      <c r="E40" s="89"/>
      <c r="F40" s="89"/>
      <c r="G40" s="89"/>
      <c r="H40" s="89"/>
      <c r="I40" s="89"/>
      <c r="J40" s="89"/>
      <c r="K40" s="89"/>
      <c r="L40" s="48">
        <v>0.09</v>
      </c>
      <c r="M40" s="89"/>
      <c r="N40" s="89"/>
      <c r="O40" s="89"/>
      <c r="P40" s="89"/>
      <c r="Q40" s="89"/>
      <c r="R40" s="89"/>
      <c r="S40" s="89">
        <v>0.4</v>
      </c>
      <c r="T40" s="89"/>
      <c r="U40" s="89"/>
      <c r="V40" s="89"/>
      <c r="W40" s="89"/>
      <c r="X40" s="89"/>
      <c r="Y40" s="48">
        <f>C40+D40+E40+F40+G40+H40+I40+J40+K40+L40+M40+N40+O40+P40+Q40+S40+T40+U40+V40+R40</f>
        <v>0.49</v>
      </c>
    </row>
    <row r="41" spans="1:25" ht="12.75">
      <c r="A41" s="247" t="s">
        <v>20</v>
      </c>
      <c r="B41" s="89" t="s">
        <v>11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4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pans="1:25" ht="12.75">
      <c r="A42" s="247"/>
      <c r="B42" s="84" t="s">
        <v>7</v>
      </c>
      <c r="C42" s="89"/>
      <c r="D42" s="84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4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1:25" ht="12.75">
      <c r="A43" s="247"/>
      <c r="B43" s="89" t="s">
        <v>0</v>
      </c>
      <c r="C43" s="89">
        <f aca="true" t="shared" si="6" ref="C43:Y43">C44+C46</f>
        <v>0</v>
      </c>
      <c r="D43" s="89">
        <f t="shared" si="6"/>
        <v>0</v>
      </c>
      <c r="E43" s="89">
        <f t="shared" si="6"/>
        <v>0</v>
      </c>
      <c r="F43" s="89">
        <f t="shared" si="6"/>
        <v>0</v>
      </c>
      <c r="G43" s="89">
        <f t="shared" si="6"/>
        <v>0</v>
      </c>
      <c r="H43" s="89">
        <f t="shared" si="6"/>
        <v>0</v>
      </c>
      <c r="I43" s="89">
        <f t="shared" si="6"/>
        <v>0</v>
      </c>
      <c r="J43" s="89">
        <f t="shared" si="6"/>
        <v>0</v>
      </c>
      <c r="K43" s="89">
        <f t="shared" si="6"/>
        <v>0</v>
      </c>
      <c r="L43" s="89">
        <f t="shared" si="6"/>
        <v>0</v>
      </c>
      <c r="M43" s="89">
        <f t="shared" si="6"/>
        <v>0</v>
      </c>
      <c r="N43" s="89">
        <f t="shared" si="6"/>
        <v>0</v>
      </c>
      <c r="O43" s="89">
        <f t="shared" si="6"/>
        <v>8.3</v>
      </c>
      <c r="P43" s="89">
        <f t="shared" si="6"/>
        <v>0</v>
      </c>
      <c r="Q43" s="89">
        <f t="shared" si="6"/>
        <v>0</v>
      </c>
      <c r="R43" s="89"/>
      <c r="S43" s="89">
        <f t="shared" si="6"/>
        <v>7.2</v>
      </c>
      <c r="T43" s="89">
        <f t="shared" si="6"/>
        <v>0</v>
      </c>
      <c r="U43" s="89">
        <f t="shared" si="6"/>
        <v>0</v>
      </c>
      <c r="V43" s="89">
        <f t="shared" si="6"/>
        <v>0</v>
      </c>
      <c r="W43" s="89">
        <f t="shared" si="6"/>
        <v>0</v>
      </c>
      <c r="X43" s="89">
        <f t="shared" si="6"/>
        <v>0</v>
      </c>
      <c r="Y43" s="89">
        <f t="shared" si="6"/>
        <v>15.5</v>
      </c>
    </row>
    <row r="44" spans="1:25" ht="12.75">
      <c r="A44" s="249" t="s">
        <v>18</v>
      </c>
      <c r="B44" s="89" t="s">
        <v>10</v>
      </c>
      <c r="C44" s="89"/>
      <c r="D44" s="84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>
        <v>8.3</v>
      </c>
      <c r="P44" s="89"/>
      <c r="Q44" s="89"/>
      <c r="R44" s="89"/>
      <c r="S44" s="89">
        <v>7.2</v>
      </c>
      <c r="T44" s="89"/>
      <c r="U44" s="89"/>
      <c r="V44" s="89"/>
      <c r="W44" s="89"/>
      <c r="X44" s="89"/>
      <c r="Y44" s="89">
        <f>C44+D44+E44+F44+G44+H44+I44+J44+K44+L44+M44+N44+O44+P44+Q44+S44+T44+U44+V44+R44</f>
        <v>15.5</v>
      </c>
    </row>
    <row r="45" spans="1:25" ht="12.75">
      <c r="A45" s="247" t="s">
        <v>19</v>
      </c>
      <c r="B45" s="135" t="s">
        <v>453</v>
      </c>
      <c r="C45" s="89"/>
      <c r="D45" s="84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>
        <v>6.3</v>
      </c>
      <c r="P45" s="89"/>
      <c r="Q45" s="89"/>
      <c r="R45" s="89"/>
      <c r="S45" s="89">
        <v>0.3</v>
      </c>
      <c r="T45" s="89"/>
      <c r="U45" s="89"/>
      <c r="V45" s="89"/>
      <c r="W45" s="89"/>
      <c r="X45" s="89"/>
      <c r="Y45" s="89">
        <f>C45+D45+E45+F45+G45+H45+I45+J45+K45+L45+M45+N45+O45+P45+Q45+S45+T45+U45+V45+R45</f>
        <v>6.6</v>
      </c>
    </row>
    <row r="46" spans="1:25" ht="12.75">
      <c r="A46" s="247" t="s">
        <v>20</v>
      </c>
      <c r="B46" s="89" t="s">
        <v>11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2.75">
      <c r="A47" s="247"/>
      <c r="B47" s="84" t="s">
        <v>8</v>
      </c>
      <c r="C47" s="89"/>
      <c r="D47" s="84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25" ht="12.75">
      <c r="A48" s="247"/>
      <c r="B48" s="89" t="s">
        <v>0</v>
      </c>
      <c r="C48" s="89">
        <f aca="true" t="shared" si="7" ref="C48:Y48">C49+C51</f>
        <v>0</v>
      </c>
      <c r="D48" s="89">
        <f t="shared" si="7"/>
        <v>0</v>
      </c>
      <c r="E48" s="89">
        <f t="shared" si="7"/>
        <v>0</v>
      </c>
      <c r="F48" s="89">
        <f t="shared" si="7"/>
        <v>0</v>
      </c>
      <c r="G48" s="187">
        <f t="shared" si="7"/>
        <v>32.227</v>
      </c>
      <c r="H48" s="89">
        <f t="shared" si="7"/>
        <v>0</v>
      </c>
      <c r="I48" s="89">
        <f t="shared" si="7"/>
        <v>0</v>
      </c>
      <c r="J48" s="89">
        <f t="shared" si="7"/>
        <v>0</v>
      </c>
      <c r="K48" s="89">
        <f t="shared" si="7"/>
        <v>0</v>
      </c>
      <c r="L48" s="89">
        <f t="shared" si="7"/>
        <v>0</v>
      </c>
      <c r="M48" s="89">
        <f t="shared" si="7"/>
        <v>0</v>
      </c>
      <c r="N48" s="89">
        <f t="shared" si="7"/>
        <v>0</v>
      </c>
      <c r="O48" s="89">
        <f t="shared" si="7"/>
        <v>6.2</v>
      </c>
      <c r="P48" s="89">
        <f t="shared" si="7"/>
        <v>0</v>
      </c>
      <c r="Q48" s="89">
        <f t="shared" si="7"/>
        <v>0</v>
      </c>
      <c r="R48" s="89"/>
      <c r="S48" s="89">
        <f t="shared" si="7"/>
        <v>3.3</v>
      </c>
      <c r="T48" s="89">
        <f t="shared" si="7"/>
        <v>0</v>
      </c>
      <c r="U48" s="89">
        <f t="shared" si="7"/>
        <v>0</v>
      </c>
      <c r="V48" s="89">
        <f t="shared" si="7"/>
        <v>0</v>
      </c>
      <c r="W48" s="89">
        <f t="shared" si="7"/>
        <v>0</v>
      </c>
      <c r="X48" s="89">
        <f t="shared" si="7"/>
        <v>0</v>
      </c>
      <c r="Y48" s="187">
        <f t="shared" si="7"/>
        <v>41.727</v>
      </c>
    </row>
    <row r="49" spans="1:25" ht="12.75">
      <c r="A49" s="249" t="s">
        <v>18</v>
      </c>
      <c r="B49" s="89" t="s">
        <v>10</v>
      </c>
      <c r="C49" s="89"/>
      <c r="D49" s="84"/>
      <c r="E49" s="89"/>
      <c r="F49" s="89"/>
      <c r="G49" s="187">
        <v>32.227</v>
      </c>
      <c r="H49" s="89"/>
      <c r="I49" s="89"/>
      <c r="J49" s="89"/>
      <c r="K49" s="89"/>
      <c r="L49" s="89"/>
      <c r="M49" s="89"/>
      <c r="N49" s="89"/>
      <c r="O49" s="89">
        <v>6.2</v>
      </c>
      <c r="P49" s="89"/>
      <c r="Q49" s="89"/>
      <c r="R49" s="89"/>
      <c r="S49" s="89">
        <v>3.3</v>
      </c>
      <c r="T49" s="89"/>
      <c r="U49" s="89"/>
      <c r="V49" s="89"/>
      <c r="W49" s="89"/>
      <c r="X49" s="89"/>
      <c r="Y49" s="187">
        <f>C49+D49+E49+F49+G49+H49+I49+J49+K49+L49+M49+N49+O49+P49+Q49+S49+T49+U49+V49+R49</f>
        <v>41.727</v>
      </c>
    </row>
    <row r="50" spans="1:25" ht="12.75">
      <c r="A50" s="247" t="s">
        <v>19</v>
      </c>
      <c r="B50" s="135" t="s">
        <v>453</v>
      </c>
      <c r="C50" s="89"/>
      <c r="D50" s="84"/>
      <c r="E50" s="89"/>
      <c r="F50" s="89"/>
      <c r="G50" s="187">
        <v>22.148</v>
      </c>
      <c r="H50" s="89"/>
      <c r="I50" s="89"/>
      <c r="J50" s="89"/>
      <c r="K50" s="89"/>
      <c r="L50" s="89"/>
      <c r="M50" s="89"/>
      <c r="N50" s="89"/>
      <c r="O50" s="89">
        <v>4.7</v>
      </c>
      <c r="P50" s="89"/>
      <c r="Q50" s="89"/>
      <c r="R50" s="89"/>
      <c r="S50" s="89">
        <v>0.1</v>
      </c>
      <c r="T50" s="89"/>
      <c r="U50" s="89"/>
      <c r="V50" s="89"/>
      <c r="W50" s="89"/>
      <c r="X50" s="89"/>
      <c r="Y50" s="187">
        <f>C50+D50+E50+F50+G50+H50+I50+J50+K50+L50+M50+N50+O50+P50+Q50+S50+T50+U50+V50+R50</f>
        <v>26.948</v>
      </c>
    </row>
    <row r="51" spans="1:25" ht="12.75">
      <c r="A51" s="247" t="s">
        <v>20</v>
      </c>
      <c r="B51" s="89" t="s">
        <v>11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4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5" ht="12.75">
      <c r="A52" s="247"/>
      <c r="B52" s="84" t="s">
        <v>567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4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1:25" ht="12.75">
      <c r="A53" s="247"/>
      <c r="B53" s="89" t="s">
        <v>0</v>
      </c>
      <c r="C53" s="89">
        <f aca="true" t="shared" si="8" ref="C53:Y53">C54+C56</f>
        <v>0</v>
      </c>
      <c r="D53" s="89">
        <f t="shared" si="8"/>
        <v>0</v>
      </c>
      <c r="E53" s="89">
        <f t="shared" si="8"/>
        <v>0</v>
      </c>
      <c r="F53" s="89">
        <f t="shared" si="8"/>
        <v>0</v>
      </c>
      <c r="G53" s="187">
        <f t="shared" si="8"/>
        <v>50.773</v>
      </c>
      <c r="H53" s="89">
        <f t="shared" si="8"/>
        <v>0</v>
      </c>
      <c r="I53" s="89">
        <f t="shared" si="8"/>
        <v>0</v>
      </c>
      <c r="J53" s="89">
        <f t="shared" si="8"/>
        <v>0</v>
      </c>
      <c r="K53" s="89">
        <f t="shared" si="8"/>
        <v>0</v>
      </c>
      <c r="L53" s="89">
        <f t="shared" si="8"/>
        <v>0</v>
      </c>
      <c r="M53" s="89">
        <f t="shared" si="8"/>
        <v>0</v>
      </c>
      <c r="N53" s="89">
        <f t="shared" si="8"/>
        <v>0</v>
      </c>
      <c r="O53" s="89">
        <f t="shared" si="8"/>
        <v>0</v>
      </c>
      <c r="P53" s="89">
        <f t="shared" si="8"/>
        <v>0</v>
      </c>
      <c r="Q53" s="89">
        <f t="shared" si="8"/>
        <v>0</v>
      </c>
      <c r="R53" s="89">
        <f t="shared" si="8"/>
        <v>0</v>
      </c>
      <c r="S53" s="89">
        <f t="shared" si="8"/>
        <v>0</v>
      </c>
      <c r="T53" s="89">
        <f t="shared" si="8"/>
        <v>0</v>
      </c>
      <c r="U53" s="89">
        <f t="shared" si="8"/>
        <v>0</v>
      </c>
      <c r="V53" s="89">
        <f t="shared" si="8"/>
        <v>0</v>
      </c>
      <c r="W53" s="89">
        <f t="shared" si="8"/>
        <v>0</v>
      </c>
      <c r="X53" s="89">
        <f t="shared" si="8"/>
        <v>0</v>
      </c>
      <c r="Y53" s="187">
        <f t="shared" si="8"/>
        <v>50.773</v>
      </c>
    </row>
    <row r="54" spans="1:25" ht="12.75">
      <c r="A54" s="249" t="s">
        <v>18</v>
      </c>
      <c r="B54" s="89" t="s">
        <v>10</v>
      </c>
      <c r="C54" s="89"/>
      <c r="D54" s="89"/>
      <c r="E54" s="89"/>
      <c r="F54" s="89"/>
      <c r="G54" s="187">
        <v>50.773</v>
      </c>
      <c r="H54" s="89"/>
      <c r="I54" s="89"/>
      <c r="J54" s="89"/>
      <c r="K54" s="89"/>
      <c r="L54" s="89"/>
      <c r="M54" s="89"/>
      <c r="N54" s="89"/>
      <c r="O54" s="84"/>
      <c r="P54" s="89"/>
      <c r="Q54" s="89"/>
      <c r="R54" s="89"/>
      <c r="S54" s="89"/>
      <c r="T54" s="89"/>
      <c r="U54" s="89"/>
      <c r="V54" s="89"/>
      <c r="W54" s="89"/>
      <c r="X54" s="89"/>
      <c r="Y54" s="187">
        <f>C54+D54+E54+F54+G54+H54+I54+J54+K54+L54+M54+N54+O54+P54+Q54+S54+T54+U54+V54+R54</f>
        <v>50.773</v>
      </c>
    </row>
    <row r="55" spans="1:25" ht="12.75">
      <c r="A55" s="247" t="s">
        <v>19</v>
      </c>
      <c r="B55" s="135" t="s">
        <v>453</v>
      </c>
      <c r="C55" s="89"/>
      <c r="D55" s="89"/>
      <c r="E55" s="89"/>
      <c r="F55" s="89"/>
      <c r="G55" s="187">
        <v>26.052</v>
      </c>
      <c r="H55" s="89"/>
      <c r="I55" s="89"/>
      <c r="J55" s="89"/>
      <c r="K55" s="89"/>
      <c r="L55" s="89"/>
      <c r="M55" s="89"/>
      <c r="N55" s="89"/>
      <c r="O55" s="84"/>
      <c r="P55" s="89"/>
      <c r="Q55" s="89"/>
      <c r="R55" s="89"/>
      <c r="S55" s="89"/>
      <c r="T55" s="89"/>
      <c r="U55" s="89"/>
      <c r="V55" s="89"/>
      <c r="W55" s="89"/>
      <c r="X55" s="89"/>
      <c r="Y55" s="187">
        <f>C55+D55+E55+F55+G55+H55+I55+J55+K55+L55+M55+N55+O55+P55+Q55+S55+T55+U55+V55+R55</f>
        <v>26.052</v>
      </c>
    </row>
    <row r="56" spans="1:25" ht="12.75">
      <c r="A56" s="247" t="s">
        <v>20</v>
      </c>
      <c r="B56" s="89" t="s">
        <v>11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4"/>
      <c r="P56" s="89"/>
      <c r="Q56" s="89"/>
      <c r="R56" s="89"/>
      <c r="S56" s="89"/>
      <c r="T56" s="89"/>
      <c r="U56" s="89"/>
      <c r="V56" s="89"/>
      <c r="W56" s="89"/>
      <c r="X56" s="89"/>
      <c r="Y56" s="89">
        <f>C56+D56+E56+F56+G56+H56+I56+J56+K56+L56+M56+N56+O56+P56+Q56+S56+T56+U56+V56+R56</f>
        <v>0</v>
      </c>
    </row>
    <row r="57" spans="1:25" ht="19.5" customHeight="1">
      <c r="A57" s="247"/>
      <c r="B57" s="84" t="s">
        <v>117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4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1:25" ht="12.75">
      <c r="A58" s="247"/>
      <c r="B58" s="89" t="s">
        <v>0</v>
      </c>
      <c r="C58" s="89">
        <f aca="true" t="shared" si="9" ref="C58:Y58">C59+C61</f>
        <v>0</v>
      </c>
      <c r="D58" s="89">
        <f t="shared" si="9"/>
        <v>0</v>
      </c>
      <c r="E58" s="89">
        <f t="shared" si="9"/>
        <v>0</v>
      </c>
      <c r="F58" s="89">
        <f t="shared" si="9"/>
        <v>0</v>
      </c>
      <c r="G58" s="89">
        <f t="shared" si="9"/>
        <v>0</v>
      </c>
      <c r="H58" s="89">
        <f t="shared" si="9"/>
        <v>0</v>
      </c>
      <c r="I58" s="89">
        <f t="shared" si="9"/>
        <v>0</v>
      </c>
      <c r="J58" s="89">
        <f t="shared" si="9"/>
        <v>0</v>
      </c>
      <c r="K58" s="89">
        <f t="shared" si="9"/>
        <v>0</v>
      </c>
      <c r="L58" s="89">
        <f t="shared" si="9"/>
        <v>0</v>
      </c>
      <c r="M58" s="89">
        <f t="shared" si="9"/>
        <v>0</v>
      </c>
      <c r="N58" s="89">
        <f t="shared" si="9"/>
        <v>0</v>
      </c>
      <c r="O58" s="89">
        <f t="shared" si="9"/>
        <v>0</v>
      </c>
      <c r="P58" s="89">
        <f t="shared" si="9"/>
        <v>0</v>
      </c>
      <c r="Q58" s="89">
        <f t="shared" si="9"/>
        <v>0</v>
      </c>
      <c r="R58" s="89"/>
      <c r="S58" s="89">
        <f t="shared" si="9"/>
        <v>1.8</v>
      </c>
      <c r="T58" s="89">
        <f t="shared" si="9"/>
        <v>0</v>
      </c>
      <c r="U58" s="89">
        <f t="shared" si="9"/>
        <v>0</v>
      </c>
      <c r="V58" s="89">
        <f t="shared" si="9"/>
        <v>57.5</v>
      </c>
      <c r="W58" s="89">
        <f t="shared" si="9"/>
        <v>0</v>
      </c>
      <c r="X58" s="89">
        <f t="shared" si="9"/>
        <v>0</v>
      </c>
      <c r="Y58" s="89">
        <f t="shared" si="9"/>
        <v>59.3</v>
      </c>
    </row>
    <row r="59" spans="1:25" ht="12.75">
      <c r="A59" s="249" t="s">
        <v>18</v>
      </c>
      <c r="B59" s="89" t="s">
        <v>10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4"/>
      <c r="P59" s="89"/>
      <c r="Q59" s="89"/>
      <c r="R59" s="89"/>
      <c r="S59" s="89">
        <v>1.8</v>
      </c>
      <c r="T59" s="89"/>
      <c r="U59" s="89"/>
      <c r="V59" s="89">
        <v>57.5</v>
      </c>
      <c r="W59" s="89"/>
      <c r="X59" s="89"/>
      <c r="Y59" s="89">
        <f>C59+D59+E59+F59+G59+H59+I59+J59+K59+L59+M59+N59+O59+P59+Q59+S59+T59+U59+V59+R59</f>
        <v>59.3</v>
      </c>
    </row>
    <row r="60" spans="1:25" ht="12.75">
      <c r="A60" s="247" t="s">
        <v>19</v>
      </c>
      <c r="B60" s="135" t="s">
        <v>453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4"/>
      <c r="P60" s="89"/>
      <c r="Q60" s="89"/>
      <c r="R60" s="89"/>
      <c r="S60" s="89">
        <v>0.1</v>
      </c>
      <c r="T60" s="89"/>
      <c r="U60" s="89"/>
      <c r="V60" s="89">
        <v>43</v>
      </c>
      <c r="W60" s="89"/>
      <c r="X60" s="89"/>
      <c r="Y60" s="89">
        <f>C60+D60+E60+F60+G60+H60+I60+J60+K60+L60+M60+N60+O60+P60+Q60+S60+T60+U60+V60+R60</f>
        <v>43.1</v>
      </c>
    </row>
    <row r="61" spans="1:25" ht="16.5" customHeight="1">
      <c r="A61" s="247" t="s">
        <v>20</v>
      </c>
      <c r="B61" s="89" t="s">
        <v>11</v>
      </c>
      <c r="C61" s="89"/>
      <c r="D61" s="84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4"/>
      <c r="P61" s="89"/>
      <c r="Q61" s="89"/>
      <c r="R61" s="89"/>
      <c r="S61" s="89"/>
      <c r="T61" s="89"/>
      <c r="U61" s="89"/>
      <c r="V61" s="89"/>
      <c r="W61" s="89"/>
      <c r="X61" s="89"/>
      <c r="Y61" s="89"/>
    </row>
    <row r="62" spans="1:25" ht="16.5" customHeight="1">
      <c r="A62" s="247"/>
      <c r="B62" s="483" t="s">
        <v>6</v>
      </c>
      <c r="C62" s="484"/>
      <c r="D62" s="484"/>
      <c r="E62" s="485"/>
      <c r="F62" s="89"/>
      <c r="G62" s="89"/>
      <c r="H62" s="89"/>
      <c r="I62" s="89"/>
      <c r="J62" s="89"/>
      <c r="K62" s="89"/>
      <c r="L62" s="89"/>
      <c r="M62" s="89"/>
      <c r="N62" s="89"/>
      <c r="O62" s="84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1:25" ht="16.5" customHeight="1">
      <c r="A63" s="249" t="s">
        <v>18</v>
      </c>
      <c r="B63" s="89" t="s">
        <v>0</v>
      </c>
      <c r="C63" s="89">
        <f aca="true" t="shared" si="10" ref="C63:Q63">C64+C66</f>
        <v>0</v>
      </c>
      <c r="D63" s="89">
        <f t="shared" si="10"/>
        <v>0</v>
      </c>
      <c r="E63" s="89">
        <f t="shared" si="10"/>
        <v>0</v>
      </c>
      <c r="F63" s="89">
        <f t="shared" si="10"/>
        <v>0</v>
      </c>
      <c r="G63" s="89">
        <f t="shared" si="10"/>
        <v>0</v>
      </c>
      <c r="H63" s="89">
        <f t="shared" si="10"/>
        <v>0</v>
      </c>
      <c r="I63" s="89">
        <f t="shared" si="10"/>
        <v>0</v>
      </c>
      <c r="J63" s="89">
        <f t="shared" si="10"/>
        <v>0</v>
      </c>
      <c r="K63" s="89">
        <f t="shared" si="10"/>
        <v>0</v>
      </c>
      <c r="L63" s="89">
        <f t="shared" si="10"/>
        <v>0</v>
      </c>
      <c r="M63" s="89">
        <f t="shared" si="10"/>
        <v>0</v>
      </c>
      <c r="N63" s="89">
        <f t="shared" si="10"/>
        <v>0</v>
      </c>
      <c r="O63" s="89">
        <f t="shared" si="10"/>
        <v>0</v>
      </c>
      <c r="P63" s="89">
        <f t="shared" si="10"/>
        <v>0</v>
      </c>
      <c r="Q63" s="89">
        <f t="shared" si="10"/>
        <v>0</v>
      </c>
      <c r="R63" s="89"/>
      <c r="S63" s="89">
        <f aca="true" t="shared" si="11" ref="S63:Y63">S64+S66</f>
        <v>4.6</v>
      </c>
      <c r="T63" s="89">
        <f t="shared" si="11"/>
        <v>0</v>
      </c>
      <c r="U63" s="89">
        <f t="shared" si="11"/>
        <v>0</v>
      </c>
      <c r="V63" s="89">
        <f t="shared" si="11"/>
        <v>0</v>
      </c>
      <c r="W63" s="89">
        <f t="shared" si="11"/>
        <v>0</v>
      </c>
      <c r="X63" s="89">
        <f t="shared" si="11"/>
        <v>0</v>
      </c>
      <c r="Y63" s="89">
        <f t="shared" si="11"/>
        <v>4.6</v>
      </c>
    </row>
    <row r="64" spans="1:25" ht="16.5" customHeight="1">
      <c r="A64" s="247" t="s">
        <v>19</v>
      </c>
      <c r="B64" s="89" t="s">
        <v>10</v>
      </c>
      <c r="C64" s="89"/>
      <c r="D64" s="84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4"/>
      <c r="P64" s="89"/>
      <c r="Q64" s="89"/>
      <c r="R64" s="89"/>
      <c r="S64" s="89">
        <v>4.6</v>
      </c>
      <c r="T64" s="89"/>
      <c r="U64" s="89"/>
      <c r="V64" s="89"/>
      <c r="W64" s="89"/>
      <c r="X64" s="89"/>
      <c r="Y64" s="89">
        <f>C64+D64+E64+F64+G64+H64+I64+J64+K64+L64+M64+N64+O64+P64+Q64+S64+T64+U64+V64+R64</f>
        <v>4.6</v>
      </c>
    </row>
    <row r="65" spans="1:25" ht="16.5" customHeight="1">
      <c r="A65" s="247" t="s">
        <v>20</v>
      </c>
      <c r="B65" s="135" t="s">
        <v>453</v>
      </c>
      <c r="C65" s="89"/>
      <c r="D65" s="84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4"/>
      <c r="P65" s="89"/>
      <c r="Q65" s="89"/>
      <c r="R65" s="89"/>
      <c r="S65" s="89">
        <v>0.2</v>
      </c>
      <c r="T65" s="89"/>
      <c r="U65" s="89"/>
      <c r="V65" s="89"/>
      <c r="W65" s="89"/>
      <c r="X65" s="89"/>
      <c r="Y65" s="89">
        <f>C65+D65+E65+F65+G65+H65+I65+J65+K65+L65+M65+N65+O65+P65+Q65+S65+T65+U65+V65+R65</f>
        <v>0.2</v>
      </c>
    </row>
    <row r="66" spans="1:25" ht="16.5" customHeight="1">
      <c r="A66" s="247"/>
      <c r="B66" s="89" t="s">
        <v>11</v>
      </c>
      <c r="C66" s="89"/>
      <c r="D66" s="84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4"/>
      <c r="P66" s="89"/>
      <c r="Q66" s="89"/>
      <c r="R66" s="89"/>
      <c r="S66" s="89"/>
      <c r="T66" s="89"/>
      <c r="U66" s="89"/>
      <c r="V66" s="89"/>
      <c r="W66" s="89"/>
      <c r="X66" s="89"/>
      <c r="Y66" s="89"/>
    </row>
    <row r="67" spans="1:25" ht="16.5" customHeight="1">
      <c r="A67" s="247"/>
      <c r="B67" s="483" t="s">
        <v>521</v>
      </c>
      <c r="C67" s="484"/>
      <c r="D67" s="484"/>
      <c r="E67" s="485"/>
      <c r="F67" s="89"/>
      <c r="G67" s="89"/>
      <c r="H67" s="89"/>
      <c r="I67" s="89"/>
      <c r="J67" s="89"/>
      <c r="K67" s="89"/>
      <c r="L67" s="89"/>
      <c r="M67" s="89"/>
      <c r="N67" s="89"/>
      <c r="O67" s="84"/>
      <c r="P67" s="89"/>
      <c r="Q67" s="89"/>
      <c r="R67" s="89"/>
      <c r="S67" s="89"/>
      <c r="T67" s="89"/>
      <c r="U67" s="89"/>
      <c r="V67" s="89"/>
      <c r="W67" s="89"/>
      <c r="X67" s="89"/>
      <c r="Y67" s="89"/>
    </row>
    <row r="68" spans="1:25" ht="16.5" customHeight="1">
      <c r="A68" s="249" t="s">
        <v>18</v>
      </c>
      <c r="B68" s="89" t="s">
        <v>0</v>
      </c>
      <c r="C68" s="89">
        <f>C69+C71</f>
        <v>0</v>
      </c>
      <c r="D68" s="89">
        <f aca="true" t="shared" si="12" ref="D68:Y68">D69+D71</f>
        <v>0</v>
      </c>
      <c r="E68" s="89">
        <f t="shared" si="12"/>
        <v>0</v>
      </c>
      <c r="F68" s="89">
        <f t="shared" si="12"/>
        <v>0</v>
      </c>
      <c r="G68" s="89">
        <f t="shared" si="12"/>
        <v>0</v>
      </c>
      <c r="H68" s="89">
        <f t="shared" si="12"/>
        <v>0</v>
      </c>
      <c r="I68" s="89">
        <f t="shared" si="12"/>
        <v>0</v>
      </c>
      <c r="J68" s="89">
        <f t="shared" si="12"/>
        <v>0</v>
      </c>
      <c r="K68" s="89">
        <f t="shared" si="12"/>
        <v>0</v>
      </c>
      <c r="L68" s="89">
        <f t="shared" si="12"/>
        <v>0</v>
      </c>
      <c r="M68" s="89">
        <f t="shared" si="12"/>
        <v>0</v>
      </c>
      <c r="N68" s="89">
        <f t="shared" si="12"/>
        <v>0</v>
      </c>
      <c r="O68" s="89">
        <f t="shared" si="12"/>
        <v>0</v>
      </c>
      <c r="P68" s="89">
        <f t="shared" si="12"/>
        <v>0</v>
      </c>
      <c r="Q68" s="89">
        <f t="shared" si="12"/>
        <v>0</v>
      </c>
      <c r="R68" s="89"/>
      <c r="S68" s="89">
        <f t="shared" si="12"/>
        <v>0</v>
      </c>
      <c r="T68" s="89">
        <f t="shared" si="12"/>
        <v>0</v>
      </c>
      <c r="U68" s="89">
        <f t="shared" si="12"/>
        <v>0</v>
      </c>
      <c r="V68" s="89">
        <f t="shared" si="12"/>
        <v>0</v>
      </c>
      <c r="W68" s="89">
        <f t="shared" si="12"/>
        <v>2.4</v>
      </c>
      <c r="X68" s="89">
        <f t="shared" si="12"/>
        <v>0</v>
      </c>
      <c r="Y68" s="89">
        <f t="shared" si="12"/>
        <v>2.4</v>
      </c>
    </row>
    <row r="69" spans="1:25" ht="16.5" customHeight="1">
      <c r="A69" s="247" t="s">
        <v>19</v>
      </c>
      <c r="B69" s="89" t="s">
        <v>10</v>
      </c>
      <c r="C69" s="89"/>
      <c r="D69" s="84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4"/>
      <c r="P69" s="89"/>
      <c r="Q69" s="89"/>
      <c r="R69" s="89"/>
      <c r="S69" s="89"/>
      <c r="T69" s="89"/>
      <c r="U69" s="89"/>
      <c r="V69" s="89"/>
      <c r="W69" s="89">
        <v>2.4</v>
      </c>
      <c r="X69" s="89"/>
      <c r="Y69" s="89">
        <f>C69+D69+E69+F69+G69+H69+I69+J69+K69+L69+M69+N69+O69+P69+Q69+S69+T69+U69+V69+R69+W69</f>
        <v>2.4</v>
      </c>
    </row>
    <row r="70" spans="1:25" ht="16.5" customHeight="1">
      <c r="A70" s="247" t="s">
        <v>20</v>
      </c>
      <c r="B70" s="135" t="s">
        <v>453</v>
      </c>
      <c r="C70" s="89"/>
      <c r="D70" s="84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4"/>
      <c r="P70" s="89"/>
      <c r="Q70" s="89"/>
      <c r="R70" s="89"/>
      <c r="S70" s="89"/>
      <c r="T70" s="89"/>
      <c r="U70" s="89"/>
      <c r="V70" s="89"/>
      <c r="W70" s="89">
        <v>1.5</v>
      </c>
      <c r="X70" s="89"/>
      <c r="Y70" s="89">
        <f>C70+D70+E70+F70+G70+H70+I70+J70+K70+L70+M70+N70+O70+P70+Q70+S70+T70+U70+V70+R70+W70</f>
        <v>1.5</v>
      </c>
    </row>
    <row r="71" spans="1:25" ht="16.5" customHeight="1">
      <c r="A71" s="247"/>
      <c r="B71" s="89" t="s">
        <v>11</v>
      </c>
      <c r="C71" s="89"/>
      <c r="D71" s="84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4"/>
      <c r="P71" s="89"/>
      <c r="Q71" s="89"/>
      <c r="R71" s="89"/>
      <c r="S71" s="89"/>
      <c r="T71" s="89"/>
      <c r="U71" s="89"/>
      <c r="V71" s="89"/>
      <c r="W71" s="89"/>
      <c r="X71" s="89"/>
      <c r="Y71" s="89"/>
    </row>
    <row r="72" spans="1:25" ht="12.75">
      <c r="A72" s="249"/>
      <c r="B72" s="84" t="s">
        <v>0</v>
      </c>
      <c r="C72" s="89">
        <f>C73+C75</f>
        <v>0.13</v>
      </c>
      <c r="D72" s="89">
        <f aca="true" t="shared" si="13" ref="D72:X72">D73+D75</f>
        <v>17.3</v>
      </c>
      <c r="E72" s="89">
        <f t="shared" si="13"/>
        <v>14.5</v>
      </c>
      <c r="F72" s="89">
        <f t="shared" si="13"/>
        <v>0.3</v>
      </c>
      <c r="G72" s="89">
        <f t="shared" si="13"/>
        <v>83</v>
      </c>
      <c r="H72" s="89">
        <f t="shared" si="13"/>
        <v>7.6</v>
      </c>
      <c r="I72" s="89">
        <f t="shared" si="13"/>
        <v>6.6</v>
      </c>
      <c r="J72" s="89">
        <f t="shared" si="13"/>
        <v>7.6</v>
      </c>
      <c r="K72" s="89">
        <f t="shared" si="13"/>
        <v>1.89</v>
      </c>
      <c r="L72" s="48">
        <f t="shared" si="13"/>
        <v>3.88</v>
      </c>
      <c r="M72" s="89">
        <f t="shared" si="13"/>
        <v>34.9</v>
      </c>
      <c r="N72" s="89">
        <f t="shared" si="13"/>
        <v>0.5</v>
      </c>
      <c r="O72" s="89">
        <f t="shared" si="13"/>
        <v>79.39999999999999</v>
      </c>
      <c r="P72" s="89">
        <f t="shared" si="13"/>
        <v>80</v>
      </c>
      <c r="Q72" s="89">
        <f t="shared" si="13"/>
        <v>12</v>
      </c>
      <c r="R72" s="89">
        <f t="shared" si="13"/>
        <v>0.1</v>
      </c>
      <c r="S72" s="89">
        <f t="shared" si="13"/>
        <v>30</v>
      </c>
      <c r="T72" s="89">
        <f t="shared" si="13"/>
        <v>43.7</v>
      </c>
      <c r="U72" s="89">
        <f t="shared" si="13"/>
        <v>118.3</v>
      </c>
      <c r="V72" s="89">
        <f t="shared" si="13"/>
        <v>103.6</v>
      </c>
      <c r="W72" s="89">
        <f t="shared" si="13"/>
        <v>14.9</v>
      </c>
      <c r="X72" s="89">
        <f t="shared" si="13"/>
        <v>12.5</v>
      </c>
      <c r="Y72" s="89">
        <f>Y73+Y75</f>
        <v>672.7</v>
      </c>
    </row>
    <row r="73" spans="1:25" ht="12.75">
      <c r="A73" s="249" t="s">
        <v>18</v>
      </c>
      <c r="B73" s="84" t="s">
        <v>10</v>
      </c>
      <c r="C73" s="89">
        <f>C14+C19+C24+C29+C34+C39+C44+C49+C59+C64+C69+C54</f>
        <v>0.13</v>
      </c>
      <c r="D73" s="89">
        <f aca="true" t="shared" si="14" ref="D73:X73">D14+D19+D24+D29+D34+D39+D44+D49+D59+D64+D69+D54</f>
        <v>17.3</v>
      </c>
      <c r="E73" s="89">
        <f t="shared" si="14"/>
        <v>14.5</v>
      </c>
      <c r="F73" s="89">
        <f t="shared" si="14"/>
        <v>0.3</v>
      </c>
      <c r="G73" s="89">
        <f t="shared" si="14"/>
        <v>83</v>
      </c>
      <c r="H73" s="89">
        <f t="shared" si="14"/>
        <v>7.6</v>
      </c>
      <c r="I73" s="89">
        <f t="shared" si="14"/>
        <v>6.6</v>
      </c>
      <c r="J73" s="89">
        <f t="shared" si="14"/>
        <v>7.6</v>
      </c>
      <c r="K73" s="89">
        <f t="shared" si="14"/>
        <v>1.89</v>
      </c>
      <c r="L73" s="48">
        <f t="shared" si="14"/>
        <v>3.88</v>
      </c>
      <c r="M73" s="89">
        <f t="shared" si="14"/>
        <v>34.9</v>
      </c>
      <c r="N73" s="89">
        <f t="shared" si="14"/>
        <v>0.5</v>
      </c>
      <c r="O73" s="89">
        <f t="shared" si="14"/>
        <v>79.39999999999999</v>
      </c>
      <c r="P73" s="89">
        <f t="shared" si="14"/>
        <v>80</v>
      </c>
      <c r="Q73" s="89">
        <f t="shared" si="14"/>
        <v>12</v>
      </c>
      <c r="R73" s="89">
        <f t="shared" si="14"/>
        <v>0.1</v>
      </c>
      <c r="S73" s="89">
        <f t="shared" si="14"/>
        <v>30</v>
      </c>
      <c r="T73" s="89">
        <f t="shared" si="14"/>
        <v>43.7</v>
      </c>
      <c r="U73" s="89">
        <f t="shared" si="14"/>
        <v>118.3</v>
      </c>
      <c r="V73" s="89">
        <f t="shared" si="14"/>
        <v>103.6</v>
      </c>
      <c r="W73" s="89">
        <f t="shared" si="14"/>
        <v>14.9</v>
      </c>
      <c r="X73" s="89">
        <f t="shared" si="14"/>
        <v>12.5</v>
      </c>
      <c r="Y73" s="89">
        <f>Y14+Y19+Y24+Y29+Y34+Y39+Y44+Y49+Y59+Y64+Y69+Y54</f>
        <v>672.7</v>
      </c>
    </row>
    <row r="74" spans="1:25" ht="12.75">
      <c r="A74" s="247" t="s">
        <v>99</v>
      </c>
      <c r="B74" s="251" t="s">
        <v>455</v>
      </c>
      <c r="C74" s="48">
        <f>C15+C20+C25+C30+C35+C40+C45+C50+C60+C65+C70+C55</f>
        <v>0.1</v>
      </c>
      <c r="D74" s="48">
        <f aca="true" t="shared" si="15" ref="D74:X74">D15+D20+D25+D30+D35+D40+D45+D50+D60+D65+D70+D55</f>
        <v>12.6</v>
      </c>
      <c r="E74" s="48">
        <f t="shared" si="15"/>
        <v>10.2</v>
      </c>
      <c r="F74" s="48">
        <f t="shared" si="15"/>
        <v>0.2</v>
      </c>
      <c r="G74" s="89">
        <f t="shared" si="15"/>
        <v>48.2</v>
      </c>
      <c r="H74" s="48">
        <f t="shared" si="15"/>
        <v>5.8</v>
      </c>
      <c r="I74" s="48">
        <f t="shared" si="15"/>
        <v>4.2</v>
      </c>
      <c r="J74" s="48">
        <f t="shared" si="15"/>
        <v>5.2</v>
      </c>
      <c r="K74" s="48">
        <f t="shared" si="15"/>
        <v>1.44</v>
      </c>
      <c r="L74" s="48">
        <f t="shared" si="15"/>
        <v>0.09</v>
      </c>
      <c r="M74" s="48">
        <f t="shared" si="15"/>
        <v>22.4</v>
      </c>
      <c r="N74" s="48">
        <f t="shared" si="15"/>
        <v>0.4</v>
      </c>
      <c r="O74" s="48">
        <f t="shared" si="15"/>
        <v>54.300000000000004</v>
      </c>
      <c r="P74" s="48">
        <f t="shared" si="15"/>
        <v>0</v>
      </c>
      <c r="Q74" s="48">
        <f t="shared" si="15"/>
        <v>7.2</v>
      </c>
      <c r="R74" s="48">
        <f t="shared" si="15"/>
        <v>0</v>
      </c>
      <c r="S74" s="48">
        <f t="shared" si="15"/>
        <v>1.4000000000000001</v>
      </c>
      <c r="T74" s="48">
        <f t="shared" si="15"/>
        <v>0.6</v>
      </c>
      <c r="U74" s="48">
        <f t="shared" si="15"/>
        <v>2.9</v>
      </c>
      <c r="V74" s="48">
        <f t="shared" si="15"/>
        <v>43.8</v>
      </c>
      <c r="W74" s="48">
        <f t="shared" si="15"/>
        <v>1.5</v>
      </c>
      <c r="X74" s="48">
        <f t="shared" si="15"/>
        <v>0</v>
      </c>
      <c r="Y74" s="48">
        <f>Y15+Y20+Y25+Y30+Y35+Y40+Y45+Y50+Y60+Y65+Y70+Y55</f>
        <v>222.52999999999994</v>
      </c>
    </row>
    <row r="75" spans="1:25" ht="12.75">
      <c r="A75" s="247" t="s">
        <v>20</v>
      </c>
      <c r="B75" s="84" t="s">
        <v>11</v>
      </c>
      <c r="C75" s="89">
        <f>C16+C21+C26+C31+C36+C41+C46+C51+C61+C66+C71+C56</f>
        <v>0</v>
      </c>
      <c r="D75" s="89">
        <f aca="true" t="shared" si="16" ref="D75:Y75">D16+D21+D26+D31+D36+D41+D46+D51+D61+D66+D71+D56</f>
        <v>0</v>
      </c>
      <c r="E75" s="89">
        <f t="shared" si="16"/>
        <v>0</v>
      </c>
      <c r="F75" s="89">
        <f t="shared" si="16"/>
        <v>0</v>
      </c>
      <c r="G75" s="89">
        <f t="shared" si="16"/>
        <v>0</v>
      </c>
      <c r="H75" s="89">
        <f t="shared" si="16"/>
        <v>0</v>
      </c>
      <c r="I75" s="89">
        <f t="shared" si="16"/>
        <v>0</v>
      </c>
      <c r="J75" s="89">
        <f t="shared" si="16"/>
        <v>0</v>
      </c>
      <c r="K75" s="89">
        <f t="shared" si="16"/>
        <v>0</v>
      </c>
      <c r="L75" s="89">
        <f t="shared" si="16"/>
        <v>0</v>
      </c>
      <c r="M75" s="89">
        <f t="shared" si="16"/>
        <v>0</v>
      </c>
      <c r="N75" s="89">
        <f t="shared" si="16"/>
        <v>0</v>
      </c>
      <c r="O75" s="89">
        <f t="shared" si="16"/>
        <v>0</v>
      </c>
      <c r="P75" s="89">
        <f t="shared" si="16"/>
        <v>0</v>
      </c>
      <c r="Q75" s="89">
        <f t="shared" si="16"/>
        <v>0</v>
      </c>
      <c r="R75" s="89">
        <f t="shared" si="16"/>
        <v>0</v>
      </c>
      <c r="S75" s="89">
        <f t="shared" si="16"/>
        <v>0</v>
      </c>
      <c r="T75" s="89">
        <f t="shared" si="16"/>
        <v>0</v>
      </c>
      <c r="U75" s="89">
        <f t="shared" si="16"/>
        <v>0</v>
      </c>
      <c r="V75" s="89">
        <f t="shared" si="16"/>
        <v>0</v>
      </c>
      <c r="W75" s="89">
        <f t="shared" si="16"/>
        <v>0</v>
      </c>
      <c r="X75" s="89">
        <f t="shared" si="16"/>
        <v>0</v>
      </c>
      <c r="Y75" s="89">
        <f t="shared" si="16"/>
        <v>0</v>
      </c>
    </row>
    <row r="76" ht="12.75">
      <c r="D76" s="227"/>
    </row>
    <row r="77" ht="12.75">
      <c r="D77" s="227"/>
    </row>
    <row r="78" ht="12.75">
      <c r="B78" s="227" t="s">
        <v>456</v>
      </c>
    </row>
    <row r="79" spans="2:7" ht="12.75">
      <c r="B79" s="252" t="s">
        <v>457</v>
      </c>
      <c r="C79" s="252"/>
      <c r="D79" s="252"/>
      <c r="E79" s="252"/>
      <c r="F79" s="252"/>
      <c r="G79" s="252"/>
    </row>
    <row r="80" spans="2:7" ht="12.75">
      <c r="B80" s="486" t="s">
        <v>458</v>
      </c>
      <c r="C80" s="486"/>
      <c r="D80" s="486"/>
      <c r="E80" s="486"/>
      <c r="F80" s="486"/>
      <c r="G80" s="486"/>
    </row>
    <row r="81" spans="2:7" ht="12.75">
      <c r="B81" s="482" t="s">
        <v>459</v>
      </c>
      <c r="C81" s="482"/>
      <c r="D81" s="482"/>
      <c r="E81" s="482"/>
      <c r="F81" s="482"/>
      <c r="G81" s="482"/>
    </row>
    <row r="82" spans="2:7" ht="12.75">
      <c r="B82" s="482" t="s">
        <v>460</v>
      </c>
      <c r="C82" s="482"/>
      <c r="D82" s="482"/>
      <c r="E82" s="482"/>
      <c r="F82" s="482"/>
      <c r="G82" s="482"/>
    </row>
    <row r="84" ht="12.75" customHeight="1"/>
    <row r="85" ht="12.75" customHeight="1"/>
  </sheetData>
  <sheetProtection/>
  <mergeCells count="36">
    <mergeCell ref="R10:R11"/>
    <mergeCell ref="B82:G82"/>
    <mergeCell ref="B62:E62"/>
    <mergeCell ref="B80:G80"/>
    <mergeCell ref="B81:G81"/>
    <mergeCell ref="E10:E11"/>
    <mergeCell ref="B67:E67"/>
    <mergeCell ref="J10:J11"/>
    <mergeCell ref="K10:K11"/>
    <mergeCell ref="N10:N11"/>
    <mergeCell ref="O10:O11"/>
    <mergeCell ref="M10:M11"/>
    <mergeCell ref="A8:A11"/>
    <mergeCell ref="B8:B11"/>
    <mergeCell ref="C10:C11"/>
    <mergeCell ref="D10:D11"/>
    <mergeCell ref="Y10:Y11"/>
    <mergeCell ref="S10:S11"/>
    <mergeCell ref="T10:T11"/>
    <mergeCell ref="U10:U11"/>
    <mergeCell ref="V10:V11"/>
    <mergeCell ref="C8:X8"/>
    <mergeCell ref="T9:X9"/>
    <mergeCell ref="L10:L11"/>
    <mergeCell ref="Y8:Y9"/>
    <mergeCell ref="C9:N9"/>
    <mergeCell ref="W10:W11"/>
    <mergeCell ref="X10:X11"/>
    <mergeCell ref="P10:P11"/>
    <mergeCell ref="Q10:Q11"/>
    <mergeCell ref="F10:F11"/>
    <mergeCell ref="V2:X2"/>
    <mergeCell ref="O9:P9"/>
    <mergeCell ref="G10:G11"/>
    <mergeCell ref="H10:H11"/>
    <mergeCell ref="I10:I11"/>
  </mergeCells>
  <printOptions/>
  <pageMargins left="0" right="0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7.7109375" style="5" customWidth="1"/>
    <col min="2" max="2" width="45.28125" style="5" customWidth="1"/>
    <col min="3" max="3" width="8.140625" style="5" customWidth="1"/>
    <col min="4" max="4" width="8.57421875" style="5" customWidth="1"/>
    <col min="5" max="5" width="12.421875" style="5" customWidth="1"/>
    <col min="6" max="6" width="10.421875" style="5" customWidth="1"/>
    <col min="7" max="7" width="9.140625" style="92" customWidth="1"/>
    <col min="8" max="16384" width="9.140625" style="5" customWidth="1"/>
  </cols>
  <sheetData>
    <row r="2" spans="4:6" ht="15.75">
      <c r="D2" s="8" t="s">
        <v>246</v>
      </c>
      <c r="E2" s="10"/>
      <c r="F2" s="10"/>
    </row>
    <row r="3" spans="1:6" ht="15.75">
      <c r="A3" s="93"/>
      <c r="B3" s="93"/>
      <c r="C3" s="93"/>
      <c r="D3" s="461" t="s">
        <v>634</v>
      </c>
      <c r="E3" s="461"/>
      <c r="F3" s="461"/>
    </row>
    <row r="4" spans="1:6" ht="15.75">
      <c r="A4" s="93"/>
      <c r="B4" s="93"/>
      <c r="C4" s="93"/>
      <c r="D4" s="1" t="s">
        <v>535</v>
      </c>
      <c r="E4" s="10"/>
      <c r="F4" s="10"/>
    </row>
    <row r="5" spans="1:6" ht="15.75">
      <c r="A5" s="93"/>
      <c r="B5" s="93"/>
      <c r="C5" s="93"/>
      <c r="D5" s="57" t="s">
        <v>426</v>
      </c>
      <c r="E5" s="93"/>
      <c r="F5" s="93"/>
    </row>
    <row r="6" spans="1:6" ht="15.75">
      <c r="A6" s="93"/>
      <c r="B6" s="93"/>
      <c r="C6" s="93"/>
      <c r="D6" s="94"/>
      <c r="E6" s="93"/>
      <c r="F6" s="93"/>
    </row>
    <row r="7" spans="1:6" ht="15.75">
      <c r="A7" s="93"/>
      <c r="B7" s="487" t="s">
        <v>577</v>
      </c>
      <c r="C7" s="487"/>
      <c r="D7" s="487"/>
      <c r="E7" s="487"/>
      <c r="F7" s="487"/>
    </row>
    <row r="8" spans="1:6" ht="15.75">
      <c r="A8" s="95"/>
      <c r="B8" s="487" t="s">
        <v>578</v>
      </c>
      <c r="C8" s="487"/>
      <c r="D8" s="487"/>
      <c r="E8" s="487"/>
      <c r="F8" s="487"/>
    </row>
    <row r="9" spans="1:6" ht="15.75">
      <c r="A9" s="95"/>
      <c r="B9" s="93"/>
      <c r="C9" s="93"/>
      <c r="D9" s="93"/>
      <c r="E9" s="93"/>
      <c r="F9" s="93"/>
    </row>
    <row r="10" spans="1:6" ht="15.75">
      <c r="A10" s="93"/>
      <c r="B10" s="93"/>
      <c r="C10" s="93"/>
      <c r="D10" s="93"/>
      <c r="E10" s="93"/>
      <c r="F10" s="93"/>
    </row>
    <row r="11" spans="1:6" ht="15.75">
      <c r="A11" s="91"/>
      <c r="B11" s="93"/>
      <c r="C11" s="93"/>
      <c r="D11" s="93"/>
      <c r="E11" s="490" t="s">
        <v>547</v>
      </c>
      <c r="F11" s="490"/>
    </row>
    <row r="12" spans="1:6" ht="12.75" customHeight="1">
      <c r="A12" s="488" t="s">
        <v>427</v>
      </c>
      <c r="B12" s="492" t="s">
        <v>428</v>
      </c>
      <c r="C12" s="495" t="s">
        <v>0</v>
      </c>
      <c r="D12" s="498" t="s">
        <v>9</v>
      </c>
      <c r="E12" s="498"/>
      <c r="F12" s="498"/>
    </row>
    <row r="13" spans="1:6" ht="12.75" customHeight="1">
      <c r="A13" s="491"/>
      <c r="B13" s="493"/>
      <c r="C13" s="496"/>
      <c r="D13" s="498" t="s">
        <v>10</v>
      </c>
      <c r="E13" s="498"/>
      <c r="F13" s="498" t="s">
        <v>11</v>
      </c>
    </row>
    <row r="14" spans="1:6" ht="12.75" customHeight="1">
      <c r="A14" s="491"/>
      <c r="B14" s="493"/>
      <c r="C14" s="496"/>
      <c r="D14" s="499" t="s">
        <v>12</v>
      </c>
      <c r="E14" s="488" t="s">
        <v>242</v>
      </c>
      <c r="F14" s="498"/>
    </row>
    <row r="15" spans="1:6" ht="23.25" customHeight="1">
      <c r="A15" s="489"/>
      <c r="B15" s="494"/>
      <c r="C15" s="497"/>
      <c r="D15" s="497"/>
      <c r="E15" s="489"/>
      <c r="F15" s="498"/>
    </row>
    <row r="16" spans="1:6" ht="15.75">
      <c r="A16" s="4" t="s">
        <v>13</v>
      </c>
      <c r="B16" s="96" t="s">
        <v>429</v>
      </c>
      <c r="C16" s="96"/>
      <c r="D16" s="96"/>
      <c r="E16" s="96"/>
      <c r="F16" s="30"/>
    </row>
    <row r="17" spans="1:6" ht="15.75">
      <c r="A17" s="13" t="s">
        <v>166</v>
      </c>
      <c r="B17" s="97" t="s">
        <v>580</v>
      </c>
      <c r="C17" s="29">
        <f>D17+F17</f>
        <v>38.9</v>
      </c>
      <c r="D17" s="29">
        <f>D18+D19</f>
        <v>38.9</v>
      </c>
      <c r="E17" s="98">
        <v>0.1</v>
      </c>
      <c r="F17" s="98"/>
    </row>
    <row r="18" spans="1:6" ht="15.75">
      <c r="A18" s="13" t="s">
        <v>14</v>
      </c>
      <c r="B18" s="97" t="s">
        <v>582</v>
      </c>
      <c r="C18" s="29">
        <f>D18+F18</f>
        <v>7</v>
      </c>
      <c r="D18" s="29">
        <v>7</v>
      </c>
      <c r="E18" s="98">
        <v>0.1</v>
      </c>
      <c r="F18" s="98"/>
    </row>
    <row r="19" spans="1:6" ht="15.75">
      <c r="A19" s="13" t="s">
        <v>15</v>
      </c>
      <c r="B19" s="97" t="s">
        <v>581</v>
      </c>
      <c r="C19" s="29">
        <f>D19+F19</f>
        <v>31.9</v>
      </c>
      <c r="D19" s="29">
        <v>31.9</v>
      </c>
      <c r="E19" s="98"/>
      <c r="F19" s="98"/>
    </row>
    <row r="20" spans="1:6" ht="15.75">
      <c r="A20" s="4" t="s">
        <v>18</v>
      </c>
      <c r="B20" s="99" t="s">
        <v>71</v>
      </c>
      <c r="C20" s="30"/>
      <c r="D20" s="30"/>
      <c r="E20" s="31"/>
      <c r="F20" s="31"/>
    </row>
    <row r="21" spans="1:6" ht="15.75">
      <c r="A21" s="13" t="s">
        <v>430</v>
      </c>
      <c r="B21" s="97" t="s">
        <v>420</v>
      </c>
      <c r="C21" s="98">
        <f>D21+F21</f>
        <v>160</v>
      </c>
      <c r="D21" s="98">
        <v>160</v>
      </c>
      <c r="E21" s="98">
        <v>117.1</v>
      </c>
      <c r="F21" s="98"/>
    </row>
    <row r="22" spans="1:6" ht="13.5" customHeight="1">
      <c r="A22" s="4" t="s">
        <v>20</v>
      </c>
      <c r="B22" s="3" t="s">
        <v>287</v>
      </c>
      <c r="C22" s="98"/>
      <c r="D22" s="98"/>
      <c r="E22" s="98"/>
      <c r="F22" s="98"/>
    </row>
    <row r="23" spans="1:6" ht="15.75">
      <c r="A23" s="13" t="s">
        <v>431</v>
      </c>
      <c r="B23" s="97" t="s">
        <v>420</v>
      </c>
      <c r="C23" s="98">
        <f>D23+F23</f>
        <v>19.3</v>
      </c>
      <c r="D23" s="98">
        <v>19.3</v>
      </c>
      <c r="E23" s="98">
        <v>14.7</v>
      </c>
      <c r="F23" s="98"/>
    </row>
    <row r="24" spans="1:6" ht="15.75">
      <c r="A24" s="4" t="s">
        <v>22</v>
      </c>
      <c r="B24" s="99" t="s">
        <v>30</v>
      </c>
      <c r="C24" s="98"/>
      <c r="D24" s="31"/>
      <c r="E24" s="31"/>
      <c r="F24" s="31"/>
    </row>
    <row r="25" spans="1:6" ht="15.75">
      <c r="A25" s="13" t="s">
        <v>284</v>
      </c>
      <c r="B25" s="97" t="s">
        <v>420</v>
      </c>
      <c r="C25" s="98">
        <f>D25+F25</f>
        <v>826.8</v>
      </c>
      <c r="D25" s="98">
        <v>823.8</v>
      </c>
      <c r="E25" s="98">
        <v>616.4</v>
      </c>
      <c r="F25" s="98">
        <v>3</v>
      </c>
    </row>
    <row r="26" spans="1:6" ht="15.75">
      <c r="A26" s="4" t="s">
        <v>25</v>
      </c>
      <c r="B26" s="6" t="s">
        <v>556</v>
      </c>
      <c r="C26" s="31"/>
      <c r="D26" s="31"/>
      <c r="E26" s="31"/>
      <c r="F26" s="29"/>
    </row>
    <row r="27" spans="1:6" ht="15.75">
      <c r="A27" s="13" t="s">
        <v>284</v>
      </c>
      <c r="B27" s="97" t="s">
        <v>420</v>
      </c>
      <c r="C27" s="98">
        <f>D27+F27</f>
        <v>394</v>
      </c>
      <c r="D27" s="98">
        <v>394</v>
      </c>
      <c r="E27" s="98">
        <v>294</v>
      </c>
      <c r="F27" s="29"/>
    </row>
    <row r="28" spans="1:6" ht="15.75">
      <c r="A28" s="4" t="s">
        <v>27</v>
      </c>
      <c r="B28" s="58" t="s">
        <v>5</v>
      </c>
      <c r="C28" s="31"/>
      <c r="D28" s="31"/>
      <c r="E28" s="31"/>
      <c r="F28" s="30"/>
    </row>
    <row r="29" spans="1:6" ht="15.75">
      <c r="A29" s="13" t="s">
        <v>432</v>
      </c>
      <c r="B29" s="97" t="s">
        <v>420</v>
      </c>
      <c r="C29" s="98">
        <f>D29+F29</f>
        <v>178</v>
      </c>
      <c r="D29" s="98">
        <v>178</v>
      </c>
      <c r="E29" s="98">
        <v>134.3</v>
      </c>
      <c r="F29" s="29"/>
    </row>
    <row r="30" spans="1:6" ht="15.75">
      <c r="A30" s="4" t="s">
        <v>29</v>
      </c>
      <c r="B30" s="100" t="s">
        <v>413</v>
      </c>
      <c r="C30" s="31"/>
      <c r="D30" s="31"/>
      <c r="E30" s="31"/>
      <c r="F30" s="30"/>
    </row>
    <row r="31" spans="1:6" ht="15.75">
      <c r="A31" s="13"/>
      <c r="B31" s="97" t="s">
        <v>420</v>
      </c>
      <c r="C31" s="98">
        <f>D31+F31</f>
        <v>1398.8</v>
      </c>
      <c r="D31" s="98">
        <f>D25+D27+D29</f>
        <v>1395.8</v>
      </c>
      <c r="E31" s="98">
        <f>E25+E27+E29</f>
        <v>1044.7</v>
      </c>
      <c r="F31" s="98">
        <f>F25+F27+F29</f>
        <v>3</v>
      </c>
    </row>
    <row r="32" spans="1:6" ht="15.75">
      <c r="A32" s="4" t="s">
        <v>32</v>
      </c>
      <c r="B32" s="101" t="s">
        <v>433</v>
      </c>
      <c r="C32" s="31"/>
      <c r="D32" s="31"/>
      <c r="E32" s="31"/>
      <c r="F32" s="30"/>
    </row>
    <row r="33" spans="1:6" ht="15.75">
      <c r="A33" s="13"/>
      <c r="B33" s="9" t="s">
        <v>420</v>
      </c>
      <c r="C33" s="98">
        <f>D33+F33</f>
        <v>1617</v>
      </c>
      <c r="D33" s="98">
        <f>D17+D21+D23+D31</f>
        <v>1614</v>
      </c>
      <c r="E33" s="98">
        <f>E17+E21+E23+E31</f>
        <v>1176.6</v>
      </c>
      <c r="F33" s="98">
        <f>F17+F21+F23+F31</f>
        <v>3</v>
      </c>
    </row>
    <row r="34" spans="1:6" ht="15.75">
      <c r="A34" s="93"/>
      <c r="B34" s="93"/>
      <c r="C34" s="93"/>
      <c r="D34" s="93"/>
      <c r="E34" s="93"/>
      <c r="F34" s="93"/>
    </row>
  </sheetData>
  <sheetProtection/>
  <mergeCells count="12">
    <mergeCell ref="F13:F15"/>
    <mergeCell ref="D14:D15"/>
    <mergeCell ref="B7:F7"/>
    <mergeCell ref="E14:E15"/>
    <mergeCell ref="E11:F11"/>
    <mergeCell ref="D3:F3"/>
    <mergeCell ref="B8:F8"/>
    <mergeCell ref="A12:A15"/>
    <mergeCell ref="B12:B15"/>
    <mergeCell ref="C12:C15"/>
    <mergeCell ref="D12:F12"/>
    <mergeCell ref="D13:E13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4"/>
  <sheetViews>
    <sheetView zoomScalePageLayoutView="0" workbookViewId="0" topLeftCell="A70">
      <selection activeCell="K92" sqref="K92"/>
    </sheetView>
  </sheetViews>
  <sheetFormatPr defaultColWidth="9.140625" defaultRowHeight="12.75"/>
  <cols>
    <col min="1" max="1" width="0.2890625" style="49" customWidth="1"/>
    <col min="2" max="2" width="8.8515625" style="49" customWidth="1"/>
    <col min="3" max="3" width="41.8515625" style="49" customWidth="1"/>
    <col min="4" max="4" width="8.28125" style="49" customWidth="1"/>
    <col min="5" max="5" width="8.8515625" style="49" customWidth="1"/>
    <col min="6" max="6" width="8.57421875" style="49" customWidth="1"/>
    <col min="7" max="7" width="11.57421875" style="49" customWidth="1"/>
    <col min="8" max="8" width="10.8515625" style="49" customWidth="1"/>
    <col min="9" max="9" width="9.140625" style="105" customWidth="1"/>
    <col min="10" max="16384" width="9.140625" style="49" customWidth="1"/>
  </cols>
  <sheetData>
    <row r="1" spans="4:8" ht="15">
      <c r="D1" s="254"/>
      <c r="E1" s="254"/>
      <c r="F1" s="241" t="s">
        <v>246</v>
      </c>
      <c r="G1" s="242"/>
      <c r="H1" s="242"/>
    </row>
    <row r="2" spans="4:8" ht="15">
      <c r="D2" s="64"/>
      <c r="E2" s="64"/>
      <c r="F2" s="461" t="s">
        <v>634</v>
      </c>
      <c r="G2" s="461"/>
      <c r="H2" s="461"/>
    </row>
    <row r="3" spans="4:8" ht="15">
      <c r="D3" s="254"/>
      <c r="E3" s="254"/>
      <c r="F3" s="64" t="s">
        <v>535</v>
      </c>
      <c r="G3" s="242"/>
      <c r="H3" s="242"/>
    </row>
    <row r="4" spans="5:8" ht="15">
      <c r="E4" s="64"/>
      <c r="F4" s="64" t="s">
        <v>250</v>
      </c>
      <c r="G4" s="64"/>
      <c r="H4" s="242"/>
    </row>
    <row r="6" spans="2:9" ht="14.25" customHeight="1">
      <c r="B6" s="510" t="s">
        <v>545</v>
      </c>
      <c r="C6" s="510"/>
      <c r="D6" s="510"/>
      <c r="E6" s="510"/>
      <c r="F6" s="510"/>
      <c r="G6" s="510"/>
      <c r="H6" s="510"/>
      <c r="I6" s="255"/>
    </row>
    <row r="7" spans="2:9" ht="14.25">
      <c r="B7" s="501" t="s">
        <v>415</v>
      </c>
      <c r="C7" s="501"/>
      <c r="D7" s="501"/>
      <c r="E7" s="501"/>
      <c r="F7" s="501"/>
      <c r="G7" s="501"/>
      <c r="H7" s="501"/>
      <c r="I7" s="431"/>
    </row>
    <row r="8" ht="12.75">
      <c r="H8" s="49" t="s">
        <v>547</v>
      </c>
    </row>
    <row r="9" spans="2:8" ht="12.75" customHeight="1">
      <c r="B9" s="500" t="s">
        <v>288</v>
      </c>
      <c r="C9" s="256"/>
      <c r="D9" s="451" t="s">
        <v>290</v>
      </c>
      <c r="E9" s="454" t="s">
        <v>0</v>
      </c>
      <c r="F9" s="462" t="s">
        <v>9</v>
      </c>
      <c r="G9" s="462"/>
      <c r="H9" s="462"/>
    </row>
    <row r="10" spans="2:8" ht="12.75" customHeight="1">
      <c r="B10" s="500"/>
      <c r="C10" s="502" t="s">
        <v>120</v>
      </c>
      <c r="D10" s="504"/>
      <c r="E10" s="455"/>
      <c r="F10" s="462" t="s">
        <v>10</v>
      </c>
      <c r="G10" s="462"/>
      <c r="H10" s="511" t="s">
        <v>11</v>
      </c>
    </row>
    <row r="11" spans="2:8" ht="12.75" customHeight="1">
      <c r="B11" s="500"/>
      <c r="C11" s="502"/>
      <c r="D11" s="504"/>
      <c r="E11" s="455"/>
      <c r="F11" s="454" t="s">
        <v>12</v>
      </c>
      <c r="G11" s="451" t="s">
        <v>242</v>
      </c>
      <c r="H11" s="511"/>
    </row>
    <row r="12" spans="2:8" ht="29.25" customHeight="1">
      <c r="B12" s="500"/>
      <c r="C12" s="503"/>
      <c r="D12" s="452"/>
      <c r="E12" s="456"/>
      <c r="F12" s="456"/>
      <c r="G12" s="452"/>
      <c r="H12" s="511"/>
    </row>
    <row r="13" spans="2:8" ht="15.75">
      <c r="B13" s="113" t="s">
        <v>13</v>
      </c>
      <c r="C13" s="152" t="s">
        <v>1</v>
      </c>
      <c r="D13" s="257"/>
      <c r="E13" s="253">
        <f>SB!E13+'D-2016'!D13+'skol. lėšos'!D13+Lik!E13</f>
        <v>1630.618</v>
      </c>
      <c r="F13" s="253">
        <f>SB!F13+'D-2016'!E13+'skol. lėšos'!E13+Lik!F13</f>
        <v>1310.618</v>
      </c>
      <c r="G13" s="253">
        <f>SB!G13+'D-2016'!F13+'skol. lėšos'!F13+Lik!G13</f>
        <v>413.0010000000001</v>
      </c>
      <c r="H13" s="253">
        <f>SB!H13+'D-2016'!G13+'skol. lėšos'!G13+Lik!H13</f>
        <v>320</v>
      </c>
    </row>
    <row r="14" spans="2:8" ht="14.25">
      <c r="B14" s="60" t="s">
        <v>14</v>
      </c>
      <c r="C14" s="61" t="s">
        <v>109</v>
      </c>
      <c r="D14" s="257" t="s">
        <v>142</v>
      </c>
      <c r="E14" s="253">
        <f>SB!E14+'D-2016'!D14+'skol. lėšos'!D14+Lik!E14</f>
        <v>145.518</v>
      </c>
      <c r="F14" s="253">
        <f>SB!F14+'D-2016'!E14+'skol. lėšos'!E14+Lik!F14</f>
        <v>145.518</v>
      </c>
      <c r="G14" s="253">
        <f>SB!G14+'D-2016'!F14+'skol. lėšos'!F14+Lik!G14</f>
        <v>61.601000000000006</v>
      </c>
      <c r="H14" s="253">
        <f>SB!H14+'D-2016'!G14+'skol. lėšos'!G14+Lik!H14</f>
        <v>0</v>
      </c>
    </row>
    <row r="15" spans="2:8" ht="15">
      <c r="B15" s="114" t="s">
        <v>162</v>
      </c>
      <c r="C15" s="254" t="s">
        <v>274</v>
      </c>
      <c r="D15" s="508"/>
      <c r="E15" s="157">
        <f>SB!E15+'D-2016'!D15+'skol. lėšos'!D15+Lik!E15</f>
        <v>57.9</v>
      </c>
      <c r="F15" s="157">
        <f>SB!F15+'D-2016'!E15+'skol. lėšos'!E15+Lik!F15</f>
        <v>57.9</v>
      </c>
      <c r="G15" s="157">
        <f>SB!G15+'D-2016'!F15+'skol. lėšos'!F15+Lik!G15</f>
        <v>41.4</v>
      </c>
      <c r="H15" s="157">
        <f>SB!H15+'D-2016'!G15+'skol. lėšos'!G15+Lik!H15</f>
        <v>0</v>
      </c>
    </row>
    <row r="16" spans="2:8" ht="15">
      <c r="B16" s="114" t="s">
        <v>357</v>
      </c>
      <c r="C16" s="254" t="s">
        <v>356</v>
      </c>
      <c r="D16" s="509"/>
      <c r="E16" s="157">
        <f>SB!E16+'D-2016'!D16+'skol. lėšos'!D16+Lik!E16</f>
        <v>11.9</v>
      </c>
      <c r="F16" s="157">
        <f>SB!F16+'D-2016'!E16+'skol. lėšos'!E16+Lik!F16</f>
        <v>11.9</v>
      </c>
      <c r="G16" s="157">
        <f>SB!G16+'D-2016'!F16+'skol. lėšos'!F16+Lik!G16</f>
        <v>8.8</v>
      </c>
      <c r="H16" s="157">
        <f>SB!H16+'D-2016'!G16+'skol. lėšos'!G16+Lik!H16</f>
        <v>0</v>
      </c>
    </row>
    <row r="17" spans="2:8" ht="15">
      <c r="B17" s="114" t="s">
        <v>163</v>
      </c>
      <c r="C17" s="254" t="s">
        <v>275</v>
      </c>
      <c r="D17" s="509"/>
      <c r="E17" s="157">
        <f>SB!E17+'D-2016'!D17+'skol. lėšos'!D17+Lik!E17</f>
        <v>14.7</v>
      </c>
      <c r="F17" s="157">
        <f>SB!F17+'D-2016'!E17+'skol. lėšos'!E17+Lik!F17</f>
        <v>14.7</v>
      </c>
      <c r="G17" s="157">
        <f>SB!G17+'D-2016'!F17+'skol. lėšos'!F17+Lik!G17</f>
        <v>10.7</v>
      </c>
      <c r="H17" s="157">
        <f>SB!H17+'D-2016'!G17+'skol. lėšos'!G17+Lik!H17</f>
        <v>0</v>
      </c>
    </row>
    <row r="18" spans="2:8" ht="15">
      <c r="B18" s="114" t="s">
        <v>164</v>
      </c>
      <c r="C18" s="64" t="s">
        <v>240</v>
      </c>
      <c r="D18" s="509"/>
      <c r="E18" s="258">
        <f>SB!E18+'D-2016'!D18+'skol. lėšos'!D18+Lik!E18</f>
        <v>8.5</v>
      </c>
      <c r="F18" s="258">
        <f>SB!F18+'D-2016'!E18+'skol. lėšos'!E18+Lik!F18</f>
        <v>8.5</v>
      </c>
      <c r="G18" s="157">
        <f>SB!G18+'D-2016'!F18+'skol. lėšos'!F18+Lik!G18</f>
        <v>0</v>
      </c>
      <c r="H18" s="157">
        <f>SB!H18+'D-2016'!G18+'skol. lėšos'!G18+Lik!H18</f>
        <v>0</v>
      </c>
    </row>
    <row r="19" spans="2:8" ht="15">
      <c r="B19" s="114" t="s">
        <v>166</v>
      </c>
      <c r="C19" s="64" t="s">
        <v>589</v>
      </c>
      <c r="D19" s="509"/>
      <c r="E19" s="258">
        <f>SB!E19+'D-2016'!D19+'skol. lėšos'!D19+Lik!E19</f>
        <v>22.918</v>
      </c>
      <c r="F19" s="258">
        <f>SB!F19+'D-2016'!E19+'skol. lėšos'!E19+Lik!F19</f>
        <v>22.918</v>
      </c>
      <c r="G19" s="258">
        <v>0.701</v>
      </c>
      <c r="H19" s="157"/>
    </row>
    <row r="20" spans="2:8" ht="15">
      <c r="B20" s="114" t="s">
        <v>165</v>
      </c>
      <c r="C20" s="64" t="s">
        <v>243</v>
      </c>
      <c r="D20" s="509"/>
      <c r="E20" s="258">
        <f>SB!E20+'D-2016'!D20+'skol. lėšos'!D20+Lik!E20</f>
        <v>14.6</v>
      </c>
      <c r="F20" s="157">
        <f>SB!F20+'D-2016'!E20+'skol. lėšos'!E20+Lik!F20</f>
        <v>14.6</v>
      </c>
      <c r="G20" s="157">
        <f>SB!G20+'D-2016'!F20+'skol. lėšos'!F20+Lik!G20</f>
        <v>0</v>
      </c>
      <c r="H20" s="157">
        <f>SB!H20+'D-2016'!G20+'skol. lėšos'!G20+Lik!H20</f>
        <v>0</v>
      </c>
    </row>
    <row r="21" spans="2:8" ht="15">
      <c r="B21" s="114" t="s">
        <v>166</v>
      </c>
      <c r="C21" s="64" t="s">
        <v>81</v>
      </c>
      <c r="D21" s="509"/>
      <c r="E21" s="157">
        <f>SB!E21+'D-2016'!D21+'skol. lėšos'!D21+Lik!E21</f>
        <v>2</v>
      </c>
      <c r="F21" s="157">
        <f>SB!F21+'D-2016'!E21+'skol. lėšos'!E21+Lik!F21</f>
        <v>2</v>
      </c>
      <c r="G21" s="157">
        <f>SB!G21+'D-2016'!F21+'skol. lėšos'!F21+Lik!G21</f>
        <v>0</v>
      </c>
      <c r="H21" s="157">
        <f>SB!H21+'D-2016'!G21+'skol. lėšos'!G21+Lik!H21</f>
        <v>0</v>
      </c>
    </row>
    <row r="22" spans="2:8" ht="15">
      <c r="B22" s="114" t="s">
        <v>167</v>
      </c>
      <c r="C22" s="64" t="s">
        <v>82</v>
      </c>
      <c r="D22" s="509"/>
      <c r="E22" s="157">
        <f>SB!E22+'D-2016'!D22+'skol. lėšos'!D22+Lik!E22</f>
        <v>13</v>
      </c>
      <c r="F22" s="157">
        <f>SB!F22+'D-2016'!E22+'skol. lėšos'!E22+Lik!F22</f>
        <v>13</v>
      </c>
      <c r="G22" s="157">
        <f>SB!G22+'D-2016'!F22+'skol. lėšos'!F22+Lik!G22</f>
        <v>0</v>
      </c>
      <c r="H22" s="157">
        <f>SB!H22+'D-2016'!G22+'skol. lėšos'!G22+Lik!H22</f>
        <v>0</v>
      </c>
    </row>
    <row r="23" spans="2:8" ht="15">
      <c r="B23" s="114" t="s">
        <v>168</v>
      </c>
      <c r="C23" s="259" t="s">
        <v>77</v>
      </c>
      <c r="D23" s="433"/>
      <c r="E23" s="157">
        <f>SB!E23+'D-2016'!D23+'skol. lėšos'!D23+Lik!E23</f>
        <v>0</v>
      </c>
      <c r="F23" s="157">
        <f>SB!F23+'D-2016'!E23+'skol. lėšos'!E23+Lik!F23</f>
        <v>0</v>
      </c>
      <c r="G23" s="157">
        <f>SB!G23+'D-2016'!F23+'skol. lėšos'!F23+Lik!G23</f>
        <v>0</v>
      </c>
      <c r="H23" s="157">
        <f>SB!H23+'D-2016'!G23+'skol. lėšos'!G23+Lik!H23</f>
        <v>0</v>
      </c>
    </row>
    <row r="24" spans="2:8" ht="26.25" customHeight="1">
      <c r="B24" s="260" t="s">
        <v>15</v>
      </c>
      <c r="C24" s="261" t="s">
        <v>112</v>
      </c>
      <c r="D24" s="262" t="s">
        <v>146</v>
      </c>
      <c r="E24" s="156">
        <f>SB!E24+'D-2016'!D24+'skol. lėšos'!D24+Lik!E24</f>
        <v>715.1</v>
      </c>
      <c r="F24" s="156">
        <f>SB!F24+'D-2016'!E24+'skol. lėšos'!E24+Lik!F24</f>
        <v>700.4</v>
      </c>
      <c r="G24" s="156">
        <f>SB!G24+'D-2016'!F24+'skol. lėšos'!F24+Lik!G24</f>
        <v>345.90000000000003</v>
      </c>
      <c r="H24" s="156">
        <f>SB!H24+'D-2016'!G24+'skol. lėšos'!G24+Lik!H24</f>
        <v>14.7</v>
      </c>
    </row>
    <row r="25" spans="2:8" ht="15">
      <c r="B25" s="141" t="s">
        <v>289</v>
      </c>
      <c r="C25" s="263" t="s">
        <v>273</v>
      </c>
      <c r="D25" s="264"/>
      <c r="E25" s="157">
        <f>SB!E25+'D-2016'!D25+'skol. lėšos'!D25+Lik!E25</f>
        <v>544.5</v>
      </c>
      <c r="F25" s="157">
        <f>SB!F25+'D-2016'!E25+'skol. lėšos'!E25+Lik!F25</f>
        <v>531.3</v>
      </c>
      <c r="G25" s="157">
        <f>SB!G25+'D-2016'!F25+'skol. lėšos'!F25+Lik!G25</f>
        <v>306.1</v>
      </c>
      <c r="H25" s="157">
        <f>SB!H25+'D-2016'!G25+'skol. lėšos'!G25+Lik!H25</f>
        <v>13.2</v>
      </c>
    </row>
    <row r="26" spans="2:8" ht="15">
      <c r="B26" s="141" t="s">
        <v>159</v>
      </c>
      <c r="C26" s="41" t="s">
        <v>272</v>
      </c>
      <c r="D26" s="265"/>
      <c r="E26" s="157">
        <f>SB!E26+'D-2016'!D26+'skol. lėšos'!D26+Lik!E26</f>
        <v>62.1</v>
      </c>
      <c r="F26" s="157">
        <f>SB!F26+'D-2016'!E26+'skol. lėšos'!E26+Lik!F26</f>
        <v>62.1</v>
      </c>
      <c r="G26" s="157">
        <f>SB!G26+'D-2016'!F26+'skol. lėšos'!F26+Lik!G26</f>
        <v>37</v>
      </c>
      <c r="H26" s="157">
        <f>SB!H26+'D-2016'!G26+'skol. lėšos'!G26+Lik!H26</f>
        <v>0</v>
      </c>
    </row>
    <row r="27" spans="2:8" ht="15">
      <c r="B27" s="141" t="s">
        <v>170</v>
      </c>
      <c r="C27" s="41" t="s">
        <v>72</v>
      </c>
      <c r="D27" s="266"/>
      <c r="E27" s="157">
        <f>SB!E27+'D-2016'!D27+'skol. lėšos'!D27+Lik!E27</f>
        <v>1.8</v>
      </c>
      <c r="F27" s="157">
        <f>SB!F27+'D-2016'!E27+'skol. lėšos'!E27+Lik!F27</f>
        <v>1.8</v>
      </c>
      <c r="G27" s="157">
        <f>SB!G27+'D-2016'!F27+'skol. lėšos'!F27+Lik!G27</f>
        <v>0</v>
      </c>
      <c r="H27" s="157">
        <f>SB!H27+'D-2016'!G27+'skol. lėšos'!G27+Lik!H27</f>
        <v>0</v>
      </c>
    </row>
    <row r="28" spans="2:8" ht="15">
      <c r="B28" s="141" t="s">
        <v>166</v>
      </c>
      <c r="C28" s="41" t="s">
        <v>178</v>
      </c>
      <c r="D28" s="266"/>
      <c r="E28" s="157">
        <f>SB!E28+'D-2016'!D28+'skol. lėšos'!D28+Lik!E28</f>
        <v>77</v>
      </c>
      <c r="F28" s="157">
        <f>SB!F28+'D-2016'!E28+'skol. lėšos'!E28+Lik!F28</f>
        <v>77</v>
      </c>
      <c r="G28" s="157">
        <f>SB!G28+'D-2016'!F28+'skol. lėšos'!F28+Lik!G28</f>
        <v>0</v>
      </c>
      <c r="H28" s="157">
        <f>SB!H28+'D-2016'!G28+'skol. lėšos'!G28+Lik!H28</f>
        <v>0</v>
      </c>
    </row>
    <row r="29" spans="2:8" ht="15">
      <c r="B29" s="141" t="s">
        <v>171</v>
      </c>
      <c r="C29" s="259" t="s">
        <v>2</v>
      </c>
      <c r="D29" s="265"/>
      <c r="E29" s="157">
        <f>SB!E29+'D-2016'!D29+'skol. lėšos'!D29+Lik!E29</f>
        <v>1</v>
      </c>
      <c r="F29" s="157">
        <f>SB!F29+'D-2016'!E29+'skol. lėšos'!E29+Lik!F29</f>
        <v>1</v>
      </c>
      <c r="G29" s="157">
        <f>SB!G29+'D-2016'!F29+'skol. lėšos'!F29+Lik!G29</f>
        <v>0</v>
      </c>
      <c r="H29" s="157">
        <f>SB!H29+'D-2016'!G29+'skol. lėšos'!G29+Lik!H29</f>
        <v>0</v>
      </c>
    </row>
    <row r="30" spans="2:8" ht="15">
      <c r="B30" s="141" t="s">
        <v>168</v>
      </c>
      <c r="C30" s="259" t="s">
        <v>77</v>
      </c>
      <c r="D30" s="265"/>
      <c r="E30" s="157">
        <f>SB!E30+'D-2016'!D30+'skol. lėšos'!D30+Lik!E30</f>
        <v>8.5</v>
      </c>
      <c r="F30" s="157">
        <f>SB!F30+'D-2016'!E30+'skol. lėšos'!E30+Lik!F30</f>
        <v>8.5</v>
      </c>
      <c r="G30" s="157">
        <f>SB!G30+'D-2016'!F30+'skol. lėšos'!F30+Lik!G30</f>
        <v>0</v>
      </c>
      <c r="H30" s="157">
        <f>SB!H30+'D-2016'!G30+'skol. lėšos'!G30+Lik!H30</f>
        <v>0</v>
      </c>
    </row>
    <row r="31" spans="2:8" ht="15">
      <c r="B31" s="141" t="s">
        <v>284</v>
      </c>
      <c r="C31" s="41" t="s">
        <v>4</v>
      </c>
      <c r="D31" s="266"/>
      <c r="E31" s="157">
        <f>SB!E31+'D-2016'!D31+'skol. lėšos'!D31+Lik!E31</f>
        <v>7.4</v>
      </c>
      <c r="F31" s="157">
        <f>SB!F31+'D-2016'!E31+'skol. lėšos'!E31+Lik!F31</f>
        <v>7.4</v>
      </c>
      <c r="G31" s="157">
        <f>SB!G31+'D-2016'!F31+'skol. lėšos'!F31+Lik!G31</f>
        <v>0</v>
      </c>
      <c r="H31" s="157">
        <f>SB!H31+'D-2016'!G31+'skol. lėšos'!G31+Lik!H31</f>
        <v>0</v>
      </c>
    </row>
    <row r="32" spans="2:8" ht="15">
      <c r="B32" s="267" t="s">
        <v>466</v>
      </c>
      <c r="C32" s="268" t="s">
        <v>95</v>
      </c>
      <c r="D32" s="266"/>
      <c r="E32" s="157">
        <f>SB!E32+'D-2016'!D32+'skol. lėšos'!D32+Lik!E32</f>
        <v>1.5</v>
      </c>
      <c r="F32" s="157">
        <f>SB!F32+'D-2016'!E32+'skol. lėšos'!E32+Lik!F32</f>
        <v>0</v>
      </c>
      <c r="G32" s="157">
        <f>SB!G32+'D-2016'!F32+'skol. lėšos'!F32+Lik!G32</f>
        <v>0</v>
      </c>
      <c r="H32" s="157">
        <f>SB!H32+'D-2016'!G32+'skol. lėšos'!G32+Lik!H32</f>
        <v>1.5</v>
      </c>
    </row>
    <row r="33" spans="2:8" ht="30">
      <c r="B33" s="267" t="s">
        <v>173</v>
      </c>
      <c r="C33" s="269" t="s">
        <v>113</v>
      </c>
      <c r="D33" s="266"/>
      <c r="E33" s="157">
        <f>SB!E33+'D-2016'!D33+'skol. lėšos'!D33+Lik!E33</f>
        <v>3.7</v>
      </c>
      <c r="F33" s="157">
        <f>SB!F33+'D-2016'!E33+'skol. lėšos'!E33+Lik!F33</f>
        <v>3.7</v>
      </c>
      <c r="G33" s="157">
        <f>SB!G33+'D-2016'!F33+'skol. lėšos'!F33+Lik!G33</f>
        <v>2.8</v>
      </c>
      <c r="H33" s="157">
        <f>SB!H33+'D-2016'!G33+'skol. lėšos'!G33+Lik!H33</f>
        <v>0</v>
      </c>
    </row>
    <row r="34" spans="2:8" ht="30">
      <c r="B34" s="267" t="s">
        <v>479</v>
      </c>
      <c r="C34" s="270" t="s">
        <v>500</v>
      </c>
      <c r="D34" s="266"/>
      <c r="E34" s="157">
        <f>SB!E34+'D-2016'!D34+'skol. lėšos'!D34+Lik!E34</f>
        <v>7.6</v>
      </c>
      <c r="F34" s="157">
        <f>SB!F34+'D-2016'!E34+'skol. lėšos'!E34+Lik!F34</f>
        <v>7.6</v>
      </c>
      <c r="G34" s="157">
        <f>SB!G34+'D-2016'!F34+'skol. lėšos'!F34+Lik!G34</f>
        <v>0</v>
      </c>
      <c r="H34" s="157">
        <f>SB!H34+'D-2016'!G34+'skol. lėšos'!G34+Lik!H34</f>
        <v>0</v>
      </c>
    </row>
    <row r="35" spans="2:8" ht="30.75" customHeight="1">
      <c r="B35" s="113" t="s">
        <v>16</v>
      </c>
      <c r="C35" s="271" t="s">
        <v>229</v>
      </c>
      <c r="D35" s="272" t="s">
        <v>145</v>
      </c>
      <c r="E35" s="156">
        <f>SB!E35+'D-2016'!D35+'skol. lėšos'!D35+Lik!E35</f>
        <v>40.099999999999994</v>
      </c>
      <c r="F35" s="156">
        <f>SB!F35+'D-2016'!E35+'skol. lėšos'!E35+Lik!F35</f>
        <v>22.2</v>
      </c>
      <c r="G35" s="156">
        <f>SB!G35+'D-2016'!F35+'skol. lėšos'!F35+Lik!G35</f>
        <v>5.5</v>
      </c>
      <c r="H35" s="156">
        <f>SB!H35+'D-2016'!G35+'skol. lėšos'!G35+Lik!H35</f>
        <v>17.9</v>
      </c>
    </row>
    <row r="36" spans="2:8" ht="15">
      <c r="B36" s="114" t="s">
        <v>174</v>
      </c>
      <c r="C36" s="273" t="s">
        <v>3</v>
      </c>
      <c r="D36" s="272"/>
      <c r="E36" s="157">
        <f>SB!E36+'D-2016'!D36+'skol. lėšos'!D36+Lik!E36</f>
        <v>3</v>
      </c>
      <c r="F36" s="157">
        <f>SB!F36+'D-2016'!E36+'skol. lėšos'!E36+Lik!F36</f>
        <v>3</v>
      </c>
      <c r="G36" s="157">
        <f>SB!G36+'D-2016'!F36+'skol. lėšos'!F36+Lik!G36</f>
        <v>2.3</v>
      </c>
      <c r="H36" s="157">
        <f>SB!H36+'D-2016'!G36+'skol. lėšos'!G36+Lik!H36</f>
        <v>0</v>
      </c>
    </row>
    <row r="37" spans="2:8" ht="15">
      <c r="B37" s="114" t="s">
        <v>175</v>
      </c>
      <c r="C37" s="273" t="s">
        <v>155</v>
      </c>
      <c r="D37" s="274"/>
      <c r="E37" s="157">
        <f>SB!E37+'D-2016'!D37+'skol. lėšos'!D37+Lik!E37</f>
        <v>13.2</v>
      </c>
      <c r="F37" s="157">
        <f>SB!F37+'D-2016'!E37+'skol. lėšos'!E37+Lik!F37</f>
        <v>4.2</v>
      </c>
      <c r="G37" s="157">
        <f>SB!G37+'D-2016'!F37+'skol. lėšos'!F37+Lik!G37</f>
        <v>3.2</v>
      </c>
      <c r="H37" s="157">
        <f>SB!H37+'D-2016'!G37+'skol. lėšos'!G37+Lik!H37</f>
        <v>9</v>
      </c>
    </row>
    <row r="38" spans="2:8" ht="15">
      <c r="B38" s="114" t="s">
        <v>176</v>
      </c>
      <c r="C38" s="64" t="s">
        <v>79</v>
      </c>
      <c r="D38" s="274"/>
      <c r="E38" s="157">
        <f>SB!E38+'D-2016'!D38+'skol. lėšos'!D38+Lik!E38</f>
        <v>15</v>
      </c>
      <c r="F38" s="157">
        <f>SB!F38+'D-2016'!E38+'skol. lėšos'!E38+Lik!F38</f>
        <v>15</v>
      </c>
      <c r="G38" s="157">
        <f>SB!G38+'D-2016'!F38+'skol. lėšos'!F38+Lik!G38</f>
        <v>0</v>
      </c>
      <c r="H38" s="157">
        <f>SB!H38+'D-2016'!G38+'skol. lėšos'!G38+Lik!H38</f>
        <v>0</v>
      </c>
    </row>
    <row r="39" spans="2:8" ht="15">
      <c r="B39" s="114" t="s">
        <v>161</v>
      </c>
      <c r="C39" s="64" t="s">
        <v>462</v>
      </c>
      <c r="D39" s="275"/>
      <c r="E39" s="157">
        <f>SB!E39+'D-2016'!D39+'skol. lėšos'!D39+Lik!E39</f>
        <v>8.9</v>
      </c>
      <c r="F39" s="157">
        <f>SB!F39+'D-2016'!E39+'skol. lėšos'!E39+Lik!F39</f>
        <v>0</v>
      </c>
      <c r="G39" s="157">
        <f>SB!G39+'D-2016'!F39+'skol. lėšos'!F39+Lik!G39</f>
        <v>0</v>
      </c>
      <c r="H39" s="157">
        <f>SB!H39+'D-2016'!G39+'skol. lėšos'!G39+Lik!H39</f>
        <v>8.9</v>
      </c>
    </row>
    <row r="40" spans="2:8" ht="14.25">
      <c r="B40" s="113" t="s">
        <v>17</v>
      </c>
      <c r="C40" s="74" t="s">
        <v>116</v>
      </c>
      <c r="D40" s="274" t="s">
        <v>147</v>
      </c>
      <c r="E40" s="156">
        <f>SB!E40+'D-2016'!D40+'skol. lėšos'!D40+Lik!E40</f>
        <v>472.8</v>
      </c>
      <c r="F40" s="156">
        <f>SB!F40+'D-2016'!E40+'skol. lėšos'!E40+Lik!F40</f>
        <v>185.39999999999998</v>
      </c>
      <c r="G40" s="156">
        <f>SB!G40+'D-2016'!F40+'skol. lėšos'!F40+Lik!G40</f>
        <v>0</v>
      </c>
      <c r="H40" s="156">
        <f>SB!H40+'D-2016'!G40+'skol. lėšos'!G40+Lik!H40</f>
        <v>287.40000000000003</v>
      </c>
    </row>
    <row r="41" spans="2:8" ht="15">
      <c r="B41" s="114" t="s">
        <v>161</v>
      </c>
      <c r="C41" s="64" t="s">
        <v>73</v>
      </c>
      <c r="D41" s="272"/>
      <c r="E41" s="276">
        <f>SB!E41+'D-2016'!D41+'skol. lėšos'!D41+Lik!E41</f>
        <v>2.9</v>
      </c>
      <c r="F41" s="157">
        <f>SB!F41+'D-2016'!E41+'skol. lėšos'!E41+Lik!F41</f>
        <v>2.9</v>
      </c>
      <c r="G41" s="157">
        <f>SB!G41+'D-2016'!F41+'skol. lėšos'!F41+Lik!G41</f>
        <v>0</v>
      </c>
      <c r="H41" s="157">
        <f>SB!H41+'D-2016'!G41+'skol. lėšos'!G41+Lik!H41</f>
        <v>0</v>
      </c>
    </row>
    <row r="42" spans="2:8" ht="15">
      <c r="B42" s="114" t="s">
        <v>161</v>
      </c>
      <c r="C42" s="64" t="s">
        <v>596</v>
      </c>
      <c r="D42" s="274"/>
      <c r="E42" s="276">
        <f>SB!E42+'D-2016'!D42+'skol. lėšos'!D42+Lik!E42</f>
        <v>21.5</v>
      </c>
      <c r="F42" s="157">
        <f>SB!F42+'D-2016'!E42+'skol. lėšos'!E42+Lik!F42</f>
        <v>21.5</v>
      </c>
      <c r="G42" s="157">
        <f>SB!G42+'D-2016'!F42+'skol. lėšos'!F42+Lik!G42</f>
        <v>0</v>
      </c>
      <c r="H42" s="157">
        <f>SB!H42+'D-2016'!G42+'skol. lėšos'!G42+Lik!H42</f>
        <v>0</v>
      </c>
    </row>
    <row r="43" spans="2:8" ht="15">
      <c r="B43" s="114" t="s">
        <v>161</v>
      </c>
      <c r="C43" s="64" t="s">
        <v>598</v>
      </c>
      <c r="D43" s="274"/>
      <c r="E43" s="276">
        <f>SB!E43+'D-2016'!D43+'skol. lėšos'!D43+Lik!E43</f>
        <v>113.9</v>
      </c>
      <c r="F43" s="157">
        <f>SB!F43+'D-2016'!E43+'skol. lėšos'!E43+Lik!F43</f>
        <v>6.9</v>
      </c>
      <c r="G43" s="157">
        <f>SB!G43+'D-2016'!F43+'skol. lėšos'!F43+Lik!G43</f>
        <v>0</v>
      </c>
      <c r="H43" s="157">
        <f>SB!H43+'D-2016'!G43+'skol. lėšos'!G43+Lik!H43</f>
        <v>107</v>
      </c>
    </row>
    <row r="44" spans="2:8" ht="15">
      <c r="B44" s="114" t="s">
        <v>161</v>
      </c>
      <c r="C44" s="64" t="s">
        <v>599</v>
      </c>
      <c r="D44" s="274"/>
      <c r="E44" s="276">
        <f>SB!E44+'D-2016'!D44+'skol. lėšos'!D44+Lik!E44</f>
        <v>50.1</v>
      </c>
      <c r="F44" s="157">
        <f>SB!F44+'D-2016'!E44+'skol. lėšos'!E44+Lik!F44</f>
        <v>0</v>
      </c>
      <c r="G44" s="157">
        <f>SB!G44+'D-2016'!F44+'skol. lėšos'!F44+Lik!G44</f>
        <v>0</v>
      </c>
      <c r="H44" s="157">
        <f>SB!H44+'D-2016'!G44+'skol. lėšos'!G44+Lik!H44</f>
        <v>50.1</v>
      </c>
    </row>
    <row r="45" spans="2:8" ht="15">
      <c r="B45" s="114" t="s">
        <v>569</v>
      </c>
      <c r="C45" s="64" t="s">
        <v>570</v>
      </c>
      <c r="D45" s="275"/>
      <c r="E45" s="276">
        <f>SB!E45+'D-2016'!D45+'skol. lėšos'!D45+Lik!E45</f>
        <v>334.5</v>
      </c>
      <c r="F45" s="157">
        <f>SB!F45+'D-2016'!E45+'skol. lėšos'!E45+Lik!F45</f>
        <v>154.1</v>
      </c>
      <c r="G45" s="157">
        <f>SB!G45+'D-2016'!F45+'skol. lėšos'!F45+Lik!G45</f>
        <v>0</v>
      </c>
      <c r="H45" s="157">
        <f>SB!H45+'D-2016'!G45+'skol. lėšos'!G45+Lik!H45</f>
        <v>180.4</v>
      </c>
    </row>
    <row r="46" spans="2:8" ht="28.5">
      <c r="B46" s="113" t="s">
        <v>74</v>
      </c>
      <c r="C46" s="80" t="s">
        <v>196</v>
      </c>
      <c r="D46" s="274" t="s">
        <v>148</v>
      </c>
      <c r="E46" s="156">
        <f>SB!E46+'D-2016'!D46+'skol. lėšos'!D46+Lik!E46</f>
        <v>2.9</v>
      </c>
      <c r="F46" s="156">
        <f>SB!F46+'D-2016'!E46+'skol. lėšos'!E46+Lik!F46</f>
        <v>2.9</v>
      </c>
      <c r="G46" s="156">
        <f>SB!G46+'D-2016'!F46+'skol. lėšos'!F46+Lik!G46</f>
        <v>0</v>
      </c>
      <c r="H46" s="156">
        <f>SB!H46+'D-2016'!G46+'skol. lėšos'!G46+Lik!H46</f>
        <v>0</v>
      </c>
    </row>
    <row r="47" spans="2:8" ht="15">
      <c r="B47" s="114" t="s">
        <v>161</v>
      </c>
      <c r="C47" s="64" t="s">
        <v>73</v>
      </c>
      <c r="D47" s="272"/>
      <c r="E47" s="157">
        <f>SB!E47+'D-2016'!D47+'skol. lėšos'!D47+Lik!E47</f>
        <v>2.9</v>
      </c>
      <c r="F47" s="157">
        <f>SB!F47+'D-2016'!E47+'skol. lėšos'!E47+Lik!F47</f>
        <v>2.9</v>
      </c>
      <c r="G47" s="157">
        <f>SB!G47+'D-2016'!F47+'skol. lėšos'!F47+Lik!G47</f>
        <v>0</v>
      </c>
      <c r="H47" s="157">
        <f>SB!H47+'D-2016'!G47+'skol. lėšos'!G47+Lik!H47</f>
        <v>0</v>
      </c>
    </row>
    <row r="48" spans="2:8" ht="14.25">
      <c r="B48" s="113" t="s">
        <v>140</v>
      </c>
      <c r="C48" s="121" t="s">
        <v>138</v>
      </c>
      <c r="D48" s="275" t="s">
        <v>143</v>
      </c>
      <c r="E48" s="156">
        <f>SB!E48+'D-2016'!D48+'skol. lėšos'!D48+Lik!E48</f>
        <v>52.9</v>
      </c>
      <c r="F48" s="156">
        <f>SB!F48+'D-2016'!E48+'skol. lėšos'!E48+Lik!F48</f>
        <v>52.9</v>
      </c>
      <c r="G48" s="156">
        <f>SB!G48+'D-2016'!F48+'skol. lėšos'!F48+Lik!G48</f>
        <v>0</v>
      </c>
      <c r="H48" s="156">
        <f>SB!H48+'D-2016'!G48+'skol. lėšos'!G48+Lik!H48</f>
        <v>0</v>
      </c>
    </row>
    <row r="49" spans="2:8" ht="15">
      <c r="B49" s="114" t="s">
        <v>469</v>
      </c>
      <c r="C49" s="277" t="s">
        <v>139</v>
      </c>
      <c r="D49" s="272"/>
      <c r="E49" s="157">
        <f>SB!E49+'D-2016'!D49+'skol. lėšos'!D49+Lik!E49</f>
        <v>52.9</v>
      </c>
      <c r="F49" s="157">
        <f>SB!F49+'D-2016'!E49+'skol. lėšos'!E49+Lik!F49</f>
        <v>52.9</v>
      </c>
      <c r="G49" s="157">
        <f>SB!G49+'D-2016'!F49+'skol. lėšos'!F49+Lik!G49</f>
        <v>0</v>
      </c>
      <c r="H49" s="157">
        <f>SB!H49+'D-2016'!G49+'skol. lėšos'!G49+Lik!H49</f>
        <v>0</v>
      </c>
    </row>
    <row r="50" spans="2:8" ht="28.5">
      <c r="B50" s="113" t="s">
        <v>151</v>
      </c>
      <c r="C50" s="80" t="s">
        <v>156</v>
      </c>
      <c r="D50" s="272" t="s">
        <v>35</v>
      </c>
      <c r="E50" s="156">
        <f>SB!E50+'D-2016'!D50+'skol. lėšos'!D50+Lik!E50</f>
        <v>200.1</v>
      </c>
      <c r="F50" s="156">
        <f>SB!F50+'D-2016'!E50+'skol. lėšos'!E50+Lik!F50</f>
        <v>200.1</v>
      </c>
      <c r="G50" s="156">
        <f>SB!G50+'D-2016'!F50+'skol. lėšos'!F50+Lik!G50</f>
        <v>0</v>
      </c>
      <c r="H50" s="156">
        <f>SB!H50+'D-2016'!G50+'skol. lėšos'!G50+Lik!H50</f>
        <v>0</v>
      </c>
    </row>
    <row r="51" spans="2:8" ht="15">
      <c r="B51" s="114" t="s">
        <v>470</v>
      </c>
      <c r="C51" s="277" t="s">
        <v>118</v>
      </c>
      <c r="D51" s="272"/>
      <c r="E51" s="157">
        <f>SB!E51+'D-2016'!D51+'skol. lėšos'!D51+Lik!E51</f>
        <v>161</v>
      </c>
      <c r="F51" s="157">
        <f>SB!F51+'D-2016'!E51+'skol. lėšos'!E51+Lik!F51</f>
        <v>161</v>
      </c>
      <c r="G51" s="157">
        <f>SB!G51+'D-2016'!F51+'skol. lėšos'!F51+Lik!G51</f>
        <v>0</v>
      </c>
      <c r="H51" s="157">
        <f>SB!H51+'D-2016'!G51+'skol. lėšos'!G51+Lik!H51</f>
        <v>0</v>
      </c>
    </row>
    <row r="52" spans="2:8" ht="15">
      <c r="B52" s="114" t="s">
        <v>470</v>
      </c>
      <c r="C52" s="278" t="s">
        <v>501</v>
      </c>
      <c r="D52" s="275"/>
      <c r="E52" s="157">
        <f>SB!E52+'D-2016'!D52+'skol. lėšos'!D52+Lik!E52</f>
        <v>2.5</v>
      </c>
      <c r="F52" s="157">
        <f>SB!F52+'D-2016'!E52+'skol. lėšos'!E52+Lik!F52</f>
        <v>2.5</v>
      </c>
      <c r="G52" s="157">
        <f>SB!G52+'D-2016'!F52+'skol. lėšos'!F52+Lik!G52</f>
        <v>0</v>
      </c>
      <c r="H52" s="157">
        <f>SB!H52+'D-2016'!G52+'skol. lėšos'!G52+Lik!H52</f>
        <v>0</v>
      </c>
    </row>
    <row r="53" spans="2:8" ht="15">
      <c r="B53" s="114" t="s">
        <v>470</v>
      </c>
      <c r="C53" s="278" t="s">
        <v>591</v>
      </c>
      <c r="D53" s="275"/>
      <c r="E53" s="157">
        <f>SB!E53+'D-2016'!D53+'skol. lėšos'!D53+Lik!E53</f>
        <v>36.6</v>
      </c>
      <c r="F53" s="157">
        <f>SB!F53+'D-2016'!E53+'skol. lėšos'!E53+Lik!F53</f>
        <v>36.6</v>
      </c>
      <c r="G53" s="157">
        <f>SB!G53+'D-2016'!F53+'skol. lėšos'!F53+Lik!G53</f>
        <v>0</v>
      </c>
      <c r="H53" s="157">
        <f>SB!H53+'D-2016'!G53+'skol. lėšos'!G53+Lik!H53</f>
        <v>0</v>
      </c>
    </row>
    <row r="54" spans="2:8" ht="14.25">
      <c r="B54" s="113" t="s">
        <v>158</v>
      </c>
      <c r="C54" s="61" t="s">
        <v>157</v>
      </c>
      <c r="D54" s="275" t="s">
        <v>37</v>
      </c>
      <c r="E54" s="156">
        <f>SB!E54+'D-2016'!D54+'skol. lėšos'!D54+Lik!E54</f>
        <v>1.2</v>
      </c>
      <c r="F54" s="156">
        <f>SB!F54+'D-2016'!E54+'skol. lėšos'!E55+Lik!F54</f>
        <v>1.2</v>
      </c>
      <c r="G54" s="156">
        <f>SB!G54+'D-2016'!F54+'skol. lėšos'!F55+Lik!G54</f>
        <v>0</v>
      </c>
      <c r="H54" s="156">
        <f>SB!H54+'D-2016'!G54+'skol. lėšos'!G55+Lik!H54</f>
        <v>0</v>
      </c>
    </row>
    <row r="55" spans="2:8" ht="15">
      <c r="B55" s="114" t="s">
        <v>471</v>
      </c>
      <c r="C55" s="279" t="s">
        <v>75</v>
      </c>
      <c r="D55" s="151"/>
      <c r="E55" s="157">
        <f>SB!E55+'D-2016'!D55+'skol. lėšos'!D55+Lik!E55</f>
        <v>1.2</v>
      </c>
      <c r="F55" s="157">
        <f>SB!F55+'D-2016'!E55+'skol. lėšos'!E56+Lik!F55</f>
        <v>1.2</v>
      </c>
      <c r="G55" s="157">
        <f>SB!G55+'D-2016'!F55+'skol. lėšos'!F56+Lik!G55</f>
        <v>0</v>
      </c>
      <c r="H55" s="157">
        <f>SB!H55+'D-2016'!G55+'skol. lėšos'!G56+Lik!H55</f>
        <v>0</v>
      </c>
    </row>
    <row r="56" spans="2:8" ht="15">
      <c r="B56" s="114" t="s">
        <v>169</v>
      </c>
      <c r="C56" s="279" t="s">
        <v>76</v>
      </c>
      <c r="D56" s="151"/>
      <c r="E56" s="157">
        <f>SB!E56+'D-2016'!D56+'skol. lėšos'!D56+Lik!E56</f>
        <v>0</v>
      </c>
      <c r="F56" s="157">
        <f>SB!F56+'D-2016'!E56+'skol. lėšos'!E57+Lik!F56</f>
        <v>0</v>
      </c>
      <c r="G56" s="157">
        <f>SB!G56+'D-2016'!F56+'skol. lėšos'!F57+Lik!G56</f>
        <v>0</v>
      </c>
      <c r="H56" s="157">
        <f>SB!H56+'D-2016'!G56+'skol. lėšos'!G57+Lik!H56</f>
        <v>0</v>
      </c>
    </row>
    <row r="57" spans="2:8" ht="15.75">
      <c r="B57" s="113" t="s">
        <v>18</v>
      </c>
      <c r="C57" s="123" t="s">
        <v>239</v>
      </c>
      <c r="D57" s="81"/>
      <c r="E57" s="156">
        <f>SB!E57+'D-2016'!D57+'skol. lėšos'!D57+Lik!E57</f>
        <v>22.4</v>
      </c>
      <c r="F57" s="156">
        <f>SB!F57+'D-2016'!E57+'skol. lėšos'!E58+Lik!F57</f>
        <v>22.4</v>
      </c>
      <c r="G57" s="156">
        <f>SB!G57+'D-2016'!F57+'skol. lėšos'!F58+Lik!G57</f>
        <v>16</v>
      </c>
      <c r="H57" s="156">
        <f>SB!H57+'D-2016'!G57+'skol. lėšos'!G58+Lik!H57</f>
        <v>0</v>
      </c>
    </row>
    <row r="58" spans="2:8" ht="25.5">
      <c r="B58" s="113" t="s">
        <v>19</v>
      </c>
      <c r="C58" s="117" t="s">
        <v>112</v>
      </c>
      <c r="D58" s="272" t="s">
        <v>146</v>
      </c>
      <c r="E58" s="156">
        <f>SB!E58+'D-2016'!D58+'skol. lėšos'!D58+Lik!E58</f>
        <v>22.4</v>
      </c>
      <c r="F58" s="156">
        <f>SB!F58+'D-2016'!E58+'skol. lėšos'!E59+Lik!F58</f>
        <v>22.4</v>
      </c>
      <c r="G58" s="156">
        <f>SB!G58+'D-2016'!F58+'skol. lėšos'!F59+Lik!G58</f>
        <v>16</v>
      </c>
      <c r="H58" s="156">
        <f>SB!H58+'D-2016'!G58+'skol. lėšos'!G59+Lik!H58</f>
        <v>0</v>
      </c>
    </row>
    <row r="59" spans="2:13" ht="28.5">
      <c r="B59" s="113" t="s">
        <v>20</v>
      </c>
      <c r="C59" s="80" t="s">
        <v>83</v>
      </c>
      <c r="D59" s="137"/>
      <c r="E59" s="156">
        <f>SB!E59+'D-2016'!D59+'skol. lėšos'!D59+Lik!E59</f>
        <v>432.79999999999995</v>
      </c>
      <c r="F59" s="156">
        <f>SB!F59+'D-2016'!E59+'skol. lėšos'!E60+Lik!F59</f>
        <v>432.79999999999995</v>
      </c>
      <c r="G59" s="156">
        <f>SB!G59+'D-2016'!F59+'skol. lėšos'!F60+Lik!G59</f>
        <v>20.2</v>
      </c>
      <c r="H59" s="156">
        <f>SB!H59+'D-2016'!G59+'skol. lėšos'!G60+Lik!H59</f>
        <v>0</v>
      </c>
      <c r="I59" s="280"/>
      <c r="J59" s="281"/>
      <c r="K59" s="281"/>
      <c r="L59" s="176"/>
      <c r="M59" s="176"/>
    </row>
    <row r="60" spans="2:13" ht="30" customHeight="1">
      <c r="B60" s="113" t="s">
        <v>21</v>
      </c>
      <c r="C60" s="282" t="s">
        <v>110</v>
      </c>
      <c r="D60" s="283" t="s">
        <v>144</v>
      </c>
      <c r="E60" s="156">
        <f>SB!E60+'D-2016'!D60+'skol. lėšos'!D60+Lik!E60</f>
        <v>432.79999999999995</v>
      </c>
      <c r="F60" s="156">
        <f>SB!F60+'D-2016'!E60+'skol. lėšos'!E61+Lik!F60</f>
        <v>432.79999999999995</v>
      </c>
      <c r="G60" s="156">
        <f>SB!G60+'D-2016'!F60+'skol. lėšos'!F61+Lik!G60</f>
        <v>20.2</v>
      </c>
      <c r="H60" s="156">
        <f>SB!H60+'D-2016'!G60+'skol. lėšos'!G61+Lik!H60</f>
        <v>0</v>
      </c>
      <c r="I60" s="280"/>
      <c r="J60" s="281"/>
      <c r="K60" s="281"/>
      <c r="L60" s="176"/>
      <c r="M60" s="176"/>
    </row>
    <row r="61" spans="2:13" ht="15">
      <c r="B61" s="141" t="s">
        <v>277</v>
      </c>
      <c r="C61" s="284" t="s">
        <v>84</v>
      </c>
      <c r="D61" s="137"/>
      <c r="E61" s="157">
        <f>SB!E61+'D-2016'!D61+'skol. lėšos'!D61+Lik!E61</f>
        <v>2</v>
      </c>
      <c r="F61" s="157">
        <f>SB!F61+'D-2016'!E61+'skol. lėšos'!E62+Lik!F61</f>
        <v>2</v>
      </c>
      <c r="G61" s="157">
        <f>SB!G61+'D-2016'!F61+'skol. lėšos'!F62+Lik!G61</f>
        <v>0</v>
      </c>
      <c r="H61" s="157">
        <f>SB!H61+'D-2016'!G61+'skol. lėšos'!G62+Lik!H61</f>
        <v>0</v>
      </c>
      <c r="I61" s="280"/>
      <c r="J61" s="281"/>
      <c r="K61" s="281"/>
      <c r="L61" s="176"/>
      <c r="M61" s="176"/>
    </row>
    <row r="62" spans="2:13" ht="30">
      <c r="B62" s="141" t="s">
        <v>236</v>
      </c>
      <c r="C62" s="285" t="s">
        <v>244</v>
      </c>
      <c r="D62" s="286"/>
      <c r="E62" s="157">
        <f>SB!E62+'D-2016'!D62+'skol. lėšos'!D62+Lik!E62</f>
        <v>1</v>
      </c>
      <c r="F62" s="157">
        <f>SB!F62+'D-2016'!E62+'skol. lėšos'!E63+Lik!F62</f>
        <v>1</v>
      </c>
      <c r="G62" s="157">
        <f>SB!G62+'D-2016'!F62+'skol. lėšos'!F63+Lik!G62</f>
        <v>0</v>
      </c>
      <c r="H62" s="157">
        <f>SB!H62+'D-2016'!G62+'skol. lėšos'!G63+Lik!H62</f>
        <v>0</v>
      </c>
      <c r="I62" s="280"/>
      <c r="J62" s="281"/>
      <c r="K62" s="281"/>
      <c r="L62" s="176"/>
      <c r="M62" s="176"/>
    </row>
    <row r="63" spans="2:13" ht="15">
      <c r="B63" s="141" t="s">
        <v>237</v>
      </c>
      <c r="C63" s="41" t="s">
        <v>362</v>
      </c>
      <c r="D63" s="266"/>
      <c r="E63" s="157">
        <f>SB!E63+'D-2016'!D63+'skol. lėšos'!D63+Lik!E63</f>
        <v>1.5</v>
      </c>
      <c r="F63" s="157">
        <f>SB!F63+'D-2016'!E63+'skol. lėšos'!E64+Lik!F63</f>
        <v>1.5</v>
      </c>
      <c r="G63" s="157">
        <f>SB!G63+'D-2016'!F63+'skol. lėšos'!F64+Lik!G63</f>
        <v>0</v>
      </c>
      <c r="H63" s="157">
        <f>SB!H63+'D-2016'!G63+'skol. lėšos'!G64+Lik!H63</f>
        <v>0</v>
      </c>
      <c r="I63" s="287"/>
      <c r="J63" s="281"/>
      <c r="K63" s="281"/>
      <c r="L63" s="281"/>
      <c r="M63" s="281"/>
    </row>
    <row r="64" spans="2:13" ht="15">
      <c r="B64" s="288"/>
      <c r="C64" s="289" t="s">
        <v>150</v>
      </c>
      <c r="D64" s="290"/>
      <c r="E64" s="157">
        <f>SB!E64+'D-2016'!D64+'skol. lėšos'!D64+Lik!E64</f>
        <v>77</v>
      </c>
      <c r="F64" s="157">
        <f>SB!F64+'D-2016'!E64+'skol. lėšos'!E65+Lik!F64</f>
        <v>77</v>
      </c>
      <c r="G64" s="157">
        <f>SB!G64+'D-2016'!F64+'skol. lėšos'!F65+Lik!G64</f>
        <v>0</v>
      </c>
      <c r="H64" s="157">
        <f>SB!H64+'D-2016'!G64+'skol. lėšos'!G65+Lik!H64</f>
        <v>0</v>
      </c>
      <c r="I64" s="287"/>
      <c r="J64" s="281"/>
      <c r="K64" s="281"/>
      <c r="L64" s="281"/>
      <c r="M64" s="281"/>
    </row>
    <row r="65" spans="2:13" ht="15">
      <c r="B65" s="141" t="s">
        <v>238</v>
      </c>
      <c r="C65" s="291" t="s">
        <v>90</v>
      </c>
      <c r="D65" s="292"/>
      <c r="E65" s="157">
        <f>SB!E65+'D-2016'!D65+'skol. lėšos'!D65+Lik!E65</f>
        <v>1</v>
      </c>
      <c r="F65" s="157">
        <f>SB!F65+'D-2016'!E65+'skol. lėšos'!E66+Lik!F65</f>
        <v>1</v>
      </c>
      <c r="G65" s="157">
        <f>SB!G65+'D-2016'!F65+'skol. lėšos'!F66+Lik!G65</f>
        <v>0</v>
      </c>
      <c r="H65" s="157">
        <f>SB!H65+'D-2016'!G65+'skol. lėšos'!G66+Lik!H65</f>
        <v>0</v>
      </c>
      <c r="I65" s="287"/>
      <c r="J65" s="281"/>
      <c r="K65" s="281"/>
      <c r="L65" s="281"/>
      <c r="M65" s="281"/>
    </row>
    <row r="66" spans="2:13" ht="15">
      <c r="B66" s="141" t="s">
        <v>235</v>
      </c>
      <c r="C66" s="291" t="s">
        <v>91</v>
      </c>
      <c r="D66" s="290"/>
      <c r="E66" s="157">
        <f>SB!E66+'D-2016'!D66+'skol. lėšos'!D66+Lik!E66</f>
        <v>13</v>
      </c>
      <c r="F66" s="157">
        <f>SB!F66+'D-2016'!E66+'skol. lėšos'!E67+Lik!F66</f>
        <v>13</v>
      </c>
      <c r="G66" s="157">
        <f>SB!G66+'D-2016'!F66+'skol. lėšos'!F67+Lik!G66</f>
        <v>0</v>
      </c>
      <c r="H66" s="157">
        <f>SB!H66+'D-2016'!G66+'skol. lėšos'!G67+Lik!H66</f>
        <v>0</v>
      </c>
      <c r="I66" s="287"/>
      <c r="J66" s="281"/>
      <c r="K66" s="281"/>
      <c r="L66" s="176"/>
      <c r="M66" s="176"/>
    </row>
    <row r="67" spans="2:13" ht="15">
      <c r="B67" s="114" t="s">
        <v>236</v>
      </c>
      <c r="C67" s="293" t="s">
        <v>86</v>
      </c>
      <c r="D67" s="290"/>
      <c r="E67" s="157">
        <f>SB!E67+'D-2016'!D67+'skol. lėšos'!D67+Lik!E67</f>
        <v>41</v>
      </c>
      <c r="F67" s="157">
        <f>SB!F67+'D-2016'!E67+'skol. lėšos'!E68+Lik!F67</f>
        <v>41</v>
      </c>
      <c r="G67" s="157">
        <f>SB!G67+'D-2016'!F67+'skol. lėšos'!F68+Lik!G67</f>
        <v>0</v>
      </c>
      <c r="H67" s="157">
        <f>SB!H67+'D-2016'!G67+'skol. lėšos'!G68+Lik!H67</f>
        <v>0</v>
      </c>
      <c r="I67" s="287"/>
      <c r="J67" s="281"/>
      <c r="K67" s="281"/>
      <c r="L67" s="281"/>
      <c r="M67" s="281"/>
    </row>
    <row r="68" spans="2:8" ht="15">
      <c r="B68" s="114" t="s">
        <v>237</v>
      </c>
      <c r="C68" s="293" t="s">
        <v>87</v>
      </c>
      <c r="D68" s="290"/>
      <c r="E68" s="157">
        <f>SB!E68+'D-2016'!D68+'skol. lėšos'!D68+Lik!E68</f>
        <v>7</v>
      </c>
      <c r="F68" s="157">
        <f>SB!F68+'D-2016'!E68+'skol. lėšos'!E69+Lik!F68</f>
        <v>7</v>
      </c>
      <c r="G68" s="157">
        <f>SB!G68+'D-2016'!F68+'skol. lėšos'!F69+Lik!G68</f>
        <v>0</v>
      </c>
      <c r="H68" s="157">
        <f>SB!H68+'D-2016'!G68+'skol. lėšos'!G69+Lik!H68</f>
        <v>0</v>
      </c>
    </row>
    <row r="69" spans="2:8" ht="15">
      <c r="B69" s="114" t="s">
        <v>237</v>
      </c>
      <c r="C69" s="293" t="s">
        <v>88</v>
      </c>
      <c r="D69" s="290"/>
      <c r="E69" s="157">
        <f>SB!E69+'D-2016'!D69+'skol. lėšos'!D69+Lik!E69</f>
        <v>0</v>
      </c>
      <c r="F69" s="157">
        <f>SB!F69+'D-2016'!E69+'skol. lėšos'!E70+Lik!F69</f>
        <v>0</v>
      </c>
      <c r="G69" s="157">
        <f>SB!G69+'D-2016'!F69+'skol. lėšos'!F70+Lik!G69</f>
        <v>0</v>
      </c>
      <c r="H69" s="157">
        <f>SB!H69+'D-2016'!G69+'skol. lėšos'!G70+Lik!H69</f>
        <v>0</v>
      </c>
    </row>
    <row r="70" spans="2:8" ht="15">
      <c r="B70" s="114" t="s">
        <v>237</v>
      </c>
      <c r="C70" s="293" t="s">
        <v>89</v>
      </c>
      <c r="D70" s="290"/>
      <c r="E70" s="157">
        <f>SB!E70+'D-2016'!D70+'skol. lėšos'!D70+Lik!E70</f>
        <v>15</v>
      </c>
      <c r="F70" s="157">
        <f>SB!F70+'D-2016'!E70+'skol. lėšos'!E71+Lik!F70</f>
        <v>15</v>
      </c>
      <c r="G70" s="157">
        <f>SB!G70+'D-2016'!F70+'skol. lėšos'!F71+Lik!G70</f>
        <v>0</v>
      </c>
      <c r="H70" s="157">
        <f>SB!H70+'D-2016'!G70+'skol. lėšos'!G71+Lik!H70</f>
        <v>0</v>
      </c>
    </row>
    <row r="71" spans="2:8" ht="15">
      <c r="B71" s="141" t="s">
        <v>233</v>
      </c>
      <c r="C71" s="120" t="s">
        <v>528</v>
      </c>
      <c r="D71" s="290"/>
      <c r="E71" s="157">
        <f>SB!E71+'D-2016'!D71+'skol. lėšos'!D71+Lik!E71</f>
        <v>7.9</v>
      </c>
      <c r="F71" s="157">
        <f>SB!F71+'D-2016'!E71+'skol. lėšos'!E72+Lik!F71</f>
        <v>7.9</v>
      </c>
      <c r="G71" s="157">
        <f>SB!G71+'D-2016'!F71+'skol. lėšos'!F72+Lik!G71</f>
        <v>6</v>
      </c>
      <c r="H71" s="157">
        <f>SB!H71+'D-2016'!G71+'skol. lėšos'!G72+Lik!H71</f>
        <v>0</v>
      </c>
    </row>
    <row r="72" spans="2:8" ht="15">
      <c r="B72" s="141" t="s">
        <v>233</v>
      </c>
      <c r="C72" s="120" t="s">
        <v>525</v>
      </c>
      <c r="D72" s="290"/>
      <c r="E72" s="157">
        <f>SB!E72+'D-2016'!D72+'skol. lėšos'!D72+Lik!E72</f>
        <v>0.9</v>
      </c>
      <c r="F72" s="157">
        <f>SB!F72+'D-2016'!E72+'skol. lėšos'!E73+Lik!F72</f>
        <v>0.9</v>
      </c>
      <c r="G72" s="157">
        <f>SB!G72+'D-2016'!F72+'skol. lėšos'!F73+Lik!G72</f>
        <v>0</v>
      </c>
      <c r="H72" s="157">
        <f>SB!H72+'D-2016'!G72+'skol. lėšos'!G73+Lik!H72</f>
        <v>0</v>
      </c>
    </row>
    <row r="73" spans="2:8" ht="15">
      <c r="B73" s="141" t="s">
        <v>233</v>
      </c>
      <c r="C73" s="120" t="s">
        <v>280</v>
      </c>
      <c r="D73" s="290"/>
      <c r="E73" s="157">
        <f>SB!E73+'D-2016'!D73+'skol. lėšos'!D73+Lik!E73</f>
        <v>25</v>
      </c>
      <c r="F73" s="157">
        <f>SB!F73+'D-2016'!E73+'skol. lėšos'!E74+Lik!F73</f>
        <v>25</v>
      </c>
      <c r="G73" s="157">
        <f>SB!G73+'D-2016'!F73+'skol. lėšos'!F74+Lik!G73</f>
        <v>0</v>
      </c>
      <c r="H73" s="157">
        <f>SB!H73+'D-2016'!G73+'skol. lėšos'!G74+Lik!H73</f>
        <v>0</v>
      </c>
    </row>
    <row r="74" spans="2:8" ht="15">
      <c r="B74" s="141" t="s">
        <v>233</v>
      </c>
      <c r="C74" s="120" t="s">
        <v>282</v>
      </c>
      <c r="D74" s="290"/>
      <c r="E74" s="157">
        <f>SB!E74+'D-2016'!D74+'skol. lėšos'!D74+Lik!E74</f>
        <v>20</v>
      </c>
      <c r="F74" s="157">
        <f>SB!F74+'D-2016'!E74+'skol. lėšos'!E75+Lik!F74</f>
        <v>20</v>
      </c>
      <c r="G74" s="157">
        <f>SB!G74+'D-2016'!F74+'skol. lėšos'!F75+Lik!G74</f>
        <v>0</v>
      </c>
      <c r="H74" s="157">
        <f>SB!H74+'D-2016'!G74+'skol. lėšos'!G75+Lik!H74</f>
        <v>0</v>
      </c>
    </row>
    <row r="75" spans="2:8" ht="15">
      <c r="B75" s="141" t="s">
        <v>233</v>
      </c>
      <c r="C75" s="120" t="s">
        <v>283</v>
      </c>
      <c r="D75" s="290"/>
      <c r="E75" s="157">
        <f>SB!E75+'D-2016'!D75+'skol. lėšos'!D75+Lik!E75</f>
        <v>4</v>
      </c>
      <c r="F75" s="157">
        <f>SB!F75+'D-2016'!E75+'skol. lėšos'!E76+Lik!F75</f>
        <v>4</v>
      </c>
      <c r="G75" s="157">
        <f>SB!G75+'D-2016'!F75+'skol. lėšos'!F76+Lik!G75</f>
        <v>0</v>
      </c>
      <c r="H75" s="157">
        <f>SB!H75+'D-2016'!G75+'skol. lėšos'!G76+Lik!H75</f>
        <v>0</v>
      </c>
    </row>
    <row r="76" spans="2:8" ht="15">
      <c r="B76" s="141" t="s">
        <v>233</v>
      </c>
      <c r="C76" s="120" t="s">
        <v>527</v>
      </c>
      <c r="D76" s="290"/>
      <c r="E76" s="157">
        <f>SB!E76+'D-2016'!D76+'skol. lėšos'!D76+Lik!E76</f>
        <v>30</v>
      </c>
      <c r="F76" s="157">
        <f>SB!F76+'D-2016'!E76+'skol. lėšos'!E77+Lik!F76</f>
        <v>30</v>
      </c>
      <c r="G76" s="157">
        <f>SB!G76+'D-2016'!F76+'skol. lėšos'!F77+Lik!G76</f>
        <v>0</v>
      </c>
      <c r="H76" s="157">
        <f>SB!H76+'D-2016'!G76+'skol. lėšos'!G77+Lik!H76</f>
        <v>0</v>
      </c>
    </row>
    <row r="77" spans="2:8" ht="15">
      <c r="B77" s="141" t="s">
        <v>234</v>
      </c>
      <c r="C77" s="120" t="s">
        <v>85</v>
      </c>
      <c r="D77" s="290"/>
      <c r="E77" s="157">
        <f>SB!E77+'D-2016'!D77+'skol. lėšos'!D77+Lik!E77</f>
        <v>4.9</v>
      </c>
      <c r="F77" s="157">
        <f>SB!F77+'D-2016'!E77+'skol. lėšos'!E78+Lik!F77</f>
        <v>4.9</v>
      </c>
      <c r="G77" s="157">
        <f>SB!G77+'D-2016'!F77+'skol. lėšos'!F78+Lik!G77</f>
        <v>0</v>
      </c>
      <c r="H77" s="157">
        <f>SB!H77+'D-2016'!G77+'skol. lėšos'!G78+Lik!H77</f>
        <v>0</v>
      </c>
    </row>
    <row r="78" spans="2:8" ht="15">
      <c r="B78" s="141" t="s">
        <v>234</v>
      </c>
      <c r="C78" s="120" t="s">
        <v>92</v>
      </c>
      <c r="D78" s="290"/>
      <c r="E78" s="157">
        <f>SB!E78+'D-2016'!D78+'skol. lėšos'!D78+Lik!E78</f>
        <v>2.7</v>
      </c>
      <c r="F78" s="157">
        <f>SB!F78+'D-2016'!E78+'skol. lėšos'!E79+Lik!F78</f>
        <v>2.7</v>
      </c>
      <c r="G78" s="157">
        <f>SB!G78+'D-2016'!F78+'skol. lėšos'!F79+Lik!G78</f>
        <v>0</v>
      </c>
      <c r="H78" s="157">
        <f>SB!H78+'D-2016'!G78+'skol. lėšos'!G79+Lik!H78</f>
        <v>0</v>
      </c>
    </row>
    <row r="79" spans="2:8" ht="15">
      <c r="B79" s="141" t="s">
        <v>234</v>
      </c>
      <c r="C79" s="120" t="s">
        <v>276</v>
      </c>
      <c r="D79" s="290"/>
      <c r="E79" s="157">
        <f>SB!E79+'D-2016'!D79+'skol. lėšos'!D79+Lik!E79</f>
        <v>230</v>
      </c>
      <c r="F79" s="157">
        <f>SB!F79+'D-2016'!E79+'skol. lėšos'!E80+Lik!F79</f>
        <v>230</v>
      </c>
      <c r="G79" s="157">
        <f>SB!G79+'D-2016'!F79+'skol. lėšos'!F80+Lik!G79</f>
        <v>0</v>
      </c>
      <c r="H79" s="157">
        <f>SB!H79+'D-2016'!G79+'skol. lėšos'!G80+Lik!H79</f>
        <v>0</v>
      </c>
    </row>
    <row r="80" spans="2:8" ht="15">
      <c r="B80" s="141" t="s">
        <v>234</v>
      </c>
      <c r="C80" s="120" t="s">
        <v>286</v>
      </c>
      <c r="D80" s="290"/>
      <c r="E80" s="157">
        <f>SB!E80+'D-2016'!D80+'skol. lėšos'!D80+Lik!E80</f>
        <v>19.2</v>
      </c>
      <c r="F80" s="157">
        <f>SB!F80+'D-2016'!E80+'skol. lėšos'!E81+Lik!F80</f>
        <v>19.2</v>
      </c>
      <c r="G80" s="157">
        <f>SB!G80+'D-2016'!F80+'skol. lėšos'!F81+Lik!G80</f>
        <v>14.2</v>
      </c>
      <c r="H80" s="157">
        <f>SB!H80+'D-2016'!G80+'skol. lėšos'!G81+Lik!H80</f>
        <v>0</v>
      </c>
    </row>
    <row r="81" spans="2:9" ht="15">
      <c r="B81" s="141" t="s">
        <v>177</v>
      </c>
      <c r="C81" s="120" t="s">
        <v>93</v>
      </c>
      <c r="D81" s="294"/>
      <c r="E81" s="157">
        <f>SB!E81+'D-2016'!D81+'skol. lėšos'!D81+Lik!E81</f>
        <v>6.7</v>
      </c>
      <c r="F81" s="157">
        <f>SB!F81+'D-2016'!E81+'skol. lėšos'!E82+Lik!F81</f>
        <v>6.7</v>
      </c>
      <c r="G81" s="157">
        <f>SB!G81+'D-2016'!F81+'skol. lėšos'!F82+Lik!G81</f>
        <v>0</v>
      </c>
      <c r="H81" s="157">
        <f>SB!H81+'D-2016'!G81+'skol. lėšos'!G82+Lik!H81</f>
        <v>0</v>
      </c>
      <c r="I81" s="49"/>
    </row>
    <row r="82" spans="2:8" ht="15.75">
      <c r="B82" s="295" t="s">
        <v>22</v>
      </c>
      <c r="C82" s="142" t="s">
        <v>71</v>
      </c>
      <c r="D82" s="296"/>
      <c r="E82" s="156"/>
      <c r="F82" s="156"/>
      <c r="G82" s="156"/>
      <c r="H82" s="156"/>
    </row>
    <row r="83" spans="2:8" ht="14.25">
      <c r="B83" s="295" t="s">
        <v>24</v>
      </c>
      <c r="C83" s="61" t="s">
        <v>109</v>
      </c>
      <c r="D83" s="79" t="s">
        <v>142</v>
      </c>
      <c r="E83" s="156">
        <f>SB!E83+'D-2016'!D83+'skol. lėšos'!D83+Lik!E83</f>
        <v>268</v>
      </c>
      <c r="F83" s="156">
        <f>SB!F83+'D-2016'!E83+'skol. lėšos'!E83+Lik!F83</f>
        <v>268</v>
      </c>
      <c r="G83" s="156">
        <f>SB!G83+'D-2016'!F83+'skol. lėšos'!F83+Lik!G83</f>
        <v>170.4</v>
      </c>
      <c r="H83" s="156">
        <f>SB!H83+'D-2016'!G83+'skol. lėšos'!G83+Lik!H83</f>
        <v>0</v>
      </c>
    </row>
    <row r="84" spans="2:8" ht="15">
      <c r="B84" s="114" t="s">
        <v>430</v>
      </c>
      <c r="C84" s="71" t="s">
        <v>245</v>
      </c>
      <c r="D84" s="297"/>
      <c r="E84" s="157">
        <f>SB!E84+'D-2016'!D84+'skol. lėšos'!D84+Lik!E84</f>
        <v>268</v>
      </c>
      <c r="F84" s="157">
        <f>SB!F84+'D-2016'!E84+'skol. lėšos'!E84+Lik!F84</f>
        <v>268</v>
      </c>
      <c r="G84" s="157">
        <f>SB!G84+'D-2016'!F84+'skol. lėšos'!F84+Lik!G84</f>
        <v>170.4</v>
      </c>
      <c r="H84" s="157">
        <f>SB!H84+'D-2016'!G84+'skol. lėšos'!G84+Lik!H84</f>
        <v>0</v>
      </c>
    </row>
    <row r="85" spans="2:8" ht="31.5">
      <c r="B85" s="113" t="s">
        <v>25</v>
      </c>
      <c r="C85" s="129" t="s">
        <v>287</v>
      </c>
      <c r="D85" s="79"/>
      <c r="E85" s="156"/>
      <c r="F85" s="156"/>
      <c r="G85" s="156"/>
      <c r="H85" s="156"/>
    </row>
    <row r="86" spans="2:8" ht="14.25">
      <c r="B86" s="113" t="s">
        <v>26</v>
      </c>
      <c r="C86" s="61" t="s">
        <v>109</v>
      </c>
      <c r="D86" s="79" t="s">
        <v>142</v>
      </c>
      <c r="E86" s="156">
        <f>SB!E86+'D-2016'!D86+'skol. lėšos'!D86+Lik!E86</f>
        <v>213.2</v>
      </c>
      <c r="F86" s="156">
        <f>SB!F86+'D-2016'!E86+'skol. lėšos'!E86+Lik!F86</f>
        <v>213.2</v>
      </c>
      <c r="G86" s="156">
        <f>SB!G86+'D-2016'!F86+'skol. lėšos'!F86+Lik!G86</f>
        <v>156.2</v>
      </c>
      <c r="H86" s="156">
        <f>SB!H86+'D-2016'!G86+'skol. lėšos'!G86+Lik!H86</f>
        <v>0</v>
      </c>
    </row>
    <row r="87" spans="2:8" ht="15">
      <c r="B87" s="114" t="s">
        <v>431</v>
      </c>
      <c r="C87" s="71" t="s">
        <v>245</v>
      </c>
      <c r="D87" s="297"/>
      <c r="E87" s="157">
        <f>SB!E87+'D-2016'!D87+'skol. lėšos'!D87+Lik!E87</f>
        <v>213.2</v>
      </c>
      <c r="F87" s="157">
        <f>SB!F87+'D-2016'!E87+'skol. lėšos'!E87+Lik!F87</f>
        <v>213.2</v>
      </c>
      <c r="G87" s="156">
        <f>SB!G87+'D-2016'!F87+'skol. lėšos'!F87+Lik!G87</f>
        <v>156.2</v>
      </c>
      <c r="H87" s="157">
        <f>SB!H87+'D-2016'!G87+'skol. lėšos'!G87+Lik!H87</f>
        <v>0</v>
      </c>
    </row>
    <row r="88" spans="2:8" ht="15.75">
      <c r="B88" s="113" t="s">
        <v>27</v>
      </c>
      <c r="C88" s="142" t="s">
        <v>30</v>
      </c>
      <c r="D88" s="79"/>
      <c r="E88" s="156"/>
      <c r="F88" s="156"/>
      <c r="G88" s="156"/>
      <c r="H88" s="156"/>
    </row>
    <row r="89" spans="2:8" ht="14.25">
      <c r="B89" s="114" t="s">
        <v>28</v>
      </c>
      <c r="C89" s="298" t="s">
        <v>109</v>
      </c>
      <c r="D89" s="79" t="s">
        <v>142</v>
      </c>
      <c r="E89" s="156">
        <f>SB!E89+'D-2016'!D89+'skol. lėšos'!D89+Lik!E89</f>
        <v>348.09999999999997</v>
      </c>
      <c r="F89" s="156">
        <f>SB!F89+'D-2016'!E89+'skol. lėšos'!E89+Lik!F89</f>
        <v>345.59999999999997</v>
      </c>
      <c r="G89" s="156">
        <f>SB!G89+'D-2016'!F89+'skol. lėšos'!F89+Lik!G89</f>
        <v>188.1</v>
      </c>
      <c r="H89" s="156">
        <f>SB!H89+'D-2016'!G89+'skol. lėšos'!G89+Lik!H89</f>
        <v>2.5</v>
      </c>
    </row>
    <row r="90" spans="2:8" ht="15">
      <c r="B90" s="114" t="s">
        <v>284</v>
      </c>
      <c r="C90" s="71" t="s">
        <v>245</v>
      </c>
      <c r="D90" s="79"/>
      <c r="E90" s="157">
        <f>SB!E90+'D-2016'!D90+'skol. lėšos'!D90+Lik!E90</f>
        <v>348.09999999999997</v>
      </c>
      <c r="F90" s="157">
        <f>SB!F90+'D-2016'!E90+'skol. lėšos'!E90+Lik!F90</f>
        <v>345.59999999999997</v>
      </c>
      <c r="G90" s="157">
        <f>SB!G90+'D-2016'!F90+'skol. lėšos'!F90+Lik!G90</f>
        <v>188.1</v>
      </c>
      <c r="H90" s="157">
        <f>SB!H90+'D-2016'!G90+'skol. lėšos'!G90+Lik!H90</f>
        <v>2.5</v>
      </c>
    </row>
    <row r="91" spans="2:8" ht="15.75">
      <c r="B91" s="113" t="s">
        <v>29</v>
      </c>
      <c r="C91" s="130" t="s">
        <v>556</v>
      </c>
      <c r="D91" s="79"/>
      <c r="E91" s="156"/>
      <c r="F91" s="156"/>
      <c r="G91" s="156"/>
      <c r="H91" s="156"/>
    </row>
    <row r="92" spans="2:8" ht="14.25">
      <c r="B92" s="113" t="s">
        <v>31</v>
      </c>
      <c r="C92" s="298" t="s">
        <v>109</v>
      </c>
      <c r="D92" s="79" t="s">
        <v>142</v>
      </c>
      <c r="E92" s="253">
        <f>SB!E92+'D-2016'!D92+'skol. lėšos'!D92+Lik!E92</f>
        <v>237.423</v>
      </c>
      <c r="F92" s="253">
        <f>SB!F92+'D-2016'!E92+'skol. lėšos'!E92+Lik!F92</f>
        <v>233.123</v>
      </c>
      <c r="G92" s="253">
        <f>SB!G92+'D-2016'!F92+'skol. lėšos'!F92+Lik!G92</f>
        <v>137.6</v>
      </c>
      <c r="H92" s="253">
        <f>SB!H92+'D-2016'!G92+'skol. lėšos'!G92+Lik!H92</f>
        <v>4.3</v>
      </c>
    </row>
    <row r="93" spans="2:8" ht="15">
      <c r="B93" s="114" t="s">
        <v>284</v>
      </c>
      <c r="C93" s="71" t="s">
        <v>245</v>
      </c>
      <c r="D93" s="79"/>
      <c r="E93" s="258">
        <f>SB!E93+'D-2016'!D93+'skol. lėšos'!D93+Lik!E93</f>
        <v>237.423</v>
      </c>
      <c r="F93" s="258">
        <f>SB!F93+'D-2016'!E93+'skol. lėšos'!E93+Lik!F93</f>
        <v>233.123</v>
      </c>
      <c r="G93" s="258">
        <f>SB!G93+'D-2016'!F93+'skol. lėšos'!F93+Lik!G93</f>
        <v>137.6</v>
      </c>
      <c r="H93" s="258">
        <f>SB!H93+'D-2016'!G93+'skol. lėšos'!G93+Lik!H93</f>
        <v>4.3</v>
      </c>
    </row>
    <row r="94" spans="2:8" ht="15.75">
      <c r="B94" s="113" t="s">
        <v>32</v>
      </c>
      <c r="C94" s="111" t="s">
        <v>5</v>
      </c>
      <c r="D94" s="79"/>
      <c r="E94" s="156"/>
      <c r="F94" s="156"/>
      <c r="G94" s="156"/>
      <c r="H94" s="156"/>
    </row>
    <row r="95" spans="2:8" ht="14.25">
      <c r="B95" s="113" t="s">
        <v>33</v>
      </c>
      <c r="C95" s="61" t="s">
        <v>109</v>
      </c>
      <c r="D95" s="79" t="s">
        <v>142</v>
      </c>
      <c r="E95" s="156">
        <f>SB!E95+'D-2016'!D95+'skol. lėšos'!D95+Lik!E95</f>
        <v>85.39999999999999</v>
      </c>
      <c r="F95" s="156">
        <f>SB!F95+'D-2016'!E95+'skol. lėšos'!E95+Lik!F95</f>
        <v>85.39999999999999</v>
      </c>
      <c r="G95" s="156">
        <f>SB!G95+'D-2016'!F95+'skol. lėšos'!F95+Lik!G95</f>
        <v>49.1</v>
      </c>
      <c r="H95" s="156">
        <f>SB!H95+'D-2016'!G95+'skol. lėšos'!G95+Lik!H95</f>
        <v>0</v>
      </c>
    </row>
    <row r="96" spans="2:8" ht="15">
      <c r="B96" s="114" t="s">
        <v>432</v>
      </c>
      <c r="C96" s="41" t="s">
        <v>361</v>
      </c>
      <c r="D96" s="79"/>
      <c r="E96" s="157">
        <f>SB!E96+'D-2016'!D96+'skol. lėšos'!D96+Lik!E96</f>
        <v>85.39999999999999</v>
      </c>
      <c r="F96" s="157">
        <f>SB!F96+'D-2016'!E96+'skol. lėšos'!E96+Lik!F96</f>
        <v>85.39999999999999</v>
      </c>
      <c r="G96" s="157">
        <f>SB!G96+'D-2016'!F96+'skol. lėšos'!F96+Lik!G96</f>
        <v>49.1</v>
      </c>
      <c r="H96" s="157">
        <f>SB!H96+'D-2016'!G96+'skol. lėšos'!G96+Lik!H96</f>
        <v>0</v>
      </c>
    </row>
    <row r="97" spans="2:8" ht="19.5" customHeight="1">
      <c r="B97" s="113" t="s">
        <v>35</v>
      </c>
      <c r="C97" s="121" t="s">
        <v>413</v>
      </c>
      <c r="D97" s="79"/>
      <c r="E97" s="156"/>
      <c r="F97" s="156"/>
      <c r="G97" s="156"/>
      <c r="H97" s="156"/>
    </row>
    <row r="98" spans="2:8" ht="14.25">
      <c r="B98" s="113" t="s">
        <v>36</v>
      </c>
      <c r="C98" s="61" t="s">
        <v>109</v>
      </c>
      <c r="D98" s="79" t="s">
        <v>142</v>
      </c>
      <c r="E98" s="156">
        <f>SB!E98+'D-2016'!D98+'skol. lėšos'!D98+Lik!E98</f>
        <v>670.923</v>
      </c>
      <c r="F98" s="156">
        <f>SB!F98+'D-2016'!E98+'skol. lėšos'!E98+Lik!F98</f>
        <v>664.123</v>
      </c>
      <c r="G98" s="156">
        <f>SB!G98+'D-2016'!F98+'skol. lėšos'!F98+Lik!G98</f>
        <v>374.80000000000007</v>
      </c>
      <c r="H98" s="156">
        <f>SB!H98+'D-2016'!G98+'skol. lėšos'!G98+Lik!H98</f>
        <v>6.8</v>
      </c>
    </row>
    <row r="99" spans="2:8" ht="15">
      <c r="B99" s="114"/>
      <c r="C99" s="41" t="s">
        <v>361</v>
      </c>
      <c r="D99" s="79"/>
      <c r="E99" s="157">
        <f>SB!E99+'D-2016'!D99+'skol. lėšos'!D99+Lik!E99</f>
        <v>670.923</v>
      </c>
      <c r="F99" s="157">
        <f>SB!F99+'D-2016'!E99+'skol. lėšos'!E99+Lik!F99</f>
        <v>664.123</v>
      </c>
      <c r="G99" s="157">
        <f>SB!G99+'D-2016'!F99+'skol. lėšos'!F99+Lik!G99</f>
        <v>374.80000000000007</v>
      </c>
      <c r="H99" s="157">
        <f>SB!H99+'D-2016'!G99+'skol. lėšos'!G99+Lik!H99</f>
        <v>6.8</v>
      </c>
    </row>
    <row r="100" spans="2:8" ht="15.75">
      <c r="B100" s="113" t="s">
        <v>37</v>
      </c>
      <c r="C100" s="142" t="s">
        <v>6</v>
      </c>
      <c r="D100" s="299"/>
      <c r="E100" s="505"/>
      <c r="F100" s="506"/>
      <c r="G100" s="506"/>
      <c r="H100" s="507"/>
    </row>
    <row r="101" spans="2:8" ht="14.25">
      <c r="B101" s="113" t="s">
        <v>38</v>
      </c>
      <c r="C101" s="61" t="s">
        <v>109</v>
      </c>
      <c r="D101" s="299" t="s">
        <v>142</v>
      </c>
      <c r="E101" s="156">
        <f>SB!E101+'D-2016'!D101+'skol. lėšos'!D101+Lik!E101</f>
        <v>91.6</v>
      </c>
      <c r="F101" s="156">
        <f>SB!F101+'D-2016'!E101+'skol. lėšos'!E101+Lik!F101</f>
        <v>91.6</v>
      </c>
      <c r="G101" s="156">
        <f>SB!G101+'D-2016'!F101+'skol. lėšos'!F101+Lik!G101</f>
        <v>50.5</v>
      </c>
      <c r="H101" s="156">
        <f>SB!H101+'D-2016'!G101+'skol. lėšos'!G101+Lik!H101</f>
        <v>0</v>
      </c>
    </row>
    <row r="102" spans="2:8" ht="15">
      <c r="B102" s="114" t="s">
        <v>463</v>
      </c>
      <c r="C102" s="41" t="s">
        <v>361</v>
      </c>
      <c r="D102" s="299"/>
      <c r="E102" s="157">
        <f>SB!E102+'D-2016'!D102+'skol. lėšos'!D102+Lik!E102</f>
        <v>91.6</v>
      </c>
      <c r="F102" s="157">
        <f>SB!F102+'D-2016'!E102+'skol. lėšos'!E102+Lik!F102</f>
        <v>91.6</v>
      </c>
      <c r="G102" s="157">
        <f>SB!G102+'D-2016'!F102+'skol. lėšos'!F102+Lik!G102</f>
        <v>50.5</v>
      </c>
      <c r="H102" s="157">
        <f>SB!H102+'D-2016'!G102+'skol. lėšos'!G102+Lik!H102</f>
        <v>0</v>
      </c>
    </row>
    <row r="103" spans="2:8" ht="15.75">
      <c r="B103" s="113" t="s">
        <v>39</v>
      </c>
      <c r="C103" s="142" t="s">
        <v>46</v>
      </c>
      <c r="D103" s="299"/>
      <c r="E103" s="505"/>
      <c r="F103" s="506"/>
      <c r="G103" s="506"/>
      <c r="H103" s="507"/>
    </row>
    <row r="104" spans="2:8" ht="14.25">
      <c r="B104" s="114" t="s">
        <v>40</v>
      </c>
      <c r="C104" s="300" t="s">
        <v>109</v>
      </c>
      <c r="D104" s="299" t="s">
        <v>142</v>
      </c>
      <c r="E104" s="156">
        <f>SB!E104+'D-2016'!D104+'skol. lėšos'!D104+Lik!E104</f>
        <v>153.4</v>
      </c>
      <c r="F104" s="156">
        <f>SB!F104+'D-2016'!E104+'skol. lėšos'!E104+Lik!F104</f>
        <v>153.4</v>
      </c>
      <c r="G104" s="156">
        <f>SB!G104+'D-2016'!F104+'skol. lėšos'!F104+Lik!G104</f>
        <v>86.1</v>
      </c>
      <c r="H104" s="156">
        <f>SB!H104+'D-2016'!G104+'skol. lėšos'!G104+Lik!H104</f>
        <v>0</v>
      </c>
    </row>
    <row r="105" spans="2:8" ht="15">
      <c r="B105" s="114" t="s">
        <v>464</v>
      </c>
      <c r="C105" s="41" t="s">
        <v>361</v>
      </c>
      <c r="D105" s="301"/>
      <c r="E105" s="158">
        <f>SB!E105+'D-2016'!D105+'skol. lėšos'!D105+Lik!E105</f>
        <v>153.4</v>
      </c>
      <c r="F105" s="158">
        <f>SB!F105+'D-2016'!E105+'skol. lėšos'!E105+Lik!F105</f>
        <v>153.4</v>
      </c>
      <c r="G105" s="158">
        <f>SB!G105+'D-2016'!F105+'skol. lėšos'!F105+Lik!G105</f>
        <v>86.1</v>
      </c>
      <c r="H105" s="158">
        <f>SB!H105+'D-2016'!G105+'skol. lėšos'!G105+Lik!H105</f>
        <v>0</v>
      </c>
    </row>
    <row r="106" spans="2:8" ht="28.5">
      <c r="B106" s="113" t="s">
        <v>41</v>
      </c>
      <c r="C106" s="80" t="s">
        <v>412</v>
      </c>
      <c r="D106" s="302"/>
      <c r="E106" s="303"/>
      <c r="F106" s="304"/>
      <c r="G106" s="304"/>
      <c r="H106" s="305"/>
    </row>
    <row r="107" spans="2:8" ht="14.25">
      <c r="B107" s="113" t="s">
        <v>42</v>
      </c>
      <c r="C107" s="61" t="s">
        <v>109</v>
      </c>
      <c r="D107" s="299" t="s">
        <v>142</v>
      </c>
      <c r="E107" s="156">
        <f>SB!E107+'D-2016'!D107+'skol. lėšos'!D107+Lik!E107</f>
        <v>98.4</v>
      </c>
      <c r="F107" s="156">
        <f>SB!F107+'D-2016'!E107+'skol. lėšos'!E107+Lik!F107</f>
        <v>98.4</v>
      </c>
      <c r="G107" s="156">
        <f>SB!G107+'D-2016'!F107+'skol. lėšos'!F107+Lik!G107</f>
        <v>64.3</v>
      </c>
      <c r="H107" s="156">
        <f>SB!H107+'D-2016'!G107+'skol. lėšos'!G107+Lik!H107</f>
        <v>0</v>
      </c>
    </row>
    <row r="108" spans="2:8" ht="15">
      <c r="B108" s="114" t="s">
        <v>465</v>
      </c>
      <c r="C108" s="41" t="s">
        <v>361</v>
      </c>
      <c r="D108" s="301"/>
      <c r="E108" s="157">
        <f>SB!E108+'D-2016'!D108+'skol. lėšos'!D108+Lik!E108</f>
        <v>98.4</v>
      </c>
      <c r="F108" s="157">
        <f>SB!F108+'D-2016'!E108+'skol. lėšos'!E108+Lik!F108</f>
        <v>98.4</v>
      </c>
      <c r="G108" s="157">
        <f>SB!G108+'D-2016'!F108+'skol. lėšos'!F108+Lik!G108</f>
        <v>64.3</v>
      </c>
      <c r="H108" s="157">
        <f>SB!H108+'D-2016'!G108+'skol. lėšos'!G108+Lik!H108</f>
        <v>0</v>
      </c>
    </row>
    <row r="109" spans="2:8" ht="15.75">
      <c r="B109" s="113" t="s">
        <v>43</v>
      </c>
      <c r="C109" s="142" t="s">
        <v>52</v>
      </c>
      <c r="D109" s="79"/>
      <c r="E109" s="156">
        <f>SB!E109+'D-2016'!D109+'skol. lėšos'!D109+Lik!E109</f>
        <v>48</v>
      </c>
      <c r="F109" s="156">
        <f>SB!F109+'D-2016'!E109+'skol. lėšos'!E109+Lik!F109</f>
        <v>41</v>
      </c>
      <c r="G109" s="156">
        <f>SB!G109+'D-2016'!F109+'skol. lėšos'!F109+Lik!G109</f>
        <v>22</v>
      </c>
      <c r="H109" s="156">
        <f>SB!H109+'D-2016'!G109+'skol. lėšos'!G109+Lik!H109</f>
        <v>7</v>
      </c>
    </row>
    <row r="110" spans="2:8" ht="14.25">
      <c r="B110" s="113" t="s">
        <v>44</v>
      </c>
      <c r="C110" s="61" t="s">
        <v>109</v>
      </c>
      <c r="D110" s="79" t="s">
        <v>142</v>
      </c>
      <c r="E110" s="157">
        <f>SB!E110+'D-2016'!D110+'skol. lėšos'!D110+Lik!E110</f>
        <v>0.8</v>
      </c>
      <c r="F110" s="157">
        <f>SB!F110+'D-2016'!E110+'skol. lėšos'!E110+Lik!F110</f>
        <v>0.8</v>
      </c>
      <c r="G110" s="157">
        <f>SB!G110+'D-2016'!F110+'skol. lėšos'!F110+Lik!G110</f>
        <v>0</v>
      </c>
      <c r="H110" s="157">
        <f>SB!H110+'D-2016'!G110+'skol. lėšos'!G110+Lik!H110</f>
        <v>0</v>
      </c>
    </row>
    <row r="111" spans="2:8" ht="15">
      <c r="B111" s="114" t="s">
        <v>465</v>
      </c>
      <c r="C111" s="263" t="s">
        <v>96</v>
      </c>
      <c r="D111" s="137"/>
      <c r="E111" s="157">
        <f>SB!E111+'D-2016'!D111+'skol. lėšos'!D111+Lik!E111</f>
        <v>0.4</v>
      </c>
      <c r="F111" s="157">
        <f>SB!F111+'D-2016'!E111+'skol. lėšos'!E111+Lik!F111</f>
        <v>0.4</v>
      </c>
      <c r="G111" s="157">
        <f>SB!G111+'D-2016'!F111+'skol. lėšos'!F111+Lik!G111</f>
        <v>0</v>
      </c>
      <c r="H111" s="157">
        <f>SB!H111+'D-2016'!G111+'skol. lėšos'!G111+Lik!H111</f>
        <v>0</v>
      </c>
    </row>
    <row r="112" spans="2:8" ht="15">
      <c r="B112" s="114" t="s">
        <v>489</v>
      </c>
      <c r="C112" s="306" t="s">
        <v>125</v>
      </c>
      <c r="D112" s="296"/>
      <c r="E112" s="157">
        <f>SB!E112+'D-2016'!D112+'skol. lėšos'!D112+Lik!E112</f>
        <v>0.4</v>
      </c>
      <c r="F112" s="157">
        <f>SB!F112+'D-2016'!E112+'skol. lėšos'!E112+Lik!F112</f>
        <v>0.4</v>
      </c>
      <c r="G112" s="157">
        <f>SB!G112+'D-2016'!F112+'skol. lėšos'!F112+Lik!G112</f>
        <v>0</v>
      </c>
      <c r="H112" s="157">
        <f>SB!H112+'D-2016'!G112+'skol. lėšos'!G112+Lik!H112</f>
        <v>0</v>
      </c>
    </row>
    <row r="113" spans="2:8" ht="25.5">
      <c r="B113" s="113" t="s">
        <v>247</v>
      </c>
      <c r="C113" s="117" t="s">
        <v>112</v>
      </c>
      <c r="D113" s="79" t="s">
        <v>146</v>
      </c>
      <c r="E113" s="157">
        <f>SB!E113+'D-2016'!D113+'skol. lėšos'!D113+Lik!E113</f>
        <v>44.7</v>
      </c>
      <c r="F113" s="157">
        <f>SB!F113+'D-2016'!E113+'skol. lėšos'!E113+Lik!F113</f>
        <v>37.7</v>
      </c>
      <c r="G113" s="157">
        <f>SB!G113+'D-2016'!F113+'skol. lėšos'!F113+Lik!G113</f>
        <v>22</v>
      </c>
      <c r="H113" s="157">
        <f>SB!H113+'D-2016'!G113+'skol. lėšos'!G113+Lik!H113</f>
        <v>7</v>
      </c>
    </row>
    <row r="114" spans="2:8" ht="15">
      <c r="B114" s="114" t="s">
        <v>289</v>
      </c>
      <c r="C114" s="263" t="s">
        <v>94</v>
      </c>
      <c r="D114" s="290"/>
      <c r="E114" s="157">
        <f>SB!E114+'D-2016'!D114+'skol. lėšos'!D114+Lik!E114</f>
        <v>36.7</v>
      </c>
      <c r="F114" s="157">
        <f>SB!F114+'D-2016'!E114+'skol. lėšos'!E114+Lik!F114</f>
        <v>29.7</v>
      </c>
      <c r="G114" s="157">
        <f>SB!G114+'D-2016'!F114+'skol. lėšos'!F114+Lik!G114</f>
        <v>19.9</v>
      </c>
      <c r="H114" s="157">
        <f>SB!H114+'D-2016'!G114+'skol. lėšos'!G114+Lik!H114</f>
        <v>7</v>
      </c>
    </row>
    <row r="115" spans="2:8" ht="15">
      <c r="B115" s="114" t="s">
        <v>466</v>
      </c>
      <c r="C115" s="307" t="s">
        <v>95</v>
      </c>
      <c r="D115" s="290"/>
      <c r="E115" s="157">
        <f>SB!E115+'D-2016'!D115+'skol. lėšos'!D115+Lik!E115</f>
        <v>8</v>
      </c>
      <c r="F115" s="157">
        <f>SB!F115+'D-2016'!E115+'skol. lėšos'!E115+Lik!F115</f>
        <v>8</v>
      </c>
      <c r="G115" s="157">
        <f>SB!G115+'D-2016'!F115+'skol. lėšos'!F115+Lik!G115</f>
        <v>2.1</v>
      </c>
      <c r="H115" s="157">
        <f>SB!H115+'D-2016'!G115+'skol. lėšos'!G115+Lik!H115</f>
        <v>0</v>
      </c>
    </row>
    <row r="116" spans="2:8" ht="14.25">
      <c r="B116" s="113" t="s">
        <v>410</v>
      </c>
      <c r="C116" s="74" t="s">
        <v>78</v>
      </c>
      <c r="D116" s="79" t="s">
        <v>143</v>
      </c>
      <c r="E116" s="157">
        <f>SB!E116+'D-2016'!D116+'skol. lėšos'!D116+Lik!E116</f>
        <v>2.5</v>
      </c>
      <c r="F116" s="157">
        <f>SB!F116+'D-2016'!E116+'skol. lėšos'!E116+Lik!F116</f>
        <v>2.5</v>
      </c>
      <c r="G116" s="157">
        <f>SB!G116+'D-2016'!F116+'skol. lėšos'!F116+Lik!G116</f>
        <v>0</v>
      </c>
      <c r="H116" s="157">
        <f>SB!H116+'D-2016'!G116+'skol. lėšos'!G116+Lik!H116</f>
        <v>0</v>
      </c>
    </row>
    <row r="117" spans="2:8" ht="15">
      <c r="B117" s="114" t="s">
        <v>469</v>
      </c>
      <c r="C117" s="64" t="s">
        <v>115</v>
      </c>
      <c r="D117" s="79"/>
      <c r="E117" s="157">
        <f>SB!E117+'D-2016'!D117+'skol. lėšos'!D117+Lik!E117</f>
        <v>2.5</v>
      </c>
      <c r="F117" s="157">
        <f>SB!F117+'D-2016'!E117+'skol. lėšos'!E117+Lik!F117</f>
        <v>2.5</v>
      </c>
      <c r="G117" s="157">
        <f>SB!G117+'D-2016'!F117+'skol. lėšos'!F117+Lik!G117</f>
        <v>0</v>
      </c>
      <c r="H117" s="157">
        <f>SB!H117+'D-2016'!G117+'skol. lėšos'!G117+Lik!H117</f>
        <v>0</v>
      </c>
    </row>
    <row r="118" spans="2:8" ht="15.75">
      <c r="B118" s="113" t="s">
        <v>45</v>
      </c>
      <c r="C118" s="142" t="s">
        <v>57</v>
      </c>
      <c r="D118" s="79"/>
      <c r="E118" s="156">
        <f>SB!E118+'D-2016'!D118+'skol. lėšos'!D118+Lik!E118</f>
        <v>61.4</v>
      </c>
      <c r="F118" s="156">
        <f>SB!F118+'D-2016'!E118+'skol. lėšos'!E118+Lik!F118</f>
        <v>54.4</v>
      </c>
      <c r="G118" s="156">
        <f>SB!G118+'D-2016'!F118+'skol. lėšos'!F118+Lik!G118</f>
        <v>32.3</v>
      </c>
      <c r="H118" s="156">
        <f>SB!H118+'D-2016'!G118+'skol. lėšos'!G118+Lik!H118</f>
        <v>7</v>
      </c>
    </row>
    <row r="119" spans="2:8" ht="14.25">
      <c r="B119" s="138" t="s">
        <v>47</v>
      </c>
      <c r="C119" s="61" t="s">
        <v>109</v>
      </c>
      <c r="D119" s="79" t="s">
        <v>142</v>
      </c>
      <c r="E119" s="156">
        <f>SB!E119+'D-2016'!D119+'skol. lėšos'!D119+Lik!E119</f>
        <v>1.7000000000000002</v>
      </c>
      <c r="F119" s="156">
        <f>SB!F119+'D-2016'!E119+'skol. lėšos'!E119+Lik!F119</f>
        <v>1.7000000000000002</v>
      </c>
      <c r="G119" s="156">
        <f>SB!G119+'D-2016'!F119+'skol. lėšos'!F119+Lik!G119</f>
        <v>0</v>
      </c>
      <c r="H119" s="156">
        <f>SB!H119+'D-2016'!G119+'skol. lėšos'!G119+Lik!H119</f>
        <v>0</v>
      </c>
    </row>
    <row r="120" spans="2:8" ht="15">
      <c r="B120" s="114" t="s">
        <v>465</v>
      </c>
      <c r="C120" s="263" t="s">
        <v>96</v>
      </c>
      <c r="D120" s="137"/>
      <c r="E120" s="157">
        <f>SB!E120+'D-2016'!D120+'skol. lėšos'!D120+Lik!E120</f>
        <v>0.6</v>
      </c>
      <c r="F120" s="157">
        <f>SB!F120+'D-2016'!E120+'skol. lėšos'!E120+Lik!F120</f>
        <v>0.6</v>
      </c>
      <c r="G120" s="157">
        <f>SB!G120+'D-2016'!F120+'skol. lėšos'!F120+Lik!G120</f>
        <v>0</v>
      </c>
      <c r="H120" s="157">
        <f>SB!H120+'D-2016'!G120+'skol. lėšos'!G120+Lik!H120</f>
        <v>0</v>
      </c>
    </row>
    <row r="121" spans="2:8" ht="15">
      <c r="B121" s="114" t="s">
        <v>464</v>
      </c>
      <c r="C121" s="306" t="s">
        <v>125</v>
      </c>
      <c r="D121" s="296"/>
      <c r="E121" s="157">
        <f>SB!E121+'D-2016'!D121+'skol. lėšos'!D121+Lik!E121</f>
        <v>1.1</v>
      </c>
      <c r="F121" s="157">
        <f>SB!F121+'D-2016'!E121+'skol. lėšos'!E121+Lik!F121</f>
        <v>1.1</v>
      </c>
      <c r="G121" s="157">
        <f>SB!G121+'D-2016'!F121+'skol. lėšos'!F121+Lik!G121</f>
        <v>0</v>
      </c>
      <c r="H121" s="157">
        <f>SB!H121+'D-2016'!G121+'skol. lėšos'!G121+Lik!H121</f>
        <v>0</v>
      </c>
    </row>
    <row r="122" spans="2:8" ht="25.5">
      <c r="B122" s="113" t="s">
        <v>248</v>
      </c>
      <c r="C122" s="117" t="s">
        <v>112</v>
      </c>
      <c r="D122" s="79" t="s">
        <v>146</v>
      </c>
      <c r="E122" s="156">
        <f>SB!E122+'D-2016'!D122+'skol. lėšos'!D122+Lik!E122</f>
        <v>57.8</v>
      </c>
      <c r="F122" s="156">
        <f>SB!F122+'D-2016'!E122+'skol. lėšos'!E122+Lik!F122</f>
        <v>50.8</v>
      </c>
      <c r="G122" s="156">
        <f>SB!G122+'D-2016'!F122+'skol. lėšos'!F122+Lik!G122</f>
        <v>32.3</v>
      </c>
      <c r="H122" s="156">
        <f>SB!H122+'D-2016'!G122+'skol. lėšos'!G122+Lik!H122</f>
        <v>7</v>
      </c>
    </row>
    <row r="123" spans="2:8" ht="15">
      <c r="B123" s="114" t="s">
        <v>289</v>
      </c>
      <c r="C123" s="263" t="s">
        <v>94</v>
      </c>
      <c r="D123" s="290"/>
      <c r="E123" s="157">
        <f>SB!E123+'D-2016'!D123+'skol. lėšos'!D123+Lik!E123</f>
        <v>44</v>
      </c>
      <c r="F123" s="157">
        <f>SB!F123+'D-2016'!E123+'skol. lėšos'!E123+Lik!F123</f>
        <v>37</v>
      </c>
      <c r="G123" s="157">
        <f>SB!G123+'D-2016'!F123+'skol. lėšos'!F123+Lik!G123</f>
        <v>25.9</v>
      </c>
      <c r="H123" s="157">
        <f>SB!H123+'D-2016'!G123+'skol. lėšos'!G123+Lik!H123</f>
        <v>7</v>
      </c>
    </row>
    <row r="124" spans="2:8" ht="15">
      <c r="B124" s="114" t="s">
        <v>466</v>
      </c>
      <c r="C124" s="307" t="s">
        <v>95</v>
      </c>
      <c r="D124" s="290"/>
      <c r="E124" s="157">
        <f>SB!E124+'D-2016'!D124+'skol. lėšos'!D124+Lik!E124</f>
        <v>13.8</v>
      </c>
      <c r="F124" s="157">
        <f>SB!F124+'D-2016'!E124+'skol. lėšos'!E124+Lik!F124</f>
        <v>13.8</v>
      </c>
      <c r="G124" s="157">
        <f>SB!G124+'D-2016'!F124+'skol. lėšos'!F124+Lik!G124</f>
        <v>6.4</v>
      </c>
      <c r="H124" s="157">
        <f>SB!H124+'D-2016'!G124+'skol. lėšos'!G124+Lik!H124</f>
        <v>0</v>
      </c>
    </row>
    <row r="125" spans="2:8" ht="14.25">
      <c r="B125" s="138" t="s">
        <v>358</v>
      </c>
      <c r="C125" s="74" t="s">
        <v>78</v>
      </c>
      <c r="D125" s="79" t="s">
        <v>143</v>
      </c>
      <c r="E125" s="157">
        <f>SB!E125+'D-2016'!D125+'skol. lėšos'!D125+Lik!E125</f>
        <v>1.9</v>
      </c>
      <c r="F125" s="157">
        <f>SB!F125+'D-2016'!E125+'skol. lėšos'!E125+Lik!F125</f>
        <v>1.9</v>
      </c>
      <c r="G125" s="157">
        <f>SB!G125+'D-2016'!F125+'skol. lėšos'!F125+Lik!G125</f>
        <v>0</v>
      </c>
      <c r="H125" s="157">
        <f>SB!H125+'D-2016'!G125+'skol. lėšos'!G125+Lik!H125</f>
        <v>0</v>
      </c>
    </row>
    <row r="126" spans="2:8" ht="15">
      <c r="B126" s="114" t="s">
        <v>469</v>
      </c>
      <c r="C126" s="64" t="s">
        <v>115</v>
      </c>
      <c r="D126" s="79"/>
      <c r="E126" s="157">
        <f>SB!E126+'D-2016'!D126+'skol. lėšos'!D126+Lik!E126</f>
        <v>1.9</v>
      </c>
      <c r="F126" s="157">
        <f>SB!F126+'D-2016'!E126+'skol. lėšos'!E126+Lik!F126</f>
        <v>1.9</v>
      </c>
      <c r="G126" s="157">
        <f>SB!G126+'D-2016'!F126+'skol. lėšos'!F126+Lik!G126</f>
        <v>0</v>
      </c>
      <c r="H126" s="157">
        <f>SB!H126+'D-2016'!G126+'skol. lėšos'!G126+Lik!H126</f>
        <v>0</v>
      </c>
    </row>
    <row r="127" spans="2:8" ht="14.25">
      <c r="B127" s="138" t="s">
        <v>48</v>
      </c>
      <c r="C127" s="74" t="s">
        <v>61</v>
      </c>
      <c r="D127" s="79"/>
      <c r="E127" s="156">
        <f>SB!E127+'D-2016'!D127+'skol. lėšos'!D127+Lik!E127</f>
        <v>144.3</v>
      </c>
      <c r="F127" s="156">
        <f>SB!F127+'D-2016'!E127+'skol. lėšos'!E127+Lik!F127</f>
        <v>143.1</v>
      </c>
      <c r="G127" s="156">
        <f>SB!G127+'D-2016'!F127+'skol. lėšos'!F127+Lik!G127</f>
        <v>63</v>
      </c>
      <c r="H127" s="156">
        <f>SB!H127+'D-2016'!G127+'skol. lėšos'!G127+Lik!H127</f>
        <v>1.2</v>
      </c>
    </row>
    <row r="128" spans="2:8" ht="25.5">
      <c r="B128" s="113" t="s">
        <v>49</v>
      </c>
      <c r="C128" s="261" t="s">
        <v>112</v>
      </c>
      <c r="D128" s="79" t="s">
        <v>146</v>
      </c>
      <c r="E128" s="156">
        <f>SB!E128+'D-2016'!D128+'skol. lėšos'!D128+Lik!E128</f>
        <v>128.4</v>
      </c>
      <c r="F128" s="156">
        <f>SB!F128+'D-2016'!E128+'skol. lėšos'!E128+Lik!F128</f>
        <v>127.19999999999999</v>
      </c>
      <c r="G128" s="156">
        <f>SB!G128+'D-2016'!F128+'skol. lėšos'!F128+Lik!G128</f>
        <v>63</v>
      </c>
      <c r="H128" s="156">
        <f>SB!H128+'D-2016'!G128+'skol. lėšos'!G128+Lik!H128</f>
        <v>1.2</v>
      </c>
    </row>
    <row r="129" spans="2:8" ht="15">
      <c r="B129" s="114" t="s">
        <v>289</v>
      </c>
      <c r="C129" s="263" t="s">
        <v>94</v>
      </c>
      <c r="D129" s="266"/>
      <c r="E129" s="157">
        <f>SB!E129+'D-2016'!D129+'skol. lėšos'!D129+Lik!E129</f>
        <v>44.3</v>
      </c>
      <c r="F129" s="157">
        <f>SB!F129+'D-2016'!E129+'skol. lėšos'!E129+Lik!F129</f>
        <v>44.3</v>
      </c>
      <c r="G129" s="157">
        <f>SB!G129+'D-2016'!F129+'skol. lėšos'!F129+Lik!G129</f>
        <v>30.9</v>
      </c>
      <c r="H129" s="157">
        <f>SB!H129+'D-2016'!G129+'skol. lėšos'!G129+Lik!H129</f>
        <v>0</v>
      </c>
    </row>
    <row r="130" spans="2:8" ht="15">
      <c r="B130" s="114" t="s">
        <v>471</v>
      </c>
      <c r="C130" s="41" t="s">
        <v>549</v>
      </c>
      <c r="D130" s="266"/>
      <c r="E130" s="88">
        <f>F130+H130</f>
        <v>0.7</v>
      </c>
      <c r="F130" s="157">
        <f>SB!F130+'D-2016'!E130+'skol. lėšos'!E130+Lik!F130</f>
        <v>0.7</v>
      </c>
      <c r="G130" s="157">
        <f>SB!G130+'D-2016'!F130+'skol. lėšos'!F130+Lik!G130</f>
        <v>0</v>
      </c>
      <c r="H130" s="157">
        <f>SB!H130+'D-2016'!G130+'skol. lėšos'!G130+Lik!H130</f>
        <v>0</v>
      </c>
    </row>
    <row r="131" spans="2:8" ht="15">
      <c r="B131" s="114" t="s">
        <v>466</v>
      </c>
      <c r="C131" s="41" t="s">
        <v>95</v>
      </c>
      <c r="D131" s="266"/>
      <c r="E131" s="157">
        <f>SB!E131+'D-2016'!D131+'skol. lėšos'!D131+Lik!E131</f>
        <v>56.1</v>
      </c>
      <c r="F131" s="157">
        <f>SB!F131+'D-2016'!E131+'skol. lėšos'!E131+Lik!F131</f>
        <v>54.9</v>
      </c>
      <c r="G131" s="157">
        <f>SB!G131+'D-2016'!F131+'skol. lėšos'!F131+Lik!G131</f>
        <v>32.1</v>
      </c>
      <c r="H131" s="157">
        <f>SB!H131+'D-2016'!G131+'skol. lėšos'!G131+Lik!H131</f>
        <v>1.2</v>
      </c>
    </row>
    <row r="132" spans="2:8" ht="15">
      <c r="B132" s="143" t="s">
        <v>467</v>
      </c>
      <c r="C132" s="307" t="s">
        <v>97</v>
      </c>
      <c r="D132" s="266"/>
      <c r="E132" s="157">
        <f>SB!E132+'D-2016'!D132+'skol. lėšos'!D132+Lik!E132</f>
        <v>27.3</v>
      </c>
      <c r="F132" s="157">
        <f>SB!F132+'D-2016'!E132+'skol. lėšos'!E132+Lik!F132</f>
        <v>27.3</v>
      </c>
      <c r="G132" s="157">
        <f>SB!G132+'D-2016'!F132+'skol. lėšos'!F132+Lik!G132</f>
        <v>0</v>
      </c>
      <c r="H132" s="157">
        <f>SB!H132+'D-2016'!G132+'skol. lėšos'!G132+Lik!H132</f>
        <v>0</v>
      </c>
    </row>
    <row r="133" spans="2:8" ht="14.25">
      <c r="B133" s="138" t="s">
        <v>50</v>
      </c>
      <c r="C133" s="74" t="s">
        <v>78</v>
      </c>
      <c r="D133" s="79" t="s">
        <v>143</v>
      </c>
      <c r="E133" s="156">
        <f>SB!E133+'D-2016'!D133+'skol. lėšos'!D133+Lik!E133</f>
        <v>15.9</v>
      </c>
      <c r="F133" s="156">
        <f>SB!F133+'D-2016'!E133+'skol. lėšos'!E133+Lik!F133</f>
        <v>15.9</v>
      </c>
      <c r="G133" s="156">
        <f>SB!G133+'D-2016'!F133+'skol. lėšos'!F133+Lik!G133</f>
        <v>0</v>
      </c>
      <c r="H133" s="156">
        <f>SB!H133+'D-2016'!G133+'skol. lėšos'!G133+Lik!H133</f>
        <v>0</v>
      </c>
    </row>
    <row r="134" spans="2:8" ht="15">
      <c r="B134" s="144" t="s">
        <v>469</v>
      </c>
      <c r="C134" s="64" t="s">
        <v>115</v>
      </c>
      <c r="D134" s="79"/>
      <c r="E134" s="157">
        <f>SB!E134+'D-2016'!D134+'skol. lėšos'!D134+Lik!E134</f>
        <v>15.9</v>
      </c>
      <c r="F134" s="157">
        <f>SB!F134+'D-2016'!E134+'skol. lėšos'!E134+Lik!F134</f>
        <v>15.9</v>
      </c>
      <c r="G134" s="157">
        <f>SB!G134+'D-2016'!F134+'skol. lėšos'!F134+Lik!G134</f>
        <v>0</v>
      </c>
      <c r="H134" s="157">
        <f>SB!H134+'D-2016'!G134+'skol. lėšos'!G134+Lik!H134</f>
        <v>0</v>
      </c>
    </row>
    <row r="135" spans="2:8" ht="15.75">
      <c r="B135" s="138" t="s">
        <v>51</v>
      </c>
      <c r="C135" s="142" t="s">
        <v>7</v>
      </c>
      <c r="D135" s="79"/>
      <c r="E135" s="156">
        <f>SB!E135+'D-2016'!D135+'skol. lėšos'!D135+Lik!E135</f>
        <v>83.5</v>
      </c>
      <c r="F135" s="156">
        <f>SB!F135+'D-2016'!E135+'skol. lėšos'!E135+Lik!F135</f>
        <v>83.5</v>
      </c>
      <c r="G135" s="156">
        <f>SB!G135+'D-2016'!F135+'skol. lėšos'!F135+Lik!G135</f>
        <v>39.7</v>
      </c>
      <c r="H135" s="156">
        <f>SB!H135+'D-2016'!G135+'skol. lėšos'!G135+Lik!H135</f>
        <v>0</v>
      </c>
    </row>
    <row r="136" spans="2:8" ht="14.25">
      <c r="B136" s="138" t="s">
        <v>53</v>
      </c>
      <c r="C136" s="61" t="s">
        <v>109</v>
      </c>
      <c r="D136" s="79" t="s">
        <v>142</v>
      </c>
      <c r="E136" s="156">
        <f>SB!E136+'D-2016'!D136+'skol. lėšos'!D136+Lik!E136</f>
        <v>1.4</v>
      </c>
      <c r="F136" s="156">
        <f>SB!F136+'D-2016'!E136+'skol. lėšos'!E136+Lik!F136</f>
        <v>1.4</v>
      </c>
      <c r="G136" s="156">
        <f>SB!G136+'D-2016'!F136+'skol. lėšos'!F136+Lik!G136</f>
        <v>0</v>
      </c>
      <c r="H136" s="156">
        <f>SB!H136+'D-2016'!G136+'skol. lėšos'!G136+Lik!H136</f>
        <v>0</v>
      </c>
    </row>
    <row r="137" spans="2:8" ht="15">
      <c r="B137" s="114" t="s">
        <v>465</v>
      </c>
      <c r="C137" s="263" t="s">
        <v>96</v>
      </c>
      <c r="D137" s="308"/>
      <c r="E137" s="157">
        <f>SB!E137+'D-2016'!D137+'skol. lėšos'!D137+Lik!E137</f>
        <v>0.4</v>
      </c>
      <c r="F137" s="157">
        <f>SB!F137+'D-2016'!E137+'skol. lėšos'!E137+Lik!F137</f>
        <v>0.4</v>
      </c>
      <c r="G137" s="157">
        <f>SB!G137+'D-2016'!F137+'skol. lėšos'!F137+Lik!G137</f>
        <v>0</v>
      </c>
      <c r="H137" s="157">
        <f>SB!H137+'D-2016'!G137+'skol. lėšos'!G137+Lik!H137</f>
        <v>0</v>
      </c>
    </row>
    <row r="138" spans="2:8" ht="15">
      <c r="B138" s="114" t="s">
        <v>464</v>
      </c>
      <c r="C138" s="306" t="s">
        <v>125</v>
      </c>
      <c r="D138" s="309"/>
      <c r="E138" s="157">
        <f>SB!E138+'D-2016'!D138+'skol. lėšos'!D138+Lik!E138</f>
        <v>1</v>
      </c>
      <c r="F138" s="157">
        <f>SB!F138+'D-2016'!E138+'skol. lėšos'!E138+Lik!F138</f>
        <v>1</v>
      </c>
      <c r="G138" s="157">
        <f>SB!G138+'D-2016'!F138+'skol. lėšos'!F138+Lik!G138</f>
        <v>0</v>
      </c>
      <c r="H138" s="157">
        <f>SB!H138+'D-2016'!G138+'skol. lėšos'!G138+Lik!H138</f>
        <v>0</v>
      </c>
    </row>
    <row r="139" spans="2:8" ht="25.5">
      <c r="B139" s="113" t="s">
        <v>54</v>
      </c>
      <c r="C139" s="261" t="s">
        <v>112</v>
      </c>
      <c r="D139" s="79" t="s">
        <v>146</v>
      </c>
      <c r="E139" s="156">
        <f>SB!E139+'D-2016'!D139+'skol. lėšos'!D139+Lik!E139</f>
        <v>72.8</v>
      </c>
      <c r="F139" s="156">
        <f>SB!F139+'D-2016'!E139+'skol. lėšos'!E139+Lik!F139</f>
        <v>72.8</v>
      </c>
      <c r="G139" s="156">
        <f>SB!G139+'D-2016'!F139+'skol. lėšos'!F139+Lik!G139</f>
        <v>39.7</v>
      </c>
      <c r="H139" s="156">
        <f>SB!H139+'D-2016'!G139+'skol. lėšos'!G139+Lik!H139</f>
        <v>0</v>
      </c>
    </row>
    <row r="140" spans="2:8" ht="15">
      <c r="B140" s="114" t="s">
        <v>289</v>
      </c>
      <c r="C140" s="263" t="s">
        <v>94</v>
      </c>
      <c r="D140" s="266"/>
      <c r="E140" s="157">
        <f>SB!E140+'D-2016'!D140+'skol. lėšos'!D140+Lik!E140</f>
        <v>48.9</v>
      </c>
      <c r="F140" s="157">
        <f>SB!F140+'D-2016'!E140+'skol. lėšos'!E140+Lik!F140</f>
        <v>48.9</v>
      </c>
      <c r="G140" s="157">
        <f>SB!G140+'D-2016'!F140+'skol. lėšos'!F140+Lik!G140</f>
        <v>31</v>
      </c>
      <c r="H140" s="157">
        <f>SB!H140+'D-2016'!G140+'skol. lėšos'!G140+Lik!H140</f>
        <v>0</v>
      </c>
    </row>
    <row r="141" spans="2:8" ht="15">
      <c r="B141" s="114" t="s">
        <v>466</v>
      </c>
      <c r="C141" s="41" t="s">
        <v>95</v>
      </c>
      <c r="D141" s="266"/>
      <c r="E141" s="157">
        <f>SB!E141+'D-2016'!D141+'skol. lėšos'!D141+Lik!E141</f>
        <v>23.9</v>
      </c>
      <c r="F141" s="157">
        <f>SB!F141+'D-2016'!E141+'skol. lėšos'!E141+Lik!F141</f>
        <v>23.9</v>
      </c>
      <c r="G141" s="157">
        <f>SB!G141+'D-2016'!F141+'skol. lėšos'!F141+Lik!G141</f>
        <v>8.7</v>
      </c>
      <c r="H141" s="157">
        <f>SB!H141+'D-2016'!G141+'skol. lėšos'!G141+Lik!H141</f>
        <v>0</v>
      </c>
    </row>
    <row r="142" spans="2:8" ht="14.25">
      <c r="B142" s="138" t="s">
        <v>212</v>
      </c>
      <c r="C142" s="74" t="s">
        <v>78</v>
      </c>
      <c r="D142" s="79" t="s">
        <v>143</v>
      </c>
      <c r="E142" s="156">
        <f>SB!E142+'D-2016'!D142+'skol. lėšos'!D142+Lik!E142</f>
        <v>9.3</v>
      </c>
      <c r="F142" s="156">
        <f>SB!F142+'D-2016'!E142+'skol. lėšos'!E142+Lik!F142</f>
        <v>9.3</v>
      </c>
      <c r="G142" s="156">
        <f>SB!G142+'D-2016'!F142+'skol. lėšos'!F142+Lik!G142</f>
        <v>0</v>
      </c>
      <c r="H142" s="156">
        <f>SB!H142+'D-2016'!G142+'skol. lėšos'!G142+Lik!H142</f>
        <v>0</v>
      </c>
    </row>
    <row r="143" spans="2:8" ht="15">
      <c r="B143" s="114" t="s">
        <v>469</v>
      </c>
      <c r="C143" s="64" t="s">
        <v>115</v>
      </c>
      <c r="D143" s="310"/>
      <c r="E143" s="157">
        <f>SB!E143+'D-2016'!D143+'skol. lėšos'!D143+Lik!E143</f>
        <v>9.3</v>
      </c>
      <c r="F143" s="157">
        <f>SB!F143+'D-2016'!E143+'skol. lėšos'!E143+Lik!F143</f>
        <v>9.3</v>
      </c>
      <c r="G143" s="157">
        <f>SB!G143+'D-2016'!F143+'skol. lėšos'!F143+Lik!G143</f>
        <v>0</v>
      </c>
      <c r="H143" s="157">
        <f>SB!H143+'D-2016'!G143+'skol. lėšos'!G143+Lik!H143</f>
        <v>0</v>
      </c>
    </row>
    <row r="144" spans="2:8" ht="15" customHeight="1">
      <c r="B144" s="114" t="s">
        <v>56</v>
      </c>
      <c r="C144" s="142" t="s">
        <v>8</v>
      </c>
      <c r="D144" s="79"/>
      <c r="E144" s="156">
        <f>SB!E144+'D-2016'!D144+'skol. lėšos'!D144+Lik!E144</f>
        <v>87.00000000000001</v>
      </c>
      <c r="F144" s="156">
        <f>SB!F144+'D-2016'!E144+'skol. lėšos'!E144+Lik!F144</f>
        <v>77.80000000000001</v>
      </c>
      <c r="G144" s="156">
        <f>SB!G144+'D-2016'!F144+'skol. lėšos'!F144+Lik!G144</f>
        <v>43.1</v>
      </c>
      <c r="H144" s="156">
        <f>SB!H144+'D-2016'!G144+'skol. lėšos'!G144+Lik!H144</f>
        <v>9.2</v>
      </c>
    </row>
    <row r="145" spans="2:8" ht="14.25">
      <c r="B145" s="113" t="s">
        <v>58</v>
      </c>
      <c r="C145" s="61" t="s">
        <v>109</v>
      </c>
      <c r="D145" s="79" t="s">
        <v>142</v>
      </c>
      <c r="E145" s="157">
        <f>SB!E145+'D-2016'!D145+'skol. lėšos'!D145+Lik!E145</f>
        <v>0.9</v>
      </c>
      <c r="F145" s="157">
        <f>SB!F145+'D-2016'!E145+'skol. lėšos'!E145+Lik!F145</f>
        <v>0.9</v>
      </c>
      <c r="G145" s="157">
        <f>SB!G145+'D-2016'!F145+'skol. lėšos'!F145+Lik!G145</f>
        <v>0</v>
      </c>
      <c r="H145" s="157">
        <f>SB!H145+'D-2016'!G145+'skol. lėšos'!G145+Lik!H145</f>
        <v>0</v>
      </c>
    </row>
    <row r="146" spans="2:8" ht="15">
      <c r="B146" s="114" t="s">
        <v>465</v>
      </c>
      <c r="C146" s="263" t="s">
        <v>96</v>
      </c>
      <c r="D146" s="137"/>
      <c r="E146" s="157">
        <f>SB!E146+'D-2016'!D146+'skol. lėšos'!D146+Lik!E146</f>
        <v>0.1</v>
      </c>
      <c r="F146" s="157">
        <f>SB!F146+'D-2016'!E146+'skol. lėšos'!E146+Lik!F146</f>
        <v>0.1</v>
      </c>
      <c r="G146" s="157">
        <f>SB!G146+'D-2016'!F146+'skol. lėšos'!F146+Lik!G146</f>
        <v>0</v>
      </c>
      <c r="H146" s="157">
        <f>SB!H146+'D-2016'!G146+'skol. lėšos'!G146+Lik!H146</f>
        <v>0</v>
      </c>
    </row>
    <row r="147" spans="2:8" ht="15">
      <c r="B147" s="114" t="s">
        <v>464</v>
      </c>
      <c r="C147" s="306" t="s">
        <v>153</v>
      </c>
      <c r="D147" s="296"/>
      <c r="E147" s="157">
        <f>SB!E147+'D-2016'!D147+'skol. lėšos'!D147+Lik!E147</f>
        <v>0.8</v>
      </c>
      <c r="F147" s="157">
        <f>SB!F147+'D-2016'!E147+'skol. lėšos'!E147+Lik!F147</f>
        <v>0.8</v>
      </c>
      <c r="G147" s="157">
        <f>SB!G147+'D-2016'!F147+'skol. lėšos'!F147+Lik!G147</f>
        <v>0</v>
      </c>
      <c r="H147" s="157">
        <f>SB!H147+'D-2016'!G147+'skol. lėšos'!G147+Lik!H147</f>
        <v>0</v>
      </c>
    </row>
    <row r="148" spans="2:8" ht="25.5">
      <c r="B148" s="113" t="s">
        <v>59</v>
      </c>
      <c r="C148" s="261" t="s">
        <v>112</v>
      </c>
      <c r="D148" s="79" t="s">
        <v>146</v>
      </c>
      <c r="E148" s="157">
        <f>SB!E148+'D-2016'!D148+'skol. lėšos'!D148+Lik!E148</f>
        <v>79.4</v>
      </c>
      <c r="F148" s="157">
        <f>SB!F148+'D-2016'!E148+'skol. lėšos'!E148+Lik!F148</f>
        <v>71.4</v>
      </c>
      <c r="G148" s="157">
        <f>SB!G148+'D-2016'!F148+'skol. lėšos'!F148+Lik!G148</f>
        <v>43.1</v>
      </c>
      <c r="H148" s="157">
        <f>SB!H148+'D-2016'!G148+'skol. lėšos'!G148+Lik!H148</f>
        <v>8</v>
      </c>
    </row>
    <row r="149" spans="2:8" ht="15">
      <c r="B149" s="114" t="s">
        <v>289</v>
      </c>
      <c r="C149" s="263" t="s">
        <v>94</v>
      </c>
      <c r="D149" s="266"/>
      <c r="E149" s="157">
        <f>SB!E149+'D-2016'!D149+'skol. lėšos'!D149+Lik!E149</f>
        <v>60.5</v>
      </c>
      <c r="F149" s="157">
        <f>SB!F149+'D-2016'!E149+'skol. lėšos'!E149+Lik!F149</f>
        <v>52.5</v>
      </c>
      <c r="G149" s="157">
        <f>SB!G149+'D-2016'!F149+'skol. lėšos'!F149+Lik!G149</f>
        <v>37</v>
      </c>
      <c r="H149" s="157">
        <f>SB!H149+'D-2016'!G149+'skol. lėšos'!G149+Lik!H149</f>
        <v>8</v>
      </c>
    </row>
    <row r="150" spans="2:8" ht="15">
      <c r="B150" s="114" t="s">
        <v>466</v>
      </c>
      <c r="C150" s="41" t="s">
        <v>95</v>
      </c>
      <c r="D150" s="266"/>
      <c r="E150" s="157">
        <f>SB!E150+'D-2016'!D150+'skol. lėšos'!D150+Lik!E150</f>
        <v>18.9</v>
      </c>
      <c r="F150" s="157">
        <f>SB!F150+'D-2016'!E150+'skol. lėšos'!E150+Lik!F150</f>
        <v>18.9</v>
      </c>
      <c r="G150" s="157">
        <f>SB!G150+'D-2016'!F150+'skol. lėšos'!F150+Lik!G150</f>
        <v>6.1</v>
      </c>
      <c r="H150" s="157">
        <f>SB!H150+'D-2016'!G150+'skol. lėšos'!G150+Lik!H150</f>
        <v>0</v>
      </c>
    </row>
    <row r="151" spans="2:8" ht="15">
      <c r="B151" s="141" t="s">
        <v>468</v>
      </c>
      <c r="C151" s="62" t="s">
        <v>285</v>
      </c>
      <c r="D151" s="266"/>
      <c r="E151" s="157">
        <f>SB!E151+'D-2016'!D151+'skol. lėšos'!D151+Lik!E151</f>
        <v>0</v>
      </c>
      <c r="F151" s="157">
        <f>SB!F151+'D-2016'!E151+'skol. lėšos'!E151+Lik!F151</f>
        <v>0</v>
      </c>
      <c r="G151" s="157">
        <f>SB!G151+'D-2016'!F151+'skol. lėšos'!F151+Lik!G151</f>
        <v>0</v>
      </c>
      <c r="H151" s="157">
        <f>SB!H151+'D-2016'!G151+'skol. lėšos'!G151+Lik!H151</f>
        <v>0</v>
      </c>
    </row>
    <row r="152" spans="2:8" ht="14.25">
      <c r="B152" s="113" t="s">
        <v>214</v>
      </c>
      <c r="C152" s="74" t="s">
        <v>78</v>
      </c>
      <c r="D152" s="79" t="s">
        <v>143</v>
      </c>
      <c r="E152" s="157">
        <f>SB!E152+'D-2016'!D152+'skol. lėšos'!D152+Lik!E152</f>
        <v>6.7</v>
      </c>
      <c r="F152" s="157">
        <f>SB!F152+'D-2016'!E152+'skol. lėšos'!E152+Lik!F152</f>
        <v>5.5</v>
      </c>
      <c r="G152" s="157">
        <f>SB!G152+'D-2016'!F152+'skol. lėšos'!F152+Lik!G152</f>
        <v>0</v>
      </c>
      <c r="H152" s="157">
        <f>SB!H152+'D-2016'!G152+'skol. lėšos'!G152+Lik!H152</f>
        <v>1.2</v>
      </c>
    </row>
    <row r="153" spans="2:8" ht="15">
      <c r="B153" s="114" t="s">
        <v>469</v>
      </c>
      <c r="C153" s="64" t="s">
        <v>115</v>
      </c>
      <c r="D153" s="79"/>
      <c r="E153" s="157">
        <f>SB!E153+'D-2016'!D153+'skol. lėšos'!D153+Lik!E153</f>
        <v>6.7</v>
      </c>
      <c r="F153" s="157">
        <f>SB!F153+'D-2016'!E153+'skol. lėšos'!E153+Lik!F153</f>
        <v>5.5</v>
      </c>
      <c r="G153" s="157">
        <f>SB!G153+'D-2016'!F153+'skol. lėšos'!F153+Lik!G153</f>
        <v>0</v>
      </c>
      <c r="H153" s="157">
        <f>SB!H153+'D-2016'!G153+'skol. lėšos'!G153+Lik!H153</f>
        <v>1.2</v>
      </c>
    </row>
    <row r="154" spans="2:8" ht="14.25">
      <c r="B154" s="295" t="s">
        <v>60</v>
      </c>
      <c r="C154" s="74" t="s">
        <v>411</v>
      </c>
      <c r="D154" s="297"/>
      <c r="E154" s="156">
        <f>SB!E154+'D-2016'!D154+'skol. lėšos'!D154+Lik!E154</f>
        <v>424.2</v>
      </c>
      <c r="F154" s="156">
        <f>SB!F154+'D-2016'!E154+'skol. lėšos'!E154+Lik!F154</f>
        <v>399.79999999999995</v>
      </c>
      <c r="G154" s="156">
        <f>SB!G154+'D-2016'!F154+'skol. lėšos'!F154+Lik!G154</f>
        <v>200.1</v>
      </c>
      <c r="H154" s="156">
        <f>SB!H154+'D-2016'!G154+'skol. lėšos'!G154+Lik!H154</f>
        <v>24.4</v>
      </c>
    </row>
    <row r="155" spans="2:8" ht="14.25">
      <c r="B155" s="113" t="s">
        <v>62</v>
      </c>
      <c r="C155" s="61" t="s">
        <v>109</v>
      </c>
      <c r="D155" s="79" t="s">
        <v>142</v>
      </c>
      <c r="E155" s="157">
        <f>SB!E155+'D-2016'!D155+'skol. lėšos'!D155+Lik!E155</f>
        <v>4.8</v>
      </c>
      <c r="F155" s="157">
        <f>SB!F155+'D-2016'!E155+'skol. lėšos'!E155+Lik!F155</f>
        <v>4.8</v>
      </c>
      <c r="G155" s="157">
        <f>SB!G155+'D-2016'!F155+'skol. lėšos'!F155+Lik!G155</f>
        <v>0</v>
      </c>
      <c r="H155" s="157">
        <f>SB!H155+'D-2016'!G155+'skol. lėšos'!G155+Lik!H155</f>
        <v>0</v>
      </c>
    </row>
    <row r="156" spans="2:8" ht="15">
      <c r="B156" s="114" t="s">
        <v>465</v>
      </c>
      <c r="C156" s="41" t="s">
        <v>96</v>
      </c>
      <c r="D156" s="290"/>
      <c r="E156" s="157">
        <f>SB!E156+'D-2016'!D156+'skol. lėšos'!D156+Lik!E156</f>
        <v>1.5</v>
      </c>
      <c r="F156" s="157">
        <f>SB!F156+'D-2016'!E156+'skol. lėšos'!E156+Lik!F156</f>
        <v>1.5</v>
      </c>
      <c r="G156" s="157">
        <f>SB!G156+'D-2016'!F156+'skol. lėšos'!F156+Lik!G156</f>
        <v>0</v>
      </c>
      <c r="H156" s="157">
        <f>SB!H156+'D-2016'!G156+'skol. lėšos'!G156+Lik!H156</f>
        <v>0</v>
      </c>
    </row>
    <row r="157" spans="2:8" ht="15">
      <c r="B157" s="114" t="s">
        <v>464</v>
      </c>
      <c r="C157" s="41" t="s">
        <v>125</v>
      </c>
      <c r="D157" s="287"/>
      <c r="E157" s="157">
        <f>SB!E157+'D-2016'!D157+'skol. lėšos'!D157+Lik!E157</f>
        <v>3.3</v>
      </c>
      <c r="F157" s="157">
        <f>SB!F157+'D-2016'!E157+'skol. lėšos'!E157+Lik!F157</f>
        <v>3.3</v>
      </c>
      <c r="G157" s="157">
        <f>SB!G157+'D-2016'!F157+'skol. lėšos'!F157+Lik!G157</f>
        <v>0</v>
      </c>
      <c r="H157" s="157">
        <f>SB!H157+'D-2016'!G157+'skol. lėšos'!G157+Lik!H157</f>
        <v>0</v>
      </c>
    </row>
    <row r="158" spans="2:8" ht="15">
      <c r="B158" s="114" t="s">
        <v>289</v>
      </c>
      <c r="C158" s="284" t="s">
        <v>94</v>
      </c>
      <c r="D158" s="272"/>
      <c r="E158" s="157">
        <f>SB!E159+'D-2016'!D159+'skol. lėšos'!D159+Lik!E159</f>
        <v>234.4</v>
      </c>
      <c r="F158" s="157">
        <f>SB!F159+'D-2016'!E159+'skol. lėšos'!E159+Lik!F159</f>
        <v>212.4</v>
      </c>
      <c r="G158" s="157">
        <f>SB!G159+'D-2016'!F159+'skol. lėšos'!F159+Lik!G159</f>
        <v>144.7</v>
      </c>
      <c r="H158" s="157">
        <f>SB!H159+'D-2016'!G159+'skol. lėšos'!G159+Lik!H159</f>
        <v>22</v>
      </c>
    </row>
    <row r="159" spans="2:8" ht="15">
      <c r="B159" s="114" t="s">
        <v>471</v>
      </c>
      <c r="C159" s="41" t="s">
        <v>549</v>
      </c>
      <c r="D159" s="274"/>
      <c r="E159" s="157">
        <f>SB!E160+'D-2016'!D160+'skol. lėšos'!D160+Lik!E160</f>
        <v>0.7</v>
      </c>
      <c r="F159" s="157">
        <f>SB!F160+'D-2016'!E160+'skol. lėšos'!E160+Lik!F160</f>
        <v>0.7</v>
      </c>
      <c r="G159" s="157">
        <f>SB!G160+'D-2016'!F160+'skol. lėšos'!F160+Lik!G160</f>
        <v>0</v>
      </c>
      <c r="H159" s="157">
        <f>SB!H160+'D-2016'!G160+'skol. lėšos'!G160+Lik!H160</f>
        <v>0</v>
      </c>
    </row>
    <row r="160" spans="2:13" ht="15">
      <c r="B160" s="114" t="s">
        <v>466</v>
      </c>
      <c r="C160" s="120" t="s">
        <v>95</v>
      </c>
      <c r="D160" s="310"/>
      <c r="E160" s="157">
        <f>SB!E161+'D-2016'!D161+'skol. lėšos'!D161+Lik!E161</f>
        <v>120.70000000000002</v>
      </c>
      <c r="F160" s="157">
        <f>SB!F161+'D-2016'!E161+'skol. lėšos'!E161+Lik!F161</f>
        <v>119.5</v>
      </c>
      <c r="G160" s="157">
        <f>SB!G161+'D-2016'!F161+'skol. lėšos'!F161+Lik!G161</f>
        <v>55.4</v>
      </c>
      <c r="H160" s="157">
        <f>SB!H161+'D-2016'!G161+'skol. lėšos'!G161+Lik!H161</f>
        <v>1.2</v>
      </c>
      <c r="M160" s="49" t="s">
        <v>98</v>
      </c>
    </row>
    <row r="161" spans="2:8" ht="15">
      <c r="B161" s="114" t="s">
        <v>467</v>
      </c>
      <c r="C161" s="68" t="s">
        <v>97</v>
      </c>
      <c r="D161" s="38"/>
      <c r="E161" s="157">
        <f>SB!E162+'D-2016'!D162+'skol. lėšos'!D162+Lik!E162</f>
        <v>27.3</v>
      </c>
      <c r="F161" s="157">
        <f>SB!F162+'D-2016'!E162+'skol. lėšos'!E162+Lik!F162</f>
        <v>27.3</v>
      </c>
      <c r="G161" s="157">
        <f>SB!G162+'D-2016'!F162+'skol. lėšos'!F162+Lik!G162</f>
        <v>0</v>
      </c>
      <c r="H161" s="157">
        <f>SB!H162+'D-2016'!G162+'skol. lėšos'!G162+Lik!H162</f>
        <v>0</v>
      </c>
    </row>
    <row r="162" spans="2:8" ht="15">
      <c r="B162" s="114" t="s">
        <v>468</v>
      </c>
      <c r="C162" s="120" t="s">
        <v>285</v>
      </c>
      <c r="D162" s="38"/>
      <c r="E162" s="157">
        <f>SB!E163+'D-2016'!D163+'skol. lėšos'!D163+Lik!E163</f>
        <v>0</v>
      </c>
      <c r="F162" s="157">
        <f>SB!F163+'D-2016'!E163+'skol. lėšos'!E163+Lik!F163</f>
        <v>0</v>
      </c>
      <c r="G162" s="157">
        <f>SB!G163+'D-2016'!F163+'skol. lėšos'!F163+Lik!G163</f>
        <v>0</v>
      </c>
      <c r="H162" s="157">
        <f>SB!H163+'D-2016'!G163+'skol. lėšos'!G163+Lik!H163</f>
        <v>0</v>
      </c>
    </row>
    <row r="163" spans="2:8" ht="14.25">
      <c r="B163" s="311" t="s">
        <v>217</v>
      </c>
      <c r="C163" s="312" t="s">
        <v>78</v>
      </c>
      <c r="D163" s="275" t="s">
        <v>143</v>
      </c>
      <c r="E163" s="156">
        <f>SB!E164+'D-2016'!D164+'skol. lėšos'!D164+Lik!E164</f>
        <v>36.3</v>
      </c>
      <c r="F163" s="156">
        <f>SB!F164+'D-2016'!E164+'skol. lėšos'!E164+Lik!F164</f>
        <v>35.1</v>
      </c>
      <c r="G163" s="156">
        <f>SB!G164+'D-2016'!F164+'skol. lėšos'!F164+Lik!G164</f>
        <v>0</v>
      </c>
      <c r="H163" s="156">
        <f>SB!H164+'D-2016'!G164+'skol. lėšos'!G164+Lik!H164</f>
        <v>1.2</v>
      </c>
    </row>
    <row r="164" spans="2:8" ht="15">
      <c r="B164" s="114" t="s">
        <v>469</v>
      </c>
      <c r="C164" s="71" t="s">
        <v>115</v>
      </c>
      <c r="D164" s="72"/>
      <c r="E164" s="157">
        <f>SB!E165+'D-2016'!D165+'skol. lėšos'!D165+Lik!E165</f>
        <v>36.3</v>
      </c>
      <c r="F164" s="157">
        <f>SB!F165+'D-2016'!E165+'skol. lėšos'!E165+Lik!F165</f>
        <v>35.1</v>
      </c>
      <c r="G164" s="157">
        <f>SB!G165+'D-2016'!F165+'skol. lėšos'!F165+Lik!G165</f>
        <v>0</v>
      </c>
      <c r="H164" s="157">
        <f>SB!H165+'D-2016'!G165+'skol. lėšos'!G165+Lik!H165</f>
        <v>1.2</v>
      </c>
    </row>
    <row r="165" spans="2:8" ht="15.75">
      <c r="B165" s="122" t="s">
        <v>64</v>
      </c>
      <c r="C165" s="142" t="s">
        <v>117</v>
      </c>
      <c r="D165" s="72"/>
      <c r="E165" s="156">
        <f>SB!E166+'D-2016'!D166+'skol. lėšos'!D166+Lik!E166</f>
        <v>71.4</v>
      </c>
      <c r="F165" s="156">
        <f>SB!F166+'D-2016'!E166+'skol. lėšos'!E166+Lik!F166</f>
        <v>71.4</v>
      </c>
      <c r="G165" s="156">
        <f>SB!G166+'D-2016'!F166+'skol. lėšos'!F166+Lik!G166</f>
        <v>44.7</v>
      </c>
      <c r="H165" s="156">
        <f>SB!H166+'D-2016'!G166+'skol. lėšos'!G166+Lik!H166</f>
        <v>0</v>
      </c>
    </row>
    <row r="166" spans="2:8" ht="25.5">
      <c r="B166" s="114" t="s">
        <v>65</v>
      </c>
      <c r="C166" s="117" t="s">
        <v>110</v>
      </c>
      <c r="D166" s="81" t="s">
        <v>144</v>
      </c>
      <c r="E166" s="157">
        <f>SB!E167+'D-2016'!D167+'skol. lėšos'!D167+Lik!E167</f>
        <v>71.4</v>
      </c>
      <c r="F166" s="157">
        <f>SB!F167+'D-2016'!E167+'skol. lėšos'!E167+Lik!F167</f>
        <v>71.4</v>
      </c>
      <c r="G166" s="157">
        <f>SB!G167+'D-2016'!F167+'skol. lėšos'!F167+Lik!G167</f>
        <v>44.7</v>
      </c>
      <c r="H166" s="157">
        <f>SB!H167+'D-2016'!G167+'skol. lėšos'!G167+Lik!H167</f>
        <v>0</v>
      </c>
    </row>
    <row r="167" spans="2:8" ht="15.75">
      <c r="B167" s="113" t="s">
        <v>67</v>
      </c>
      <c r="C167" s="313" t="s">
        <v>352</v>
      </c>
      <c r="D167" s="81"/>
      <c r="E167" s="156">
        <f>SB!E168+'D-2016'!D168+'skol. lėšos'!D168+Lik!E168</f>
        <v>916.8</v>
      </c>
      <c r="F167" s="156">
        <f>SB!F168+'D-2016'!E168+'skol. lėšos'!E168+Lik!F168</f>
        <v>51</v>
      </c>
      <c r="G167" s="156">
        <f>SB!G168+'D-2016'!F168+'skol. lėšos'!F168+Lik!G168</f>
        <v>0</v>
      </c>
      <c r="H167" s="156">
        <f>SB!H168+'D-2016'!G168+'skol. lėšos'!G168+Lik!H168</f>
        <v>865.8</v>
      </c>
    </row>
    <row r="168" spans="2:8" ht="14.25">
      <c r="B168" s="114" t="s">
        <v>68</v>
      </c>
      <c r="C168" s="61" t="s">
        <v>157</v>
      </c>
      <c r="D168" s="275" t="s">
        <v>37</v>
      </c>
      <c r="E168" s="156">
        <f>SB!E169+'D-2016'!D169+'skol. lėšos'!D169+Lik!E169</f>
        <v>916.8</v>
      </c>
      <c r="F168" s="156">
        <f>SB!F169+'D-2016'!E169+'skol. lėšos'!E169+Lik!F169</f>
        <v>51</v>
      </c>
      <c r="G168" s="156">
        <f>SB!G169+'D-2016'!F169+'skol. lėšos'!F169+Lik!G169</f>
        <v>0</v>
      </c>
      <c r="H168" s="156">
        <f>SB!H169+'D-2016'!G169+'skol. lėšos'!G169+Lik!H169</f>
        <v>865.8</v>
      </c>
    </row>
    <row r="169" spans="2:8" ht="15">
      <c r="B169" s="114" t="s">
        <v>136</v>
      </c>
      <c r="C169" s="279" t="s">
        <v>75</v>
      </c>
      <c r="D169" s="151"/>
      <c r="E169" s="157">
        <f>SB!E170+'D-2016'!D170+'skol. lėšos'!D170+Lik!E170</f>
        <v>51</v>
      </c>
      <c r="F169" s="157">
        <f>SB!F170+'D-2016'!E170+'skol. lėšos'!E170+Lik!F170</f>
        <v>51</v>
      </c>
      <c r="G169" s="157">
        <f>SB!G170+'D-2016'!F170+'skol. lėšos'!F170+Lik!G170</f>
        <v>0</v>
      </c>
      <c r="H169" s="157">
        <f>SB!H170+'D-2016'!G170+'skol. lėšos'!G170+Lik!H170</f>
        <v>0</v>
      </c>
    </row>
    <row r="170" spans="2:8" ht="15">
      <c r="B170" s="114" t="s">
        <v>353</v>
      </c>
      <c r="C170" s="279" t="s">
        <v>76</v>
      </c>
      <c r="D170" s="151"/>
      <c r="E170" s="157">
        <f>SB!E171+'D-2016'!D171+'skol. lėšos'!D171+Lik!E171</f>
        <v>865.8</v>
      </c>
      <c r="F170" s="157">
        <f>SB!F171+'D-2016'!E171+'skol. lėšos'!E171+Lik!F171</f>
        <v>0</v>
      </c>
      <c r="G170" s="157">
        <f>SB!G171+'D-2016'!F171+'skol. lėšos'!F171+Lik!G171</f>
        <v>0</v>
      </c>
      <c r="H170" s="157">
        <f>SB!H171+'D-2016'!G171+'skol. lėšos'!G171+Lik!H171</f>
        <v>865.8</v>
      </c>
    </row>
    <row r="171" spans="2:8" ht="15.75">
      <c r="B171" s="113" t="s">
        <v>69</v>
      </c>
      <c r="C171" s="152" t="s">
        <v>363</v>
      </c>
      <c r="D171" s="314" t="s">
        <v>142</v>
      </c>
      <c r="E171" s="156">
        <f>SB!E172+'D-2016'!D172+'skol. lėšos'!D172+Lik!E172</f>
        <v>19.8</v>
      </c>
      <c r="F171" s="156">
        <f>SB!F172+'D-2016'!E172+'skol. lėšos'!E172+Lik!F172</f>
        <v>19.8</v>
      </c>
      <c r="G171" s="156">
        <f>SB!G172+'D-2016'!F172+'skol. lėšos'!F172+Lik!G172</f>
        <v>12</v>
      </c>
      <c r="H171" s="156">
        <f>SB!H172+'D-2016'!G172+'skol. lėšos'!G172+Lik!H172</f>
        <v>0</v>
      </c>
    </row>
    <row r="172" spans="2:8" ht="15">
      <c r="B172" s="114" t="s">
        <v>70</v>
      </c>
      <c r="C172" s="180" t="s">
        <v>109</v>
      </c>
      <c r="D172" s="151"/>
      <c r="E172" s="157">
        <f>SB!E173+'D-2016'!D173+'skol. lėšos'!D173+Lik!E173</f>
        <v>19.8</v>
      </c>
      <c r="F172" s="157">
        <f>SB!F173+'D-2016'!E173+'skol. lėšos'!E173+Lik!F173</f>
        <v>19.8</v>
      </c>
      <c r="G172" s="157">
        <f>SB!G173+'D-2016'!F173+'skol. lėšos'!F173+Lik!G173</f>
        <v>12</v>
      </c>
      <c r="H172" s="157">
        <f>SB!H173+'D-2016'!G173+'skol. lėšos'!G173+Lik!H173</f>
        <v>0</v>
      </c>
    </row>
    <row r="173" spans="2:8" ht="15.75">
      <c r="B173" s="122" t="s">
        <v>311</v>
      </c>
      <c r="C173" s="190" t="s">
        <v>137</v>
      </c>
      <c r="D173" s="439"/>
      <c r="E173" s="253">
        <f>SB!E174+'D-2016'!D174+'skol. lėšos'!D174+Lik!E174</f>
        <v>5013.540999999999</v>
      </c>
      <c r="F173" s="253">
        <f>SB!F174+'D-2016'!E174+'skol. lėšos'!E174+Lik!F174</f>
        <v>3796.5409999999997</v>
      </c>
      <c r="G173" s="253">
        <f>SB!G174+'D-2016'!F174+'skol. lėšos'!F174+Lik!G174</f>
        <v>1608.301</v>
      </c>
      <c r="H173" s="253">
        <f>SB!H174+'D-2016'!G174+'skol. lėšos'!G174+Lik!H174</f>
        <v>1217</v>
      </c>
    </row>
    <row r="174" spans="2:8" ht="14.25">
      <c r="B174" s="113" t="s">
        <v>226</v>
      </c>
      <c r="C174" s="61" t="s">
        <v>109</v>
      </c>
      <c r="D174" s="81" t="s">
        <v>142</v>
      </c>
      <c r="E174" s="253">
        <f>SB!E175+'D-2016'!D175+'skol. lėšos'!D175+Lik!E175</f>
        <v>1665.6409999999998</v>
      </c>
      <c r="F174" s="253">
        <f>SB!F175+'D-2016'!E175+'skol. lėšos'!E175+Lik!F175</f>
        <v>1658.841</v>
      </c>
      <c r="G174" s="253">
        <f>SB!G175+'D-2016'!F175+'skol. lėšos'!F175+Lik!G175</f>
        <v>975.9009999999998</v>
      </c>
      <c r="H174" s="253">
        <f>SB!H175+'D-2016'!G175+'skol. lėšos'!G175+Lik!H175</f>
        <v>6.8</v>
      </c>
    </row>
    <row r="175" spans="2:8" ht="25.5">
      <c r="B175" s="113" t="s">
        <v>264</v>
      </c>
      <c r="C175" s="117" t="s">
        <v>110</v>
      </c>
      <c r="D175" s="81" t="s">
        <v>144</v>
      </c>
      <c r="E175" s="156">
        <f>SB!E176+'D-2016'!D176+'skol. lėšos'!D176+Lik!E176</f>
        <v>504.19999999999993</v>
      </c>
      <c r="F175" s="156">
        <f>SB!F176+'D-2016'!E176+'skol. lėšos'!E176+Lik!F176</f>
        <v>504.19999999999993</v>
      </c>
      <c r="G175" s="156">
        <f>SB!G176+'D-2016'!F176+'skol. lėšos'!F176+Lik!G176</f>
        <v>64.9</v>
      </c>
      <c r="H175" s="156">
        <f>SB!H176+'D-2016'!G176+'skol. lėšos'!G176+Lik!H176</f>
        <v>0</v>
      </c>
    </row>
    <row r="176" spans="2:8" ht="25.5">
      <c r="B176" s="113" t="s">
        <v>265</v>
      </c>
      <c r="C176" s="261" t="s">
        <v>112</v>
      </c>
      <c r="D176" s="81" t="s">
        <v>146</v>
      </c>
      <c r="E176" s="156">
        <f>SB!E177+'D-2016'!D177+'skol. lėšos'!D177+Lik!E177</f>
        <v>1120.6</v>
      </c>
      <c r="F176" s="156">
        <f>SB!F177+'D-2016'!E177+'skol. lėšos'!E177+Lik!F177</f>
        <v>1082.6999999999998</v>
      </c>
      <c r="G176" s="156">
        <f>SB!G177+'D-2016'!F177+'skol. lėšos'!F177+Lik!G177</f>
        <v>562</v>
      </c>
      <c r="H176" s="156">
        <f>SB!H177+'D-2016'!G177+'skol. lėšos'!G177+Lik!H177</f>
        <v>37.9</v>
      </c>
    </row>
    <row r="177" spans="2:8" ht="28.5">
      <c r="B177" s="113" t="s">
        <v>266</v>
      </c>
      <c r="C177" s="315" t="s">
        <v>229</v>
      </c>
      <c r="D177" s="81" t="s">
        <v>145</v>
      </c>
      <c r="E177" s="156">
        <f>SB!E178+'D-2016'!D178+'skol. lėšos'!D178+Lik!E178</f>
        <v>40.099999999999994</v>
      </c>
      <c r="F177" s="156">
        <f>SB!F178+'D-2016'!E178+'skol. lėšos'!E178+Lik!F178</f>
        <v>22.2</v>
      </c>
      <c r="G177" s="156">
        <f>SB!G178+'D-2016'!F178+'skol. lėšos'!F178+Lik!G178</f>
        <v>5.5</v>
      </c>
      <c r="H177" s="156">
        <f>SB!H178+'D-2016'!G178+'skol. lėšos'!G178+Lik!H178</f>
        <v>17.9</v>
      </c>
    </row>
    <row r="178" spans="2:8" ht="14.25">
      <c r="B178" s="113" t="s">
        <v>267</v>
      </c>
      <c r="C178" s="74" t="s">
        <v>116</v>
      </c>
      <c r="D178" s="81" t="s">
        <v>147</v>
      </c>
      <c r="E178" s="156">
        <f>SB!E179+'D-2016'!D179+'skol. lėšos'!D179+Lik!E179</f>
        <v>472.8</v>
      </c>
      <c r="F178" s="156">
        <f>SB!F179+'D-2016'!E179+'skol. lėšos'!E179+Lik!F179</f>
        <v>185.39999999999998</v>
      </c>
      <c r="G178" s="156">
        <f>SB!G179+'D-2016'!F179+'skol. lėšos'!F179+Lik!G179</f>
        <v>0</v>
      </c>
      <c r="H178" s="156">
        <f>SB!H179+'D-2016'!G179+'skol. lėšos'!G179+Lik!H179</f>
        <v>287.40000000000003</v>
      </c>
    </row>
    <row r="179" spans="2:8" ht="31.5">
      <c r="B179" s="113" t="s">
        <v>268</v>
      </c>
      <c r="C179" s="129" t="s">
        <v>196</v>
      </c>
      <c r="D179" s="81" t="s">
        <v>148</v>
      </c>
      <c r="E179" s="156">
        <f>SB!E180+'D-2016'!D180+'skol. lėšos'!D180+Lik!E180</f>
        <v>2.9</v>
      </c>
      <c r="F179" s="156">
        <f>SB!F180+'D-2016'!E180+'skol. lėšos'!E180+Lik!F180</f>
        <v>2.9</v>
      </c>
      <c r="G179" s="156">
        <f>SB!G180+'D-2016'!F180+'skol. lėšos'!F180+Lik!G180</f>
        <v>0</v>
      </c>
      <c r="H179" s="156">
        <f>SB!H180+'D-2016'!G180+'skol. lėšos'!G180+Lik!H180</f>
        <v>0</v>
      </c>
    </row>
    <row r="180" spans="2:8" ht="14.25">
      <c r="B180" s="113" t="s">
        <v>269</v>
      </c>
      <c r="C180" s="74" t="s">
        <v>78</v>
      </c>
      <c r="D180" s="81" t="s">
        <v>143</v>
      </c>
      <c r="E180" s="156">
        <f>SB!E181+'D-2016'!D181+'skol. lėšos'!D181+Lik!E181</f>
        <v>89.2</v>
      </c>
      <c r="F180" s="156">
        <f>SB!F181+'D-2016'!E181+'skol. lėšos'!E181+Lik!F181</f>
        <v>88</v>
      </c>
      <c r="G180" s="156">
        <f>SB!G181+'D-2016'!F181+'skol. lėšos'!F181+Lik!G181</f>
        <v>0</v>
      </c>
      <c r="H180" s="156">
        <f>SB!H181+'D-2016'!G181+'skol. lėšos'!G181+Lik!H181</f>
        <v>1.2</v>
      </c>
    </row>
    <row r="181" spans="2:8" ht="25.5">
      <c r="B181" s="260" t="s">
        <v>270</v>
      </c>
      <c r="C181" s="316" t="s">
        <v>156</v>
      </c>
      <c r="D181" s="81" t="s">
        <v>35</v>
      </c>
      <c r="E181" s="156">
        <f>SB!E182+'D-2016'!D182+'skol. lėšos'!D182+Lik!E182</f>
        <v>200.1</v>
      </c>
      <c r="F181" s="156">
        <f>SB!F182+'D-2016'!E182+'skol. lėšos'!E182+Lik!F182</f>
        <v>200.1</v>
      </c>
      <c r="G181" s="156">
        <f>SB!G182+'D-2016'!F182+'skol. lėšos'!F182+Lik!G182</f>
        <v>0</v>
      </c>
      <c r="H181" s="156">
        <f>SB!H182+'D-2016'!G182+'skol. lėšos'!G182+Lik!H182</f>
        <v>0</v>
      </c>
    </row>
    <row r="182" spans="2:8" ht="18.75" customHeight="1">
      <c r="B182" s="113" t="s">
        <v>271</v>
      </c>
      <c r="C182" s="61" t="s">
        <v>157</v>
      </c>
      <c r="D182" s="274" t="s">
        <v>37</v>
      </c>
      <c r="E182" s="317">
        <f>SB!E183+'D-2016'!D183+'skol. lėšos'!D183+Lik!E183</f>
        <v>918</v>
      </c>
      <c r="F182" s="156">
        <f>SB!F183+'D-2016'!E183+'skol. lėšos'!E183+Lik!F183</f>
        <v>52.2</v>
      </c>
      <c r="G182" s="156">
        <f>SB!G183+'D-2016'!F183+'skol. lėšos'!F183+Lik!G183</f>
        <v>0</v>
      </c>
      <c r="H182" s="156">
        <f>SB!H183+'D-2016'!G183+'skol. lėšos'!G183+Lik!H183</f>
        <v>865.8</v>
      </c>
    </row>
    <row r="183" spans="2:8" ht="20.25" customHeight="1">
      <c r="B183" s="113" t="s">
        <v>510</v>
      </c>
      <c r="C183" s="129" t="s">
        <v>575</v>
      </c>
      <c r="D183" s="81"/>
      <c r="E183" s="253">
        <f>SB!E184+'D-2016'!D184+'skol. lėšos'!D184+Lik!E184</f>
        <v>4147.740999999999</v>
      </c>
      <c r="F183" s="253">
        <f>SB!F184+'D-2016'!E184+'skol. lėšos'!E184+Lik!F184</f>
        <v>3796.5409999999997</v>
      </c>
      <c r="G183" s="253">
        <f>SB!G184+'D-2016'!F184+'skol. lėšos'!F184+Lik!G184</f>
        <v>1608.301</v>
      </c>
      <c r="H183" s="253">
        <f>SB!H184+'D-2016'!G184+'skol. lėšos'!G184+Lik!H184</f>
        <v>351.2</v>
      </c>
    </row>
    <row r="184" spans="2:8" ht="12.75">
      <c r="B184" s="176"/>
      <c r="D184" s="176"/>
      <c r="E184" s="176"/>
      <c r="F184" s="176"/>
      <c r="G184" s="176"/>
      <c r="H184" s="176"/>
    </row>
  </sheetData>
  <sheetProtection/>
  <mergeCells count="15">
    <mergeCell ref="E100:H100"/>
    <mergeCell ref="E103:H103"/>
    <mergeCell ref="D15:D22"/>
    <mergeCell ref="G11:G12"/>
    <mergeCell ref="B6:H6"/>
    <mergeCell ref="H10:H12"/>
    <mergeCell ref="F11:F12"/>
    <mergeCell ref="F2:H2"/>
    <mergeCell ref="B9:B12"/>
    <mergeCell ref="B7:H7"/>
    <mergeCell ref="C10:C12"/>
    <mergeCell ref="D9:D12"/>
    <mergeCell ref="E9:E12"/>
    <mergeCell ref="F9:H9"/>
    <mergeCell ref="F10:G10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8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0.2890625" style="49" customWidth="1"/>
    <col min="2" max="2" width="9.140625" style="49" customWidth="1"/>
    <col min="3" max="3" width="40.28125" style="49" customWidth="1"/>
    <col min="4" max="4" width="8.28125" style="49" customWidth="1"/>
    <col min="5" max="5" width="7.8515625" style="49" customWidth="1"/>
    <col min="6" max="6" width="8.28125" style="49" customWidth="1"/>
    <col min="7" max="7" width="11.57421875" style="49" customWidth="1"/>
    <col min="8" max="8" width="10.8515625" style="49" customWidth="1"/>
    <col min="9" max="9" width="9.140625" style="105" customWidth="1"/>
    <col min="10" max="16384" width="9.140625" style="49" customWidth="1"/>
  </cols>
  <sheetData>
    <row r="1" spans="4:8" ht="15">
      <c r="D1" s="254"/>
      <c r="E1" s="254"/>
      <c r="F1" s="241" t="s">
        <v>246</v>
      </c>
      <c r="G1" s="242"/>
      <c r="H1" s="242"/>
    </row>
    <row r="2" spans="4:8" ht="15">
      <c r="D2" s="64"/>
      <c r="E2" s="64"/>
      <c r="F2" s="461" t="s">
        <v>634</v>
      </c>
      <c r="G2" s="461"/>
      <c r="H2" s="461"/>
    </row>
    <row r="3" spans="4:8" ht="15">
      <c r="D3" s="254"/>
      <c r="E3" s="254"/>
      <c r="F3" s="64" t="s">
        <v>535</v>
      </c>
      <c r="G3" s="242"/>
      <c r="H3" s="242"/>
    </row>
    <row r="4" spans="5:8" ht="15">
      <c r="E4" s="64"/>
      <c r="F4" s="64" t="s">
        <v>278</v>
      </c>
      <c r="G4" s="64"/>
      <c r="H4" s="242"/>
    </row>
    <row r="6" spans="2:9" ht="14.25">
      <c r="B6" s="501" t="s">
        <v>546</v>
      </c>
      <c r="C6" s="501"/>
      <c r="D6" s="501"/>
      <c r="E6" s="501"/>
      <c r="F6" s="501"/>
      <c r="G6" s="501"/>
      <c r="H6" s="501"/>
      <c r="I6" s="255"/>
    </row>
    <row r="7" spans="2:9" ht="14.25">
      <c r="B7" s="501" t="s">
        <v>416</v>
      </c>
      <c r="C7" s="501"/>
      <c r="D7" s="501"/>
      <c r="E7" s="501"/>
      <c r="F7" s="501"/>
      <c r="G7" s="501"/>
      <c r="H7" s="501"/>
      <c r="I7" s="431"/>
    </row>
    <row r="8" ht="12.75">
      <c r="H8" s="49" t="s">
        <v>547</v>
      </c>
    </row>
    <row r="9" spans="2:8" ht="12.75" customHeight="1">
      <c r="B9" s="500" t="s">
        <v>288</v>
      </c>
      <c r="C9" s="256"/>
      <c r="D9" s="451" t="s">
        <v>290</v>
      </c>
      <c r="E9" s="454" t="s">
        <v>0</v>
      </c>
      <c r="F9" s="462" t="s">
        <v>9</v>
      </c>
      <c r="G9" s="462"/>
      <c r="H9" s="462"/>
    </row>
    <row r="10" spans="2:8" ht="12.75" customHeight="1">
      <c r="B10" s="500"/>
      <c r="C10" s="502" t="s">
        <v>120</v>
      </c>
      <c r="D10" s="504"/>
      <c r="E10" s="455"/>
      <c r="F10" s="462" t="s">
        <v>10</v>
      </c>
      <c r="G10" s="462"/>
      <c r="H10" s="511" t="s">
        <v>11</v>
      </c>
    </row>
    <row r="11" spans="2:8" ht="12.75" customHeight="1">
      <c r="B11" s="500"/>
      <c r="C11" s="502"/>
      <c r="D11" s="504"/>
      <c r="E11" s="455"/>
      <c r="F11" s="454" t="s">
        <v>12</v>
      </c>
      <c r="G11" s="451" t="s">
        <v>242</v>
      </c>
      <c r="H11" s="511"/>
    </row>
    <row r="12" spans="2:8" ht="29.25" customHeight="1">
      <c r="B12" s="500"/>
      <c r="C12" s="503"/>
      <c r="D12" s="452"/>
      <c r="E12" s="456"/>
      <c r="F12" s="456"/>
      <c r="G12" s="452"/>
      <c r="H12" s="511"/>
    </row>
    <row r="13" spans="2:8" ht="15.75">
      <c r="B13" s="113" t="s">
        <v>13</v>
      </c>
      <c r="C13" s="152" t="s">
        <v>1</v>
      </c>
      <c r="D13" s="257"/>
      <c r="E13" s="154">
        <f>F13+H13</f>
        <v>1070.8</v>
      </c>
      <c r="F13" s="156">
        <f>F14+F24+F35+F40+F48+F46+F50+F54</f>
        <v>1047.7</v>
      </c>
      <c r="G13" s="156">
        <f>G14+G24+G35+G40+G48+G46+G50+G54</f>
        <v>412.30000000000007</v>
      </c>
      <c r="H13" s="156">
        <f>H14+H24+H35+H40+H48+H46+H50+H54</f>
        <v>23.1</v>
      </c>
    </row>
    <row r="14" spans="2:8" ht="14.25">
      <c r="B14" s="60" t="s">
        <v>14</v>
      </c>
      <c r="C14" s="61" t="s">
        <v>109</v>
      </c>
      <c r="D14" s="257" t="s">
        <v>142</v>
      </c>
      <c r="E14" s="156">
        <f>E15+E16+E17+E18+E19+E20+E21+E22+E23</f>
        <v>122.6</v>
      </c>
      <c r="F14" s="156">
        <f>F15+F16+F17+F18+F19+F20+F21+F22+F23</f>
        <v>122.6</v>
      </c>
      <c r="G14" s="156">
        <f>G15+G16+G17+G18+G19+G20+G21+G22+G23</f>
        <v>60.900000000000006</v>
      </c>
      <c r="H14" s="156">
        <f>H15+H16+H17+H18+H19+H20+H21+H22+H23</f>
        <v>0</v>
      </c>
    </row>
    <row r="15" spans="2:8" ht="15">
      <c r="B15" s="114" t="s">
        <v>162</v>
      </c>
      <c r="C15" s="254" t="s">
        <v>274</v>
      </c>
      <c r="D15" s="508"/>
      <c r="E15" s="90">
        <f aca="true" t="shared" si="0" ref="E15:E33">F15+H15</f>
        <v>57.9</v>
      </c>
      <c r="F15" s="157">
        <v>57.9</v>
      </c>
      <c r="G15" s="157">
        <v>41.4</v>
      </c>
      <c r="H15" s="157"/>
    </row>
    <row r="16" spans="2:8" ht="15">
      <c r="B16" s="114" t="s">
        <v>357</v>
      </c>
      <c r="C16" s="254" t="s">
        <v>356</v>
      </c>
      <c r="D16" s="509"/>
      <c r="E16" s="90">
        <f t="shared" si="0"/>
        <v>11.9</v>
      </c>
      <c r="F16" s="157">
        <v>11.9</v>
      </c>
      <c r="G16" s="157">
        <v>8.8</v>
      </c>
      <c r="H16" s="157"/>
    </row>
    <row r="17" spans="2:8" ht="15">
      <c r="B17" s="114" t="s">
        <v>163</v>
      </c>
      <c r="C17" s="254" t="s">
        <v>275</v>
      </c>
      <c r="D17" s="509"/>
      <c r="E17" s="90">
        <f t="shared" si="0"/>
        <v>14.7</v>
      </c>
      <c r="F17" s="157">
        <v>14.7</v>
      </c>
      <c r="G17" s="157">
        <v>10.7</v>
      </c>
      <c r="H17" s="157"/>
    </row>
    <row r="18" spans="2:8" ht="15">
      <c r="B18" s="114" t="s">
        <v>164</v>
      </c>
      <c r="C18" s="64" t="s">
        <v>240</v>
      </c>
      <c r="D18" s="509"/>
      <c r="E18" s="90">
        <f t="shared" si="0"/>
        <v>8.5</v>
      </c>
      <c r="F18" s="157">
        <v>8.5</v>
      </c>
      <c r="G18" s="157"/>
      <c r="H18" s="156"/>
    </row>
    <row r="19" spans="2:8" ht="15">
      <c r="B19" s="114" t="s">
        <v>166</v>
      </c>
      <c r="C19" s="64" t="s">
        <v>589</v>
      </c>
      <c r="D19" s="509"/>
      <c r="E19" s="90"/>
      <c r="F19" s="157"/>
      <c r="G19" s="157"/>
      <c r="H19" s="156"/>
    </row>
    <row r="20" spans="2:8" ht="15">
      <c r="B20" s="114" t="s">
        <v>165</v>
      </c>
      <c r="C20" s="64" t="s">
        <v>243</v>
      </c>
      <c r="D20" s="509"/>
      <c r="E20" s="90">
        <f t="shared" si="0"/>
        <v>14.6</v>
      </c>
      <c r="F20" s="157">
        <v>14.6</v>
      </c>
      <c r="G20" s="157"/>
      <c r="H20" s="156"/>
    </row>
    <row r="21" spans="2:8" ht="15">
      <c r="B21" s="114" t="s">
        <v>166</v>
      </c>
      <c r="C21" s="64" t="s">
        <v>81</v>
      </c>
      <c r="D21" s="509"/>
      <c r="E21" s="90">
        <f t="shared" si="0"/>
        <v>2</v>
      </c>
      <c r="F21" s="157">
        <v>2</v>
      </c>
      <c r="G21" s="157"/>
      <c r="H21" s="156"/>
    </row>
    <row r="22" spans="2:8" ht="15">
      <c r="B22" s="114" t="s">
        <v>167</v>
      </c>
      <c r="C22" s="64" t="s">
        <v>82</v>
      </c>
      <c r="D22" s="509"/>
      <c r="E22" s="90">
        <f t="shared" si="0"/>
        <v>13</v>
      </c>
      <c r="F22" s="157">
        <v>13</v>
      </c>
      <c r="G22" s="157"/>
      <c r="H22" s="156"/>
    </row>
    <row r="23" spans="2:8" ht="15.75" customHeight="1">
      <c r="B23" s="114" t="s">
        <v>168</v>
      </c>
      <c r="C23" s="259" t="s">
        <v>77</v>
      </c>
      <c r="D23" s="433"/>
      <c r="E23" s="90">
        <f t="shared" si="0"/>
        <v>0</v>
      </c>
      <c r="F23" s="157"/>
      <c r="G23" s="157"/>
      <c r="H23" s="156"/>
    </row>
    <row r="24" spans="2:8" ht="26.25" customHeight="1">
      <c r="B24" s="260" t="s">
        <v>15</v>
      </c>
      <c r="C24" s="261" t="s">
        <v>112</v>
      </c>
      <c r="D24" s="262" t="s">
        <v>146</v>
      </c>
      <c r="E24" s="170">
        <f>F24+H24</f>
        <v>715.1</v>
      </c>
      <c r="F24" s="167">
        <f>F25+F27+F28+F29+F30+F31+F33+F26+F32+F34</f>
        <v>700.4</v>
      </c>
      <c r="G24" s="167">
        <f>G25+G27+G28+G29+G30+G31+G33+G26+G32+G34</f>
        <v>345.90000000000003</v>
      </c>
      <c r="H24" s="167">
        <f>H25+H27+H28+H29+H30+H31+H33+H26+H32+H34</f>
        <v>14.7</v>
      </c>
    </row>
    <row r="25" spans="2:8" ht="15">
      <c r="B25" s="141" t="s">
        <v>169</v>
      </c>
      <c r="C25" s="71" t="s">
        <v>273</v>
      </c>
      <c r="D25" s="264"/>
      <c r="E25" s="155">
        <f t="shared" si="0"/>
        <v>544.5</v>
      </c>
      <c r="F25" s="90">
        <v>531.3</v>
      </c>
      <c r="G25" s="88">
        <v>306.1</v>
      </c>
      <c r="H25" s="88">
        <v>13.2</v>
      </c>
    </row>
    <row r="26" spans="2:8" ht="15">
      <c r="B26" s="141" t="s">
        <v>159</v>
      </c>
      <c r="C26" s="71" t="s">
        <v>272</v>
      </c>
      <c r="D26" s="265"/>
      <c r="E26" s="155">
        <f t="shared" si="0"/>
        <v>62.1</v>
      </c>
      <c r="F26" s="90">
        <v>62.1</v>
      </c>
      <c r="G26" s="88">
        <v>37</v>
      </c>
      <c r="H26" s="88"/>
    </row>
    <row r="27" spans="2:8" ht="15">
      <c r="B27" s="141" t="s">
        <v>170</v>
      </c>
      <c r="C27" s="71" t="s">
        <v>72</v>
      </c>
      <c r="D27" s="266"/>
      <c r="E27" s="155">
        <f t="shared" si="0"/>
        <v>1.8</v>
      </c>
      <c r="F27" s="90">
        <v>1.8</v>
      </c>
      <c r="G27" s="88"/>
      <c r="H27" s="88"/>
    </row>
    <row r="28" spans="2:8" ht="15">
      <c r="B28" s="141" t="s">
        <v>166</v>
      </c>
      <c r="C28" s="71" t="s">
        <v>178</v>
      </c>
      <c r="D28" s="266"/>
      <c r="E28" s="155">
        <f t="shared" si="0"/>
        <v>77</v>
      </c>
      <c r="F28" s="90">
        <v>77</v>
      </c>
      <c r="G28" s="88"/>
      <c r="H28" s="88"/>
    </row>
    <row r="29" spans="2:8" ht="15">
      <c r="B29" s="141" t="s">
        <v>171</v>
      </c>
      <c r="C29" s="180" t="s">
        <v>2</v>
      </c>
      <c r="D29" s="265"/>
      <c r="E29" s="155">
        <f t="shared" si="0"/>
        <v>1</v>
      </c>
      <c r="F29" s="90">
        <v>1</v>
      </c>
      <c r="G29" s="319"/>
      <c r="H29" s="319"/>
    </row>
    <row r="30" spans="2:8" ht="15">
      <c r="B30" s="141" t="s">
        <v>168</v>
      </c>
      <c r="C30" s="180" t="s">
        <v>77</v>
      </c>
      <c r="D30" s="265"/>
      <c r="E30" s="155">
        <f t="shared" si="0"/>
        <v>8.5</v>
      </c>
      <c r="F30" s="90">
        <v>8.5</v>
      </c>
      <c r="G30" s="319"/>
      <c r="H30" s="319"/>
    </row>
    <row r="31" spans="2:8" ht="15">
      <c r="B31" s="141" t="s">
        <v>284</v>
      </c>
      <c r="C31" s="71" t="s">
        <v>4</v>
      </c>
      <c r="D31" s="266"/>
      <c r="E31" s="155">
        <f t="shared" si="0"/>
        <v>7.4</v>
      </c>
      <c r="F31" s="168">
        <v>7.4</v>
      </c>
      <c r="G31" s="320"/>
      <c r="H31" s="319"/>
    </row>
    <row r="32" spans="2:8" ht="15" customHeight="1">
      <c r="B32" s="267" t="s">
        <v>466</v>
      </c>
      <c r="C32" s="268" t="s">
        <v>95</v>
      </c>
      <c r="D32" s="266"/>
      <c r="E32" s="155">
        <f t="shared" si="0"/>
        <v>1.5</v>
      </c>
      <c r="F32" s="168"/>
      <c r="G32" s="320"/>
      <c r="H32" s="88">
        <v>1.5</v>
      </c>
    </row>
    <row r="33" spans="2:8" ht="30">
      <c r="B33" s="267" t="s">
        <v>173</v>
      </c>
      <c r="C33" s="321" t="s">
        <v>113</v>
      </c>
      <c r="D33" s="266"/>
      <c r="E33" s="155">
        <f t="shared" si="0"/>
        <v>3.7</v>
      </c>
      <c r="F33" s="88">
        <v>3.7</v>
      </c>
      <c r="G33" s="88">
        <v>2.8</v>
      </c>
      <c r="H33" s="88"/>
    </row>
    <row r="34" spans="2:8" ht="30">
      <c r="B34" s="267" t="s">
        <v>479</v>
      </c>
      <c r="C34" s="270" t="s">
        <v>478</v>
      </c>
      <c r="D34" s="266"/>
      <c r="E34" s="155">
        <f>F34+H34</f>
        <v>7.6</v>
      </c>
      <c r="F34" s="157">
        <v>7.6</v>
      </c>
      <c r="G34" s="157"/>
      <c r="H34" s="157"/>
    </row>
    <row r="35" spans="2:8" ht="30.75" customHeight="1">
      <c r="B35" s="113" t="s">
        <v>16</v>
      </c>
      <c r="C35" s="271" t="s">
        <v>229</v>
      </c>
      <c r="D35" s="272" t="s">
        <v>145</v>
      </c>
      <c r="E35" s="169">
        <f>E36+E38+E37+E39</f>
        <v>8.2</v>
      </c>
      <c r="F35" s="169">
        <f>F36+F38+F37+F39</f>
        <v>7.2</v>
      </c>
      <c r="G35" s="169">
        <f>G36+G38+G37+G39</f>
        <v>5.5</v>
      </c>
      <c r="H35" s="169">
        <f>H36+H38+H37+H39</f>
        <v>1</v>
      </c>
    </row>
    <row r="36" spans="2:8" ht="15">
      <c r="B36" s="114" t="s">
        <v>174</v>
      </c>
      <c r="C36" s="273" t="s">
        <v>3</v>
      </c>
      <c r="D36" s="272"/>
      <c r="E36" s="155">
        <f>F36+H36</f>
        <v>3</v>
      </c>
      <c r="F36" s="90">
        <v>3</v>
      </c>
      <c r="G36" s="88">
        <v>2.3</v>
      </c>
      <c r="H36" s="319"/>
    </row>
    <row r="37" spans="2:8" ht="15">
      <c r="B37" s="114" t="s">
        <v>175</v>
      </c>
      <c r="C37" s="273" t="s">
        <v>155</v>
      </c>
      <c r="D37" s="274"/>
      <c r="E37" s="155">
        <f>F37+H37</f>
        <v>5.2</v>
      </c>
      <c r="F37" s="90">
        <v>4.2</v>
      </c>
      <c r="G37" s="88">
        <v>3.2</v>
      </c>
      <c r="H37" s="88">
        <v>1</v>
      </c>
    </row>
    <row r="38" spans="2:8" ht="15">
      <c r="B38" s="114" t="s">
        <v>176</v>
      </c>
      <c r="C38" s="64" t="s">
        <v>79</v>
      </c>
      <c r="D38" s="274"/>
      <c r="E38" s="155">
        <f>F38+H38</f>
        <v>0</v>
      </c>
      <c r="F38" s="88"/>
      <c r="G38" s="88"/>
      <c r="H38" s="88"/>
    </row>
    <row r="39" spans="2:8" ht="15">
      <c r="B39" s="114" t="s">
        <v>161</v>
      </c>
      <c r="C39" s="64" t="s">
        <v>462</v>
      </c>
      <c r="D39" s="275"/>
      <c r="E39" s="155">
        <f>F39+H39</f>
        <v>0</v>
      </c>
      <c r="F39" s="322"/>
      <c r="G39" s="322"/>
      <c r="H39" s="322"/>
    </row>
    <row r="40" spans="2:8" ht="14.25">
      <c r="B40" s="113" t="s">
        <v>17</v>
      </c>
      <c r="C40" s="74" t="s">
        <v>116</v>
      </c>
      <c r="D40" s="274" t="s">
        <v>147</v>
      </c>
      <c r="E40" s="170">
        <f>E41+E42+E43</f>
        <v>38.7</v>
      </c>
      <c r="F40" s="170">
        <f>F41+F42+F43+F45</f>
        <v>31.299999999999997</v>
      </c>
      <c r="G40" s="170">
        <f>G41+G42+G43+G45</f>
        <v>0</v>
      </c>
      <c r="H40" s="170">
        <f>H41+H42+H43+H45</f>
        <v>7.4</v>
      </c>
    </row>
    <row r="41" spans="2:8" ht="15">
      <c r="B41" s="114" t="s">
        <v>161</v>
      </c>
      <c r="C41" s="64" t="s">
        <v>73</v>
      </c>
      <c r="D41" s="272"/>
      <c r="E41" s="155">
        <f>F41+H41</f>
        <v>2.9</v>
      </c>
      <c r="F41" s="90">
        <v>2.9</v>
      </c>
      <c r="G41" s="90"/>
      <c r="H41" s="90"/>
    </row>
    <row r="42" spans="2:8" ht="15">
      <c r="B42" s="114" t="s">
        <v>161</v>
      </c>
      <c r="C42" s="64" t="s">
        <v>80</v>
      </c>
      <c r="D42" s="274"/>
      <c r="E42" s="155">
        <f>F42+H42</f>
        <v>21.5</v>
      </c>
      <c r="F42" s="90">
        <v>21.5</v>
      </c>
      <c r="G42" s="90"/>
      <c r="H42" s="90"/>
    </row>
    <row r="43" spans="2:8" ht="15">
      <c r="B43" s="440" t="s">
        <v>161</v>
      </c>
      <c r="C43" s="64" t="s">
        <v>598</v>
      </c>
      <c r="D43" s="441"/>
      <c r="E43" s="442">
        <f>F43+H43</f>
        <v>14.3</v>
      </c>
      <c r="F43" s="443">
        <v>6.9</v>
      </c>
      <c r="G43" s="90"/>
      <c r="H43" s="90">
        <v>7.4</v>
      </c>
    </row>
    <row r="44" spans="2:8" ht="15">
      <c r="B44" s="114" t="s">
        <v>161</v>
      </c>
      <c r="C44" s="64" t="s">
        <v>599</v>
      </c>
      <c r="D44" s="274"/>
      <c r="E44" s="442">
        <f>F44+H44</f>
        <v>3</v>
      </c>
      <c r="F44" s="443"/>
      <c r="G44" s="442"/>
      <c r="H44" s="442">
        <v>3</v>
      </c>
    </row>
    <row r="45" spans="2:8" ht="15">
      <c r="B45" s="114" t="s">
        <v>569</v>
      </c>
      <c r="C45" s="64" t="s">
        <v>570</v>
      </c>
      <c r="D45" s="275"/>
      <c r="E45" s="155">
        <f>F45+H45</f>
        <v>0</v>
      </c>
      <c r="F45" s="90"/>
      <c r="G45" s="178"/>
      <c r="H45" s="177"/>
    </row>
    <row r="46" spans="2:8" ht="28.5">
      <c r="B46" s="113" t="s">
        <v>74</v>
      </c>
      <c r="C46" s="80" t="s">
        <v>196</v>
      </c>
      <c r="D46" s="275" t="s">
        <v>148</v>
      </c>
      <c r="E46" s="170">
        <f>E47</f>
        <v>2.9</v>
      </c>
      <c r="F46" s="170">
        <f>F47</f>
        <v>2.9</v>
      </c>
      <c r="G46" s="170">
        <f>G47</f>
        <v>0</v>
      </c>
      <c r="H46" s="170">
        <f>H47</f>
        <v>0</v>
      </c>
    </row>
    <row r="47" spans="2:8" ht="15">
      <c r="B47" s="114" t="s">
        <v>161</v>
      </c>
      <c r="C47" s="64" t="s">
        <v>73</v>
      </c>
      <c r="D47" s="275"/>
      <c r="E47" s="155">
        <f>F47+H47</f>
        <v>2.9</v>
      </c>
      <c r="F47" s="90">
        <v>2.9</v>
      </c>
      <c r="G47" s="90"/>
      <c r="H47" s="90"/>
    </row>
    <row r="48" spans="2:8" ht="14.25">
      <c r="B48" s="113" t="s">
        <v>140</v>
      </c>
      <c r="C48" s="121" t="s">
        <v>138</v>
      </c>
      <c r="D48" s="81" t="s">
        <v>143</v>
      </c>
      <c r="E48" s="170">
        <f>F48+H48</f>
        <v>18.6</v>
      </c>
      <c r="F48" s="154">
        <f>F49</f>
        <v>18.6</v>
      </c>
      <c r="G48" s="154">
        <f>G49</f>
        <v>0</v>
      </c>
      <c r="H48" s="154">
        <f>H49</f>
        <v>0</v>
      </c>
    </row>
    <row r="49" spans="2:8" ht="15">
      <c r="B49" s="114" t="s">
        <v>141</v>
      </c>
      <c r="C49" s="277" t="s">
        <v>139</v>
      </c>
      <c r="D49" s="272"/>
      <c r="E49" s="90">
        <f>F49+H49</f>
        <v>18.6</v>
      </c>
      <c r="F49" s="90">
        <v>18.6</v>
      </c>
      <c r="G49" s="88"/>
      <c r="H49" s="276"/>
    </row>
    <row r="50" spans="2:8" ht="28.5">
      <c r="B50" s="113" t="s">
        <v>151</v>
      </c>
      <c r="C50" s="80" t="s">
        <v>156</v>
      </c>
      <c r="D50" s="81" t="s">
        <v>35</v>
      </c>
      <c r="E50" s="170">
        <f>E51+E52+E53</f>
        <v>163.5</v>
      </c>
      <c r="F50" s="170">
        <f>F51+F52+F53</f>
        <v>163.5</v>
      </c>
      <c r="G50" s="170">
        <f>G51+G52+G53</f>
        <v>0</v>
      </c>
      <c r="H50" s="170">
        <f>H51+H52+H53</f>
        <v>0</v>
      </c>
    </row>
    <row r="51" spans="2:8" ht="15">
      <c r="B51" s="114" t="s">
        <v>152</v>
      </c>
      <c r="C51" s="277" t="s">
        <v>118</v>
      </c>
      <c r="D51" s="275"/>
      <c r="E51" s="155">
        <f>F51</f>
        <v>161</v>
      </c>
      <c r="F51" s="155">
        <v>161</v>
      </c>
      <c r="G51" s="90"/>
      <c r="H51" s="88"/>
    </row>
    <row r="52" spans="2:8" ht="16.5" customHeight="1">
      <c r="B52" s="114" t="s">
        <v>473</v>
      </c>
      <c r="C52" s="278" t="s">
        <v>501</v>
      </c>
      <c r="D52" s="275"/>
      <c r="E52" s="155">
        <f>F52+H52</f>
        <v>2.5</v>
      </c>
      <c r="F52" s="155">
        <v>2.5</v>
      </c>
      <c r="G52" s="90"/>
      <c r="H52" s="88"/>
    </row>
    <row r="53" spans="2:8" ht="16.5" customHeight="1">
      <c r="B53" s="114" t="s">
        <v>592</v>
      </c>
      <c r="C53" s="278" t="s">
        <v>591</v>
      </c>
      <c r="D53" s="275"/>
      <c r="E53" s="155">
        <f>F53+H53</f>
        <v>0</v>
      </c>
      <c r="F53" s="155"/>
      <c r="G53" s="90"/>
      <c r="H53" s="88"/>
    </row>
    <row r="54" spans="2:8" ht="14.25">
      <c r="B54" s="113" t="s">
        <v>158</v>
      </c>
      <c r="C54" s="61" t="s">
        <v>157</v>
      </c>
      <c r="D54" s="275" t="s">
        <v>37</v>
      </c>
      <c r="E54" s="155">
        <f>E55+E56</f>
        <v>1.2</v>
      </c>
      <c r="F54" s="155">
        <f>F55+F56</f>
        <v>1.2</v>
      </c>
      <c r="G54" s="154">
        <f>G55+G56</f>
        <v>0</v>
      </c>
      <c r="H54" s="154">
        <f>H55+H56</f>
        <v>0</v>
      </c>
    </row>
    <row r="55" spans="2:8" ht="15">
      <c r="B55" s="72"/>
      <c r="C55" s="279" t="s">
        <v>75</v>
      </c>
      <c r="D55" s="151"/>
      <c r="E55" s="155">
        <f>F55+H55</f>
        <v>1.2</v>
      </c>
      <c r="F55" s="90">
        <v>1.2</v>
      </c>
      <c r="G55" s="88"/>
      <c r="H55" s="88"/>
    </row>
    <row r="56" spans="2:8" ht="15">
      <c r="B56" s="114"/>
      <c r="C56" s="279" t="s">
        <v>76</v>
      </c>
      <c r="D56" s="151"/>
      <c r="E56" s="155">
        <f>F56+H56</f>
        <v>0</v>
      </c>
      <c r="F56" s="90"/>
      <c r="G56" s="88"/>
      <c r="H56" s="88"/>
    </row>
    <row r="57" spans="2:8" ht="15.75">
      <c r="B57" s="113" t="s">
        <v>18</v>
      </c>
      <c r="C57" s="123" t="s">
        <v>239</v>
      </c>
      <c r="D57" s="81"/>
      <c r="E57" s="154">
        <f>E58</f>
        <v>22.4</v>
      </c>
      <c r="F57" s="154">
        <f>F58</f>
        <v>22.4</v>
      </c>
      <c r="G57" s="154">
        <f>G58</f>
        <v>16</v>
      </c>
      <c r="H57" s="154">
        <f>H58</f>
        <v>0</v>
      </c>
    </row>
    <row r="58" spans="2:8" ht="25.5">
      <c r="B58" s="113" t="s">
        <v>19</v>
      </c>
      <c r="C58" s="117" t="s">
        <v>112</v>
      </c>
      <c r="D58" s="272" t="s">
        <v>146</v>
      </c>
      <c r="E58" s="154">
        <f aca="true" t="shared" si="1" ref="E58:E63">F58+H58</f>
        <v>22.4</v>
      </c>
      <c r="F58" s="154">
        <v>22.4</v>
      </c>
      <c r="G58" s="319">
        <v>16</v>
      </c>
      <c r="H58" s="88"/>
    </row>
    <row r="59" spans="2:13" ht="28.5">
      <c r="B59" s="113" t="s">
        <v>20</v>
      </c>
      <c r="C59" s="80" t="s">
        <v>83</v>
      </c>
      <c r="D59" s="137"/>
      <c r="E59" s="174">
        <f t="shared" si="1"/>
        <v>432.79999999999995</v>
      </c>
      <c r="F59" s="154">
        <f>F60</f>
        <v>432.79999999999995</v>
      </c>
      <c r="G59" s="154">
        <f>G60</f>
        <v>20.2</v>
      </c>
      <c r="H59" s="154">
        <f>H60</f>
        <v>0</v>
      </c>
      <c r="I59" s="280"/>
      <c r="J59" s="281"/>
      <c r="K59" s="281"/>
      <c r="L59" s="176"/>
      <c r="M59" s="176"/>
    </row>
    <row r="60" spans="2:13" ht="30" customHeight="1">
      <c r="B60" s="113" t="s">
        <v>21</v>
      </c>
      <c r="C60" s="282" t="s">
        <v>110</v>
      </c>
      <c r="D60" s="283" t="s">
        <v>144</v>
      </c>
      <c r="E60" s="174">
        <f t="shared" si="1"/>
        <v>432.79999999999995</v>
      </c>
      <c r="F60" s="171">
        <f>F61+F62+F63+F64+F71+F72+F73+F74+F75+F76+F77+F78+F79+F80+F81</f>
        <v>432.79999999999995</v>
      </c>
      <c r="G60" s="171">
        <f>G61+G62+G63+G64+G71+G72+G73+G74+G75+G76+G77+G78+G79+G80+G81</f>
        <v>20.2</v>
      </c>
      <c r="H60" s="171">
        <f>H61+H62+H63+H64+H71+H72+H73+H74+H75+H76+H77+H78+H79+H80+H81</f>
        <v>0</v>
      </c>
      <c r="I60" s="280"/>
      <c r="J60" s="281"/>
      <c r="K60" s="281"/>
      <c r="L60" s="176"/>
      <c r="M60" s="176"/>
    </row>
    <row r="61" spans="2:13" ht="15">
      <c r="B61" s="141" t="s">
        <v>277</v>
      </c>
      <c r="C61" s="41" t="s">
        <v>84</v>
      </c>
      <c r="D61" s="323"/>
      <c r="E61" s="324">
        <f t="shared" si="1"/>
        <v>2</v>
      </c>
      <c r="F61" s="90">
        <v>2</v>
      </c>
      <c r="G61" s="319"/>
      <c r="H61" s="319"/>
      <c r="I61" s="280"/>
      <c r="J61" s="281"/>
      <c r="K61" s="281"/>
      <c r="L61" s="176"/>
      <c r="M61" s="176"/>
    </row>
    <row r="62" spans="2:13" ht="30">
      <c r="B62" s="141" t="s">
        <v>236</v>
      </c>
      <c r="C62" s="285" t="s">
        <v>244</v>
      </c>
      <c r="D62" s="286"/>
      <c r="E62" s="324">
        <f t="shared" si="1"/>
        <v>1</v>
      </c>
      <c r="F62" s="90">
        <v>1</v>
      </c>
      <c r="G62" s="319"/>
      <c r="H62" s="319"/>
      <c r="I62" s="280"/>
      <c r="J62" s="281"/>
      <c r="K62" s="281"/>
      <c r="L62" s="176"/>
      <c r="M62" s="176"/>
    </row>
    <row r="63" spans="2:13" ht="15">
      <c r="B63" s="141" t="s">
        <v>237</v>
      </c>
      <c r="C63" s="41" t="s">
        <v>362</v>
      </c>
      <c r="D63" s="266"/>
      <c r="E63" s="324">
        <f t="shared" si="1"/>
        <v>1.5</v>
      </c>
      <c r="F63" s="90">
        <v>1.5</v>
      </c>
      <c r="G63" s="88"/>
      <c r="H63" s="88"/>
      <c r="I63" s="287"/>
      <c r="J63" s="281"/>
      <c r="K63" s="281"/>
      <c r="L63" s="281"/>
      <c r="M63" s="281"/>
    </row>
    <row r="64" spans="2:13" ht="15">
      <c r="B64" s="288"/>
      <c r="C64" s="289" t="s">
        <v>150</v>
      </c>
      <c r="D64" s="290"/>
      <c r="E64" s="325">
        <f aca="true" t="shared" si="2" ref="E64:E81">F64+H64</f>
        <v>77</v>
      </c>
      <c r="F64" s="172">
        <f>F65+F66+F67+F68+F69+F70</f>
        <v>77</v>
      </c>
      <c r="G64" s="172">
        <f>G65+G66+G67+G68+G69+G70</f>
        <v>0</v>
      </c>
      <c r="H64" s="172">
        <f>H65+H66+H67+H68+H69+H70</f>
        <v>0</v>
      </c>
      <c r="I64" s="287"/>
      <c r="M64" s="281"/>
    </row>
    <row r="65" spans="2:13" ht="15">
      <c r="B65" s="141" t="s">
        <v>238</v>
      </c>
      <c r="C65" s="291" t="s">
        <v>90</v>
      </c>
      <c r="D65" s="292"/>
      <c r="E65" s="172">
        <f t="shared" si="2"/>
        <v>1</v>
      </c>
      <c r="F65" s="173">
        <v>1</v>
      </c>
      <c r="G65" s="173"/>
      <c r="H65" s="173"/>
      <c r="I65" s="287"/>
      <c r="J65" s="281"/>
      <c r="K65" s="281"/>
      <c r="L65" s="281"/>
      <c r="M65" s="281"/>
    </row>
    <row r="66" spans="2:13" ht="15">
      <c r="B66" s="141" t="s">
        <v>235</v>
      </c>
      <c r="C66" s="291" t="s">
        <v>91</v>
      </c>
      <c r="D66" s="131"/>
      <c r="E66" s="172">
        <f t="shared" si="2"/>
        <v>13</v>
      </c>
      <c r="F66" s="172">
        <v>13</v>
      </c>
      <c r="G66" s="326"/>
      <c r="H66" s="326"/>
      <c r="I66" s="287"/>
      <c r="J66" s="281"/>
      <c r="K66" s="281"/>
      <c r="L66" s="176"/>
      <c r="M66" s="176"/>
    </row>
    <row r="67" spans="2:13" ht="15">
      <c r="B67" s="114" t="s">
        <v>236</v>
      </c>
      <c r="C67" s="293" t="s">
        <v>86</v>
      </c>
      <c r="D67" s="131"/>
      <c r="E67" s="172">
        <f t="shared" si="2"/>
        <v>41</v>
      </c>
      <c r="F67" s="172">
        <v>41</v>
      </c>
      <c r="G67" s="326"/>
      <c r="H67" s="326"/>
      <c r="I67" s="287"/>
      <c r="J67" s="281"/>
      <c r="K67" s="281"/>
      <c r="L67" s="281"/>
      <c r="M67" s="281"/>
    </row>
    <row r="68" spans="2:8" ht="15">
      <c r="B68" s="114" t="s">
        <v>237</v>
      </c>
      <c r="C68" s="293" t="s">
        <v>87</v>
      </c>
      <c r="D68" s="290"/>
      <c r="E68" s="173">
        <f>F68+H68</f>
        <v>7</v>
      </c>
      <c r="F68" s="172">
        <v>7</v>
      </c>
      <c r="G68" s="326"/>
      <c r="H68" s="326"/>
    </row>
    <row r="69" spans="2:8" ht="15">
      <c r="B69" s="114" t="s">
        <v>237</v>
      </c>
      <c r="C69" s="293" t="s">
        <v>88</v>
      </c>
      <c r="D69" s="290"/>
      <c r="E69" s="173">
        <f>F69+H69</f>
        <v>0</v>
      </c>
      <c r="F69" s="172"/>
      <c r="G69" s="326"/>
      <c r="H69" s="326"/>
    </row>
    <row r="70" spans="2:8" ht="15">
      <c r="B70" s="114" t="s">
        <v>237</v>
      </c>
      <c r="C70" s="293" t="s">
        <v>89</v>
      </c>
      <c r="D70" s="290"/>
      <c r="E70" s="173">
        <f>F70+H70</f>
        <v>15</v>
      </c>
      <c r="F70" s="172">
        <v>15</v>
      </c>
      <c r="G70" s="326"/>
      <c r="H70" s="326"/>
    </row>
    <row r="71" spans="2:8" ht="15">
      <c r="B71" s="141" t="s">
        <v>233</v>
      </c>
      <c r="C71" s="120" t="s">
        <v>528</v>
      </c>
      <c r="D71" s="290"/>
      <c r="E71" s="155">
        <f>F71+H71</f>
        <v>7.9</v>
      </c>
      <c r="F71" s="90">
        <v>7.9</v>
      </c>
      <c r="G71" s="88">
        <v>6</v>
      </c>
      <c r="H71" s="326"/>
    </row>
    <row r="72" spans="2:8" ht="15">
      <c r="B72" s="141" t="s">
        <v>233</v>
      </c>
      <c r="C72" s="120" t="s">
        <v>525</v>
      </c>
      <c r="D72" s="290"/>
      <c r="E72" s="155">
        <f>F72+H72</f>
        <v>0.9</v>
      </c>
      <c r="F72" s="90">
        <v>0.9</v>
      </c>
      <c r="G72" s="88"/>
      <c r="H72" s="88"/>
    </row>
    <row r="73" spans="2:8" ht="15">
      <c r="B73" s="141" t="s">
        <v>233</v>
      </c>
      <c r="C73" s="120" t="s">
        <v>280</v>
      </c>
      <c r="D73" s="290"/>
      <c r="E73" s="155">
        <f t="shared" si="2"/>
        <v>25</v>
      </c>
      <c r="F73" s="90">
        <v>25</v>
      </c>
      <c r="G73" s="88"/>
      <c r="H73" s="88"/>
    </row>
    <row r="74" spans="2:9" ht="15">
      <c r="B74" s="141" t="s">
        <v>233</v>
      </c>
      <c r="C74" s="120" t="s">
        <v>282</v>
      </c>
      <c r="D74" s="290"/>
      <c r="E74" s="155">
        <f t="shared" si="2"/>
        <v>20</v>
      </c>
      <c r="F74" s="90">
        <v>20</v>
      </c>
      <c r="G74" s="88"/>
      <c r="H74" s="88"/>
      <c r="I74" s="327"/>
    </row>
    <row r="75" spans="2:9" ht="15">
      <c r="B75" s="141" t="s">
        <v>233</v>
      </c>
      <c r="C75" s="120" t="s">
        <v>283</v>
      </c>
      <c r="D75" s="290"/>
      <c r="E75" s="155">
        <f t="shared" si="2"/>
        <v>4</v>
      </c>
      <c r="F75" s="90">
        <v>4</v>
      </c>
      <c r="G75" s="88"/>
      <c r="H75" s="88"/>
      <c r="I75" s="327"/>
    </row>
    <row r="76" spans="2:9" ht="15">
      <c r="B76" s="141" t="s">
        <v>233</v>
      </c>
      <c r="C76" s="120" t="s">
        <v>526</v>
      </c>
      <c r="D76" s="328"/>
      <c r="E76" s="90">
        <f t="shared" si="2"/>
        <v>30</v>
      </c>
      <c r="F76" s="90">
        <v>30</v>
      </c>
      <c r="G76" s="88"/>
      <c r="H76" s="88"/>
      <c r="I76" s="327"/>
    </row>
    <row r="77" spans="2:9" ht="15">
      <c r="B77" s="141" t="s">
        <v>234</v>
      </c>
      <c r="C77" s="120" t="s">
        <v>85</v>
      </c>
      <c r="D77" s="329"/>
      <c r="E77" s="90">
        <f t="shared" si="2"/>
        <v>4.9</v>
      </c>
      <c r="F77" s="90">
        <v>4.9</v>
      </c>
      <c r="G77" s="88"/>
      <c r="H77" s="88"/>
      <c r="I77" s="327"/>
    </row>
    <row r="78" spans="2:8" ht="15">
      <c r="B78" s="141" t="s">
        <v>234</v>
      </c>
      <c r="C78" s="120" t="s">
        <v>92</v>
      </c>
      <c r="D78" s="290"/>
      <c r="E78" s="155">
        <f t="shared" si="2"/>
        <v>2.7</v>
      </c>
      <c r="F78" s="90">
        <v>2.7</v>
      </c>
      <c r="G78" s="88"/>
      <c r="H78" s="88"/>
    </row>
    <row r="79" spans="2:8" ht="15">
      <c r="B79" s="141" t="s">
        <v>234</v>
      </c>
      <c r="C79" s="120" t="s">
        <v>276</v>
      </c>
      <c r="D79" s="290"/>
      <c r="E79" s="155">
        <f t="shared" si="2"/>
        <v>230</v>
      </c>
      <c r="F79" s="90">
        <v>230</v>
      </c>
      <c r="G79" s="88"/>
      <c r="H79" s="88"/>
    </row>
    <row r="80" spans="2:8" ht="15">
      <c r="B80" s="141" t="s">
        <v>234</v>
      </c>
      <c r="C80" s="120" t="s">
        <v>286</v>
      </c>
      <c r="D80" s="290"/>
      <c r="E80" s="155">
        <f t="shared" si="2"/>
        <v>19.2</v>
      </c>
      <c r="F80" s="90">
        <v>19.2</v>
      </c>
      <c r="G80" s="88">
        <v>14.2</v>
      </c>
      <c r="H80" s="88"/>
    </row>
    <row r="81" spans="2:9" ht="15">
      <c r="B81" s="141" t="s">
        <v>177</v>
      </c>
      <c r="C81" s="120" t="s">
        <v>93</v>
      </c>
      <c r="D81" s="294"/>
      <c r="E81" s="155">
        <f t="shared" si="2"/>
        <v>6.7</v>
      </c>
      <c r="F81" s="90">
        <v>6.7</v>
      </c>
      <c r="G81" s="88"/>
      <c r="H81" s="88"/>
      <c r="I81" s="49"/>
    </row>
    <row r="82" spans="2:8" ht="15.75">
      <c r="B82" s="295" t="s">
        <v>22</v>
      </c>
      <c r="C82" s="330" t="s">
        <v>71</v>
      </c>
      <c r="D82" s="296"/>
      <c r="E82" s="154"/>
      <c r="F82" s="154"/>
      <c r="G82" s="319"/>
      <c r="H82" s="319"/>
    </row>
    <row r="83" spans="2:8" ht="14.25">
      <c r="B83" s="295" t="s">
        <v>24</v>
      </c>
      <c r="C83" s="61" t="s">
        <v>109</v>
      </c>
      <c r="D83" s="79" t="s">
        <v>142</v>
      </c>
      <c r="E83" s="154">
        <f>F83+H83</f>
        <v>59</v>
      </c>
      <c r="F83" s="154">
        <f>F84</f>
        <v>59</v>
      </c>
      <c r="G83" s="154">
        <f>G84</f>
        <v>10.8</v>
      </c>
      <c r="H83" s="154">
        <f>H84</f>
        <v>0</v>
      </c>
    </row>
    <row r="84" spans="2:8" ht="15">
      <c r="B84" s="114" t="s">
        <v>102</v>
      </c>
      <c r="C84" s="41" t="s">
        <v>361</v>
      </c>
      <c r="D84" s="297"/>
      <c r="E84" s="155">
        <f>F84+H84</f>
        <v>59</v>
      </c>
      <c r="F84" s="90">
        <v>59</v>
      </c>
      <c r="G84" s="88">
        <v>10.8</v>
      </c>
      <c r="H84" s="88"/>
    </row>
    <row r="85" spans="2:8" ht="31.5">
      <c r="B85" s="113" t="s">
        <v>25</v>
      </c>
      <c r="C85" s="129" t="s">
        <v>287</v>
      </c>
      <c r="D85" s="79"/>
      <c r="E85" s="154"/>
      <c r="F85" s="154"/>
      <c r="G85" s="319"/>
      <c r="H85" s="319"/>
    </row>
    <row r="86" spans="2:8" ht="14.25">
      <c r="B86" s="113" t="s">
        <v>26</v>
      </c>
      <c r="C86" s="61" t="s">
        <v>109</v>
      </c>
      <c r="D86" s="79" t="s">
        <v>142</v>
      </c>
      <c r="E86" s="154">
        <f>F86+H86</f>
        <v>213.2</v>
      </c>
      <c r="F86" s="154">
        <f>F87</f>
        <v>213.2</v>
      </c>
      <c r="G86" s="154">
        <f>G87</f>
        <v>156.2</v>
      </c>
      <c r="H86" s="154">
        <f>H87</f>
        <v>0</v>
      </c>
    </row>
    <row r="87" spans="2:8" ht="15">
      <c r="B87" s="114" t="s">
        <v>104</v>
      </c>
      <c r="C87" s="41" t="s">
        <v>361</v>
      </c>
      <c r="D87" s="297"/>
      <c r="E87" s="90">
        <f>F87+H87</f>
        <v>213.2</v>
      </c>
      <c r="F87" s="90">
        <v>213.2</v>
      </c>
      <c r="G87" s="88">
        <v>156.2</v>
      </c>
      <c r="H87" s="88"/>
    </row>
    <row r="88" spans="2:8" ht="15.75">
      <c r="B88" s="113" t="s">
        <v>27</v>
      </c>
      <c r="C88" s="142" t="s">
        <v>30</v>
      </c>
      <c r="D88" s="79"/>
      <c r="E88" s="154"/>
      <c r="F88" s="154"/>
      <c r="G88" s="319"/>
      <c r="H88" s="319"/>
    </row>
    <row r="89" spans="2:8" ht="14.25">
      <c r="B89" s="114" t="s">
        <v>28</v>
      </c>
      <c r="C89" s="298" t="s">
        <v>109</v>
      </c>
      <c r="D89" s="79" t="s">
        <v>142</v>
      </c>
      <c r="E89" s="154">
        <f>F89+H89</f>
        <v>332.4</v>
      </c>
      <c r="F89" s="154">
        <f>F90</f>
        <v>329.9</v>
      </c>
      <c r="G89" s="154">
        <f>G90</f>
        <v>176.1</v>
      </c>
      <c r="H89" s="154">
        <f>H90</f>
        <v>2.5</v>
      </c>
    </row>
    <row r="90" spans="2:8" ht="15">
      <c r="B90" s="114" t="s">
        <v>105</v>
      </c>
      <c r="C90" s="41" t="s">
        <v>361</v>
      </c>
      <c r="D90" s="79"/>
      <c r="E90" s="90">
        <f>F90+H90</f>
        <v>332.4</v>
      </c>
      <c r="F90" s="90">
        <v>329.9</v>
      </c>
      <c r="G90" s="88">
        <v>176.1</v>
      </c>
      <c r="H90" s="88">
        <v>2.5</v>
      </c>
    </row>
    <row r="91" spans="2:8" ht="15.75">
      <c r="B91" s="113" t="s">
        <v>29</v>
      </c>
      <c r="C91" s="130" t="s">
        <v>556</v>
      </c>
      <c r="D91" s="79"/>
      <c r="E91" s="154"/>
      <c r="F91" s="154"/>
      <c r="G91" s="319"/>
      <c r="H91" s="88"/>
    </row>
    <row r="92" spans="2:8" ht="14.25">
      <c r="B92" s="113" t="s">
        <v>31</v>
      </c>
      <c r="C92" s="298" t="s">
        <v>109</v>
      </c>
      <c r="D92" s="79" t="s">
        <v>142</v>
      </c>
      <c r="E92" s="154">
        <f>F92+H92</f>
        <v>233.4</v>
      </c>
      <c r="F92" s="154">
        <f>F93</f>
        <v>229.1</v>
      </c>
      <c r="G92" s="154">
        <f>G93</f>
        <v>134.5</v>
      </c>
      <c r="H92" s="154">
        <f>H93</f>
        <v>4.3</v>
      </c>
    </row>
    <row r="93" spans="2:8" ht="15">
      <c r="B93" s="114" t="s">
        <v>106</v>
      </c>
      <c r="C93" s="41" t="s">
        <v>361</v>
      </c>
      <c r="D93" s="79"/>
      <c r="E93" s="90">
        <f>F93+H93</f>
        <v>233.4</v>
      </c>
      <c r="F93" s="90">
        <v>229.1</v>
      </c>
      <c r="G93" s="88">
        <v>134.5</v>
      </c>
      <c r="H93" s="88">
        <v>4.3</v>
      </c>
    </row>
    <row r="94" spans="2:8" ht="15.75">
      <c r="B94" s="113" t="s">
        <v>32</v>
      </c>
      <c r="C94" s="111" t="s">
        <v>5</v>
      </c>
      <c r="D94" s="79"/>
      <c r="E94" s="154"/>
      <c r="F94" s="154"/>
      <c r="G94" s="319"/>
      <c r="H94" s="319"/>
    </row>
    <row r="95" spans="2:8" ht="14.25">
      <c r="B95" s="113" t="s">
        <v>33</v>
      </c>
      <c r="C95" s="61" t="s">
        <v>109</v>
      </c>
      <c r="D95" s="79" t="s">
        <v>142</v>
      </c>
      <c r="E95" s="154">
        <f>F95+H95</f>
        <v>84.1</v>
      </c>
      <c r="F95" s="154">
        <f>F96</f>
        <v>84.1</v>
      </c>
      <c r="G95" s="154">
        <f>G96</f>
        <v>48.1</v>
      </c>
      <c r="H95" s="154">
        <f>H96</f>
        <v>0</v>
      </c>
    </row>
    <row r="96" spans="2:8" ht="15">
      <c r="B96" s="114" t="s">
        <v>107</v>
      </c>
      <c r="C96" s="41" t="s">
        <v>361</v>
      </c>
      <c r="D96" s="79"/>
      <c r="E96" s="90">
        <f>F96+H96</f>
        <v>84.1</v>
      </c>
      <c r="F96" s="90">
        <v>84.1</v>
      </c>
      <c r="G96" s="88">
        <v>48.1</v>
      </c>
      <c r="H96" s="88"/>
    </row>
    <row r="97" spans="2:8" ht="21" customHeight="1">
      <c r="B97" s="113" t="s">
        <v>35</v>
      </c>
      <c r="C97" s="121" t="s">
        <v>413</v>
      </c>
      <c r="D97" s="79"/>
      <c r="E97" s="154"/>
      <c r="F97" s="154"/>
      <c r="G97" s="319"/>
      <c r="H97" s="319"/>
    </row>
    <row r="98" spans="2:8" ht="14.25">
      <c r="B98" s="113" t="s">
        <v>36</v>
      </c>
      <c r="C98" s="61" t="s">
        <v>109</v>
      </c>
      <c r="D98" s="79" t="s">
        <v>142</v>
      </c>
      <c r="E98" s="154">
        <f>F98+H98</f>
        <v>649.9</v>
      </c>
      <c r="F98" s="154">
        <f>F99</f>
        <v>643.1</v>
      </c>
      <c r="G98" s="154">
        <f>G99</f>
        <v>358.70000000000005</v>
      </c>
      <c r="H98" s="154">
        <f>H99</f>
        <v>6.8</v>
      </c>
    </row>
    <row r="99" spans="2:8" ht="15">
      <c r="B99" s="114" t="s">
        <v>108</v>
      </c>
      <c r="C99" s="41" t="s">
        <v>361</v>
      </c>
      <c r="D99" s="79"/>
      <c r="E99" s="90">
        <f>F99+H99</f>
        <v>649.9</v>
      </c>
      <c r="F99" s="90">
        <f>F90+F93+F96</f>
        <v>643.1</v>
      </c>
      <c r="G99" s="90">
        <f>G90+G93+G96</f>
        <v>358.70000000000005</v>
      </c>
      <c r="H99" s="90">
        <f>H90+H93+H96</f>
        <v>6.8</v>
      </c>
    </row>
    <row r="100" spans="2:8" ht="15.75">
      <c r="B100" s="113" t="s">
        <v>37</v>
      </c>
      <c r="C100" s="142" t="s">
        <v>6</v>
      </c>
      <c r="D100" s="299"/>
      <c r="E100" s="154"/>
      <c r="F100" s="154"/>
      <c r="G100" s="319"/>
      <c r="H100" s="319"/>
    </row>
    <row r="101" spans="2:8" ht="14.25">
      <c r="B101" s="113" t="s">
        <v>38</v>
      </c>
      <c r="C101" s="61" t="s">
        <v>109</v>
      </c>
      <c r="D101" s="299" t="s">
        <v>142</v>
      </c>
      <c r="E101" s="154">
        <f>E102</f>
        <v>91.6</v>
      </c>
      <c r="F101" s="154">
        <f>F102</f>
        <v>91.6</v>
      </c>
      <c r="G101" s="154">
        <f>G102</f>
        <v>50.5</v>
      </c>
      <c r="H101" s="154">
        <f>H102</f>
        <v>0</v>
      </c>
    </row>
    <row r="102" spans="2:8" ht="15">
      <c r="B102" s="114" t="s">
        <v>463</v>
      </c>
      <c r="C102" s="41" t="s">
        <v>361</v>
      </c>
      <c r="D102" s="299"/>
      <c r="E102" s="90">
        <f>F102+H102</f>
        <v>91.6</v>
      </c>
      <c r="F102" s="90">
        <v>91.6</v>
      </c>
      <c r="G102" s="88">
        <v>50.5</v>
      </c>
      <c r="H102" s="88"/>
    </row>
    <row r="103" spans="2:8" ht="15.75">
      <c r="B103" s="114" t="s">
        <v>39</v>
      </c>
      <c r="C103" s="142" t="s">
        <v>46</v>
      </c>
      <c r="D103" s="299"/>
      <c r="E103" s="154"/>
      <c r="F103" s="154"/>
      <c r="G103" s="319"/>
      <c r="H103" s="319"/>
    </row>
    <row r="104" spans="2:8" ht="14.25">
      <c r="B104" s="114" t="s">
        <v>40</v>
      </c>
      <c r="C104" s="300" t="s">
        <v>109</v>
      </c>
      <c r="D104" s="299" t="s">
        <v>142</v>
      </c>
      <c r="E104" s="154">
        <f>E105</f>
        <v>153.4</v>
      </c>
      <c r="F104" s="154">
        <f>F105</f>
        <v>153.4</v>
      </c>
      <c r="G104" s="154">
        <f>G105</f>
        <v>86.1</v>
      </c>
      <c r="H104" s="154">
        <f>H105</f>
        <v>0</v>
      </c>
    </row>
    <row r="105" spans="2:8" ht="15">
      <c r="B105" s="114" t="s">
        <v>464</v>
      </c>
      <c r="C105" s="41" t="s">
        <v>361</v>
      </c>
      <c r="D105" s="301"/>
      <c r="E105" s="90">
        <f>F105+H105</f>
        <v>153.4</v>
      </c>
      <c r="F105" s="90">
        <v>153.4</v>
      </c>
      <c r="G105" s="88">
        <v>86.1</v>
      </c>
      <c r="H105" s="88"/>
    </row>
    <row r="106" spans="2:8" ht="28.5">
      <c r="B106" s="113" t="s">
        <v>41</v>
      </c>
      <c r="C106" s="80" t="s">
        <v>412</v>
      </c>
      <c r="D106" s="299"/>
      <c r="E106" s="154"/>
      <c r="F106" s="154"/>
      <c r="G106" s="319"/>
      <c r="H106" s="319"/>
    </row>
    <row r="107" spans="2:8" ht="14.25">
      <c r="B107" s="113" t="s">
        <v>42</v>
      </c>
      <c r="C107" s="61" t="s">
        <v>109</v>
      </c>
      <c r="D107" s="299" t="s">
        <v>142</v>
      </c>
      <c r="E107" s="154">
        <f>E108</f>
        <v>98.4</v>
      </c>
      <c r="F107" s="154">
        <f>F108</f>
        <v>98.4</v>
      </c>
      <c r="G107" s="154">
        <f>G108</f>
        <v>64.3</v>
      </c>
      <c r="H107" s="154">
        <f>H108</f>
        <v>0</v>
      </c>
    </row>
    <row r="108" spans="2:8" ht="15">
      <c r="B108" s="114" t="s">
        <v>465</v>
      </c>
      <c r="C108" s="41" t="s">
        <v>361</v>
      </c>
      <c r="D108" s="301"/>
      <c r="E108" s="90">
        <f>F108+H108</f>
        <v>98.4</v>
      </c>
      <c r="F108" s="90">
        <v>98.4</v>
      </c>
      <c r="G108" s="88">
        <v>64.3</v>
      </c>
      <c r="H108" s="88"/>
    </row>
    <row r="109" spans="2:8" ht="15.75">
      <c r="B109" s="113" t="s">
        <v>43</v>
      </c>
      <c r="C109" s="142" t="s">
        <v>52</v>
      </c>
      <c r="D109" s="79"/>
      <c r="E109" s="154">
        <f>E110+E113+E116</f>
        <v>48</v>
      </c>
      <c r="F109" s="154">
        <f>F110+F113+F116</f>
        <v>41</v>
      </c>
      <c r="G109" s="154">
        <f>G110+G113+G116</f>
        <v>22</v>
      </c>
      <c r="H109" s="154">
        <f>H110+H113+H116</f>
        <v>7</v>
      </c>
    </row>
    <row r="110" spans="2:8" ht="14.25">
      <c r="B110" s="113" t="s">
        <v>44</v>
      </c>
      <c r="C110" s="61" t="s">
        <v>109</v>
      </c>
      <c r="D110" s="79" t="s">
        <v>142</v>
      </c>
      <c r="E110" s="154">
        <f>E111+E112</f>
        <v>0.8</v>
      </c>
      <c r="F110" s="154">
        <f>F111+F112</f>
        <v>0.8</v>
      </c>
      <c r="G110" s="154">
        <f>G111+G112</f>
        <v>0</v>
      </c>
      <c r="H110" s="154">
        <f>H111+H112</f>
        <v>0</v>
      </c>
    </row>
    <row r="111" spans="2:8" ht="15">
      <c r="B111" s="114" t="s">
        <v>465</v>
      </c>
      <c r="C111" s="263" t="s">
        <v>96</v>
      </c>
      <c r="D111" s="137"/>
      <c r="E111" s="90">
        <f>F111+H111</f>
        <v>0.4</v>
      </c>
      <c r="F111" s="90">
        <v>0.4</v>
      </c>
      <c r="G111" s="88"/>
      <c r="H111" s="88"/>
    </row>
    <row r="112" spans="2:8" ht="15">
      <c r="B112" s="114" t="s">
        <v>489</v>
      </c>
      <c r="C112" s="306" t="s">
        <v>125</v>
      </c>
      <c r="D112" s="296"/>
      <c r="E112" s="90">
        <f>F112+H112</f>
        <v>0.4</v>
      </c>
      <c r="F112" s="90">
        <v>0.4</v>
      </c>
      <c r="G112" s="88"/>
      <c r="H112" s="88"/>
    </row>
    <row r="113" spans="2:8" ht="25.5">
      <c r="B113" s="113" t="s">
        <v>247</v>
      </c>
      <c r="C113" s="117" t="s">
        <v>112</v>
      </c>
      <c r="D113" s="79" t="s">
        <v>146</v>
      </c>
      <c r="E113" s="154">
        <f>E114+E115</f>
        <v>44.7</v>
      </c>
      <c r="F113" s="154">
        <f>F114+F115</f>
        <v>37.7</v>
      </c>
      <c r="G113" s="154">
        <f>G114+G115</f>
        <v>22</v>
      </c>
      <c r="H113" s="154">
        <f>H114+H115</f>
        <v>7</v>
      </c>
    </row>
    <row r="114" spans="2:8" ht="15">
      <c r="B114" s="114" t="s">
        <v>289</v>
      </c>
      <c r="C114" s="263" t="s">
        <v>94</v>
      </c>
      <c r="D114" s="290"/>
      <c r="E114" s="90">
        <f>F114+H114</f>
        <v>36.7</v>
      </c>
      <c r="F114" s="90">
        <v>29.7</v>
      </c>
      <c r="G114" s="88">
        <v>19.9</v>
      </c>
      <c r="H114" s="88">
        <v>7</v>
      </c>
    </row>
    <row r="115" spans="2:8" ht="15">
      <c r="B115" s="114" t="s">
        <v>466</v>
      </c>
      <c r="C115" s="307" t="s">
        <v>95</v>
      </c>
      <c r="D115" s="290"/>
      <c r="E115" s="90">
        <f>F115+H115</f>
        <v>8</v>
      </c>
      <c r="F115" s="90">
        <v>8</v>
      </c>
      <c r="G115" s="88">
        <v>2.1</v>
      </c>
      <c r="H115" s="88"/>
    </row>
    <row r="116" spans="2:8" ht="14.25">
      <c r="B116" s="113" t="s">
        <v>410</v>
      </c>
      <c r="C116" s="74" t="s">
        <v>78</v>
      </c>
      <c r="D116" s="79" t="s">
        <v>143</v>
      </c>
      <c r="E116" s="154">
        <f>F116+H116</f>
        <v>2.5</v>
      </c>
      <c r="F116" s="154">
        <f>F117</f>
        <v>2.5</v>
      </c>
      <c r="G116" s="154">
        <f>G117</f>
        <v>0</v>
      </c>
      <c r="H116" s="154">
        <f>H117</f>
        <v>0</v>
      </c>
    </row>
    <row r="117" spans="2:8" ht="15">
      <c r="B117" s="114" t="s">
        <v>469</v>
      </c>
      <c r="C117" s="64" t="s">
        <v>115</v>
      </c>
      <c r="D117" s="79"/>
      <c r="E117" s="154">
        <f>F117+H117</f>
        <v>2.5</v>
      </c>
      <c r="F117" s="90">
        <v>2.5</v>
      </c>
      <c r="G117" s="88"/>
      <c r="H117" s="88"/>
    </row>
    <row r="118" spans="2:8" ht="15.75">
      <c r="B118" s="113" t="s">
        <v>45</v>
      </c>
      <c r="C118" s="142" t="s">
        <v>57</v>
      </c>
      <c r="D118" s="79"/>
      <c r="E118" s="154">
        <f>E119+E122+E125</f>
        <v>61.4</v>
      </c>
      <c r="F118" s="154">
        <f>F119+F122+F125</f>
        <v>54.4</v>
      </c>
      <c r="G118" s="154">
        <f>G119+G122+G125</f>
        <v>32.3</v>
      </c>
      <c r="H118" s="154">
        <f>H119+H122+H125</f>
        <v>7</v>
      </c>
    </row>
    <row r="119" spans="2:8" ht="14.25">
      <c r="B119" s="138" t="s">
        <v>47</v>
      </c>
      <c r="C119" s="61" t="s">
        <v>109</v>
      </c>
      <c r="D119" s="79" t="s">
        <v>142</v>
      </c>
      <c r="E119" s="154">
        <f>E120+E121</f>
        <v>1.7000000000000002</v>
      </c>
      <c r="F119" s="154">
        <f>F120+F121</f>
        <v>1.7000000000000002</v>
      </c>
      <c r="G119" s="154">
        <f>G120+G121</f>
        <v>0</v>
      </c>
      <c r="H119" s="154">
        <f>H120+H121</f>
        <v>0</v>
      </c>
    </row>
    <row r="120" spans="2:8" ht="15">
      <c r="B120" s="114" t="s">
        <v>465</v>
      </c>
      <c r="C120" s="263" t="s">
        <v>96</v>
      </c>
      <c r="D120" s="137"/>
      <c r="E120" s="90">
        <f>F120+H120</f>
        <v>0.6</v>
      </c>
      <c r="F120" s="90">
        <v>0.6</v>
      </c>
      <c r="G120" s="88"/>
      <c r="H120" s="88"/>
    </row>
    <row r="121" spans="2:8" ht="15">
      <c r="B121" s="114" t="s">
        <v>464</v>
      </c>
      <c r="C121" s="306" t="s">
        <v>125</v>
      </c>
      <c r="D121" s="296"/>
      <c r="E121" s="90">
        <f>F121+H121</f>
        <v>1.1</v>
      </c>
      <c r="F121" s="90">
        <v>1.1</v>
      </c>
      <c r="G121" s="88"/>
      <c r="H121" s="88"/>
    </row>
    <row r="122" spans="2:8" ht="25.5">
      <c r="B122" s="113" t="s">
        <v>248</v>
      </c>
      <c r="C122" s="117" t="s">
        <v>112</v>
      </c>
      <c r="D122" s="79" t="s">
        <v>146</v>
      </c>
      <c r="E122" s="154">
        <f>E123+E124</f>
        <v>57.8</v>
      </c>
      <c r="F122" s="154">
        <f>F123+F124</f>
        <v>50.8</v>
      </c>
      <c r="G122" s="154">
        <f>G123+G124</f>
        <v>32.3</v>
      </c>
      <c r="H122" s="154">
        <f>H123+H124</f>
        <v>7</v>
      </c>
    </row>
    <row r="123" spans="2:8" ht="15">
      <c r="B123" s="114" t="s">
        <v>289</v>
      </c>
      <c r="C123" s="263" t="s">
        <v>94</v>
      </c>
      <c r="D123" s="290"/>
      <c r="E123" s="90">
        <f>F123+H123</f>
        <v>44</v>
      </c>
      <c r="F123" s="90">
        <v>37</v>
      </c>
      <c r="G123" s="88">
        <v>25.9</v>
      </c>
      <c r="H123" s="88">
        <v>7</v>
      </c>
    </row>
    <row r="124" spans="2:8" ht="15">
      <c r="B124" s="114" t="s">
        <v>466</v>
      </c>
      <c r="C124" s="307" t="s">
        <v>95</v>
      </c>
      <c r="D124" s="290"/>
      <c r="E124" s="90">
        <f>F124+H124</f>
        <v>13.8</v>
      </c>
      <c r="F124" s="90">
        <v>13.8</v>
      </c>
      <c r="G124" s="88">
        <v>6.4</v>
      </c>
      <c r="H124" s="88"/>
    </row>
    <row r="125" spans="2:8" ht="14.25">
      <c r="B125" s="138" t="s">
        <v>358</v>
      </c>
      <c r="C125" s="74" t="s">
        <v>78</v>
      </c>
      <c r="D125" s="79" t="s">
        <v>143</v>
      </c>
      <c r="E125" s="154">
        <f>F125+H125</f>
        <v>1.9</v>
      </c>
      <c r="F125" s="154">
        <f>F126</f>
        <v>1.9</v>
      </c>
      <c r="G125" s="154">
        <f>G126</f>
        <v>0</v>
      </c>
      <c r="H125" s="154">
        <f>H126</f>
        <v>0</v>
      </c>
    </row>
    <row r="126" spans="2:8" ht="15">
      <c r="B126" s="114" t="s">
        <v>469</v>
      </c>
      <c r="C126" s="64" t="s">
        <v>115</v>
      </c>
      <c r="D126" s="79"/>
      <c r="E126" s="90">
        <f>F126+H126</f>
        <v>1.9</v>
      </c>
      <c r="F126" s="90">
        <v>1.9</v>
      </c>
      <c r="G126" s="88"/>
      <c r="H126" s="88"/>
    </row>
    <row r="127" spans="2:8" ht="14.25">
      <c r="B127" s="138" t="s">
        <v>48</v>
      </c>
      <c r="C127" s="74" t="s">
        <v>61</v>
      </c>
      <c r="D127" s="79"/>
      <c r="E127" s="154">
        <f>E128+E133</f>
        <v>128.4</v>
      </c>
      <c r="F127" s="154">
        <f>F128+F133</f>
        <v>127.19999999999999</v>
      </c>
      <c r="G127" s="154">
        <f>G128+G133</f>
        <v>63</v>
      </c>
      <c r="H127" s="154">
        <f>H128+H133</f>
        <v>1.2</v>
      </c>
    </row>
    <row r="128" spans="2:8" ht="25.5">
      <c r="B128" s="113" t="s">
        <v>49</v>
      </c>
      <c r="C128" s="261" t="s">
        <v>112</v>
      </c>
      <c r="D128" s="79" t="s">
        <v>146</v>
      </c>
      <c r="E128" s="154">
        <f>E129+E131+E132+E130</f>
        <v>128.4</v>
      </c>
      <c r="F128" s="154">
        <f>F129+F131+F132+F130</f>
        <v>127.19999999999999</v>
      </c>
      <c r="G128" s="154">
        <f>G129+G131+G132+G130</f>
        <v>63</v>
      </c>
      <c r="H128" s="154">
        <f>H129+H131+H132+H130</f>
        <v>1.2</v>
      </c>
    </row>
    <row r="129" spans="2:8" ht="15">
      <c r="B129" s="114" t="s">
        <v>289</v>
      </c>
      <c r="C129" s="263" t="s">
        <v>94</v>
      </c>
      <c r="D129" s="266"/>
      <c r="E129" s="90">
        <f aca="true" t="shared" si="3" ref="E129:E134">F129+H129</f>
        <v>44.3</v>
      </c>
      <c r="F129" s="90">
        <v>44.3</v>
      </c>
      <c r="G129" s="88">
        <v>30.9</v>
      </c>
      <c r="H129" s="88"/>
    </row>
    <row r="130" spans="2:8" ht="15">
      <c r="B130" s="114" t="s">
        <v>471</v>
      </c>
      <c r="C130" s="41" t="s">
        <v>549</v>
      </c>
      <c r="D130" s="266"/>
      <c r="E130" s="88">
        <f t="shared" si="3"/>
        <v>0.7</v>
      </c>
      <c r="F130" s="90">
        <v>0.7</v>
      </c>
      <c r="G130" s="88"/>
      <c r="H130" s="88"/>
    </row>
    <row r="131" spans="2:8" ht="15">
      <c r="B131" s="114" t="s">
        <v>466</v>
      </c>
      <c r="C131" s="41" t="s">
        <v>95</v>
      </c>
      <c r="D131" s="266"/>
      <c r="E131" s="90">
        <f t="shared" si="3"/>
        <v>56.1</v>
      </c>
      <c r="F131" s="90">
        <v>54.9</v>
      </c>
      <c r="G131" s="88">
        <v>32.1</v>
      </c>
      <c r="H131" s="88">
        <v>1.2</v>
      </c>
    </row>
    <row r="132" spans="2:8" ht="15">
      <c r="B132" s="143" t="s">
        <v>467</v>
      </c>
      <c r="C132" s="307" t="s">
        <v>97</v>
      </c>
      <c r="D132" s="266"/>
      <c r="E132" s="90">
        <f t="shared" si="3"/>
        <v>27.3</v>
      </c>
      <c r="F132" s="90">
        <v>27.3</v>
      </c>
      <c r="G132" s="88"/>
      <c r="H132" s="88"/>
    </row>
    <row r="133" spans="2:8" ht="14.25">
      <c r="B133" s="138" t="s">
        <v>50</v>
      </c>
      <c r="C133" s="74" t="s">
        <v>78</v>
      </c>
      <c r="D133" s="79" t="s">
        <v>143</v>
      </c>
      <c r="E133" s="154">
        <f t="shared" si="3"/>
        <v>0</v>
      </c>
      <c r="F133" s="154">
        <f>F134</f>
        <v>0</v>
      </c>
      <c r="G133" s="154">
        <f>G134</f>
        <v>0</v>
      </c>
      <c r="H133" s="154">
        <f>H134</f>
        <v>0</v>
      </c>
    </row>
    <row r="134" spans="2:8" ht="15">
      <c r="B134" s="144" t="s">
        <v>469</v>
      </c>
      <c r="C134" s="64" t="s">
        <v>115</v>
      </c>
      <c r="D134" s="79"/>
      <c r="E134" s="90">
        <f t="shared" si="3"/>
        <v>0</v>
      </c>
      <c r="F134" s="90"/>
      <c r="G134" s="88"/>
      <c r="H134" s="88"/>
    </row>
    <row r="135" spans="2:8" ht="15.75">
      <c r="B135" s="138" t="s">
        <v>51</v>
      </c>
      <c r="C135" s="142" t="s">
        <v>7</v>
      </c>
      <c r="D135" s="79"/>
      <c r="E135" s="154">
        <f>E139+E142+E136</f>
        <v>83.5</v>
      </c>
      <c r="F135" s="154">
        <f>F139+F142+F136</f>
        <v>83.5</v>
      </c>
      <c r="G135" s="154">
        <f>G139+G142+G136</f>
        <v>39.7</v>
      </c>
      <c r="H135" s="154">
        <f>H139+H142+H136</f>
        <v>0</v>
      </c>
    </row>
    <row r="136" spans="2:8" ht="14.25">
      <c r="B136" s="138" t="s">
        <v>53</v>
      </c>
      <c r="C136" s="61" t="s">
        <v>109</v>
      </c>
      <c r="D136" s="79" t="s">
        <v>142</v>
      </c>
      <c r="E136" s="174">
        <f>F136+H136</f>
        <v>1.4</v>
      </c>
      <c r="F136" s="154">
        <f>F137+F138</f>
        <v>1.4</v>
      </c>
      <c r="G136" s="154">
        <f>G137+G138</f>
        <v>0</v>
      </c>
      <c r="H136" s="154">
        <f>H137+H138</f>
        <v>0</v>
      </c>
    </row>
    <row r="137" spans="2:8" ht="15">
      <c r="B137" s="114" t="s">
        <v>465</v>
      </c>
      <c r="C137" s="263" t="s">
        <v>96</v>
      </c>
      <c r="D137" s="308"/>
      <c r="E137" s="90">
        <f>F137+H137</f>
        <v>0.4</v>
      </c>
      <c r="F137" s="155">
        <v>0.4</v>
      </c>
      <c r="G137" s="154"/>
      <c r="H137" s="154"/>
    </row>
    <row r="138" spans="2:8" ht="15">
      <c r="B138" s="114" t="s">
        <v>464</v>
      </c>
      <c r="C138" s="306" t="s">
        <v>125</v>
      </c>
      <c r="D138" s="309"/>
      <c r="E138" s="90">
        <f>F138+H138</f>
        <v>1</v>
      </c>
      <c r="F138" s="155">
        <v>1</v>
      </c>
      <c r="G138" s="154"/>
      <c r="H138" s="154"/>
    </row>
    <row r="139" spans="2:8" ht="25.5">
      <c r="B139" s="113" t="s">
        <v>54</v>
      </c>
      <c r="C139" s="261" t="s">
        <v>112</v>
      </c>
      <c r="D139" s="79" t="s">
        <v>146</v>
      </c>
      <c r="E139" s="175">
        <f>E140+E141</f>
        <v>72.8</v>
      </c>
      <c r="F139" s="154">
        <f>F140+F141</f>
        <v>72.8</v>
      </c>
      <c r="G139" s="154">
        <f>G140+G141</f>
        <v>39.7</v>
      </c>
      <c r="H139" s="154">
        <f>H140+H141</f>
        <v>0</v>
      </c>
    </row>
    <row r="140" spans="2:8" ht="15">
      <c r="B140" s="114" t="s">
        <v>289</v>
      </c>
      <c r="C140" s="263" t="s">
        <v>94</v>
      </c>
      <c r="D140" s="266"/>
      <c r="E140" s="90">
        <f>F140+H140</f>
        <v>48.9</v>
      </c>
      <c r="F140" s="90">
        <v>48.9</v>
      </c>
      <c r="G140" s="88">
        <v>31</v>
      </c>
      <c r="H140" s="88"/>
    </row>
    <row r="141" spans="2:8" ht="15">
      <c r="B141" s="114" t="s">
        <v>466</v>
      </c>
      <c r="C141" s="41" t="s">
        <v>95</v>
      </c>
      <c r="D141" s="266"/>
      <c r="E141" s="90">
        <f>F141+H141</f>
        <v>23.9</v>
      </c>
      <c r="F141" s="90">
        <v>23.9</v>
      </c>
      <c r="G141" s="88">
        <v>8.7</v>
      </c>
      <c r="H141" s="88"/>
    </row>
    <row r="142" spans="2:8" ht="14.25">
      <c r="B142" s="138" t="s">
        <v>212</v>
      </c>
      <c r="C142" s="74" t="s">
        <v>78</v>
      </c>
      <c r="D142" s="79" t="s">
        <v>143</v>
      </c>
      <c r="E142" s="154">
        <f>F142+H142</f>
        <v>9.3</v>
      </c>
      <c r="F142" s="154">
        <f>F143</f>
        <v>9.3</v>
      </c>
      <c r="G142" s="154">
        <f>G143</f>
        <v>0</v>
      </c>
      <c r="H142" s="154">
        <f>H143</f>
        <v>0</v>
      </c>
    </row>
    <row r="143" spans="2:8" ht="15">
      <c r="B143" s="114" t="s">
        <v>469</v>
      </c>
      <c r="C143" s="64" t="s">
        <v>115</v>
      </c>
      <c r="D143" s="310"/>
      <c r="E143" s="168">
        <f>F143+H143</f>
        <v>9.3</v>
      </c>
      <c r="F143" s="168">
        <v>9.3</v>
      </c>
      <c r="G143" s="320"/>
      <c r="H143" s="320"/>
    </row>
    <row r="144" spans="2:8" ht="15.75">
      <c r="B144" s="114" t="s">
        <v>56</v>
      </c>
      <c r="C144" s="142" t="s">
        <v>8</v>
      </c>
      <c r="D144" s="79"/>
      <c r="E144" s="174">
        <f>E145+E148+E152</f>
        <v>86.00000000000001</v>
      </c>
      <c r="F144" s="174">
        <f>F145+F148+F152</f>
        <v>76.80000000000001</v>
      </c>
      <c r="G144" s="174">
        <f>G145+G148+G152</f>
        <v>43.1</v>
      </c>
      <c r="H144" s="174">
        <f>H145+H148+H152</f>
        <v>9.2</v>
      </c>
    </row>
    <row r="145" spans="2:8" ht="14.25">
      <c r="B145" s="113" t="s">
        <v>58</v>
      </c>
      <c r="C145" s="61" t="s">
        <v>109</v>
      </c>
      <c r="D145" s="79" t="s">
        <v>142</v>
      </c>
      <c r="E145" s="154">
        <f>E146+E147</f>
        <v>0.9</v>
      </c>
      <c r="F145" s="154">
        <f>F146+F147</f>
        <v>0.9</v>
      </c>
      <c r="G145" s="154">
        <f>G146+G147</f>
        <v>0</v>
      </c>
      <c r="H145" s="154">
        <f>H146+H147</f>
        <v>0</v>
      </c>
    </row>
    <row r="146" spans="2:8" ht="15">
      <c r="B146" s="114" t="s">
        <v>465</v>
      </c>
      <c r="C146" s="263" t="s">
        <v>96</v>
      </c>
      <c r="D146" s="137"/>
      <c r="E146" s="90">
        <f>F146+H146</f>
        <v>0.1</v>
      </c>
      <c r="F146" s="90">
        <v>0.1</v>
      </c>
      <c r="G146" s="88"/>
      <c r="H146" s="88"/>
    </row>
    <row r="147" spans="2:8" ht="15">
      <c r="B147" s="114" t="s">
        <v>464</v>
      </c>
      <c r="C147" s="306" t="s">
        <v>153</v>
      </c>
      <c r="D147" s="296"/>
      <c r="E147" s="90">
        <f>F147+H147</f>
        <v>0.8</v>
      </c>
      <c r="F147" s="90">
        <v>0.8</v>
      </c>
      <c r="G147" s="88"/>
      <c r="H147" s="88"/>
    </row>
    <row r="148" spans="2:8" ht="25.5">
      <c r="B148" s="113" t="s">
        <v>59</v>
      </c>
      <c r="C148" s="261" t="s">
        <v>112</v>
      </c>
      <c r="D148" s="79" t="s">
        <v>146</v>
      </c>
      <c r="E148" s="154">
        <f>E149+E150+E151</f>
        <v>79.4</v>
      </c>
      <c r="F148" s="154">
        <f>F149+F150+F151</f>
        <v>71.4</v>
      </c>
      <c r="G148" s="154">
        <f>G149+G150+G151</f>
        <v>43.1</v>
      </c>
      <c r="H148" s="154">
        <f>H149+H150+H151</f>
        <v>8</v>
      </c>
    </row>
    <row r="149" spans="2:8" ht="15">
      <c r="B149" s="114" t="s">
        <v>289</v>
      </c>
      <c r="C149" s="263" t="s">
        <v>94</v>
      </c>
      <c r="D149" s="266"/>
      <c r="E149" s="90">
        <f>F149+H149</f>
        <v>60.5</v>
      </c>
      <c r="F149" s="90">
        <v>52.5</v>
      </c>
      <c r="G149" s="88">
        <v>37</v>
      </c>
      <c r="H149" s="88">
        <v>8</v>
      </c>
    </row>
    <row r="150" spans="2:8" ht="15">
      <c r="B150" s="114" t="s">
        <v>466</v>
      </c>
      <c r="C150" s="41" t="s">
        <v>95</v>
      </c>
      <c r="D150" s="266"/>
      <c r="E150" s="90">
        <f>F150+H150</f>
        <v>18.9</v>
      </c>
      <c r="F150" s="90">
        <v>18.9</v>
      </c>
      <c r="G150" s="88">
        <v>6.1</v>
      </c>
      <c r="H150" s="88"/>
    </row>
    <row r="151" spans="2:8" ht="15">
      <c r="B151" s="141" t="s">
        <v>468</v>
      </c>
      <c r="C151" s="71" t="s">
        <v>285</v>
      </c>
      <c r="D151" s="266"/>
      <c r="E151" s="90">
        <f>F151+H151</f>
        <v>0</v>
      </c>
      <c r="F151" s="90"/>
      <c r="G151" s="88"/>
      <c r="H151" s="88"/>
    </row>
    <row r="152" spans="2:8" ht="14.25">
      <c r="B152" s="113" t="s">
        <v>214</v>
      </c>
      <c r="C152" s="74" t="s">
        <v>78</v>
      </c>
      <c r="D152" s="79" t="s">
        <v>143</v>
      </c>
      <c r="E152" s="154">
        <f>F152+H152</f>
        <v>5.7</v>
      </c>
      <c r="F152" s="154">
        <f>F153</f>
        <v>4.5</v>
      </c>
      <c r="G152" s="154">
        <f>G153</f>
        <v>0</v>
      </c>
      <c r="H152" s="154">
        <f>H153</f>
        <v>1.2</v>
      </c>
    </row>
    <row r="153" spans="2:8" ht="15">
      <c r="B153" s="114" t="s">
        <v>469</v>
      </c>
      <c r="C153" s="64" t="s">
        <v>115</v>
      </c>
      <c r="D153" s="310"/>
      <c r="E153" s="168">
        <f>F153+H153</f>
        <v>5.7</v>
      </c>
      <c r="F153" s="168">
        <v>4.5</v>
      </c>
      <c r="G153" s="320"/>
      <c r="H153" s="320">
        <v>1.2</v>
      </c>
    </row>
    <row r="154" spans="2:8" ht="14.25">
      <c r="B154" s="295" t="s">
        <v>60</v>
      </c>
      <c r="C154" s="74" t="s">
        <v>411</v>
      </c>
      <c r="D154" s="297"/>
      <c r="E154" s="154">
        <f>E155+E158+E164</f>
        <v>407.3</v>
      </c>
      <c r="F154" s="154">
        <f>F155+F158+F164</f>
        <v>382.9</v>
      </c>
      <c r="G154" s="154">
        <f>G155+G158+G164</f>
        <v>200.1</v>
      </c>
      <c r="H154" s="154">
        <f>H155+H158+H164</f>
        <v>24.4</v>
      </c>
    </row>
    <row r="155" spans="2:8" ht="14.25">
      <c r="B155" s="113" t="s">
        <v>62</v>
      </c>
      <c r="C155" s="61" t="s">
        <v>109</v>
      </c>
      <c r="D155" s="79" t="s">
        <v>142</v>
      </c>
      <c r="E155" s="175">
        <f>E110+E119+E145+E136</f>
        <v>4.8</v>
      </c>
      <c r="F155" s="175">
        <f>F110+F119+F145+F136</f>
        <v>4.8</v>
      </c>
      <c r="G155" s="175">
        <f>G110+G119+G145+G136</f>
        <v>0</v>
      </c>
      <c r="H155" s="175">
        <f>H110+H119+H145+H136</f>
        <v>0</v>
      </c>
    </row>
    <row r="156" spans="2:8" ht="15">
      <c r="B156" s="114" t="s">
        <v>465</v>
      </c>
      <c r="C156" s="41" t="s">
        <v>96</v>
      </c>
      <c r="D156" s="290"/>
      <c r="E156" s="90">
        <f>F156+H156</f>
        <v>1.5</v>
      </c>
      <c r="F156" s="90">
        <f aca="true" t="shared" si="4" ref="F156:H157">F111+F120+F146+F137</f>
        <v>1.5</v>
      </c>
      <c r="G156" s="90">
        <f t="shared" si="4"/>
        <v>0</v>
      </c>
      <c r="H156" s="90">
        <f t="shared" si="4"/>
        <v>0</v>
      </c>
    </row>
    <row r="157" spans="2:8" ht="15">
      <c r="B157" s="114" t="s">
        <v>464</v>
      </c>
      <c r="C157" s="41" t="s">
        <v>125</v>
      </c>
      <c r="D157" s="287"/>
      <c r="E157" s="90">
        <f>F157+H157</f>
        <v>3.3</v>
      </c>
      <c r="F157" s="90">
        <f t="shared" si="4"/>
        <v>3.3</v>
      </c>
      <c r="G157" s="90">
        <f t="shared" si="4"/>
        <v>0</v>
      </c>
      <c r="H157" s="90">
        <f t="shared" si="4"/>
        <v>0</v>
      </c>
    </row>
    <row r="158" spans="2:8" ht="25.5">
      <c r="B158" s="140" t="s">
        <v>63</v>
      </c>
      <c r="C158" s="261" t="s">
        <v>112</v>
      </c>
      <c r="D158" s="137" t="s">
        <v>146</v>
      </c>
      <c r="E158" s="154">
        <f>E159+E161+E162+E163+E160</f>
        <v>383.1</v>
      </c>
      <c r="F158" s="154">
        <f>F159+F161+F162+F163+F160</f>
        <v>359.9</v>
      </c>
      <c r="G158" s="154">
        <f>G159+G161+G162+G163+G160</f>
        <v>200.1</v>
      </c>
      <c r="H158" s="154">
        <f>H159+H161+H162+H163+H160</f>
        <v>23.2</v>
      </c>
    </row>
    <row r="159" spans="2:8" ht="15">
      <c r="B159" s="114" t="s">
        <v>289</v>
      </c>
      <c r="C159" s="284" t="s">
        <v>94</v>
      </c>
      <c r="D159" s="272"/>
      <c r="E159" s="155">
        <f>E114+E123+E129+E140+E149</f>
        <v>234.4</v>
      </c>
      <c r="F159" s="90">
        <f>F114+F123+F129+F140+F149</f>
        <v>212.4</v>
      </c>
      <c r="G159" s="90">
        <f>G114+G123+G129+G140+G149</f>
        <v>144.7</v>
      </c>
      <c r="H159" s="90">
        <f>H114+H123+H129+H140+H149</f>
        <v>22</v>
      </c>
    </row>
    <row r="160" spans="2:8" ht="15">
      <c r="B160" s="114" t="s">
        <v>471</v>
      </c>
      <c r="C160" s="41" t="s">
        <v>549</v>
      </c>
      <c r="D160" s="274"/>
      <c r="E160" s="90">
        <f>E130</f>
        <v>0.7</v>
      </c>
      <c r="F160" s="90">
        <f>F130</f>
        <v>0.7</v>
      </c>
      <c r="G160" s="90">
        <f>G130</f>
        <v>0</v>
      </c>
      <c r="H160" s="90">
        <f>H130</f>
        <v>0</v>
      </c>
    </row>
    <row r="161" spans="2:13" ht="15">
      <c r="B161" s="114" t="s">
        <v>466</v>
      </c>
      <c r="C161" s="120" t="s">
        <v>95</v>
      </c>
      <c r="D161" s="310"/>
      <c r="E161" s="155">
        <f>E115+E124+E131+E141+E150</f>
        <v>120.70000000000002</v>
      </c>
      <c r="F161" s="90">
        <f>F115+F124+F131+F141+F150</f>
        <v>119.5</v>
      </c>
      <c r="G161" s="90">
        <f>G115+G124+G131+G141+G150</f>
        <v>55.4</v>
      </c>
      <c r="H161" s="90">
        <f>H115+H124+H131+H141+H150</f>
        <v>1.2</v>
      </c>
      <c r="M161" s="49" t="s">
        <v>98</v>
      </c>
    </row>
    <row r="162" spans="2:8" ht="15">
      <c r="B162" s="114" t="s">
        <v>467</v>
      </c>
      <c r="C162" s="68" t="s">
        <v>97</v>
      </c>
      <c r="D162" s="38"/>
      <c r="E162" s="155">
        <f>E132</f>
        <v>27.3</v>
      </c>
      <c r="F162" s="90">
        <f>F132</f>
        <v>27.3</v>
      </c>
      <c r="G162" s="90">
        <f>G132</f>
        <v>0</v>
      </c>
      <c r="H162" s="90">
        <f>H132</f>
        <v>0</v>
      </c>
    </row>
    <row r="163" spans="2:8" ht="15">
      <c r="B163" s="114" t="s">
        <v>468</v>
      </c>
      <c r="C163" s="120" t="s">
        <v>285</v>
      </c>
      <c r="D163" s="38"/>
      <c r="E163" s="155">
        <f>E151</f>
        <v>0</v>
      </c>
      <c r="F163" s="155">
        <f>F151</f>
        <v>0</v>
      </c>
      <c r="G163" s="155">
        <f>G151</f>
        <v>0</v>
      </c>
      <c r="H163" s="155">
        <f>H151</f>
        <v>0</v>
      </c>
    </row>
    <row r="164" spans="2:8" ht="14.25">
      <c r="B164" s="311" t="s">
        <v>217</v>
      </c>
      <c r="C164" s="312" t="s">
        <v>78</v>
      </c>
      <c r="D164" s="275" t="s">
        <v>143</v>
      </c>
      <c r="E164" s="154">
        <f>E165</f>
        <v>19.400000000000002</v>
      </c>
      <c r="F164" s="154">
        <f>F165</f>
        <v>18.200000000000003</v>
      </c>
      <c r="G164" s="154">
        <f>G165</f>
        <v>0</v>
      </c>
      <c r="H164" s="154">
        <f>H165</f>
        <v>1.2</v>
      </c>
    </row>
    <row r="165" spans="2:8" ht="15">
      <c r="B165" s="114" t="s">
        <v>469</v>
      </c>
      <c r="C165" s="71" t="s">
        <v>115</v>
      </c>
      <c r="D165" s="72"/>
      <c r="E165" s="90">
        <f>F165+H165</f>
        <v>19.400000000000002</v>
      </c>
      <c r="F165" s="90">
        <f>F143+F134+F153+F126+F117</f>
        <v>18.200000000000003</v>
      </c>
      <c r="G165" s="90">
        <f>G143+G134+G153+G126+G117</f>
        <v>0</v>
      </c>
      <c r="H165" s="90">
        <f>H143+H134+H153+H126+H117</f>
        <v>1.2</v>
      </c>
    </row>
    <row r="166" spans="2:8" ht="15.75">
      <c r="B166" s="122" t="s">
        <v>64</v>
      </c>
      <c r="C166" s="142" t="s">
        <v>117</v>
      </c>
      <c r="D166" s="72"/>
      <c r="E166" s="154">
        <f>E167</f>
        <v>71.4</v>
      </c>
      <c r="F166" s="154">
        <f>F167</f>
        <v>71.4</v>
      </c>
      <c r="G166" s="154">
        <f>G167</f>
        <v>44.7</v>
      </c>
      <c r="H166" s="154">
        <f>H167</f>
        <v>0</v>
      </c>
    </row>
    <row r="167" spans="2:8" ht="25.5">
      <c r="B167" s="114" t="s">
        <v>35</v>
      </c>
      <c r="C167" s="117" t="s">
        <v>110</v>
      </c>
      <c r="D167" s="81" t="s">
        <v>144</v>
      </c>
      <c r="E167" s="90">
        <f>F167+H167</f>
        <v>71.4</v>
      </c>
      <c r="F167" s="90">
        <v>71.4</v>
      </c>
      <c r="G167" s="90">
        <v>44.7</v>
      </c>
      <c r="H167" s="90"/>
    </row>
    <row r="168" spans="2:8" ht="15.75">
      <c r="B168" s="113" t="s">
        <v>67</v>
      </c>
      <c r="C168" s="313" t="s">
        <v>352</v>
      </c>
      <c r="D168" s="81"/>
      <c r="E168" s="154">
        <f>E169</f>
        <v>138.4</v>
      </c>
      <c r="F168" s="154">
        <f>F169</f>
        <v>51</v>
      </c>
      <c r="G168" s="154">
        <f>G169</f>
        <v>0</v>
      </c>
      <c r="H168" s="154">
        <f>H169</f>
        <v>87.4</v>
      </c>
    </row>
    <row r="169" spans="2:8" ht="14.25">
      <c r="B169" s="114" t="s">
        <v>68</v>
      </c>
      <c r="C169" s="61" t="s">
        <v>157</v>
      </c>
      <c r="D169" s="275" t="s">
        <v>37</v>
      </c>
      <c r="E169" s="90">
        <f>E170+E171</f>
        <v>138.4</v>
      </c>
      <c r="F169" s="90">
        <f>F170+F171</f>
        <v>51</v>
      </c>
      <c r="G169" s="90">
        <f>G170+G171</f>
        <v>0</v>
      </c>
      <c r="H169" s="90">
        <f>H170+H171</f>
        <v>87.4</v>
      </c>
    </row>
    <row r="170" spans="2:8" ht="15">
      <c r="B170" s="114" t="s">
        <v>471</v>
      </c>
      <c r="C170" s="279" t="s">
        <v>75</v>
      </c>
      <c r="D170" s="151"/>
      <c r="E170" s="155">
        <f>F170+H170</f>
        <v>51</v>
      </c>
      <c r="F170" s="90">
        <v>51</v>
      </c>
      <c r="G170" s="88"/>
      <c r="H170" s="88"/>
    </row>
    <row r="171" spans="2:8" ht="15">
      <c r="B171" s="114" t="s">
        <v>169</v>
      </c>
      <c r="C171" s="279" t="s">
        <v>76</v>
      </c>
      <c r="D171" s="151"/>
      <c r="E171" s="155">
        <f>F171+H171</f>
        <v>87.4</v>
      </c>
      <c r="F171" s="90"/>
      <c r="G171" s="88"/>
      <c r="H171" s="444">
        <v>87.4</v>
      </c>
    </row>
    <row r="172" spans="2:8" ht="15.75">
      <c r="B172" s="113" t="s">
        <v>69</v>
      </c>
      <c r="C172" s="152" t="s">
        <v>363</v>
      </c>
      <c r="D172" s="434"/>
      <c r="E172" s="154">
        <f>F172+H172</f>
        <v>19.8</v>
      </c>
      <c r="F172" s="154">
        <f>F173</f>
        <v>19.8</v>
      </c>
      <c r="G172" s="154">
        <f>G173</f>
        <v>12</v>
      </c>
      <c r="H172" s="154">
        <f>H173</f>
        <v>0</v>
      </c>
    </row>
    <row r="173" spans="2:8" ht="14.25">
      <c r="B173" s="114" t="s">
        <v>70</v>
      </c>
      <c r="C173" s="61" t="s">
        <v>109</v>
      </c>
      <c r="D173" s="314" t="s">
        <v>142</v>
      </c>
      <c r="E173" s="90">
        <f>F173+H173</f>
        <v>19.8</v>
      </c>
      <c r="F173" s="90">
        <v>19.8</v>
      </c>
      <c r="G173" s="90">
        <v>12</v>
      </c>
      <c r="H173" s="154"/>
    </row>
    <row r="174" spans="2:8" ht="15.75">
      <c r="B174" s="331" t="s">
        <v>311</v>
      </c>
      <c r="C174" s="190" t="s">
        <v>137</v>
      </c>
      <c r="D174" s="81"/>
      <c r="E174" s="154">
        <f>E175+E176+E177+E178+E179+E181+E182+E183+E180</f>
        <v>3428.399999999999</v>
      </c>
      <c r="F174" s="154">
        <f>F175+F176+F177+F178+F179+F181+F182+F183+F180</f>
        <v>3286.7</v>
      </c>
      <c r="G174" s="154">
        <f>G175+G176+G177+G178+G179+G181+G182+G183+G180</f>
        <v>1431.8999999999999</v>
      </c>
      <c r="H174" s="154">
        <f>H175+H176+H177+H178+H179+H181+H182+H183+H180</f>
        <v>141.7</v>
      </c>
    </row>
    <row r="175" spans="2:8" ht="14.25">
      <c r="B175" s="113" t="s">
        <v>226</v>
      </c>
      <c r="C175" s="61" t="s">
        <v>109</v>
      </c>
      <c r="D175" s="81" t="s">
        <v>142</v>
      </c>
      <c r="E175" s="90">
        <f>E155+E107+E104+E101+E98+E86+E83+E14+E173</f>
        <v>1412.6999999999998</v>
      </c>
      <c r="F175" s="90">
        <f>F155+F107+F104+F101+F98+F86+F83+F14+F173</f>
        <v>1405.8999999999999</v>
      </c>
      <c r="G175" s="90">
        <f>G155+G107+G104+G101+G98+G86+G83+G14+G173</f>
        <v>799.4999999999999</v>
      </c>
      <c r="H175" s="90">
        <f>H155+H107+H104+H101+H98+H86+H83+H14+H173</f>
        <v>6.8</v>
      </c>
    </row>
    <row r="176" spans="2:8" ht="25.5">
      <c r="B176" s="113" t="s">
        <v>264</v>
      </c>
      <c r="C176" s="117" t="s">
        <v>110</v>
      </c>
      <c r="D176" s="81" t="s">
        <v>144</v>
      </c>
      <c r="E176" s="90">
        <f>E60+E166</f>
        <v>504.19999999999993</v>
      </c>
      <c r="F176" s="90">
        <f>F60+F166</f>
        <v>504.19999999999993</v>
      </c>
      <c r="G176" s="90">
        <f>G60+G166</f>
        <v>64.9</v>
      </c>
      <c r="H176" s="90">
        <f>H60+H166</f>
        <v>0</v>
      </c>
    </row>
    <row r="177" spans="2:8" ht="25.5">
      <c r="B177" s="113" t="s">
        <v>265</v>
      </c>
      <c r="C177" s="261" t="s">
        <v>112</v>
      </c>
      <c r="D177" s="81" t="s">
        <v>146</v>
      </c>
      <c r="E177" s="90">
        <f>E24+E58+E158</f>
        <v>1120.6</v>
      </c>
      <c r="F177" s="90">
        <f>F24+F58+F158</f>
        <v>1082.6999999999998</v>
      </c>
      <c r="G177" s="90">
        <f>G24+G58+G158</f>
        <v>562</v>
      </c>
      <c r="H177" s="90">
        <f>H24+H58+H158</f>
        <v>37.9</v>
      </c>
    </row>
    <row r="178" spans="2:8" ht="28.5">
      <c r="B178" s="113" t="s">
        <v>266</v>
      </c>
      <c r="C178" s="315" t="s">
        <v>229</v>
      </c>
      <c r="D178" s="81" t="s">
        <v>145</v>
      </c>
      <c r="E178" s="90">
        <f>E35</f>
        <v>8.2</v>
      </c>
      <c r="F178" s="90">
        <f>F35</f>
        <v>7.2</v>
      </c>
      <c r="G178" s="90">
        <f>G35</f>
        <v>5.5</v>
      </c>
      <c r="H178" s="90">
        <f>H35</f>
        <v>1</v>
      </c>
    </row>
    <row r="179" spans="2:8" ht="14.25">
      <c r="B179" s="113" t="s">
        <v>267</v>
      </c>
      <c r="C179" s="74" t="s">
        <v>116</v>
      </c>
      <c r="D179" s="81" t="s">
        <v>147</v>
      </c>
      <c r="E179" s="90">
        <f>E40</f>
        <v>38.7</v>
      </c>
      <c r="F179" s="90">
        <f>F40</f>
        <v>31.299999999999997</v>
      </c>
      <c r="G179" s="90">
        <f>G40</f>
        <v>0</v>
      </c>
      <c r="H179" s="90">
        <f>H40</f>
        <v>7.4</v>
      </c>
    </row>
    <row r="180" spans="2:8" ht="31.5">
      <c r="B180" s="113" t="s">
        <v>268</v>
      </c>
      <c r="C180" s="129" t="s">
        <v>196</v>
      </c>
      <c r="D180" s="81" t="s">
        <v>148</v>
      </c>
      <c r="E180" s="90">
        <f>E46</f>
        <v>2.9</v>
      </c>
      <c r="F180" s="90">
        <f>F46</f>
        <v>2.9</v>
      </c>
      <c r="G180" s="90">
        <f>G46</f>
        <v>0</v>
      </c>
      <c r="H180" s="90">
        <f>H46</f>
        <v>0</v>
      </c>
    </row>
    <row r="181" spans="2:8" ht="14.25">
      <c r="B181" s="113" t="s">
        <v>269</v>
      </c>
      <c r="C181" s="74" t="s">
        <v>78</v>
      </c>
      <c r="D181" s="81" t="s">
        <v>143</v>
      </c>
      <c r="E181" s="90">
        <f>F181+H181</f>
        <v>38.00000000000001</v>
      </c>
      <c r="F181" s="90">
        <f>F164+F48</f>
        <v>36.800000000000004</v>
      </c>
      <c r="G181" s="90">
        <f>G164+G48</f>
        <v>0</v>
      </c>
      <c r="H181" s="90">
        <f>H164+H48</f>
        <v>1.2</v>
      </c>
    </row>
    <row r="182" spans="2:8" ht="25.5">
      <c r="B182" s="260" t="s">
        <v>270</v>
      </c>
      <c r="C182" s="316" t="s">
        <v>156</v>
      </c>
      <c r="D182" s="81" t="s">
        <v>35</v>
      </c>
      <c r="E182" s="90">
        <f>F182+H182</f>
        <v>163.5</v>
      </c>
      <c r="F182" s="90">
        <f>F50</f>
        <v>163.5</v>
      </c>
      <c r="G182" s="90">
        <f>G50</f>
        <v>0</v>
      </c>
      <c r="H182" s="90">
        <f>H50</f>
        <v>0</v>
      </c>
    </row>
    <row r="183" spans="2:8" ht="18.75" customHeight="1">
      <c r="B183" s="113" t="s">
        <v>271</v>
      </c>
      <c r="C183" s="61" t="s">
        <v>157</v>
      </c>
      <c r="D183" s="274" t="s">
        <v>37</v>
      </c>
      <c r="E183" s="90">
        <f>F183+H183</f>
        <v>139.60000000000002</v>
      </c>
      <c r="F183" s="90">
        <f>F54+F169</f>
        <v>52.2</v>
      </c>
      <c r="G183" s="90">
        <f>G54+G169</f>
        <v>0</v>
      </c>
      <c r="H183" s="90">
        <f>H54+H169</f>
        <v>87.4</v>
      </c>
    </row>
    <row r="184" spans="2:8" ht="15">
      <c r="B184" s="113" t="s">
        <v>510</v>
      </c>
      <c r="C184" s="318"/>
      <c r="D184" s="81"/>
      <c r="E184" s="154">
        <f>E174-E171</f>
        <v>3340.999999999999</v>
      </c>
      <c r="F184" s="154">
        <f>F174-F171</f>
        <v>3286.7</v>
      </c>
      <c r="G184" s="154">
        <f>G174-G171</f>
        <v>1431.8999999999999</v>
      </c>
      <c r="H184" s="154">
        <f>H174-H171</f>
        <v>54.29999999999998</v>
      </c>
    </row>
    <row r="185" spans="2:8" ht="12.75">
      <c r="B185" s="176"/>
      <c r="D185" s="176"/>
      <c r="E185" s="176"/>
      <c r="F185" s="176"/>
      <c r="G185" s="176"/>
      <c r="H185" s="176"/>
    </row>
  </sheetData>
  <sheetProtection/>
  <mergeCells count="13">
    <mergeCell ref="F9:H9"/>
    <mergeCell ref="C10:C12"/>
    <mergeCell ref="F10:G10"/>
    <mergeCell ref="H10:H12"/>
    <mergeCell ref="F11:F12"/>
    <mergeCell ref="G11:G12"/>
    <mergeCell ref="D15:D22"/>
    <mergeCell ref="F2:H2"/>
    <mergeCell ref="B7:H7"/>
    <mergeCell ref="B6:H6"/>
    <mergeCell ref="B9:B12"/>
    <mergeCell ref="D9:D12"/>
    <mergeCell ref="E9:E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49" customWidth="1"/>
    <col min="2" max="2" width="42.7109375" style="49" customWidth="1"/>
    <col min="3" max="3" width="7.421875" style="49" customWidth="1"/>
    <col min="4" max="4" width="7.8515625" style="49" customWidth="1"/>
    <col min="5" max="5" width="7.421875" style="49" customWidth="1"/>
    <col min="6" max="6" width="11.57421875" style="49" customWidth="1"/>
    <col min="7" max="7" width="10.8515625" style="49" customWidth="1"/>
    <col min="8" max="8" width="9.140625" style="105" customWidth="1"/>
    <col min="9" max="16384" width="9.140625" style="49" customWidth="1"/>
  </cols>
  <sheetData>
    <row r="1" spans="3:7" ht="15">
      <c r="C1" s="254"/>
      <c r="D1" s="254"/>
      <c r="E1" s="241" t="s">
        <v>246</v>
      </c>
      <c r="F1" s="242"/>
      <c r="G1" s="242"/>
    </row>
    <row r="2" spans="3:7" ht="15">
      <c r="C2" s="64"/>
      <c r="D2" s="64"/>
      <c r="E2" s="461" t="s">
        <v>634</v>
      </c>
      <c r="F2" s="461"/>
      <c r="G2" s="461"/>
    </row>
    <row r="3" spans="3:7" ht="15">
      <c r="C3" s="254"/>
      <c r="D3" s="254"/>
      <c r="E3" s="64" t="s">
        <v>535</v>
      </c>
      <c r="F3" s="242"/>
      <c r="G3" s="242"/>
    </row>
    <row r="4" spans="4:7" ht="15">
      <c r="D4" s="64"/>
      <c r="E4" s="64" t="s">
        <v>279</v>
      </c>
      <c r="F4" s="64"/>
      <c r="G4" s="242"/>
    </row>
    <row r="6" spans="1:7" ht="14.25">
      <c r="A6" s="501" t="s">
        <v>546</v>
      </c>
      <c r="B6" s="501"/>
      <c r="C6" s="501"/>
      <c r="D6" s="501"/>
      <c r="E6" s="501"/>
      <c r="F6" s="501"/>
      <c r="G6" s="501"/>
    </row>
    <row r="7" spans="1:8" ht="14.25">
      <c r="A7" s="501" t="s">
        <v>597</v>
      </c>
      <c r="B7" s="501"/>
      <c r="C7" s="501"/>
      <c r="D7" s="501"/>
      <c r="E7" s="501"/>
      <c r="F7" s="501"/>
      <c r="G7" s="501"/>
      <c r="H7" s="431"/>
    </row>
    <row r="8" spans="2:7" ht="12.75">
      <c r="B8" s="512"/>
      <c r="C8" s="512"/>
      <c r="D8" s="512"/>
      <c r="E8" s="512"/>
      <c r="F8" s="512"/>
      <c r="G8" s="49" t="s">
        <v>547</v>
      </c>
    </row>
    <row r="9" spans="1:7" ht="12.75" customHeight="1">
      <c r="A9" s="500" t="s">
        <v>288</v>
      </c>
      <c r="B9" s="256"/>
      <c r="C9" s="451" t="s">
        <v>290</v>
      </c>
      <c r="D9" s="454" t="s">
        <v>0</v>
      </c>
      <c r="E9" s="462" t="s">
        <v>9</v>
      </c>
      <c r="F9" s="462"/>
      <c r="G9" s="462"/>
    </row>
    <row r="10" spans="1:7" ht="12.75" customHeight="1">
      <c r="A10" s="500"/>
      <c r="B10" s="502" t="s">
        <v>120</v>
      </c>
      <c r="C10" s="504"/>
      <c r="D10" s="455"/>
      <c r="E10" s="462" t="s">
        <v>10</v>
      </c>
      <c r="F10" s="462"/>
      <c r="G10" s="511" t="s">
        <v>11</v>
      </c>
    </row>
    <row r="11" spans="1:7" ht="12.75" customHeight="1">
      <c r="A11" s="500"/>
      <c r="B11" s="502"/>
      <c r="C11" s="504"/>
      <c r="D11" s="455"/>
      <c r="E11" s="454" t="s">
        <v>12</v>
      </c>
      <c r="F11" s="451" t="s">
        <v>242</v>
      </c>
      <c r="G11" s="511"/>
    </row>
    <row r="12" spans="1:7" ht="29.25" customHeight="1">
      <c r="A12" s="500"/>
      <c r="B12" s="503"/>
      <c r="C12" s="452"/>
      <c r="D12" s="456"/>
      <c r="E12" s="456"/>
      <c r="F12" s="452"/>
      <c r="G12" s="511"/>
    </row>
    <row r="13" spans="1:7" ht="15.75">
      <c r="A13" s="113" t="s">
        <v>13</v>
      </c>
      <c r="B13" s="152" t="s">
        <v>1</v>
      </c>
      <c r="C13" s="257"/>
      <c r="D13" s="332">
        <f>E13+G13</f>
        <v>394.01800000000003</v>
      </c>
      <c r="E13" s="253">
        <f>E14+E24+E35+E40+E48+E46+E50+E54</f>
        <v>213.618</v>
      </c>
      <c r="F13" s="253">
        <f>F14+F24+F35+F40+F48+F46+F50+F54</f>
        <v>0.701</v>
      </c>
      <c r="G13" s="253">
        <f>G14+G24+G35+G40+G48+G46+G50+G54</f>
        <v>180.4</v>
      </c>
    </row>
    <row r="14" spans="1:7" ht="14.25">
      <c r="A14" s="60" t="s">
        <v>14</v>
      </c>
      <c r="B14" s="61" t="s">
        <v>109</v>
      </c>
      <c r="C14" s="257" t="s">
        <v>142</v>
      </c>
      <c r="D14" s="253">
        <f>D15+D16+D17+D18+D19+D20+D21+D22+D23</f>
        <v>22.918</v>
      </c>
      <c r="E14" s="253">
        <f>E15+E16+E17+E18+E19+E20+E21+E22+E23</f>
        <v>22.918</v>
      </c>
      <c r="F14" s="253">
        <f>F15+F16+F17+F18+F19+F20+F21+F22+F23</f>
        <v>0.701</v>
      </c>
      <c r="G14" s="253">
        <f>G15+G16+G17+G18+G19+G20+G21+G22+G23</f>
        <v>0</v>
      </c>
    </row>
    <row r="15" spans="1:7" ht="15">
      <c r="A15" s="114" t="s">
        <v>162</v>
      </c>
      <c r="B15" s="254" t="s">
        <v>274</v>
      </c>
      <c r="C15" s="508"/>
      <c r="D15" s="90">
        <f aca="true" t="shared" si="0" ref="D15:D33">E15+G15</f>
        <v>0</v>
      </c>
      <c r="E15" s="157"/>
      <c r="F15" s="157"/>
      <c r="G15" s="156"/>
    </row>
    <row r="16" spans="1:7" ht="15">
      <c r="A16" s="114" t="s">
        <v>357</v>
      </c>
      <c r="B16" s="254" t="s">
        <v>356</v>
      </c>
      <c r="C16" s="509"/>
      <c r="D16" s="90">
        <f t="shared" si="0"/>
        <v>0</v>
      </c>
      <c r="E16" s="157"/>
      <c r="F16" s="157"/>
      <c r="G16" s="157"/>
    </row>
    <row r="17" spans="1:7" ht="15">
      <c r="A17" s="114" t="s">
        <v>163</v>
      </c>
      <c r="B17" s="254" t="s">
        <v>275</v>
      </c>
      <c r="C17" s="509"/>
      <c r="D17" s="90">
        <f t="shared" si="0"/>
        <v>0</v>
      </c>
      <c r="E17" s="157"/>
      <c r="F17" s="157"/>
      <c r="G17" s="157"/>
    </row>
    <row r="18" spans="1:7" ht="15">
      <c r="A18" s="114" t="s">
        <v>164</v>
      </c>
      <c r="B18" s="64" t="s">
        <v>240</v>
      </c>
      <c r="C18" s="509"/>
      <c r="D18" s="90">
        <f t="shared" si="0"/>
        <v>0</v>
      </c>
      <c r="E18" s="258"/>
      <c r="F18" s="157"/>
      <c r="G18" s="156"/>
    </row>
    <row r="19" spans="1:7" ht="15">
      <c r="A19" s="114" t="s">
        <v>166</v>
      </c>
      <c r="B19" s="64" t="s">
        <v>589</v>
      </c>
      <c r="C19" s="509"/>
      <c r="D19" s="191">
        <f t="shared" si="0"/>
        <v>22.918</v>
      </c>
      <c r="E19" s="258">
        <v>22.918</v>
      </c>
      <c r="F19" s="258">
        <v>0.701</v>
      </c>
      <c r="G19" s="156"/>
    </row>
    <row r="20" spans="1:7" ht="15">
      <c r="A20" s="114" t="s">
        <v>165</v>
      </c>
      <c r="B20" s="64" t="s">
        <v>243</v>
      </c>
      <c r="C20" s="509"/>
      <c r="D20" s="90">
        <f t="shared" si="0"/>
        <v>0</v>
      </c>
      <c r="E20" s="157"/>
      <c r="F20" s="157"/>
      <c r="G20" s="156"/>
    </row>
    <row r="21" spans="1:7" ht="15">
      <c r="A21" s="114" t="s">
        <v>166</v>
      </c>
      <c r="B21" s="64" t="s">
        <v>81</v>
      </c>
      <c r="C21" s="509"/>
      <c r="D21" s="90">
        <f t="shared" si="0"/>
        <v>0</v>
      </c>
      <c r="E21" s="157"/>
      <c r="F21" s="157"/>
      <c r="G21" s="156"/>
    </row>
    <row r="22" spans="1:7" ht="15">
      <c r="A22" s="114" t="s">
        <v>167</v>
      </c>
      <c r="B22" s="64" t="s">
        <v>82</v>
      </c>
      <c r="C22" s="509"/>
      <c r="D22" s="90">
        <f t="shared" si="0"/>
        <v>0</v>
      </c>
      <c r="E22" s="157"/>
      <c r="F22" s="157"/>
      <c r="G22" s="156"/>
    </row>
    <row r="23" spans="1:7" ht="15">
      <c r="A23" s="114" t="s">
        <v>168</v>
      </c>
      <c r="B23" s="259" t="s">
        <v>77</v>
      </c>
      <c r="C23" s="433"/>
      <c r="D23" s="90">
        <f t="shared" si="0"/>
        <v>0</v>
      </c>
      <c r="E23" s="157"/>
      <c r="F23" s="157"/>
      <c r="G23" s="156"/>
    </row>
    <row r="24" spans="1:7" ht="26.25" customHeight="1">
      <c r="A24" s="260" t="s">
        <v>15</v>
      </c>
      <c r="B24" s="261" t="s">
        <v>112</v>
      </c>
      <c r="C24" s="262" t="s">
        <v>146</v>
      </c>
      <c r="D24" s="167">
        <f>E24+G24</f>
        <v>0</v>
      </c>
      <c r="E24" s="167">
        <f>E25+E27+E28+E29+E30+E31+E33+E26+E32+E34</f>
        <v>0</v>
      </c>
      <c r="F24" s="167">
        <f>F25+F27+F28+F29+F30+F31+F33+F26+F32+F34</f>
        <v>0</v>
      </c>
      <c r="G24" s="167">
        <f>G25+G27+G28+G29+G30+G31+G33+G26+G32+G34</f>
        <v>0</v>
      </c>
    </row>
    <row r="25" spans="1:7" ht="15">
      <c r="A25" s="141" t="s">
        <v>289</v>
      </c>
      <c r="B25" s="263" t="s">
        <v>273</v>
      </c>
      <c r="C25" s="264"/>
      <c r="D25" s="155">
        <f t="shared" si="0"/>
        <v>0</v>
      </c>
      <c r="E25" s="90"/>
      <c r="F25" s="88"/>
      <c r="G25" s="88"/>
    </row>
    <row r="26" spans="1:7" ht="15">
      <c r="A26" s="141" t="s">
        <v>159</v>
      </c>
      <c r="B26" s="41" t="s">
        <v>272</v>
      </c>
      <c r="C26" s="265"/>
      <c r="D26" s="155">
        <f t="shared" si="0"/>
        <v>0</v>
      </c>
      <c r="E26" s="90"/>
      <c r="F26" s="88"/>
      <c r="G26" s="88"/>
    </row>
    <row r="27" spans="1:7" ht="15">
      <c r="A27" s="141" t="s">
        <v>170</v>
      </c>
      <c r="B27" s="41" t="s">
        <v>72</v>
      </c>
      <c r="C27" s="266"/>
      <c r="D27" s="155">
        <f t="shared" si="0"/>
        <v>0</v>
      </c>
      <c r="E27" s="90"/>
      <c r="F27" s="88"/>
      <c r="G27" s="88"/>
    </row>
    <row r="28" spans="1:7" ht="15">
      <c r="A28" s="141" t="s">
        <v>166</v>
      </c>
      <c r="B28" s="41" t="s">
        <v>178</v>
      </c>
      <c r="C28" s="266"/>
      <c r="D28" s="155">
        <f t="shared" si="0"/>
        <v>0</v>
      </c>
      <c r="E28" s="90"/>
      <c r="F28" s="88"/>
      <c r="G28" s="88"/>
    </row>
    <row r="29" spans="1:7" ht="15">
      <c r="A29" s="141" t="s">
        <v>171</v>
      </c>
      <c r="B29" s="259" t="s">
        <v>2</v>
      </c>
      <c r="C29" s="265"/>
      <c r="D29" s="155">
        <f t="shared" si="0"/>
        <v>0</v>
      </c>
      <c r="E29" s="90"/>
      <c r="F29" s="319"/>
      <c r="G29" s="319"/>
    </row>
    <row r="30" spans="1:7" ht="15">
      <c r="A30" s="141" t="s">
        <v>168</v>
      </c>
      <c r="B30" s="259" t="s">
        <v>77</v>
      </c>
      <c r="C30" s="265"/>
      <c r="D30" s="155">
        <f t="shared" si="0"/>
        <v>0</v>
      </c>
      <c r="E30" s="90"/>
      <c r="F30" s="319"/>
      <c r="G30" s="319"/>
    </row>
    <row r="31" spans="1:7" ht="15">
      <c r="A31" s="141" t="s">
        <v>284</v>
      </c>
      <c r="B31" s="41" t="s">
        <v>4</v>
      </c>
      <c r="C31" s="266"/>
      <c r="D31" s="155">
        <f t="shared" si="0"/>
        <v>0</v>
      </c>
      <c r="E31" s="168"/>
      <c r="F31" s="320"/>
      <c r="G31" s="319"/>
    </row>
    <row r="32" spans="1:7" ht="15">
      <c r="A32" s="267" t="s">
        <v>466</v>
      </c>
      <c r="B32" s="268" t="s">
        <v>95</v>
      </c>
      <c r="C32" s="266"/>
      <c r="D32" s="155">
        <f t="shared" si="0"/>
        <v>0</v>
      </c>
      <c r="E32" s="168"/>
      <c r="F32" s="320"/>
      <c r="G32" s="319"/>
    </row>
    <row r="33" spans="1:7" ht="30">
      <c r="A33" s="114" t="s">
        <v>173</v>
      </c>
      <c r="B33" s="269" t="s">
        <v>113</v>
      </c>
      <c r="C33" s="266"/>
      <c r="D33" s="322">
        <f t="shared" si="0"/>
        <v>0</v>
      </c>
      <c r="E33" s="88"/>
      <c r="F33" s="88"/>
      <c r="G33" s="88"/>
    </row>
    <row r="34" spans="1:7" ht="30">
      <c r="A34" s="267" t="s">
        <v>479</v>
      </c>
      <c r="B34" s="270" t="s">
        <v>478</v>
      </c>
      <c r="C34" s="266"/>
      <c r="D34" s="157">
        <f>SB!E34+'D-2016'!D34+'skol. lėšos'!D34</f>
        <v>0</v>
      </c>
      <c r="E34" s="157"/>
      <c r="F34" s="157"/>
      <c r="G34" s="157"/>
    </row>
    <row r="35" spans="1:7" ht="30.75" customHeight="1">
      <c r="A35" s="113" t="s">
        <v>16</v>
      </c>
      <c r="B35" s="271" t="s">
        <v>229</v>
      </c>
      <c r="C35" s="272" t="s">
        <v>145</v>
      </c>
      <c r="D35" s="169">
        <f>D36+D38+D37+D39</f>
        <v>0</v>
      </c>
      <c r="E35" s="169">
        <f>E36+E38+E37+E39</f>
        <v>0</v>
      </c>
      <c r="F35" s="169">
        <f>F36+F38+F37+F39</f>
        <v>0</v>
      </c>
      <c r="G35" s="169">
        <f>G36+G38+G37+G39</f>
        <v>0</v>
      </c>
    </row>
    <row r="36" spans="1:7" ht="15">
      <c r="A36" s="114" t="s">
        <v>174</v>
      </c>
      <c r="B36" s="273" t="s">
        <v>3</v>
      </c>
      <c r="C36" s="272"/>
      <c r="D36" s="155">
        <f>E36+G36</f>
        <v>0</v>
      </c>
      <c r="E36" s="90"/>
      <c r="F36" s="88"/>
      <c r="G36" s="319"/>
    </row>
    <row r="37" spans="1:7" ht="15">
      <c r="A37" s="114" t="s">
        <v>175</v>
      </c>
      <c r="B37" s="273" t="s">
        <v>155</v>
      </c>
      <c r="C37" s="274"/>
      <c r="D37" s="155">
        <f>E37+G37</f>
        <v>0</v>
      </c>
      <c r="E37" s="90"/>
      <c r="F37" s="88"/>
      <c r="G37" s="88"/>
    </row>
    <row r="38" spans="1:7" ht="15">
      <c r="A38" s="114" t="s">
        <v>176</v>
      </c>
      <c r="B38" s="64" t="s">
        <v>79</v>
      </c>
      <c r="C38" s="274"/>
      <c r="D38" s="155">
        <f>E38+G38</f>
        <v>0</v>
      </c>
      <c r="E38" s="90"/>
      <c r="F38" s="90"/>
      <c r="G38" s="90"/>
    </row>
    <row r="39" spans="1:7" ht="15">
      <c r="A39" s="114" t="s">
        <v>161</v>
      </c>
      <c r="B39" s="64" t="s">
        <v>462</v>
      </c>
      <c r="C39" s="275"/>
      <c r="D39" s="155">
        <f>E39+G39</f>
        <v>0</v>
      </c>
      <c r="E39" s="155"/>
      <c r="F39" s="155"/>
      <c r="G39" s="155"/>
    </row>
    <row r="40" spans="1:7" ht="14.25">
      <c r="A40" s="113" t="s">
        <v>17</v>
      </c>
      <c r="B40" s="74" t="s">
        <v>116</v>
      </c>
      <c r="C40" s="274" t="s">
        <v>147</v>
      </c>
      <c r="D40" s="170">
        <f>D41+D42+D43+D45</f>
        <v>334.5</v>
      </c>
      <c r="E40" s="170">
        <f>E41+E42+E43+E45</f>
        <v>154.1</v>
      </c>
      <c r="F40" s="170">
        <f>F41+F42+F43+F45</f>
        <v>0</v>
      </c>
      <c r="G40" s="170">
        <f>G41+G42+G43+G45</f>
        <v>180.4</v>
      </c>
    </row>
    <row r="41" spans="1:7" ht="15">
      <c r="A41" s="114" t="s">
        <v>161</v>
      </c>
      <c r="B41" s="64" t="s">
        <v>73</v>
      </c>
      <c r="C41" s="272"/>
      <c r="D41" s="155">
        <f>E41+G41</f>
        <v>0</v>
      </c>
      <c r="E41" s="90"/>
      <c r="F41" s="90"/>
      <c r="G41" s="90"/>
    </row>
    <row r="42" spans="1:7" ht="15">
      <c r="A42" s="114" t="s">
        <v>161</v>
      </c>
      <c r="B42" s="64" t="s">
        <v>80</v>
      </c>
      <c r="C42" s="274"/>
      <c r="D42" s="155">
        <f>E42+G42</f>
        <v>0</v>
      </c>
      <c r="E42" s="90"/>
      <c r="F42" s="90"/>
      <c r="G42" s="90"/>
    </row>
    <row r="43" spans="1:7" ht="15">
      <c r="A43" s="114" t="s">
        <v>161</v>
      </c>
      <c r="B43" s="64" t="s">
        <v>598</v>
      </c>
      <c r="C43" s="274"/>
      <c r="D43" s="155">
        <f>E43+G43</f>
        <v>0</v>
      </c>
      <c r="E43" s="90"/>
      <c r="F43" s="90"/>
      <c r="G43" s="90"/>
    </row>
    <row r="44" spans="1:7" ht="15">
      <c r="A44" s="440" t="s">
        <v>161</v>
      </c>
      <c r="B44" s="64" t="s">
        <v>599</v>
      </c>
      <c r="C44" s="274"/>
      <c r="D44" s="155"/>
      <c r="E44" s="155"/>
      <c r="F44" s="155"/>
      <c r="G44" s="155"/>
    </row>
    <row r="45" spans="1:7" ht="15">
      <c r="A45" s="114" t="s">
        <v>569</v>
      </c>
      <c r="B45" s="64" t="s">
        <v>570</v>
      </c>
      <c r="C45" s="275"/>
      <c r="D45" s="155">
        <f>E45+G45</f>
        <v>334.5</v>
      </c>
      <c r="E45" s="155">
        <v>154.1</v>
      </c>
      <c r="F45" s="155"/>
      <c r="G45" s="155">
        <v>180.4</v>
      </c>
    </row>
    <row r="46" spans="1:7" ht="28.5">
      <c r="A46" s="113" t="s">
        <v>74</v>
      </c>
      <c r="B46" s="80" t="s">
        <v>196</v>
      </c>
      <c r="C46" s="275" t="s">
        <v>148</v>
      </c>
      <c r="D46" s="170">
        <f>D47</f>
        <v>0</v>
      </c>
      <c r="E46" s="170">
        <f>E47</f>
        <v>0</v>
      </c>
      <c r="F46" s="170">
        <f>F47</f>
        <v>0</v>
      </c>
      <c r="G46" s="170">
        <f>G47</f>
        <v>0</v>
      </c>
    </row>
    <row r="47" spans="1:7" ht="15">
      <c r="A47" s="114" t="s">
        <v>161</v>
      </c>
      <c r="B47" s="64" t="s">
        <v>73</v>
      </c>
      <c r="C47" s="275"/>
      <c r="D47" s="155">
        <f>E47+G47</f>
        <v>0</v>
      </c>
      <c r="E47" s="90"/>
      <c r="F47" s="90"/>
      <c r="G47" s="90"/>
    </row>
    <row r="48" spans="1:7" ht="14.25">
      <c r="A48" s="113" t="s">
        <v>140</v>
      </c>
      <c r="B48" s="121" t="s">
        <v>138</v>
      </c>
      <c r="C48" s="81" t="s">
        <v>143</v>
      </c>
      <c r="D48" s="170">
        <f>E48+G48</f>
        <v>0</v>
      </c>
      <c r="E48" s="154">
        <f>E49</f>
        <v>0</v>
      </c>
      <c r="F48" s="154">
        <f>F49</f>
        <v>0</v>
      </c>
      <c r="G48" s="154">
        <f>G49</f>
        <v>0</v>
      </c>
    </row>
    <row r="49" spans="1:7" ht="15">
      <c r="A49" s="114" t="s">
        <v>141</v>
      </c>
      <c r="B49" s="277" t="s">
        <v>139</v>
      </c>
      <c r="C49" s="272"/>
      <c r="D49" s="90">
        <f>E49+G49</f>
        <v>0</v>
      </c>
      <c r="E49" s="90"/>
      <c r="F49" s="88"/>
      <c r="G49" s="276"/>
    </row>
    <row r="50" spans="1:7" ht="28.5">
      <c r="A50" s="113" t="s">
        <v>151</v>
      </c>
      <c r="B50" s="80" t="s">
        <v>156</v>
      </c>
      <c r="C50" s="81" t="s">
        <v>35</v>
      </c>
      <c r="D50" s="154">
        <f>D51+D52+D53</f>
        <v>36.6</v>
      </c>
      <c r="E50" s="154">
        <f>E51+E52+E53</f>
        <v>36.6</v>
      </c>
      <c r="F50" s="154">
        <f>F51+F52+F53</f>
        <v>0</v>
      </c>
      <c r="G50" s="154">
        <f>G51+G52+G53</f>
        <v>0</v>
      </c>
    </row>
    <row r="51" spans="1:7" ht="15">
      <c r="A51" s="114" t="s">
        <v>152</v>
      </c>
      <c r="B51" s="277" t="s">
        <v>118</v>
      </c>
      <c r="C51" s="275"/>
      <c r="D51" s="90">
        <f>E51+G51</f>
        <v>0</v>
      </c>
      <c r="E51" s="90"/>
      <c r="F51" s="90"/>
      <c r="G51" s="88"/>
    </row>
    <row r="52" spans="1:7" ht="15">
      <c r="A52" s="114" t="s">
        <v>473</v>
      </c>
      <c r="B52" s="278" t="s">
        <v>501</v>
      </c>
      <c r="C52" s="275"/>
      <c r="D52" s="90">
        <f>E52+G52</f>
        <v>0</v>
      </c>
      <c r="E52" s="90"/>
      <c r="F52" s="90"/>
      <c r="G52" s="88"/>
    </row>
    <row r="53" spans="1:7" ht="15">
      <c r="A53" s="114" t="s">
        <v>592</v>
      </c>
      <c r="B53" s="278" t="s">
        <v>593</v>
      </c>
      <c r="C53" s="275"/>
      <c r="D53" s="90">
        <f>E53+G53</f>
        <v>36.6</v>
      </c>
      <c r="E53" s="90">
        <v>36.6</v>
      </c>
      <c r="F53" s="90"/>
      <c r="G53" s="88"/>
    </row>
    <row r="54" spans="1:7" ht="14.25">
      <c r="A54" s="113" t="s">
        <v>158</v>
      </c>
      <c r="B54" s="61" t="s">
        <v>157</v>
      </c>
      <c r="C54" s="275" t="s">
        <v>37</v>
      </c>
      <c r="D54" s="154">
        <f>D55+D56</f>
        <v>0</v>
      </c>
      <c r="E54" s="154">
        <f>E55+E56</f>
        <v>0</v>
      </c>
      <c r="F54" s="154">
        <f>F55+F56</f>
        <v>0</v>
      </c>
      <c r="G54" s="154">
        <f>G55+G56</f>
        <v>0</v>
      </c>
    </row>
    <row r="55" spans="1:7" ht="15">
      <c r="A55" s="72"/>
      <c r="B55" s="279" t="s">
        <v>75</v>
      </c>
      <c r="C55" s="151"/>
      <c r="D55" s="155">
        <f>E55+G55</f>
        <v>0</v>
      </c>
      <c r="E55" s="90"/>
      <c r="F55" s="88"/>
      <c r="G55" s="88"/>
    </row>
    <row r="56" spans="1:7" ht="15">
      <c r="A56" s="114"/>
      <c r="B56" s="279" t="s">
        <v>76</v>
      </c>
      <c r="C56" s="151"/>
      <c r="D56" s="155">
        <f>E56+G56</f>
        <v>0</v>
      </c>
      <c r="E56" s="90"/>
      <c r="F56" s="88"/>
      <c r="G56" s="88"/>
    </row>
    <row r="57" spans="1:7" ht="15.75">
      <c r="A57" s="113" t="s">
        <v>18</v>
      </c>
      <c r="B57" s="123" t="s">
        <v>239</v>
      </c>
      <c r="C57" s="81"/>
      <c r="D57" s="154"/>
      <c r="E57" s="154"/>
      <c r="F57" s="319"/>
      <c r="G57" s="88"/>
    </row>
    <row r="58" spans="1:7" ht="25.5">
      <c r="A58" s="113" t="s">
        <v>19</v>
      </c>
      <c r="B58" s="117" t="s">
        <v>112</v>
      </c>
      <c r="C58" s="272" t="s">
        <v>146</v>
      </c>
      <c r="D58" s="154">
        <f aca="true" t="shared" si="1" ref="D58:D64">E58+G58</f>
        <v>0</v>
      </c>
      <c r="E58" s="154"/>
      <c r="F58" s="319"/>
      <c r="G58" s="88"/>
    </row>
    <row r="59" spans="1:12" ht="28.5">
      <c r="A59" s="113" t="s">
        <v>20</v>
      </c>
      <c r="B59" s="80" t="s">
        <v>83</v>
      </c>
      <c r="C59" s="137"/>
      <c r="D59" s="174">
        <f t="shared" si="1"/>
        <v>0</v>
      </c>
      <c r="E59" s="154">
        <f>E60</f>
        <v>0</v>
      </c>
      <c r="F59" s="154">
        <f>F60</f>
        <v>0</v>
      </c>
      <c r="G59" s="154">
        <f>G60</f>
        <v>0</v>
      </c>
      <c r="H59" s="280"/>
      <c r="I59" s="281"/>
      <c r="J59" s="281"/>
      <c r="K59" s="176"/>
      <c r="L59" s="176"/>
    </row>
    <row r="60" spans="1:12" ht="30" customHeight="1">
      <c r="A60" s="113" t="s">
        <v>21</v>
      </c>
      <c r="B60" s="282" t="s">
        <v>110</v>
      </c>
      <c r="C60" s="283" t="s">
        <v>144</v>
      </c>
      <c r="D60" s="174">
        <f>E60+G60</f>
        <v>0</v>
      </c>
      <c r="E60" s="171">
        <f>E61+E62+E63+E64+E71+E72+E73+E74+E75+E76+E77+E78+E79+E80+E81</f>
        <v>0</v>
      </c>
      <c r="F60" s="171">
        <f>F61+F62+F63+F64+F71+F72+F73+F74+F75+F76+F77+F78+F79+F80+F81</f>
        <v>0</v>
      </c>
      <c r="G60" s="171">
        <f>G61+G62+G63+G64+G71+G72+G73+G74+G75+G76+G77+G78+G79+G80+G81</f>
        <v>0</v>
      </c>
      <c r="H60" s="280"/>
      <c r="I60" s="281"/>
      <c r="J60" s="281"/>
      <c r="K60" s="176"/>
      <c r="L60" s="176"/>
    </row>
    <row r="61" spans="1:12" ht="15">
      <c r="A61" s="141" t="s">
        <v>277</v>
      </c>
      <c r="B61" s="284" t="s">
        <v>84</v>
      </c>
      <c r="C61" s="137"/>
      <c r="D61" s="324">
        <f t="shared" si="1"/>
        <v>0</v>
      </c>
      <c r="E61" s="90"/>
      <c r="F61" s="319"/>
      <c r="G61" s="319"/>
      <c r="H61" s="280"/>
      <c r="I61" s="281"/>
      <c r="J61" s="281"/>
      <c r="K61" s="176"/>
      <c r="L61" s="176"/>
    </row>
    <row r="62" spans="1:12" ht="30">
      <c r="A62" s="114" t="s">
        <v>236</v>
      </c>
      <c r="B62" s="333" t="s">
        <v>244</v>
      </c>
      <c r="C62" s="310"/>
      <c r="D62" s="324">
        <f t="shared" si="1"/>
        <v>0</v>
      </c>
      <c r="E62" s="90"/>
      <c r="F62" s="319"/>
      <c r="G62" s="319"/>
      <c r="H62" s="280"/>
      <c r="I62" s="281"/>
      <c r="J62" s="281"/>
      <c r="K62" s="176"/>
      <c r="L62" s="176"/>
    </row>
    <row r="63" spans="1:12" ht="15">
      <c r="A63" s="114" t="s">
        <v>237</v>
      </c>
      <c r="B63" s="64" t="s">
        <v>362</v>
      </c>
      <c r="C63" s="290"/>
      <c r="D63" s="324">
        <f t="shared" si="1"/>
        <v>0</v>
      </c>
      <c r="E63" s="90"/>
      <c r="F63" s="88"/>
      <c r="G63" s="88"/>
      <c r="H63" s="287"/>
      <c r="I63" s="281"/>
      <c r="J63" s="281"/>
      <c r="K63" s="281"/>
      <c r="L63" s="281"/>
    </row>
    <row r="64" spans="1:12" ht="15">
      <c r="A64" s="288"/>
      <c r="B64" s="289" t="s">
        <v>150</v>
      </c>
      <c r="C64" s="290"/>
      <c r="D64" s="325">
        <f t="shared" si="1"/>
        <v>0</v>
      </c>
      <c r="E64" s="172">
        <f>E65+E66+E67+E68+E69+E70</f>
        <v>0</v>
      </c>
      <c r="F64" s="172">
        <f>F65+F66+F67+F68+F69+F70</f>
        <v>0</v>
      </c>
      <c r="G64" s="172">
        <f>G65+G66+G67+G68+G69+G70</f>
        <v>0</v>
      </c>
      <c r="H64" s="287"/>
      <c r="I64" s="281"/>
      <c r="J64" s="281"/>
      <c r="K64" s="281"/>
      <c r="L64" s="281"/>
    </row>
    <row r="65" spans="1:12" ht="15">
      <c r="A65" s="141" t="s">
        <v>238</v>
      </c>
      <c r="B65" s="291" t="s">
        <v>90</v>
      </c>
      <c r="C65" s="290"/>
      <c r="D65" s="155">
        <f aca="true" t="shared" si="2" ref="D65:D79">E65+G65</f>
        <v>0</v>
      </c>
      <c r="E65" s="173"/>
      <c r="F65" s="173"/>
      <c r="G65" s="173"/>
      <c r="H65" s="287"/>
      <c r="I65" s="281"/>
      <c r="J65" s="281"/>
      <c r="K65" s="281"/>
      <c r="L65" s="281"/>
    </row>
    <row r="66" spans="1:12" ht="15">
      <c r="A66" s="141" t="s">
        <v>235</v>
      </c>
      <c r="B66" s="291" t="s">
        <v>91</v>
      </c>
      <c r="C66" s="290"/>
      <c r="D66" s="155">
        <f t="shared" si="2"/>
        <v>0</v>
      </c>
      <c r="E66" s="90"/>
      <c r="F66" s="88"/>
      <c r="G66" s="88"/>
      <c r="H66" s="287"/>
      <c r="I66" s="281"/>
      <c r="J66" s="281"/>
      <c r="K66" s="176"/>
      <c r="L66" s="176"/>
    </row>
    <row r="67" spans="1:12" ht="15">
      <c r="A67" s="114" t="s">
        <v>236</v>
      </c>
      <c r="B67" s="293" t="s">
        <v>86</v>
      </c>
      <c r="C67" s="290"/>
      <c r="D67" s="155">
        <f t="shared" si="2"/>
        <v>0</v>
      </c>
      <c r="E67" s="90"/>
      <c r="F67" s="319"/>
      <c r="G67" s="88"/>
      <c r="H67" s="287"/>
      <c r="I67" s="281"/>
      <c r="J67" s="281"/>
      <c r="K67" s="281"/>
      <c r="L67" s="281"/>
    </row>
    <row r="68" spans="1:7" ht="15">
      <c r="A68" s="114" t="s">
        <v>237</v>
      </c>
      <c r="B68" s="293" t="s">
        <v>87</v>
      </c>
      <c r="C68" s="290"/>
      <c r="D68" s="155">
        <f t="shared" si="2"/>
        <v>0</v>
      </c>
      <c r="E68" s="90"/>
      <c r="F68" s="88"/>
      <c r="G68" s="88"/>
    </row>
    <row r="69" spans="1:7" ht="15">
      <c r="A69" s="114" t="s">
        <v>237</v>
      </c>
      <c r="B69" s="293" t="s">
        <v>88</v>
      </c>
      <c r="C69" s="290"/>
      <c r="D69" s="155">
        <f t="shared" si="2"/>
        <v>0</v>
      </c>
      <c r="E69" s="90"/>
      <c r="F69" s="88"/>
      <c r="G69" s="88"/>
    </row>
    <row r="70" spans="1:7" ht="15">
      <c r="A70" s="114" t="s">
        <v>237</v>
      </c>
      <c r="B70" s="293" t="s">
        <v>89</v>
      </c>
      <c r="C70" s="290"/>
      <c r="D70" s="155">
        <f t="shared" si="2"/>
        <v>0</v>
      </c>
      <c r="E70" s="90"/>
      <c r="F70" s="88"/>
      <c r="G70" s="88"/>
    </row>
    <row r="71" spans="1:7" ht="15">
      <c r="A71" s="141" t="s">
        <v>233</v>
      </c>
      <c r="B71" s="120" t="s">
        <v>528</v>
      </c>
      <c r="C71" s="290"/>
      <c r="D71" s="155">
        <f t="shared" si="2"/>
        <v>0</v>
      </c>
      <c r="E71" s="90"/>
      <c r="F71" s="88"/>
      <c r="G71" s="88"/>
    </row>
    <row r="72" spans="1:7" ht="15">
      <c r="A72" s="141" t="s">
        <v>233</v>
      </c>
      <c r="B72" s="120" t="s">
        <v>525</v>
      </c>
      <c r="C72" s="290"/>
      <c r="D72" s="155">
        <f t="shared" si="2"/>
        <v>0</v>
      </c>
      <c r="E72" s="90"/>
      <c r="F72" s="88"/>
      <c r="G72" s="88"/>
    </row>
    <row r="73" spans="1:7" ht="15">
      <c r="A73" s="141" t="s">
        <v>233</v>
      </c>
      <c r="B73" s="120" t="s">
        <v>280</v>
      </c>
      <c r="C73" s="290"/>
      <c r="D73" s="155">
        <f t="shared" si="2"/>
        <v>0</v>
      </c>
      <c r="E73" s="90"/>
      <c r="F73" s="88"/>
      <c r="G73" s="88"/>
    </row>
    <row r="74" spans="1:7" ht="15">
      <c r="A74" s="141" t="s">
        <v>233</v>
      </c>
      <c r="B74" s="120" t="s">
        <v>282</v>
      </c>
      <c r="C74" s="290"/>
      <c r="D74" s="324">
        <f t="shared" si="2"/>
        <v>0</v>
      </c>
      <c r="E74" s="168"/>
      <c r="F74" s="88"/>
      <c r="G74" s="88"/>
    </row>
    <row r="75" spans="1:7" ht="15">
      <c r="A75" s="141" t="s">
        <v>233</v>
      </c>
      <c r="B75" s="120" t="s">
        <v>283</v>
      </c>
      <c r="C75" s="290"/>
      <c r="D75" s="324">
        <f t="shared" si="2"/>
        <v>0</v>
      </c>
      <c r="E75" s="168"/>
      <c r="F75" s="88"/>
      <c r="G75" s="88"/>
    </row>
    <row r="76" spans="1:7" ht="15">
      <c r="A76" s="141" t="s">
        <v>233</v>
      </c>
      <c r="B76" s="120" t="s">
        <v>526</v>
      </c>
      <c r="C76" s="328"/>
      <c r="D76" s="90">
        <f t="shared" si="2"/>
        <v>0</v>
      </c>
      <c r="E76" s="168"/>
      <c r="F76" s="88"/>
      <c r="G76" s="88"/>
    </row>
    <row r="77" spans="1:7" ht="15">
      <c r="A77" s="141" t="s">
        <v>234</v>
      </c>
      <c r="B77" s="120" t="s">
        <v>85</v>
      </c>
      <c r="C77" s="290"/>
      <c r="D77" s="324">
        <f t="shared" si="2"/>
        <v>0</v>
      </c>
      <c r="E77" s="168"/>
      <c r="F77" s="88"/>
      <c r="G77" s="88"/>
    </row>
    <row r="78" spans="1:7" ht="15">
      <c r="A78" s="141" t="s">
        <v>234</v>
      </c>
      <c r="B78" s="120" t="s">
        <v>92</v>
      </c>
      <c r="C78" s="290"/>
      <c r="D78" s="155">
        <f t="shared" si="2"/>
        <v>0</v>
      </c>
      <c r="E78" s="88"/>
      <c r="F78" s="88"/>
      <c r="G78" s="88"/>
    </row>
    <row r="79" spans="1:7" ht="15">
      <c r="A79" s="141" t="s">
        <v>234</v>
      </c>
      <c r="B79" s="120" t="s">
        <v>276</v>
      </c>
      <c r="C79" s="290"/>
      <c r="D79" s="155">
        <f t="shared" si="2"/>
        <v>0</v>
      </c>
      <c r="E79" s="88"/>
      <c r="F79" s="88"/>
      <c r="G79" s="88"/>
    </row>
    <row r="80" spans="1:7" ht="15">
      <c r="A80" s="141" t="s">
        <v>234</v>
      </c>
      <c r="B80" s="120" t="s">
        <v>286</v>
      </c>
      <c r="C80" s="290"/>
      <c r="D80" s="334"/>
      <c r="E80" s="157"/>
      <c r="F80" s="88"/>
      <c r="G80" s="88"/>
    </row>
    <row r="81" spans="1:8" ht="15">
      <c r="A81" s="141" t="s">
        <v>177</v>
      </c>
      <c r="B81" s="120" t="s">
        <v>93</v>
      </c>
      <c r="C81" s="294"/>
      <c r="D81" s="155">
        <f>E81+G81</f>
        <v>0</v>
      </c>
      <c r="E81" s="90"/>
      <c r="F81" s="88"/>
      <c r="G81" s="88"/>
      <c r="H81" s="49"/>
    </row>
    <row r="82" spans="1:7" ht="15.75">
      <c r="A82" s="295" t="s">
        <v>22</v>
      </c>
      <c r="B82" s="330" t="s">
        <v>71</v>
      </c>
      <c r="C82" s="296"/>
      <c r="D82" s="154"/>
      <c r="E82" s="154"/>
      <c r="F82" s="319"/>
      <c r="G82" s="319"/>
    </row>
    <row r="83" spans="1:7" ht="14.25">
      <c r="A83" s="295" t="s">
        <v>24</v>
      </c>
      <c r="B83" s="61" t="s">
        <v>109</v>
      </c>
      <c r="C83" s="79" t="s">
        <v>142</v>
      </c>
      <c r="D83" s="154">
        <f>E83+G83</f>
        <v>209</v>
      </c>
      <c r="E83" s="154">
        <f>E84</f>
        <v>209</v>
      </c>
      <c r="F83" s="154">
        <f>F84</f>
        <v>159.6</v>
      </c>
      <c r="G83" s="154">
        <f>G84</f>
        <v>0</v>
      </c>
    </row>
    <row r="84" spans="1:7" ht="15">
      <c r="A84" s="114" t="s">
        <v>102</v>
      </c>
      <c r="B84" s="41" t="s">
        <v>361</v>
      </c>
      <c r="C84" s="297"/>
      <c r="D84" s="155">
        <f>E84+G84</f>
        <v>209</v>
      </c>
      <c r="E84" s="90">
        <v>209</v>
      </c>
      <c r="F84" s="88">
        <v>159.6</v>
      </c>
      <c r="G84" s="88"/>
    </row>
    <row r="85" spans="1:7" ht="31.5">
      <c r="A85" s="113" t="s">
        <v>25</v>
      </c>
      <c r="B85" s="129" t="s">
        <v>287</v>
      </c>
      <c r="C85" s="79"/>
      <c r="D85" s="154"/>
      <c r="E85" s="154"/>
      <c r="F85" s="335"/>
      <c r="G85" s="319"/>
    </row>
    <row r="86" spans="1:7" ht="14.25">
      <c r="A86" s="113" t="s">
        <v>26</v>
      </c>
      <c r="B86" s="61" t="s">
        <v>109</v>
      </c>
      <c r="C86" s="79" t="s">
        <v>142</v>
      </c>
      <c r="D86" s="154">
        <f>E86+G86</f>
        <v>0</v>
      </c>
      <c r="E86" s="154">
        <f>E87</f>
        <v>0</v>
      </c>
      <c r="F86" s="154">
        <f>F87</f>
        <v>0</v>
      </c>
      <c r="G86" s="154">
        <f>G87</f>
        <v>0</v>
      </c>
    </row>
    <row r="87" spans="1:7" ht="15">
      <c r="A87" s="114" t="s">
        <v>104</v>
      </c>
      <c r="B87" s="41" t="s">
        <v>361</v>
      </c>
      <c r="C87" s="297"/>
      <c r="D87" s="90">
        <f>E87+G87</f>
        <v>0</v>
      </c>
      <c r="E87" s="90"/>
      <c r="F87" s="319"/>
      <c r="G87" s="88"/>
    </row>
    <row r="88" spans="1:7" ht="15.75">
      <c r="A88" s="113" t="s">
        <v>27</v>
      </c>
      <c r="B88" s="142" t="s">
        <v>30</v>
      </c>
      <c r="C88" s="79"/>
      <c r="D88" s="154"/>
      <c r="E88" s="154"/>
      <c r="F88" s="319"/>
      <c r="G88" s="319"/>
    </row>
    <row r="89" spans="1:7" ht="14.25">
      <c r="A89" s="114" t="s">
        <v>28</v>
      </c>
      <c r="B89" s="298" t="s">
        <v>109</v>
      </c>
      <c r="C89" s="79" t="s">
        <v>142</v>
      </c>
      <c r="D89" s="154">
        <f>E89+G89</f>
        <v>15.7</v>
      </c>
      <c r="E89" s="154">
        <f>E90</f>
        <v>15.7</v>
      </c>
      <c r="F89" s="154">
        <f>F90</f>
        <v>12</v>
      </c>
      <c r="G89" s="154">
        <f>G90</f>
        <v>0</v>
      </c>
    </row>
    <row r="90" spans="1:7" ht="15">
      <c r="A90" s="114" t="s">
        <v>105</v>
      </c>
      <c r="B90" s="41" t="s">
        <v>361</v>
      </c>
      <c r="C90" s="79"/>
      <c r="D90" s="90">
        <f>E90+G90</f>
        <v>15.7</v>
      </c>
      <c r="E90" s="90">
        <v>15.7</v>
      </c>
      <c r="F90" s="88">
        <v>12</v>
      </c>
      <c r="G90" s="88"/>
    </row>
    <row r="91" spans="1:7" ht="15.75">
      <c r="A91" s="113" t="s">
        <v>29</v>
      </c>
      <c r="B91" s="130" t="s">
        <v>556</v>
      </c>
      <c r="C91" s="79"/>
      <c r="D91" s="154"/>
      <c r="E91" s="154"/>
      <c r="F91" s="319"/>
      <c r="G91" s="88"/>
    </row>
    <row r="92" spans="1:7" ht="14.25">
      <c r="A92" s="113" t="s">
        <v>31</v>
      </c>
      <c r="B92" s="298" t="s">
        <v>109</v>
      </c>
      <c r="C92" s="79" t="s">
        <v>142</v>
      </c>
      <c r="D92" s="332">
        <f>E92+G92</f>
        <v>4.023</v>
      </c>
      <c r="E92" s="332">
        <f>E93</f>
        <v>4.023</v>
      </c>
      <c r="F92" s="332">
        <f>F93</f>
        <v>3.1</v>
      </c>
      <c r="G92" s="332">
        <f>G93</f>
        <v>0</v>
      </c>
    </row>
    <row r="93" spans="1:7" ht="15">
      <c r="A93" s="114" t="s">
        <v>106</v>
      </c>
      <c r="B93" s="41" t="s">
        <v>361</v>
      </c>
      <c r="C93" s="79"/>
      <c r="D93" s="191">
        <f>E93+G93</f>
        <v>4.023</v>
      </c>
      <c r="E93" s="191">
        <v>4.023</v>
      </c>
      <c r="F93" s="184">
        <v>3.1</v>
      </c>
      <c r="G93" s="445"/>
    </row>
    <row r="94" spans="1:7" ht="15.75">
      <c r="A94" s="113" t="s">
        <v>32</v>
      </c>
      <c r="B94" s="111" t="s">
        <v>5</v>
      </c>
      <c r="C94" s="79"/>
      <c r="D94" s="154"/>
      <c r="E94" s="154"/>
      <c r="F94" s="319"/>
      <c r="G94" s="319"/>
    </row>
    <row r="95" spans="1:7" ht="14.25">
      <c r="A95" s="113" t="s">
        <v>33</v>
      </c>
      <c r="B95" s="61" t="s">
        <v>109</v>
      </c>
      <c r="C95" s="79" t="s">
        <v>142</v>
      </c>
      <c r="D95" s="154">
        <f>E95+G95</f>
        <v>1.3</v>
      </c>
      <c r="E95" s="154">
        <f>E96</f>
        <v>1.3</v>
      </c>
      <c r="F95" s="154">
        <f>F96</f>
        <v>1</v>
      </c>
      <c r="G95" s="154">
        <f>G96</f>
        <v>0</v>
      </c>
    </row>
    <row r="96" spans="1:7" ht="15">
      <c r="A96" s="114" t="s">
        <v>107</v>
      </c>
      <c r="B96" s="41" t="s">
        <v>361</v>
      </c>
      <c r="C96" s="79"/>
      <c r="D96" s="90">
        <f>E96+G96</f>
        <v>1.3</v>
      </c>
      <c r="E96" s="90">
        <v>1.3</v>
      </c>
      <c r="F96" s="88">
        <v>1</v>
      </c>
      <c r="G96" s="88"/>
    </row>
    <row r="97" spans="1:7" ht="14.25">
      <c r="A97" s="113" t="s">
        <v>35</v>
      </c>
      <c r="B97" s="121" t="s">
        <v>413</v>
      </c>
      <c r="C97" s="79"/>
      <c r="D97" s="154"/>
      <c r="E97" s="154"/>
      <c r="F97" s="319"/>
      <c r="G97" s="319"/>
    </row>
    <row r="98" spans="1:7" ht="14.25">
      <c r="A98" s="113" t="s">
        <v>36</v>
      </c>
      <c r="B98" s="61" t="s">
        <v>109</v>
      </c>
      <c r="C98" s="79" t="s">
        <v>142</v>
      </c>
      <c r="D98" s="154">
        <f>E98+G98</f>
        <v>21.023</v>
      </c>
      <c r="E98" s="154">
        <f>E99</f>
        <v>21.023</v>
      </c>
      <c r="F98" s="154">
        <f>F99</f>
        <v>16.1</v>
      </c>
      <c r="G98" s="154">
        <f>G99</f>
        <v>0</v>
      </c>
    </row>
    <row r="99" spans="1:7" ht="15">
      <c r="A99" s="114" t="s">
        <v>108</v>
      </c>
      <c r="B99" s="41" t="s">
        <v>361</v>
      </c>
      <c r="C99" s="79"/>
      <c r="D99" s="90">
        <f>E99+G99</f>
        <v>21.023</v>
      </c>
      <c r="E99" s="90">
        <f>E90+E93+E96</f>
        <v>21.023</v>
      </c>
      <c r="F99" s="90">
        <f>F90+F93+F96</f>
        <v>16.1</v>
      </c>
      <c r="G99" s="90">
        <f>G90+G93+G96</f>
        <v>0</v>
      </c>
    </row>
    <row r="100" spans="1:7" ht="15.75">
      <c r="A100" s="113" t="s">
        <v>37</v>
      </c>
      <c r="B100" s="142" t="s">
        <v>6</v>
      </c>
      <c r="C100" s="299"/>
      <c r="D100" s="154"/>
      <c r="E100" s="154"/>
      <c r="F100" s="319"/>
      <c r="G100" s="319"/>
    </row>
    <row r="101" spans="1:7" ht="14.25">
      <c r="A101" s="113" t="s">
        <v>38</v>
      </c>
      <c r="B101" s="61" t="s">
        <v>109</v>
      </c>
      <c r="C101" s="299" t="s">
        <v>142</v>
      </c>
      <c r="D101" s="154">
        <f>D102</f>
        <v>0</v>
      </c>
      <c r="E101" s="154">
        <f>E102</f>
        <v>0</v>
      </c>
      <c r="F101" s="154">
        <f>F102</f>
        <v>0</v>
      </c>
      <c r="G101" s="154">
        <f>G102</f>
        <v>0</v>
      </c>
    </row>
    <row r="102" spans="1:7" ht="15">
      <c r="A102" s="114" t="s">
        <v>111</v>
      </c>
      <c r="B102" s="41" t="s">
        <v>361</v>
      </c>
      <c r="C102" s="299"/>
      <c r="D102" s="90">
        <f>E102+G102</f>
        <v>0</v>
      </c>
      <c r="E102" s="90"/>
      <c r="F102" s="88"/>
      <c r="G102" s="88"/>
    </row>
    <row r="103" spans="1:7" ht="15.75">
      <c r="A103" s="113" t="s">
        <v>39</v>
      </c>
      <c r="B103" s="142" t="s">
        <v>46</v>
      </c>
      <c r="C103" s="299"/>
      <c r="D103" s="154"/>
      <c r="E103" s="154"/>
      <c r="F103" s="319"/>
      <c r="G103" s="319"/>
    </row>
    <row r="104" spans="1:7" ht="14.25">
      <c r="A104" s="114" t="s">
        <v>40</v>
      </c>
      <c r="B104" s="300" t="s">
        <v>109</v>
      </c>
      <c r="C104" s="299" t="s">
        <v>142</v>
      </c>
      <c r="D104" s="154">
        <f>D105</f>
        <v>0</v>
      </c>
      <c r="E104" s="154">
        <f>E105</f>
        <v>0</v>
      </c>
      <c r="F104" s="154">
        <f>F105</f>
        <v>0</v>
      </c>
      <c r="G104" s="154">
        <f>G105</f>
        <v>0</v>
      </c>
    </row>
    <row r="105" spans="1:7" ht="15">
      <c r="A105" s="114" t="s">
        <v>121</v>
      </c>
      <c r="B105" s="41" t="s">
        <v>361</v>
      </c>
      <c r="C105" s="301"/>
      <c r="D105" s="90">
        <f>E105+G105</f>
        <v>0</v>
      </c>
      <c r="E105" s="90"/>
      <c r="F105" s="88"/>
      <c r="G105" s="88"/>
    </row>
    <row r="106" spans="1:7" ht="28.5">
      <c r="A106" s="113" t="s">
        <v>41</v>
      </c>
      <c r="B106" s="80" t="s">
        <v>412</v>
      </c>
      <c r="C106" s="299"/>
      <c r="D106" s="154"/>
      <c r="E106" s="154"/>
      <c r="F106" s="319"/>
      <c r="G106" s="319"/>
    </row>
    <row r="107" spans="1:7" ht="14.25">
      <c r="A107" s="113" t="s">
        <v>42</v>
      </c>
      <c r="B107" s="61" t="s">
        <v>109</v>
      </c>
      <c r="C107" s="299" t="s">
        <v>142</v>
      </c>
      <c r="D107" s="154">
        <f>D108</f>
        <v>0</v>
      </c>
      <c r="E107" s="154">
        <f>E108</f>
        <v>0</v>
      </c>
      <c r="F107" s="154">
        <f>F108</f>
        <v>0</v>
      </c>
      <c r="G107" s="154">
        <f>G108</f>
        <v>0</v>
      </c>
    </row>
    <row r="108" spans="1:7" ht="15">
      <c r="A108" s="114" t="s">
        <v>122</v>
      </c>
      <c r="B108" s="41" t="s">
        <v>361</v>
      </c>
      <c r="C108" s="301"/>
      <c r="D108" s="90">
        <f>E108+G108</f>
        <v>0</v>
      </c>
      <c r="E108" s="90"/>
      <c r="F108" s="88"/>
      <c r="G108" s="88"/>
    </row>
    <row r="109" spans="1:7" ht="15.75">
      <c r="A109" s="113" t="s">
        <v>43</v>
      </c>
      <c r="B109" s="142" t="s">
        <v>52</v>
      </c>
      <c r="C109" s="79"/>
      <c r="D109" s="154">
        <f>D110+D113+D116</f>
        <v>0</v>
      </c>
      <c r="E109" s="154">
        <f>E110+E113+E116</f>
        <v>0</v>
      </c>
      <c r="F109" s="154">
        <f>F110+F113+F116</f>
        <v>0</v>
      </c>
      <c r="G109" s="154">
        <f>G110+G113+G116</f>
        <v>0</v>
      </c>
    </row>
    <row r="110" spans="1:7" ht="14.25">
      <c r="A110" s="113" t="s">
        <v>44</v>
      </c>
      <c r="B110" s="61" t="s">
        <v>109</v>
      </c>
      <c r="C110" s="79" t="s">
        <v>142</v>
      </c>
      <c r="D110" s="154">
        <f>D111+D112</f>
        <v>0</v>
      </c>
      <c r="E110" s="154">
        <f>E111+E112</f>
        <v>0</v>
      </c>
      <c r="F110" s="154">
        <f>F111+F112</f>
        <v>0</v>
      </c>
      <c r="G110" s="154">
        <f>G111+G112</f>
        <v>0</v>
      </c>
    </row>
    <row r="111" spans="1:7" ht="15">
      <c r="A111" s="114" t="s">
        <v>465</v>
      </c>
      <c r="B111" s="263" t="s">
        <v>96</v>
      </c>
      <c r="C111" s="137"/>
      <c r="D111" s="90">
        <f>E111+G111</f>
        <v>0</v>
      </c>
      <c r="E111" s="90"/>
      <c r="F111" s="88"/>
      <c r="G111" s="88"/>
    </row>
    <row r="112" spans="1:7" ht="15">
      <c r="A112" s="114" t="s">
        <v>489</v>
      </c>
      <c r="B112" s="306" t="s">
        <v>125</v>
      </c>
      <c r="C112" s="296"/>
      <c r="D112" s="90">
        <f>E112+G112</f>
        <v>0</v>
      </c>
      <c r="E112" s="90"/>
      <c r="F112" s="88"/>
      <c r="G112" s="88"/>
    </row>
    <row r="113" spans="1:7" ht="25.5">
      <c r="A113" s="113" t="s">
        <v>247</v>
      </c>
      <c r="B113" s="117" t="s">
        <v>112</v>
      </c>
      <c r="C113" s="79" t="s">
        <v>146</v>
      </c>
      <c r="D113" s="154">
        <f>D114+D115</f>
        <v>0</v>
      </c>
      <c r="E113" s="154">
        <f>E114+E115</f>
        <v>0</v>
      </c>
      <c r="F113" s="154">
        <f>F114+F115</f>
        <v>0</v>
      </c>
      <c r="G113" s="154">
        <f>G114+G115</f>
        <v>0</v>
      </c>
    </row>
    <row r="114" spans="1:7" ht="15">
      <c r="A114" s="114" t="s">
        <v>289</v>
      </c>
      <c r="B114" s="263" t="s">
        <v>94</v>
      </c>
      <c r="C114" s="290"/>
      <c r="D114" s="90">
        <f>E114+G114</f>
        <v>0</v>
      </c>
      <c r="E114" s="90"/>
      <c r="F114" s="88"/>
      <c r="G114" s="88"/>
    </row>
    <row r="115" spans="1:7" ht="15">
      <c r="A115" s="114" t="s">
        <v>466</v>
      </c>
      <c r="B115" s="307" t="s">
        <v>95</v>
      </c>
      <c r="C115" s="290"/>
      <c r="D115" s="90">
        <f>E115+G115</f>
        <v>0</v>
      </c>
      <c r="E115" s="90"/>
      <c r="F115" s="88"/>
      <c r="G115" s="88"/>
    </row>
    <row r="116" spans="1:7" ht="14.25">
      <c r="A116" s="113" t="s">
        <v>410</v>
      </c>
      <c r="B116" s="74" t="s">
        <v>78</v>
      </c>
      <c r="C116" s="79" t="s">
        <v>143</v>
      </c>
      <c r="D116" s="90">
        <f>E116+G116</f>
        <v>0</v>
      </c>
      <c r="E116" s="90">
        <f>E117</f>
        <v>0</v>
      </c>
      <c r="F116" s="90">
        <f>F117</f>
        <v>0</v>
      </c>
      <c r="G116" s="90">
        <f>G117</f>
        <v>0</v>
      </c>
    </row>
    <row r="117" spans="1:7" ht="15">
      <c r="A117" s="114" t="s">
        <v>469</v>
      </c>
      <c r="B117" s="64" t="s">
        <v>115</v>
      </c>
      <c r="C117" s="79"/>
      <c r="D117" s="90">
        <f>E117+G117</f>
        <v>0</v>
      </c>
      <c r="E117" s="90"/>
      <c r="F117" s="88"/>
      <c r="G117" s="88"/>
    </row>
    <row r="118" spans="1:7" ht="15.75">
      <c r="A118" s="113" t="s">
        <v>45</v>
      </c>
      <c r="B118" s="142" t="s">
        <v>57</v>
      </c>
      <c r="C118" s="79"/>
      <c r="D118" s="154">
        <f>D119+D122+D125</f>
        <v>0</v>
      </c>
      <c r="E118" s="154">
        <f>E119+E122+E125</f>
        <v>0</v>
      </c>
      <c r="F118" s="154">
        <f>F119+F122+F125</f>
        <v>0</v>
      </c>
      <c r="G118" s="154">
        <f>G119+G122+G125</f>
        <v>0</v>
      </c>
    </row>
    <row r="119" spans="1:7" ht="14.25">
      <c r="A119" s="138" t="s">
        <v>47</v>
      </c>
      <c r="B119" s="61" t="s">
        <v>109</v>
      </c>
      <c r="C119" s="79" t="s">
        <v>142</v>
      </c>
      <c r="D119" s="154">
        <f>D120+D121</f>
        <v>0</v>
      </c>
      <c r="E119" s="154">
        <f>E120+E121</f>
        <v>0</v>
      </c>
      <c r="F119" s="154">
        <f>F120+F121</f>
        <v>0</v>
      </c>
      <c r="G119" s="154">
        <f>G120+G121</f>
        <v>0</v>
      </c>
    </row>
    <row r="120" spans="1:7" ht="15">
      <c r="A120" s="114" t="s">
        <v>465</v>
      </c>
      <c r="B120" s="263" t="s">
        <v>96</v>
      </c>
      <c r="C120" s="137"/>
      <c r="D120" s="90">
        <f>E120+G120</f>
        <v>0</v>
      </c>
      <c r="E120" s="90"/>
      <c r="F120" s="88"/>
      <c r="G120" s="88"/>
    </row>
    <row r="121" spans="1:7" ht="15">
      <c r="A121" s="114" t="s">
        <v>464</v>
      </c>
      <c r="B121" s="306" t="s">
        <v>125</v>
      </c>
      <c r="C121" s="296"/>
      <c r="D121" s="90">
        <f>E121+G121</f>
        <v>0</v>
      </c>
      <c r="E121" s="90"/>
      <c r="F121" s="88"/>
      <c r="G121" s="88"/>
    </row>
    <row r="122" spans="1:7" ht="25.5">
      <c r="A122" s="113" t="s">
        <v>248</v>
      </c>
      <c r="B122" s="117" t="s">
        <v>112</v>
      </c>
      <c r="C122" s="79" t="s">
        <v>146</v>
      </c>
      <c r="D122" s="154">
        <f>D123+D124</f>
        <v>0</v>
      </c>
      <c r="E122" s="154">
        <f>E123+E124</f>
        <v>0</v>
      </c>
      <c r="F122" s="154">
        <f>F123+F124</f>
        <v>0</v>
      </c>
      <c r="G122" s="154">
        <f>G123+G124</f>
        <v>0</v>
      </c>
    </row>
    <row r="123" spans="1:7" ht="15">
      <c r="A123" s="114" t="s">
        <v>289</v>
      </c>
      <c r="B123" s="263" t="s">
        <v>94</v>
      </c>
      <c r="C123" s="290"/>
      <c r="D123" s="90">
        <f>E123+G123</f>
        <v>0</v>
      </c>
      <c r="E123" s="90"/>
      <c r="F123" s="88"/>
      <c r="G123" s="88"/>
    </row>
    <row r="124" spans="1:7" ht="15">
      <c r="A124" s="114" t="s">
        <v>466</v>
      </c>
      <c r="B124" s="307" t="s">
        <v>95</v>
      </c>
      <c r="C124" s="290"/>
      <c r="D124" s="90">
        <f>E124+G124</f>
        <v>0</v>
      </c>
      <c r="E124" s="90"/>
      <c r="F124" s="88"/>
      <c r="G124" s="88"/>
    </row>
    <row r="125" spans="1:7" ht="14.25">
      <c r="A125" s="138" t="s">
        <v>358</v>
      </c>
      <c r="B125" s="74" t="s">
        <v>78</v>
      </c>
      <c r="C125" s="79" t="s">
        <v>143</v>
      </c>
      <c r="D125" s="156">
        <f>D126</f>
        <v>0</v>
      </c>
      <c r="E125" s="156">
        <f>E126</f>
        <v>0</v>
      </c>
      <c r="F125" s="156">
        <f>F126</f>
        <v>0</v>
      </c>
      <c r="G125" s="156">
        <f>G126</f>
        <v>0</v>
      </c>
    </row>
    <row r="126" spans="1:7" ht="15">
      <c r="A126" s="114" t="s">
        <v>469</v>
      </c>
      <c r="B126" s="64" t="s">
        <v>115</v>
      </c>
      <c r="C126" s="79"/>
      <c r="D126" s="157"/>
      <c r="E126" s="157"/>
      <c r="F126" s="157"/>
      <c r="G126" s="157"/>
    </row>
    <row r="127" spans="1:7" ht="14.25">
      <c r="A127" s="138" t="s">
        <v>48</v>
      </c>
      <c r="B127" s="74" t="s">
        <v>61</v>
      </c>
      <c r="C127" s="79"/>
      <c r="D127" s="154">
        <f>D128+D133</f>
        <v>0</v>
      </c>
      <c r="E127" s="154">
        <f>E128+E133</f>
        <v>0</v>
      </c>
      <c r="F127" s="154">
        <f>F128+F133</f>
        <v>0</v>
      </c>
      <c r="G127" s="154">
        <f>G128+G133</f>
        <v>0</v>
      </c>
    </row>
    <row r="128" spans="1:7" ht="25.5">
      <c r="A128" s="113" t="s">
        <v>49</v>
      </c>
      <c r="B128" s="261" t="s">
        <v>112</v>
      </c>
      <c r="C128" s="79" t="s">
        <v>146</v>
      </c>
      <c r="D128" s="154">
        <f>D129+D131+D132</f>
        <v>0</v>
      </c>
      <c r="E128" s="154">
        <f>E129+E131+E132+E130</f>
        <v>0</v>
      </c>
      <c r="F128" s="154">
        <f>F129+F131+F132+F130</f>
        <v>0</v>
      </c>
      <c r="G128" s="154">
        <f>G129+G131+G132+G130</f>
        <v>0</v>
      </c>
    </row>
    <row r="129" spans="1:7" ht="15">
      <c r="A129" s="114" t="s">
        <v>289</v>
      </c>
      <c r="B129" s="263" t="s">
        <v>94</v>
      </c>
      <c r="C129" s="266"/>
      <c r="D129" s="90">
        <f aca="true" t="shared" si="3" ref="D129:D134">E129+G129</f>
        <v>0</v>
      </c>
      <c r="E129" s="90"/>
      <c r="F129" s="88"/>
      <c r="G129" s="88"/>
    </row>
    <row r="130" spans="1:7" ht="15">
      <c r="A130" s="114" t="s">
        <v>471</v>
      </c>
      <c r="B130" s="41" t="s">
        <v>549</v>
      </c>
      <c r="C130" s="266"/>
      <c r="D130" s="90">
        <f t="shared" si="3"/>
        <v>0</v>
      </c>
      <c r="E130" s="90"/>
      <c r="F130" s="88"/>
      <c r="G130" s="88"/>
    </row>
    <row r="131" spans="1:7" ht="15">
      <c r="A131" s="114" t="s">
        <v>466</v>
      </c>
      <c r="B131" s="41" t="s">
        <v>95</v>
      </c>
      <c r="C131" s="266"/>
      <c r="D131" s="90">
        <f t="shared" si="3"/>
        <v>0</v>
      </c>
      <c r="E131" s="90"/>
      <c r="F131" s="88"/>
      <c r="G131" s="88"/>
    </row>
    <row r="132" spans="1:7" ht="15">
      <c r="A132" s="143" t="s">
        <v>467</v>
      </c>
      <c r="B132" s="307" t="s">
        <v>97</v>
      </c>
      <c r="C132" s="266"/>
      <c r="D132" s="90">
        <f t="shared" si="3"/>
        <v>0</v>
      </c>
      <c r="E132" s="90"/>
      <c r="F132" s="88"/>
      <c r="G132" s="88"/>
    </row>
    <row r="133" spans="1:7" ht="14.25">
      <c r="A133" s="138" t="s">
        <v>50</v>
      </c>
      <c r="B133" s="74" t="s">
        <v>78</v>
      </c>
      <c r="C133" s="79" t="s">
        <v>143</v>
      </c>
      <c r="D133" s="154">
        <f t="shared" si="3"/>
        <v>0</v>
      </c>
      <c r="E133" s="154">
        <f>E134</f>
        <v>0</v>
      </c>
      <c r="F133" s="88"/>
      <c r="G133" s="88"/>
    </row>
    <row r="134" spans="1:7" ht="15">
      <c r="A134" s="144" t="s">
        <v>469</v>
      </c>
      <c r="B134" s="64" t="s">
        <v>115</v>
      </c>
      <c r="C134" s="79"/>
      <c r="D134" s="154">
        <f t="shared" si="3"/>
        <v>0</v>
      </c>
      <c r="E134" s="90"/>
      <c r="F134" s="88"/>
      <c r="G134" s="88"/>
    </row>
    <row r="135" spans="1:7" ht="15.75">
      <c r="A135" s="138" t="s">
        <v>51</v>
      </c>
      <c r="B135" s="142" t="s">
        <v>7</v>
      </c>
      <c r="C135" s="79"/>
      <c r="D135" s="154">
        <f>D139+D142</f>
        <v>0</v>
      </c>
      <c r="E135" s="154">
        <f>E139+E142</f>
        <v>0</v>
      </c>
      <c r="F135" s="154">
        <f>F139+F142</f>
        <v>0</v>
      </c>
      <c r="G135" s="154">
        <f>G139+G142</f>
        <v>0</v>
      </c>
    </row>
    <row r="136" spans="1:7" ht="14.25">
      <c r="A136" s="138" t="s">
        <v>53</v>
      </c>
      <c r="B136" s="61" t="s">
        <v>109</v>
      </c>
      <c r="C136" s="79" t="s">
        <v>142</v>
      </c>
      <c r="D136" s="174">
        <f>E136+G136</f>
        <v>0</v>
      </c>
      <c r="E136" s="154"/>
      <c r="F136" s="154"/>
      <c r="G136" s="154"/>
    </row>
    <row r="137" spans="1:7" ht="15">
      <c r="A137" s="114" t="s">
        <v>465</v>
      </c>
      <c r="B137" s="263" t="s">
        <v>96</v>
      </c>
      <c r="C137" s="308"/>
      <c r="D137" s="90">
        <f>E137+G137</f>
        <v>0</v>
      </c>
      <c r="E137" s="170"/>
      <c r="F137" s="154"/>
      <c r="G137" s="154"/>
    </row>
    <row r="138" spans="1:7" ht="15">
      <c r="A138" s="114" t="s">
        <v>464</v>
      </c>
      <c r="B138" s="306" t="s">
        <v>125</v>
      </c>
      <c r="C138" s="309"/>
      <c r="D138" s="90">
        <f>E138+G138</f>
        <v>0</v>
      </c>
      <c r="E138" s="170"/>
      <c r="F138" s="154"/>
      <c r="G138" s="154"/>
    </row>
    <row r="139" spans="1:7" ht="25.5">
      <c r="A139" s="113" t="s">
        <v>54</v>
      </c>
      <c r="B139" s="261" t="s">
        <v>112</v>
      </c>
      <c r="C139" s="79" t="s">
        <v>146</v>
      </c>
      <c r="D139" s="175">
        <f>D140+D141</f>
        <v>0</v>
      </c>
      <c r="E139" s="154">
        <f>E140+E141</f>
        <v>0</v>
      </c>
      <c r="F139" s="154">
        <f>F140+F141</f>
        <v>0</v>
      </c>
      <c r="G139" s="154">
        <f>G140+G141</f>
        <v>0</v>
      </c>
    </row>
    <row r="140" spans="1:7" ht="15">
      <c r="A140" s="114" t="s">
        <v>289</v>
      </c>
      <c r="B140" s="263" t="s">
        <v>94</v>
      </c>
      <c r="C140" s="266"/>
      <c r="D140" s="90">
        <f>E140+G140</f>
        <v>0</v>
      </c>
      <c r="E140" s="90"/>
      <c r="F140" s="88"/>
      <c r="G140" s="88"/>
    </row>
    <row r="141" spans="1:7" ht="15">
      <c r="A141" s="114" t="s">
        <v>466</v>
      </c>
      <c r="B141" s="41" t="s">
        <v>95</v>
      </c>
      <c r="C141" s="266"/>
      <c r="D141" s="90">
        <f>E141+G141</f>
        <v>0</v>
      </c>
      <c r="E141" s="90"/>
      <c r="F141" s="88"/>
      <c r="G141" s="88"/>
    </row>
    <row r="142" spans="1:7" ht="14.25">
      <c r="A142" s="138" t="s">
        <v>212</v>
      </c>
      <c r="B142" s="74" t="s">
        <v>78</v>
      </c>
      <c r="C142" s="79" t="s">
        <v>143</v>
      </c>
      <c r="D142" s="154">
        <f>E142+G142</f>
        <v>0</v>
      </c>
      <c r="E142" s="154">
        <f>E143</f>
        <v>0</v>
      </c>
      <c r="F142" s="88"/>
      <c r="G142" s="88"/>
    </row>
    <row r="143" spans="1:7" ht="15">
      <c r="A143" s="114" t="s">
        <v>469</v>
      </c>
      <c r="B143" s="64" t="s">
        <v>115</v>
      </c>
      <c r="C143" s="310"/>
      <c r="D143" s="168">
        <f>E143+G143</f>
        <v>0</v>
      </c>
      <c r="E143" s="168"/>
      <c r="F143" s="320"/>
      <c r="G143" s="320"/>
    </row>
    <row r="144" spans="1:7" ht="15.75">
      <c r="A144" s="114" t="s">
        <v>56</v>
      </c>
      <c r="B144" s="142" t="s">
        <v>8</v>
      </c>
      <c r="C144" s="79"/>
      <c r="D144" s="174">
        <f>D145+D148+D152</f>
        <v>0</v>
      </c>
      <c r="E144" s="174">
        <f>E145+E148+E152</f>
        <v>0</v>
      </c>
      <c r="F144" s="174">
        <f>F145+F148+F152</f>
        <v>0</v>
      </c>
      <c r="G144" s="174">
        <f>G145+G148+G152</f>
        <v>0</v>
      </c>
    </row>
    <row r="145" spans="1:7" ht="14.25">
      <c r="A145" s="113" t="s">
        <v>58</v>
      </c>
      <c r="B145" s="61" t="s">
        <v>109</v>
      </c>
      <c r="C145" s="79" t="s">
        <v>142</v>
      </c>
      <c r="D145" s="154">
        <f>D146+D147</f>
        <v>0</v>
      </c>
      <c r="E145" s="154">
        <f>E146+E147</f>
        <v>0</v>
      </c>
      <c r="F145" s="154">
        <f>F146+F147</f>
        <v>0</v>
      </c>
      <c r="G145" s="154">
        <f>G146+G147</f>
        <v>0</v>
      </c>
    </row>
    <row r="146" spans="1:7" ht="15">
      <c r="A146" s="114" t="s">
        <v>465</v>
      </c>
      <c r="B146" s="263" t="s">
        <v>96</v>
      </c>
      <c r="C146" s="137"/>
      <c r="D146" s="90">
        <f>E146+G146</f>
        <v>0</v>
      </c>
      <c r="E146" s="90"/>
      <c r="F146" s="88"/>
      <c r="G146" s="88"/>
    </row>
    <row r="147" spans="1:7" ht="15">
      <c r="A147" s="114" t="s">
        <v>464</v>
      </c>
      <c r="B147" s="306" t="s">
        <v>153</v>
      </c>
      <c r="C147" s="296"/>
      <c r="D147" s="90">
        <f>E147+G147</f>
        <v>0</v>
      </c>
      <c r="E147" s="90"/>
      <c r="F147" s="88"/>
      <c r="G147" s="88"/>
    </row>
    <row r="148" spans="1:7" ht="25.5">
      <c r="A148" s="113" t="s">
        <v>59</v>
      </c>
      <c r="B148" s="261" t="s">
        <v>112</v>
      </c>
      <c r="C148" s="79" t="s">
        <v>146</v>
      </c>
      <c r="D148" s="154">
        <f>D149+D150+D151</f>
        <v>0</v>
      </c>
      <c r="E148" s="154">
        <f>E149+E150+E151</f>
        <v>0</v>
      </c>
      <c r="F148" s="154">
        <f>F149+F150+F151</f>
        <v>0</v>
      </c>
      <c r="G148" s="154">
        <f>G149+G150+G151</f>
        <v>0</v>
      </c>
    </row>
    <row r="149" spans="1:7" ht="15">
      <c r="A149" s="114" t="s">
        <v>289</v>
      </c>
      <c r="B149" s="263" t="s">
        <v>94</v>
      </c>
      <c r="C149" s="266"/>
      <c r="D149" s="90">
        <f>E149+G149</f>
        <v>0</v>
      </c>
      <c r="E149" s="90"/>
      <c r="F149" s="88"/>
      <c r="G149" s="88"/>
    </row>
    <row r="150" spans="1:7" ht="15">
      <c r="A150" s="114" t="s">
        <v>466</v>
      </c>
      <c r="B150" s="41" t="s">
        <v>95</v>
      </c>
      <c r="C150" s="266"/>
      <c r="D150" s="90">
        <f>E150+G150</f>
        <v>0</v>
      </c>
      <c r="E150" s="90"/>
      <c r="F150" s="88"/>
      <c r="G150" s="88"/>
    </row>
    <row r="151" spans="1:7" ht="15">
      <c r="A151" s="141" t="s">
        <v>468</v>
      </c>
      <c r="B151" s="71" t="s">
        <v>285</v>
      </c>
      <c r="C151" s="266"/>
      <c r="D151" s="90">
        <f>E151+G151</f>
        <v>0</v>
      </c>
      <c r="E151" s="90"/>
      <c r="F151" s="88"/>
      <c r="G151" s="88"/>
    </row>
    <row r="152" spans="1:7" ht="14.25">
      <c r="A152" s="113" t="s">
        <v>214</v>
      </c>
      <c r="B152" s="74" t="s">
        <v>78</v>
      </c>
      <c r="C152" s="79" t="s">
        <v>143</v>
      </c>
      <c r="D152" s="154">
        <f>E152+G152</f>
        <v>0</v>
      </c>
      <c r="E152" s="154">
        <f>E153</f>
        <v>0</v>
      </c>
      <c r="F152" s="154">
        <f>F153</f>
        <v>0</v>
      </c>
      <c r="G152" s="154">
        <f>G153</f>
        <v>0</v>
      </c>
    </row>
    <row r="153" spans="1:7" ht="15">
      <c r="A153" s="114" t="s">
        <v>469</v>
      </c>
      <c r="B153" s="64" t="s">
        <v>115</v>
      </c>
      <c r="C153" s="310"/>
      <c r="D153" s="168">
        <f>E153+G153</f>
        <v>0</v>
      </c>
      <c r="E153" s="168"/>
      <c r="F153" s="320"/>
      <c r="G153" s="320"/>
    </row>
    <row r="154" spans="1:7" ht="14.25">
      <c r="A154" s="295" t="s">
        <v>60</v>
      </c>
      <c r="B154" s="74" t="s">
        <v>411</v>
      </c>
      <c r="C154" s="297"/>
      <c r="D154" s="154">
        <f>D155+D158+D164</f>
        <v>0</v>
      </c>
      <c r="E154" s="154">
        <f>E155+E158+E164</f>
        <v>0</v>
      </c>
      <c r="F154" s="154">
        <f>F155+F158+F164</f>
        <v>0</v>
      </c>
      <c r="G154" s="154">
        <f>G155+G158+G164</f>
        <v>0</v>
      </c>
    </row>
    <row r="155" spans="1:7" ht="14.25">
      <c r="A155" s="113" t="s">
        <v>62</v>
      </c>
      <c r="B155" s="61" t="s">
        <v>109</v>
      </c>
      <c r="C155" s="79" t="s">
        <v>142</v>
      </c>
      <c r="D155" s="175">
        <f aca="true" t="shared" si="4" ref="D155:G157">D110+D119+D145</f>
        <v>0</v>
      </c>
      <c r="E155" s="175">
        <f t="shared" si="4"/>
        <v>0</v>
      </c>
      <c r="F155" s="175">
        <f t="shared" si="4"/>
        <v>0</v>
      </c>
      <c r="G155" s="175">
        <f t="shared" si="4"/>
        <v>0</v>
      </c>
    </row>
    <row r="156" spans="1:7" ht="15">
      <c r="A156" s="114" t="s">
        <v>465</v>
      </c>
      <c r="B156" s="41" t="s">
        <v>96</v>
      </c>
      <c r="C156" s="290"/>
      <c r="D156" s="90">
        <f t="shared" si="4"/>
        <v>0</v>
      </c>
      <c r="E156" s="90">
        <f t="shared" si="4"/>
        <v>0</v>
      </c>
      <c r="F156" s="90">
        <f t="shared" si="4"/>
        <v>0</v>
      </c>
      <c r="G156" s="90">
        <f t="shared" si="4"/>
        <v>0</v>
      </c>
    </row>
    <row r="157" spans="1:7" ht="15">
      <c r="A157" s="114" t="s">
        <v>464</v>
      </c>
      <c r="B157" s="41" t="s">
        <v>125</v>
      </c>
      <c r="C157" s="287"/>
      <c r="D157" s="90">
        <f t="shared" si="4"/>
        <v>0</v>
      </c>
      <c r="E157" s="90">
        <f t="shared" si="4"/>
        <v>0</v>
      </c>
      <c r="F157" s="90">
        <f t="shared" si="4"/>
        <v>0</v>
      </c>
      <c r="G157" s="90">
        <f t="shared" si="4"/>
        <v>0</v>
      </c>
    </row>
    <row r="158" spans="1:7" ht="25.5">
      <c r="A158" s="140" t="s">
        <v>63</v>
      </c>
      <c r="B158" s="261" t="s">
        <v>112</v>
      </c>
      <c r="C158" s="137" t="s">
        <v>146</v>
      </c>
      <c r="D158" s="154">
        <f>D159+D161+D162+D163</f>
        <v>0</v>
      </c>
      <c r="E158" s="154">
        <f>E159+E161+E162+E163</f>
        <v>0</v>
      </c>
      <c r="F158" s="154">
        <f>F159+F161+F162+F163</f>
        <v>0</v>
      </c>
      <c r="G158" s="154">
        <f>G159+G161+G162+G163</f>
        <v>0</v>
      </c>
    </row>
    <row r="159" spans="1:7" ht="15">
      <c r="A159" s="114" t="s">
        <v>289</v>
      </c>
      <c r="B159" s="284" t="s">
        <v>94</v>
      </c>
      <c r="C159" s="272"/>
      <c r="D159" s="155">
        <f>D114+D123+D129+D140+D149</f>
        <v>0</v>
      </c>
      <c r="E159" s="90">
        <f>E114+E123+E129+E140+E149</f>
        <v>0</v>
      </c>
      <c r="F159" s="90">
        <f>F114+F123+F129+F140+F149</f>
        <v>0</v>
      </c>
      <c r="G159" s="90">
        <f>G114+G123+G129+G140+G149</f>
        <v>0</v>
      </c>
    </row>
    <row r="160" spans="1:7" ht="15">
      <c r="A160" s="114" t="s">
        <v>471</v>
      </c>
      <c r="B160" s="41" t="s">
        <v>549</v>
      </c>
      <c r="C160" s="274"/>
      <c r="D160" s="155">
        <f>D130</f>
        <v>0</v>
      </c>
      <c r="E160" s="155">
        <f>E130</f>
        <v>0</v>
      </c>
      <c r="F160" s="155">
        <f>F130</f>
        <v>0</v>
      </c>
      <c r="G160" s="155">
        <f>G130</f>
        <v>0</v>
      </c>
    </row>
    <row r="161" spans="1:12" ht="15">
      <c r="A161" s="114" t="s">
        <v>466</v>
      </c>
      <c r="B161" s="120" t="s">
        <v>95</v>
      </c>
      <c r="C161" s="310"/>
      <c r="D161" s="155">
        <f>D115+D124+D131+D141+D150</f>
        <v>0</v>
      </c>
      <c r="E161" s="90">
        <f>E115+E124+E131+E141+E150</f>
        <v>0</v>
      </c>
      <c r="F161" s="90">
        <f>F115+F124+F131+F141+F150</f>
        <v>0</v>
      </c>
      <c r="G161" s="90">
        <f>G115+G124+G131+G141+G150</f>
        <v>0</v>
      </c>
      <c r="L161" s="49" t="s">
        <v>98</v>
      </c>
    </row>
    <row r="162" spans="1:7" ht="15">
      <c r="A162" s="114" t="s">
        <v>467</v>
      </c>
      <c r="B162" s="68" t="s">
        <v>97</v>
      </c>
      <c r="C162" s="38"/>
      <c r="D162" s="155">
        <f>D132</f>
        <v>0</v>
      </c>
      <c r="E162" s="90">
        <f>E132</f>
        <v>0</v>
      </c>
      <c r="F162" s="90">
        <f>F132</f>
        <v>0</v>
      </c>
      <c r="G162" s="90">
        <f>G132</f>
        <v>0</v>
      </c>
    </row>
    <row r="163" spans="1:7" ht="15">
      <c r="A163" s="114" t="s">
        <v>468</v>
      </c>
      <c r="B163" s="71" t="s">
        <v>285</v>
      </c>
      <c r="C163" s="38"/>
      <c r="D163" s="90">
        <f>D151</f>
        <v>0</v>
      </c>
      <c r="E163" s="90">
        <f>E151</f>
        <v>0</v>
      </c>
      <c r="F163" s="90">
        <f>F151</f>
        <v>0</v>
      </c>
      <c r="G163" s="90">
        <f>G151</f>
        <v>0</v>
      </c>
    </row>
    <row r="164" spans="1:7" ht="14.25">
      <c r="A164" s="311" t="s">
        <v>217</v>
      </c>
      <c r="B164" s="312" t="s">
        <v>78</v>
      </c>
      <c r="C164" s="275" t="s">
        <v>143</v>
      </c>
      <c r="D164" s="154">
        <f aca="true" t="shared" si="5" ref="D164:G165">D142+D133</f>
        <v>0</v>
      </c>
      <c r="E164" s="154">
        <f t="shared" si="5"/>
        <v>0</v>
      </c>
      <c r="F164" s="154">
        <f t="shared" si="5"/>
        <v>0</v>
      </c>
      <c r="G164" s="154">
        <f t="shared" si="5"/>
        <v>0</v>
      </c>
    </row>
    <row r="165" spans="1:7" ht="15">
      <c r="A165" s="114" t="s">
        <v>469</v>
      </c>
      <c r="B165" s="71" t="s">
        <v>115</v>
      </c>
      <c r="C165" s="72"/>
      <c r="D165" s="90">
        <f t="shared" si="5"/>
        <v>0</v>
      </c>
      <c r="E165" s="90">
        <f t="shared" si="5"/>
        <v>0</v>
      </c>
      <c r="F165" s="90">
        <f t="shared" si="5"/>
        <v>0</v>
      </c>
      <c r="G165" s="90">
        <f t="shared" si="5"/>
        <v>0</v>
      </c>
    </row>
    <row r="166" spans="1:7" ht="15.75">
      <c r="A166" s="122" t="s">
        <v>64</v>
      </c>
      <c r="B166" s="142" t="s">
        <v>117</v>
      </c>
      <c r="C166" s="72"/>
      <c r="D166" s="154">
        <f>D167</f>
        <v>0</v>
      </c>
      <c r="E166" s="154">
        <f>E167</f>
        <v>0</v>
      </c>
      <c r="F166" s="154">
        <f>F167</f>
        <v>0</v>
      </c>
      <c r="G166" s="154">
        <f>G167</f>
        <v>0</v>
      </c>
    </row>
    <row r="167" spans="1:7" ht="25.5">
      <c r="A167" s="114" t="s">
        <v>65</v>
      </c>
      <c r="B167" s="117" t="s">
        <v>110</v>
      </c>
      <c r="C167" s="81" t="s">
        <v>144</v>
      </c>
      <c r="D167" s="90">
        <f>E167+G167</f>
        <v>0</v>
      </c>
      <c r="E167" s="90"/>
      <c r="F167" s="90"/>
      <c r="G167" s="154"/>
    </row>
    <row r="168" spans="1:7" ht="15.75">
      <c r="A168" s="113" t="s">
        <v>67</v>
      </c>
      <c r="B168" s="313" t="s">
        <v>352</v>
      </c>
      <c r="C168" s="81"/>
      <c r="D168" s="90"/>
      <c r="E168" s="90"/>
      <c r="F168" s="90"/>
      <c r="G168" s="154"/>
    </row>
    <row r="169" spans="1:7" ht="14.25">
      <c r="A169" s="114" t="s">
        <v>68</v>
      </c>
      <c r="B169" s="61" t="s">
        <v>157</v>
      </c>
      <c r="C169" s="275" t="s">
        <v>37</v>
      </c>
      <c r="D169" s="154">
        <f>D170+D171</f>
        <v>0</v>
      </c>
      <c r="E169" s="154">
        <f>E170+E171</f>
        <v>0</v>
      </c>
      <c r="F169" s="154">
        <f>F170+F171</f>
        <v>0</v>
      </c>
      <c r="G169" s="154">
        <f>G170+G171</f>
        <v>0</v>
      </c>
    </row>
    <row r="170" spans="1:7" ht="15">
      <c r="A170" s="114" t="s">
        <v>136</v>
      </c>
      <c r="B170" s="279" t="s">
        <v>75</v>
      </c>
      <c r="C170" s="151"/>
      <c r="D170" s="155">
        <f>E170+G170</f>
        <v>0</v>
      </c>
      <c r="E170" s="90"/>
      <c r="F170" s="88"/>
      <c r="G170" s="88"/>
    </row>
    <row r="171" spans="1:7" ht="15">
      <c r="A171" s="114" t="s">
        <v>353</v>
      </c>
      <c r="B171" s="279" t="s">
        <v>76</v>
      </c>
      <c r="C171" s="151"/>
      <c r="D171" s="155">
        <f>E171+G171</f>
        <v>0</v>
      </c>
      <c r="E171" s="90"/>
      <c r="F171" s="88"/>
      <c r="G171" s="88"/>
    </row>
    <row r="172" spans="1:7" ht="15.75">
      <c r="A172" s="113" t="s">
        <v>69</v>
      </c>
      <c r="B172" s="152" t="s">
        <v>363</v>
      </c>
      <c r="C172" s="434"/>
      <c r="D172" s="154">
        <f>E172+G172</f>
        <v>0</v>
      </c>
      <c r="E172" s="154">
        <f>E173</f>
        <v>0</v>
      </c>
      <c r="F172" s="154">
        <f>F173</f>
        <v>0</v>
      </c>
      <c r="G172" s="154">
        <f>G173</f>
        <v>0</v>
      </c>
    </row>
    <row r="173" spans="1:7" ht="14.25">
      <c r="A173" s="114" t="s">
        <v>70</v>
      </c>
      <c r="B173" s="61" t="s">
        <v>109</v>
      </c>
      <c r="C173" s="314" t="s">
        <v>142</v>
      </c>
      <c r="D173" s="154">
        <f>E173+G173</f>
        <v>0</v>
      </c>
      <c r="E173" s="154"/>
      <c r="F173" s="90"/>
      <c r="G173" s="154"/>
    </row>
    <row r="174" spans="1:7" ht="15.75">
      <c r="A174" s="122" t="s">
        <v>311</v>
      </c>
      <c r="B174" s="190" t="s">
        <v>137</v>
      </c>
      <c r="C174" s="81"/>
      <c r="D174" s="332">
        <f>D175+D176+D177+D178+D179+D181+D182+D183+D180</f>
        <v>624.041</v>
      </c>
      <c r="E174" s="332">
        <f>E175+E176+E177+E178+E179+E181+E182+E183+E180</f>
        <v>443.641</v>
      </c>
      <c r="F174" s="332">
        <f>F175+F176+F177+F178+F179+F181+F182+F183+F180</f>
        <v>176.40099999999998</v>
      </c>
      <c r="G174" s="332">
        <f>G175+G176+G177+G178+G179+G181+G182+G183+G180</f>
        <v>180.4</v>
      </c>
    </row>
    <row r="175" spans="1:7" ht="14.25">
      <c r="A175" s="113" t="s">
        <v>226</v>
      </c>
      <c r="B175" s="61" t="s">
        <v>109</v>
      </c>
      <c r="C175" s="81" t="s">
        <v>142</v>
      </c>
      <c r="D175" s="90">
        <f>D155+D107+D104+D101+D98+D86+D83+D14</f>
        <v>252.941</v>
      </c>
      <c r="E175" s="90">
        <f>E155+E107+E104+E101+E98+E86+E83+E14</f>
        <v>252.941</v>
      </c>
      <c r="F175" s="90">
        <f>F155+F107+F104+F101+F98+F86+F83+F14</f>
        <v>176.40099999999998</v>
      </c>
      <c r="G175" s="90">
        <f>G155+G107+G104+G101+G98+G86+G83+G14</f>
        <v>0</v>
      </c>
    </row>
    <row r="176" spans="1:7" ht="25.5">
      <c r="A176" s="113" t="s">
        <v>264</v>
      </c>
      <c r="B176" s="117" t="s">
        <v>110</v>
      </c>
      <c r="C176" s="81" t="s">
        <v>144</v>
      </c>
      <c r="D176" s="90">
        <f>D60+D166</f>
        <v>0</v>
      </c>
      <c r="E176" s="90">
        <f>E60+E166</f>
        <v>0</v>
      </c>
      <c r="F176" s="90">
        <f>F60+F166</f>
        <v>0</v>
      </c>
      <c r="G176" s="90">
        <f>G60+G166</f>
        <v>0</v>
      </c>
    </row>
    <row r="177" spans="1:7" ht="25.5">
      <c r="A177" s="113" t="s">
        <v>265</v>
      </c>
      <c r="B177" s="261" t="s">
        <v>112</v>
      </c>
      <c r="C177" s="81" t="s">
        <v>146</v>
      </c>
      <c r="D177" s="90">
        <f>D24+D58+D158</f>
        <v>0</v>
      </c>
      <c r="E177" s="90">
        <f>E24+E58+E158</f>
        <v>0</v>
      </c>
      <c r="F177" s="90">
        <f>F24+F58+F158</f>
        <v>0</v>
      </c>
      <c r="G177" s="90">
        <f>G24+G58+G158</f>
        <v>0</v>
      </c>
    </row>
    <row r="178" spans="1:7" ht="28.5">
      <c r="A178" s="113" t="s">
        <v>266</v>
      </c>
      <c r="B178" s="315" t="s">
        <v>229</v>
      </c>
      <c r="C178" s="81" t="s">
        <v>145</v>
      </c>
      <c r="D178" s="90">
        <f>D35</f>
        <v>0</v>
      </c>
      <c r="E178" s="90">
        <f>E35</f>
        <v>0</v>
      </c>
      <c r="F178" s="90">
        <f>F35</f>
        <v>0</v>
      </c>
      <c r="G178" s="90">
        <f>G35</f>
        <v>0</v>
      </c>
    </row>
    <row r="179" spans="1:7" ht="14.25">
      <c r="A179" s="113" t="s">
        <v>267</v>
      </c>
      <c r="B179" s="74" t="s">
        <v>116</v>
      </c>
      <c r="C179" s="81" t="s">
        <v>147</v>
      </c>
      <c r="D179" s="90">
        <f>D40</f>
        <v>334.5</v>
      </c>
      <c r="E179" s="90">
        <f>E40</f>
        <v>154.1</v>
      </c>
      <c r="F179" s="90">
        <f>F40</f>
        <v>0</v>
      </c>
      <c r="G179" s="90">
        <f>G40</f>
        <v>180.4</v>
      </c>
    </row>
    <row r="180" spans="1:7" ht="31.5">
      <c r="A180" s="113" t="s">
        <v>268</v>
      </c>
      <c r="B180" s="129" t="s">
        <v>196</v>
      </c>
      <c r="C180" s="81" t="s">
        <v>148</v>
      </c>
      <c r="D180" s="90">
        <f>D46</f>
        <v>0</v>
      </c>
      <c r="E180" s="90">
        <f>E46</f>
        <v>0</v>
      </c>
      <c r="F180" s="90">
        <f>F46</f>
        <v>0</v>
      </c>
      <c r="G180" s="90">
        <f>G46</f>
        <v>0</v>
      </c>
    </row>
    <row r="181" spans="1:7" ht="14.25">
      <c r="A181" s="113" t="s">
        <v>269</v>
      </c>
      <c r="B181" s="74" t="s">
        <v>78</v>
      </c>
      <c r="C181" s="81" t="s">
        <v>143</v>
      </c>
      <c r="D181" s="90">
        <f>E181+G181</f>
        <v>0</v>
      </c>
      <c r="E181" s="90">
        <f>E164+E48</f>
        <v>0</v>
      </c>
      <c r="F181" s="90">
        <f>F164+F48</f>
        <v>0</v>
      </c>
      <c r="G181" s="90">
        <f>G164+G48</f>
        <v>0</v>
      </c>
    </row>
    <row r="182" spans="1:7" ht="25.5">
      <c r="A182" s="260" t="s">
        <v>270</v>
      </c>
      <c r="B182" s="316" t="s">
        <v>156</v>
      </c>
      <c r="C182" s="81" t="s">
        <v>35</v>
      </c>
      <c r="D182" s="90">
        <f>E182+G182</f>
        <v>36.6</v>
      </c>
      <c r="E182" s="90">
        <f>E50</f>
        <v>36.6</v>
      </c>
      <c r="F182" s="90">
        <f>F50</f>
        <v>0</v>
      </c>
      <c r="G182" s="90">
        <f>G50</f>
        <v>0</v>
      </c>
    </row>
    <row r="183" spans="1:7" ht="18.75" customHeight="1">
      <c r="A183" s="113" t="s">
        <v>271</v>
      </c>
      <c r="B183" s="61" t="s">
        <v>157</v>
      </c>
      <c r="C183" s="274" t="s">
        <v>37</v>
      </c>
      <c r="D183" s="90">
        <f>E183+G183</f>
        <v>0</v>
      </c>
      <c r="E183" s="90">
        <f>E54+E169</f>
        <v>0</v>
      </c>
      <c r="F183" s="90">
        <f>F54+F169</f>
        <v>0</v>
      </c>
      <c r="G183" s="90">
        <f>G54+G169</f>
        <v>0</v>
      </c>
    </row>
    <row r="184" spans="1:7" ht="15">
      <c r="A184" s="113" t="s">
        <v>510</v>
      </c>
      <c r="B184" s="318" t="s">
        <v>588</v>
      </c>
      <c r="C184" s="154"/>
      <c r="D184" s="332">
        <f>D174-D170</f>
        <v>624.041</v>
      </c>
      <c r="E184" s="332">
        <f>E174-E170</f>
        <v>443.641</v>
      </c>
      <c r="F184" s="332">
        <f>F174-F170</f>
        <v>176.40099999999998</v>
      </c>
      <c r="G184" s="332">
        <f>G174-G170</f>
        <v>180.4</v>
      </c>
    </row>
    <row r="185" spans="1:7" ht="12.75">
      <c r="A185" s="176"/>
      <c r="C185" s="176"/>
      <c r="D185" s="176"/>
      <c r="E185" s="176"/>
      <c r="F185" s="176"/>
      <c r="G185" s="176"/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9.7109375" style="49" customWidth="1"/>
    <col min="2" max="2" width="41.421875" style="49" customWidth="1"/>
    <col min="3" max="3" width="8.28125" style="49" customWidth="1"/>
    <col min="4" max="4" width="7.8515625" style="49" customWidth="1"/>
    <col min="5" max="5" width="7.421875" style="49" customWidth="1"/>
    <col min="6" max="6" width="11.57421875" style="49" customWidth="1"/>
    <col min="7" max="7" width="10.8515625" style="49" customWidth="1"/>
    <col min="8" max="8" width="9.140625" style="105" customWidth="1"/>
    <col min="9" max="16384" width="9.140625" style="49" customWidth="1"/>
  </cols>
  <sheetData>
    <row r="1" spans="3:7" ht="15">
      <c r="C1" s="64"/>
      <c r="D1" s="64"/>
      <c r="E1" s="241" t="s">
        <v>246</v>
      </c>
      <c r="F1" s="242"/>
      <c r="G1" s="242"/>
    </row>
    <row r="2" spans="3:7" ht="15">
      <c r="C2" s="254"/>
      <c r="D2" s="254"/>
      <c r="E2" s="461" t="s">
        <v>634</v>
      </c>
      <c r="F2" s="461"/>
      <c r="G2" s="461"/>
    </row>
    <row r="3" spans="4:7" ht="15">
      <c r="D3" s="64"/>
      <c r="E3" s="64" t="s">
        <v>535</v>
      </c>
      <c r="F3" s="242"/>
      <c r="G3" s="242"/>
    </row>
    <row r="4" ht="15">
      <c r="E4" s="64" t="s">
        <v>573</v>
      </c>
    </row>
    <row r="5" ht="15">
      <c r="E5" s="64"/>
    </row>
    <row r="6" spans="1:8" ht="14.25">
      <c r="A6" s="501" t="s">
        <v>546</v>
      </c>
      <c r="B6" s="501"/>
      <c r="C6" s="501"/>
      <c r="D6" s="501"/>
      <c r="E6" s="501"/>
      <c r="F6" s="501"/>
      <c r="G6" s="501"/>
      <c r="H6" s="255"/>
    </row>
    <row r="7" spans="1:8" ht="14.25">
      <c r="A7" s="501" t="s">
        <v>502</v>
      </c>
      <c r="B7" s="501"/>
      <c r="C7" s="501"/>
      <c r="D7" s="501"/>
      <c r="E7" s="501"/>
      <c r="F7" s="501"/>
      <c r="G7" s="501"/>
      <c r="H7" s="431"/>
    </row>
    <row r="8" ht="12.75">
      <c r="G8" s="49" t="s">
        <v>547</v>
      </c>
    </row>
    <row r="9" spans="1:7" ht="12.75" customHeight="1">
      <c r="A9" s="500" t="s">
        <v>288</v>
      </c>
      <c r="B9" s="256"/>
      <c r="C9" s="451" t="s">
        <v>290</v>
      </c>
      <c r="D9" s="454" t="s">
        <v>0</v>
      </c>
      <c r="E9" s="462" t="s">
        <v>9</v>
      </c>
      <c r="F9" s="462"/>
      <c r="G9" s="462"/>
    </row>
    <row r="10" spans="1:7" ht="12.75" customHeight="1">
      <c r="A10" s="500"/>
      <c r="B10" s="502" t="s">
        <v>120</v>
      </c>
      <c r="C10" s="504"/>
      <c r="D10" s="455"/>
      <c r="E10" s="462" t="s">
        <v>10</v>
      </c>
      <c r="F10" s="462"/>
      <c r="G10" s="511" t="s">
        <v>11</v>
      </c>
    </row>
    <row r="11" spans="1:7" ht="12.75" customHeight="1">
      <c r="A11" s="500"/>
      <c r="B11" s="502"/>
      <c r="C11" s="504"/>
      <c r="D11" s="455"/>
      <c r="E11" s="454" t="s">
        <v>12</v>
      </c>
      <c r="F11" s="451" t="s">
        <v>242</v>
      </c>
      <c r="G11" s="511"/>
    </row>
    <row r="12" spans="1:7" ht="29.25" customHeight="1">
      <c r="A12" s="500"/>
      <c r="B12" s="503"/>
      <c r="C12" s="452"/>
      <c r="D12" s="456"/>
      <c r="E12" s="456"/>
      <c r="F12" s="452"/>
      <c r="G12" s="511"/>
    </row>
    <row r="13" spans="1:7" ht="15.75">
      <c r="A13" s="113" t="s">
        <v>13</v>
      </c>
      <c r="B13" s="152" t="s">
        <v>1</v>
      </c>
      <c r="C13" s="257"/>
      <c r="D13" s="154">
        <f>E13+G13</f>
        <v>60.5</v>
      </c>
      <c r="E13" s="156">
        <f>E14+E24+E35+E40+E48+E46+E50+E54</f>
        <v>0</v>
      </c>
      <c r="F13" s="156">
        <f>F14+F24+F35+F40+F48+F46+F50+F54</f>
        <v>0</v>
      </c>
      <c r="G13" s="156">
        <f>G14+G24+G35+G40+G48+G46+G50+G54</f>
        <v>60.5</v>
      </c>
    </row>
    <row r="14" spans="1:7" ht="14.25">
      <c r="A14" s="60" t="s">
        <v>14</v>
      </c>
      <c r="B14" s="61" t="s">
        <v>109</v>
      </c>
      <c r="C14" s="257" t="s">
        <v>142</v>
      </c>
      <c r="D14" s="336">
        <f>D15+D16+D17+D18+D19+D20+D21+D22+D23</f>
        <v>0</v>
      </c>
      <c r="E14" s="336">
        <f>E15+E16+E17+E18+E19+E20+E21+E22+E23</f>
        <v>0</v>
      </c>
      <c r="F14" s="336">
        <f>F15+F16+F17+F18+F19+F20+F21+F22+F23</f>
        <v>0</v>
      </c>
      <c r="G14" s="336">
        <f>G15+G16+G17+G18+G19+G20+G21+G22+G23</f>
        <v>0</v>
      </c>
    </row>
    <row r="15" spans="1:7" ht="15">
      <c r="A15" s="114" t="s">
        <v>162</v>
      </c>
      <c r="B15" s="254" t="s">
        <v>274</v>
      </c>
      <c r="C15" s="508"/>
      <c r="D15" s="337">
        <f aca="true" t="shared" si="0" ref="D15:D33">E15+G15</f>
        <v>0</v>
      </c>
      <c r="E15" s="338"/>
      <c r="F15" s="338"/>
      <c r="G15" s="336"/>
    </row>
    <row r="16" spans="1:7" ht="15">
      <c r="A16" s="114" t="s">
        <v>357</v>
      </c>
      <c r="B16" s="254" t="s">
        <v>356</v>
      </c>
      <c r="C16" s="509"/>
      <c r="D16" s="337">
        <f t="shared" si="0"/>
        <v>0</v>
      </c>
      <c r="E16" s="338"/>
      <c r="F16" s="338"/>
      <c r="G16" s="336"/>
    </row>
    <row r="17" spans="1:7" ht="15">
      <c r="A17" s="114" t="s">
        <v>163</v>
      </c>
      <c r="B17" s="254" t="s">
        <v>275</v>
      </c>
      <c r="C17" s="509"/>
      <c r="D17" s="337">
        <f t="shared" si="0"/>
        <v>0</v>
      </c>
      <c r="E17" s="338"/>
      <c r="F17" s="338"/>
      <c r="G17" s="338"/>
    </row>
    <row r="18" spans="1:7" ht="15">
      <c r="A18" s="114" t="s">
        <v>164</v>
      </c>
      <c r="B18" s="64" t="s">
        <v>240</v>
      </c>
      <c r="C18" s="509"/>
      <c r="D18" s="337">
        <f t="shared" si="0"/>
        <v>0</v>
      </c>
      <c r="E18" s="338"/>
      <c r="F18" s="338"/>
      <c r="G18" s="336"/>
    </row>
    <row r="19" spans="1:7" ht="15">
      <c r="A19" s="114" t="s">
        <v>166</v>
      </c>
      <c r="B19" s="64" t="s">
        <v>589</v>
      </c>
      <c r="C19" s="509"/>
      <c r="D19" s="337">
        <f t="shared" si="0"/>
        <v>0</v>
      </c>
      <c r="E19" s="338"/>
      <c r="F19" s="338"/>
      <c r="G19" s="336"/>
    </row>
    <row r="20" spans="1:7" ht="15">
      <c r="A20" s="114" t="s">
        <v>165</v>
      </c>
      <c r="B20" s="64" t="s">
        <v>243</v>
      </c>
      <c r="C20" s="509"/>
      <c r="D20" s="337">
        <f t="shared" si="0"/>
        <v>0</v>
      </c>
      <c r="E20" s="338"/>
      <c r="F20" s="338"/>
      <c r="G20" s="336"/>
    </row>
    <row r="21" spans="1:7" ht="15">
      <c r="A21" s="114" t="s">
        <v>166</v>
      </c>
      <c r="B21" s="64" t="s">
        <v>81</v>
      </c>
      <c r="C21" s="509"/>
      <c r="D21" s="337">
        <f t="shared" si="0"/>
        <v>0</v>
      </c>
      <c r="E21" s="338"/>
      <c r="F21" s="338"/>
      <c r="G21" s="336"/>
    </row>
    <row r="22" spans="1:7" ht="15">
      <c r="A22" s="114" t="s">
        <v>167</v>
      </c>
      <c r="B22" s="64" t="s">
        <v>82</v>
      </c>
      <c r="C22" s="509"/>
      <c r="D22" s="337">
        <f t="shared" si="0"/>
        <v>0</v>
      </c>
      <c r="E22" s="338"/>
      <c r="F22" s="338"/>
      <c r="G22" s="336"/>
    </row>
    <row r="23" spans="1:7" ht="15">
      <c r="A23" s="114" t="s">
        <v>168</v>
      </c>
      <c r="B23" s="259" t="s">
        <v>77</v>
      </c>
      <c r="C23" s="433"/>
      <c r="D23" s="337">
        <f t="shared" si="0"/>
        <v>0</v>
      </c>
      <c r="E23" s="338"/>
      <c r="F23" s="338"/>
      <c r="G23" s="336"/>
    </row>
    <row r="24" spans="1:7" ht="26.25" customHeight="1">
      <c r="A24" s="339" t="s">
        <v>15</v>
      </c>
      <c r="B24" s="66" t="s">
        <v>112</v>
      </c>
      <c r="C24" s="340" t="s">
        <v>146</v>
      </c>
      <c r="D24" s="341">
        <f>E24+G24</f>
        <v>0</v>
      </c>
      <c r="E24" s="341">
        <f>E25+E27+E29+E30+E31+E32+E26+E33+E28+E34</f>
        <v>0</v>
      </c>
      <c r="F24" s="341">
        <f>F25+F27+F29+F30+F31+F32+F26+F33+F28+F34</f>
        <v>0</v>
      </c>
      <c r="G24" s="341">
        <f>G25+G27+G29+G30+G31+G32+G26+G33+G28+G34</f>
        <v>0</v>
      </c>
    </row>
    <row r="25" spans="1:7" ht="15" customHeight="1">
      <c r="A25" s="141" t="s">
        <v>289</v>
      </c>
      <c r="B25" s="263" t="s">
        <v>273</v>
      </c>
      <c r="C25" s="264"/>
      <c r="D25" s="178">
        <f>E25+G25</f>
        <v>0</v>
      </c>
      <c r="E25" s="337"/>
      <c r="F25" s="342"/>
      <c r="G25" s="342"/>
    </row>
    <row r="26" spans="1:7" ht="15" customHeight="1">
      <c r="A26" s="141" t="s">
        <v>159</v>
      </c>
      <c r="B26" s="41" t="s">
        <v>272</v>
      </c>
      <c r="C26" s="265"/>
      <c r="D26" s="178">
        <f t="shared" si="0"/>
        <v>0</v>
      </c>
      <c r="E26" s="337"/>
      <c r="F26" s="342"/>
      <c r="G26" s="342"/>
    </row>
    <row r="27" spans="1:7" ht="15" customHeight="1">
      <c r="A27" s="141" t="s">
        <v>170</v>
      </c>
      <c r="B27" s="41" t="s">
        <v>72</v>
      </c>
      <c r="C27" s="266"/>
      <c r="D27" s="178">
        <f t="shared" si="0"/>
        <v>0</v>
      </c>
      <c r="E27" s="337"/>
      <c r="F27" s="342"/>
      <c r="G27" s="342"/>
    </row>
    <row r="28" spans="1:7" ht="15" customHeight="1">
      <c r="A28" s="141" t="s">
        <v>166</v>
      </c>
      <c r="B28" s="41" t="s">
        <v>178</v>
      </c>
      <c r="C28" s="266"/>
      <c r="D28" s="178">
        <f t="shared" si="0"/>
        <v>0</v>
      </c>
      <c r="E28" s="337"/>
      <c r="F28" s="342"/>
      <c r="G28" s="342"/>
    </row>
    <row r="29" spans="1:7" ht="15" customHeight="1">
      <c r="A29" s="141" t="s">
        <v>171</v>
      </c>
      <c r="B29" s="259" t="s">
        <v>2</v>
      </c>
      <c r="C29" s="266"/>
      <c r="D29" s="178">
        <f t="shared" si="0"/>
        <v>0</v>
      </c>
      <c r="E29" s="337"/>
      <c r="F29" s="342"/>
      <c r="G29" s="342"/>
    </row>
    <row r="30" spans="1:7" ht="15" customHeight="1">
      <c r="A30" s="141" t="s">
        <v>168</v>
      </c>
      <c r="B30" s="259" t="s">
        <v>77</v>
      </c>
      <c r="C30" s="265"/>
      <c r="D30" s="178">
        <f t="shared" si="0"/>
        <v>0</v>
      </c>
      <c r="E30" s="337"/>
      <c r="F30" s="343"/>
      <c r="G30" s="343"/>
    </row>
    <row r="31" spans="1:7" ht="15" customHeight="1">
      <c r="A31" s="141" t="s">
        <v>172</v>
      </c>
      <c r="B31" s="41" t="s">
        <v>4</v>
      </c>
      <c r="C31" s="265"/>
      <c r="D31" s="178">
        <f t="shared" si="0"/>
        <v>0</v>
      </c>
      <c r="E31" s="337"/>
      <c r="F31" s="343"/>
      <c r="G31" s="343"/>
    </row>
    <row r="32" spans="1:7" ht="18" customHeight="1">
      <c r="A32" s="267" t="s">
        <v>466</v>
      </c>
      <c r="B32" s="268" t="s">
        <v>95</v>
      </c>
      <c r="C32" s="266"/>
      <c r="D32" s="178">
        <f t="shared" si="0"/>
        <v>0</v>
      </c>
      <c r="E32" s="344"/>
      <c r="F32" s="345"/>
      <c r="G32" s="343"/>
    </row>
    <row r="33" spans="1:7" ht="30" customHeight="1">
      <c r="A33" s="114" t="s">
        <v>173</v>
      </c>
      <c r="B33" s="269" t="s">
        <v>113</v>
      </c>
      <c r="C33" s="266"/>
      <c r="D33" s="178">
        <f t="shared" si="0"/>
        <v>0</v>
      </c>
      <c r="E33" s="344"/>
      <c r="F33" s="345"/>
      <c r="G33" s="343"/>
    </row>
    <row r="34" spans="1:7" ht="30" customHeight="1">
      <c r="A34" s="267" t="s">
        <v>479</v>
      </c>
      <c r="B34" s="270" t="s">
        <v>478</v>
      </c>
      <c r="C34" s="266"/>
      <c r="D34" s="338">
        <f>SB!E34+'D-2016'!D34+'skol. lėšos'!D34</f>
        <v>0</v>
      </c>
      <c r="E34" s="344"/>
      <c r="F34" s="345"/>
      <c r="G34" s="336"/>
    </row>
    <row r="35" spans="1:7" ht="30.75" customHeight="1">
      <c r="A35" s="113" t="s">
        <v>16</v>
      </c>
      <c r="B35" s="315" t="s">
        <v>229</v>
      </c>
      <c r="C35" s="274" t="s">
        <v>145</v>
      </c>
      <c r="D35" s="169">
        <f>D36+D38+D37+D39</f>
        <v>8</v>
      </c>
      <c r="E35" s="382">
        <f>E36+E38+E37+E39</f>
        <v>0</v>
      </c>
      <c r="F35" s="382">
        <f>F36+F38+F37+F39</f>
        <v>0</v>
      </c>
      <c r="G35" s="169">
        <f>G36+G38+G37+G39</f>
        <v>8</v>
      </c>
    </row>
    <row r="36" spans="1:7" ht="15">
      <c r="A36" s="114" t="s">
        <v>174</v>
      </c>
      <c r="B36" s="273" t="s">
        <v>3</v>
      </c>
      <c r="C36" s="272"/>
      <c r="D36" s="178">
        <f>E36+G36</f>
        <v>0</v>
      </c>
      <c r="E36" s="337"/>
      <c r="F36" s="342"/>
      <c r="G36" s="343"/>
    </row>
    <row r="37" spans="1:7" ht="15">
      <c r="A37" s="114" t="s">
        <v>175</v>
      </c>
      <c r="B37" s="273" t="s">
        <v>487</v>
      </c>
      <c r="C37" s="274"/>
      <c r="D37" s="155">
        <f>E37+G37</f>
        <v>8</v>
      </c>
      <c r="E37" s="90"/>
      <c r="F37" s="88"/>
      <c r="G37" s="88">
        <v>8</v>
      </c>
    </row>
    <row r="38" spans="1:7" ht="15">
      <c r="A38" s="114" t="s">
        <v>176</v>
      </c>
      <c r="B38" s="64" t="s">
        <v>79</v>
      </c>
      <c r="C38" s="274"/>
      <c r="D38" s="155">
        <f>E38+G38</f>
        <v>0</v>
      </c>
      <c r="E38" s="90"/>
      <c r="F38" s="90"/>
      <c r="G38" s="90"/>
    </row>
    <row r="39" spans="1:7" ht="15">
      <c r="A39" s="114" t="s">
        <v>161</v>
      </c>
      <c r="B39" s="64" t="s">
        <v>507</v>
      </c>
      <c r="C39" s="275"/>
      <c r="D39" s="155">
        <f>E39+G39</f>
        <v>0</v>
      </c>
      <c r="E39" s="155"/>
      <c r="F39" s="155"/>
      <c r="G39" s="155"/>
    </row>
    <row r="40" spans="1:7" ht="14.25">
      <c r="A40" s="113" t="s">
        <v>17</v>
      </c>
      <c r="B40" s="74" t="s">
        <v>116</v>
      </c>
      <c r="C40" s="274" t="s">
        <v>147</v>
      </c>
      <c r="D40" s="170">
        <f>D41+D42+D43</f>
        <v>52.5</v>
      </c>
      <c r="E40" s="170">
        <f>E41+E42+E43+E45</f>
        <v>0</v>
      </c>
      <c r="F40" s="170">
        <f>F41+F42+F43+F45</f>
        <v>0</v>
      </c>
      <c r="G40" s="170">
        <f>G41+G42+G43+G45</f>
        <v>52.5</v>
      </c>
    </row>
    <row r="41" spans="1:7" ht="15">
      <c r="A41" s="114" t="s">
        <v>161</v>
      </c>
      <c r="B41" s="64" t="s">
        <v>73</v>
      </c>
      <c r="C41" s="272"/>
      <c r="D41" s="155">
        <f>E41+G41</f>
        <v>0</v>
      </c>
      <c r="E41" s="90"/>
      <c r="F41" s="90"/>
      <c r="G41" s="90"/>
    </row>
    <row r="42" spans="1:7" ht="15">
      <c r="A42" s="114" t="s">
        <v>161</v>
      </c>
      <c r="B42" s="64" t="s">
        <v>80</v>
      </c>
      <c r="C42" s="274"/>
      <c r="D42" s="155">
        <f>E42+G42</f>
        <v>0</v>
      </c>
      <c r="E42" s="90"/>
      <c r="F42" s="90"/>
      <c r="G42" s="90"/>
    </row>
    <row r="43" spans="1:7" ht="15">
      <c r="A43" s="114" t="s">
        <v>161</v>
      </c>
      <c r="B43" s="64" t="s">
        <v>598</v>
      </c>
      <c r="C43" s="274"/>
      <c r="D43" s="155">
        <f>E43+G43</f>
        <v>52.5</v>
      </c>
      <c r="E43" s="90"/>
      <c r="F43" s="90"/>
      <c r="G43" s="90">
        <v>52.5</v>
      </c>
    </row>
    <row r="44" spans="1:7" ht="15">
      <c r="A44" s="440" t="s">
        <v>161</v>
      </c>
      <c r="B44" s="64" t="s">
        <v>599</v>
      </c>
      <c r="C44" s="274"/>
      <c r="D44" s="155"/>
      <c r="E44" s="155"/>
      <c r="F44" s="155"/>
      <c r="G44" s="155"/>
    </row>
    <row r="45" spans="1:7" ht="15">
      <c r="A45" s="114" t="s">
        <v>569</v>
      </c>
      <c r="B45" s="64" t="s">
        <v>570</v>
      </c>
      <c r="C45" s="275"/>
      <c r="D45" s="155">
        <f>E45+G45</f>
        <v>0</v>
      </c>
      <c r="E45" s="155"/>
      <c r="F45" s="155"/>
      <c r="G45" s="155"/>
    </row>
    <row r="46" spans="1:7" ht="28.5">
      <c r="A46" s="113" t="s">
        <v>74</v>
      </c>
      <c r="B46" s="80" t="s">
        <v>196</v>
      </c>
      <c r="C46" s="274" t="s">
        <v>148</v>
      </c>
      <c r="D46" s="170">
        <f>D47</f>
        <v>0</v>
      </c>
      <c r="E46" s="170">
        <f>E47</f>
        <v>0</v>
      </c>
      <c r="F46" s="170">
        <f>F47</f>
        <v>0</v>
      </c>
      <c r="G46" s="170">
        <f>G47</f>
        <v>0</v>
      </c>
    </row>
    <row r="47" spans="1:7" ht="15">
      <c r="A47" s="114" t="s">
        <v>161</v>
      </c>
      <c r="B47" s="64" t="s">
        <v>73</v>
      </c>
      <c r="C47" s="272"/>
      <c r="D47" s="155">
        <f>E47+G47</f>
        <v>0</v>
      </c>
      <c r="E47" s="90"/>
      <c r="F47" s="90"/>
      <c r="G47" s="90"/>
    </row>
    <row r="48" spans="1:7" ht="14.25">
      <c r="A48" s="113" t="s">
        <v>140</v>
      </c>
      <c r="B48" s="121" t="s">
        <v>138</v>
      </c>
      <c r="C48" s="81" t="s">
        <v>143</v>
      </c>
      <c r="D48" s="170">
        <f>E48+G48</f>
        <v>0</v>
      </c>
      <c r="E48" s="154">
        <f>E49</f>
        <v>0</v>
      </c>
      <c r="F48" s="154">
        <f>F49</f>
        <v>0</v>
      </c>
      <c r="G48" s="154">
        <f>G49</f>
        <v>0</v>
      </c>
    </row>
    <row r="49" spans="1:7" ht="15">
      <c r="A49" s="114" t="s">
        <v>141</v>
      </c>
      <c r="B49" s="277" t="s">
        <v>139</v>
      </c>
      <c r="C49" s="272"/>
      <c r="D49" s="90">
        <f>E49+G49</f>
        <v>0</v>
      </c>
      <c r="E49" s="90"/>
      <c r="F49" s="88"/>
      <c r="G49" s="276"/>
    </row>
    <row r="50" spans="1:7" ht="28.5">
      <c r="A50" s="113" t="s">
        <v>151</v>
      </c>
      <c r="B50" s="80" t="s">
        <v>156</v>
      </c>
      <c r="C50" s="81" t="s">
        <v>35</v>
      </c>
      <c r="D50" s="154">
        <f>D51+D52+D53</f>
        <v>0</v>
      </c>
      <c r="E50" s="154">
        <f>E51+E52+E53</f>
        <v>0</v>
      </c>
      <c r="F50" s="154">
        <f>F51+F52+F53</f>
        <v>0</v>
      </c>
      <c r="G50" s="154">
        <f>G51+G52+G53</f>
        <v>0</v>
      </c>
    </row>
    <row r="51" spans="1:7" ht="15">
      <c r="A51" s="114" t="s">
        <v>152</v>
      </c>
      <c r="B51" s="277" t="s">
        <v>118</v>
      </c>
      <c r="C51" s="275"/>
      <c r="D51" s="90">
        <f>E51+G51</f>
        <v>0</v>
      </c>
      <c r="E51" s="90"/>
      <c r="F51" s="90"/>
      <c r="G51" s="88"/>
    </row>
    <row r="52" spans="1:7" ht="15">
      <c r="A52" s="114" t="s">
        <v>473</v>
      </c>
      <c r="B52" s="278" t="s">
        <v>501</v>
      </c>
      <c r="C52" s="275"/>
      <c r="D52" s="90">
        <f>E52+G52</f>
        <v>0</v>
      </c>
      <c r="E52" s="90"/>
      <c r="F52" s="90"/>
      <c r="G52" s="88"/>
    </row>
    <row r="53" spans="1:7" ht="15">
      <c r="A53" s="114" t="s">
        <v>592</v>
      </c>
      <c r="B53" s="278" t="s">
        <v>591</v>
      </c>
      <c r="C53" s="275"/>
      <c r="D53" s="90">
        <f>E53+G53</f>
        <v>0</v>
      </c>
      <c r="E53" s="90"/>
      <c r="F53" s="90"/>
      <c r="G53" s="88"/>
    </row>
    <row r="54" spans="1:7" ht="14.25">
      <c r="A54" s="113" t="s">
        <v>158</v>
      </c>
      <c r="B54" s="61" t="s">
        <v>157</v>
      </c>
      <c r="C54" s="275" t="s">
        <v>37</v>
      </c>
      <c r="D54" s="154">
        <f>D55+D56</f>
        <v>0</v>
      </c>
      <c r="E54" s="154">
        <f>E55+E56</f>
        <v>0</v>
      </c>
      <c r="F54" s="154">
        <f>F55+F56</f>
        <v>0</v>
      </c>
      <c r="G54" s="154">
        <f>G55+G56</f>
        <v>0</v>
      </c>
    </row>
    <row r="55" spans="1:7" ht="15">
      <c r="A55" s="72"/>
      <c r="B55" s="279" t="s">
        <v>75</v>
      </c>
      <c r="C55" s="151"/>
      <c r="D55" s="155">
        <f>E55+G55</f>
        <v>0</v>
      </c>
      <c r="E55" s="90"/>
      <c r="F55" s="88"/>
      <c r="G55" s="88"/>
    </row>
    <row r="56" spans="1:7" ht="15">
      <c r="A56" s="114"/>
      <c r="B56" s="279" t="s">
        <v>76</v>
      </c>
      <c r="C56" s="151"/>
      <c r="D56" s="155">
        <f>E56+G56</f>
        <v>0</v>
      </c>
      <c r="E56" s="90"/>
      <c r="F56" s="88"/>
      <c r="G56" s="88"/>
    </row>
    <row r="57" spans="1:7" ht="15.75">
      <c r="A57" s="113" t="s">
        <v>18</v>
      </c>
      <c r="B57" s="123" t="s">
        <v>239</v>
      </c>
      <c r="C57" s="81"/>
      <c r="D57" s="154"/>
      <c r="E57" s="154"/>
      <c r="F57" s="319"/>
      <c r="G57" s="88"/>
    </row>
    <row r="58" spans="1:7" ht="25.5">
      <c r="A58" s="113" t="s">
        <v>19</v>
      </c>
      <c r="B58" s="117" t="s">
        <v>112</v>
      </c>
      <c r="C58" s="272" t="s">
        <v>146</v>
      </c>
      <c r="D58" s="154">
        <f aca="true" t="shared" si="1" ref="D58:D64">E58+G58</f>
        <v>0</v>
      </c>
      <c r="E58" s="154"/>
      <c r="F58" s="319"/>
      <c r="G58" s="88"/>
    </row>
    <row r="59" spans="1:12" ht="28.5">
      <c r="A59" s="113" t="s">
        <v>20</v>
      </c>
      <c r="B59" s="80" t="s">
        <v>83</v>
      </c>
      <c r="C59" s="137"/>
      <c r="D59" s="174">
        <f t="shared" si="1"/>
        <v>0</v>
      </c>
      <c r="E59" s="154">
        <f>E60</f>
        <v>0</v>
      </c>
      <c r="F59" s="154">
        <f>F60</f>
        <v>0</v>
      </c>
      <c r="G59" s="154">
        <f>G60</f>
        <v>0</v>
      </c>
      <c r="H59" s="280"/>
      <c r="I59" s="281"/>
      <c r="J59" s="281"/>
      <c r="K59" s="176"/>
      <c r="L59" s="176"/>
    </row>
    <row r="60" spans="1:12" ht="30" customHeight="1">
      <c r="A60" s="113" t="s">
        <v>21</v>
      </c>
      <c r="B60" s="282" t="s">
        <v>110</v>
      </c>
      <c r="C60" s="283" t="s">
        <v>144</v>
      </c>
      <c r="D60" s="174">
        <f t="shared" si="1"/>
        <v>0</v>
      </c>
      <c r="E60" s="171">
        <f>E61+E62+E63+E64+E71+E72+E73+E74+E75+E76+E77+E78+E79+E80+E81</f>
        <v>0</v>
      </c>
      <c r="F60" s="171">
        <f>F61+F62+F63+F64+F71+F72+F73+F74+F75+F76+F77+F78+F79+F80+F81</f>
        <v>0</v>
      </c>
      <c r="G60" s="171">
        <f>G61+G62+G63+G64+G71+G72+G73+G74+G75+G76+G77+G78+G79+G80+G81</f>
        <v>0</v>
      </c>
      <c r="H60" s="280"/>
      <c r="I60" s="281"/>
      <c r="J60" s="281"/>
      <c r="K60" s="176"/>
      <c r="L60" s="176"/>
    </row>
    <row r="61" spans="1:12" ht="15">
      <c r="A61" s="141" t="s">
        <v>277</v>
      </c>
      <c r="B61" s="41" t="s">
        <v>84</v>
      </c>
      <c r="C61" s="323"/>
      <c r="D61" s="324">
        <f t="shared" si="1"/>
        <v>0</v>
      </c>
      <c r="E61" s="90"/>
      <c r="F61" s="319"/>
      <c r="G61" s="319"/>
      <c r="H61" s="280"/>
      <c r="I61" s="281"/>
      <c r="J61" s="281"/>
      <c r="K61" s="176"/>
      <c r="L61" s="176"/>
    </row>
    <row r="62" spans="1:12" ht="30">
      <c r="A62" s="141" t="s">
        <v>236</v>
      </c>
      <c r="B62" s="285" t="s">
        <v>244</v>
      </c>
      <c r="C62" s="286"/>
      <c r="D62" s="324">
        <f t="shared" si="1"/>
        <v>0</v>
      </c>
      <c r="E62" s="90"/>
      <c r="F62" s="319"/>
      <c r="G62" s="319"/>
      <c r="H62" s="280"/>
      <c r="I62" s="281"/>
      <c r="J62" s="281"/>
      <c r="K62" s="176"/>
      <c r="L62" s="176"/>
    </row>
    <row r="63" spans="1:12" ht="15">
      <c r="A63" s="141" t="s">
        <v>237</v>
      </c>
      <c r="B63" s="41" t="s">
        <v>362</v>
      </c>
      <c r="C63" s="266"/>
      <c r="D63" s="324">
        <f t="shared" si="1"/>
        <v>0</v>
      </c>
      <c r="E63" s="90"/>
      <c r="F63" s="88"/>
      <c r="G63" s="88"/>
      <c r="H63" s="287"/>
      <c r="I63" s="281"/>
      <c r="J63" s="281"/>
      <c r="K63" s="281"/>
      <c r="L63" s="281"/>
    </row>
    <row r="64" spans="1:12" ht="15">
      <c r="A64" s="288"/>
      <c r="B64" s="289" t="s">
        <v>150</v>
      </c>
      <c r="C64" s="290"/>
      <c r="D64" s="325">
        <f t="shared" si="1"/>
        <v>0</v>
      </c>
      <c r="E64" s="172">
        <f>E65+E66+E67+E68+E69+E70</f>
        <v>0</v>
      </c>
      <c r="F64" s="172">
        <f>F65+F66+F67+F68+F69+F70</f>
        <v>0</v>
      </c>
      <c r="G64" s="172">
        <f>G65+G66+G67+G68+G69+G70</f>
        <v>0</v>
      </c>
      <c r="H64" s="287"/>
      <c r="I64" s="281"/>
      <c r="J64" s="281"/>
      <c r="K64" s="281"/>
      <c r="L64" s="281"/>
    </row>
    <row r="65" spans="1:12" ht="15">
      <c r="A65" s="141" t="s">
        <v>238</v>
      </c>
      <c r="B65" s="291" t="s">
        <v>90</v>
      </c>
      <c r="C65" s="290"/>
      <c r="D65" s="155">
        <f aca="true" t="shared" si="2" ref="D65:D81">E65+G65</f>
        <v>0</v>
      </c>
      <c r="E65" s="173"/>
      <c r="F65" s="173"/>
      <c r="G65" s="173"/>
      <c r="H65" s="287"/>
      <c r="I65" s="281"/>
      <c r="J65" s="281"/>
      <c r="K65" s="281"/>
      <c r="L65" s="281"/>
    </row>
    <row r="66" spans="1:12" ht="15">
      <c r="A66" s="141" t="s">
        <v>235</v>
      </c>
      <c r="B66" s="291" t="s">
        <v>91</v>
      </c>
      <c r="C66" s="290"/>
      <c r="D66" s="155">
        <f t="shared" si="2"/>
        <v>0</v>
      </c>
      <c r="E66" s="90"/>
      <c r="F66" s="88"/>
      <c r="G66" s="88"/>
      <c r="H66" s="287"/>
      <c r="I66" s="281"/>
      <c r="J66" s="281"/>
      <c r="K66" s="176"/>
      <c r="L66" s="176"/>
    </row>
    <row r="67" spans="1:12" ht="15">
      <c r="A67" s="114" t="s">
        <v>236</v>
      </c>
      <c r="B67" s="293" t="s">
        <v>86</v>
      </c>
      <c r="C67" s="290"/>
      <c r="D67" s="155">
        <f t="shared" si="2"/>
        <v>0</v>
      </c>
      <c r="E67" s="90"/>
      <c r="F67" s="319"/>
      <c r="G67" s="88"/>
      <c r="H67" s="287"/>
      <c r="I67" s="281"/>
      <c r="J67" s="281"/>
      <c r="K67" s="281"/>
      <c r="L67" s="281"/>
    </row>
    <row r="68" spans="1:7" ht="15">
      <c r="A68" s="114" t="s">
        <v>237</v>
      </c>
      <c r="B68" s="293" t="s">
        <v>87</v>
      </c>
      <c r="C68" s="290"/>
      <c r="D68" s="155">
        <f t="shared" si="2"/>
        <v>0</v>
      </c>
      <c r="E68" s="90"/>
      <c r="F68" s="88"/>
      <c r="G68" s="88"/>
    </row>
    <row r="69" spans="1:7" ht="15">
      <c r="A69" s="114" t="s">
        <v>237</v>
      </c>
      <c r="B69" s="293" t="s">
        <v>88</v>
      </c>
      <c r="C69" s="290"/>
      <c r="D69" s="155">
        <f t="shared" si="2"/>
        <v>0</v>
      </c>
      <c r="E69" s="90"/>
      <c r="F69" s="88"/>
      <c r="G69" s="88"/>
    </row>
    <row r="70" spans="1:7" ht="15">
      <c r="A70" s="114" t="s">
        <v>237</v>
      </c>
      <c r="B70" s="293" t="s">
        <v>89</v>
      </c>
      <c r="C70" s="290"/>
      <c r="D70" s="155">
        <f t="shared" si="2"/>
        <v>0</v>
      </c>
      <c r="E70" s="90"/>
      <c r="F70" s="88"/>
      <c r="G70" s="88"/>
    </row>
    <row r="71" spans="1:7" ht="15">
      <c r="A71" s="141" t="s">
        <v>233</v>
      </c>
      <c r="B71" s="120" t="s">
        <v>528</v>
      </c>
      <c r="C71" s="290"/>
      <c r="D71" s="155">
        <f t="shared" si="2"/>
        <v>0</v>
      </c>
      <c r="E71" s="90"/>
      <c r="F71" s="88"/>
      <c r="G71" s="88"/>
    </row>
    <row r="72" spans="1:7" ht="15">
      <c r="A72" s="141" t="s">
        <v>233</v>
      </c>
      <c r="B72" s="120" t="s">
        <v>525</v>
      </c>
      <c r="C72" s="290"/>
      <c r="D72" s="155">
        <f t="shared" si="2"/>
        <v>0</v>
      </c>
      <c r="E72" s="90"/>
      <c r="F72" s="88"/>
      <c r="G72" s="88"/>
    </row>
    <row r="73" spans="1:7" ht="15">
      <c r="A73" s="141" t="s">
        <v>233</v>
      </c>
      <c r="B73" s="120" t="s">
        <v>280</v>
      </c>
      <c r="C73" s="290"/>
      <c r="D73" s="155">
        <f t="shared" si="2"/>
        <v>0</v>
      </c>
      <c r="E73" s="90"/>
      <c r="F73" s="88"/>
      <c r="G73" s="88"/>
    </row>
    <row r="74" spans="1:7" ht="15">
      <c r="A74" s="141" t="s">
        <v>233</v>
      </c>
      <c r="B74" s="120" t="s">
        <v>282</v>
      </c>
      <c r="C74" s="290"/>
      <c r="D74" s="155">
        <f t="shared" si="2"/>
        <v>0</v>
      </c>
      <c r="E74" s="90"/>
      <c r="F74" s="88"/>
      <c r="G74" s="88"/>
    </row>
    <row r="75" spans="1:7" ht="15">
      <c r="A75" s="141" t="s">
        <v>233</v>
      </c>
      <c r="B75" s="120" t="s">
        <v>283</v>
      </c>
      <c r="C75" s="290"/>
      <c r="D75" s="155">
        <f t="shared" si="2"/>
        <v>0</v>
      </c>
      <c r="E75" s="90"/>
      <c r="F75" s="88"/>
      <c r="G75" s="88"/>
    </row>
    <row r="76" spans="1:7" ht="15">
      <c r="A76" s="141" t="s">
        <v>233</v>
      </c>
      <c r="B76" s="120" t="s">
        <v>526</v>
      </c>
      <c r="C76" s="328"/>
      <c r="D76" s="90">
        <f t="shared" si="2"/>
        <v>0</v>
      </c>
      <c r="E76" s="90"/>
      <c r="F76" s="88"/>
      <c r="G76" s="88"/>
    </row>
    <row r="77" spans="1:7" ht="15">
      <c r="A77" s="141" t="s">
        <v>234</v>
      </c>
      <c r="B77" s="120" t="s">
        <v>85</v>
      </c>
      <c r="C77" s="290"/>
      <c r="D77" s="155">
        <f t="shared" si="2"/>
        <v>0</v>
      </c>
      <c r="E77" s="90"/>
      <c r="F77" s="88"/>
      <c r="G77" s="88"/>
    </row>
    <row r="78" spans="1:7" ht="15">
      <c r="A78" s="141" t="s">
        <v>234</v>
      </c>
      <c r="B78" s="120" t="s">
        <v>92</v>
      </c>
      <c r="C78" s="290"/>
      <c r="D78" s="155">
        <f t="shared" si="2"/>
        <v>0</v>
      </c>
      <c r="E78" s="90"/>
      <c r="F78" s="88"/>
      <c r="G78" s="88"/>
    </row>
    <row r="79" spans="1:7" ht="15">
      <c r="A79" s="141" t="s">
        <v>234</v>
      </c>
      <c r="B79" s="120" t="s">
        <v>276</v>
      </c>
      <c r="C79" s="290"/>
      <c r="D79" s="155">
        <f t="shared" si="2"/>
        <v>0</v>
      </c>
      <c r="E79" s="90"/>
      <c r="F79" s="88"/>
      <c r="G79" s="88"/>
    </row>
    <row r="80" spans="1:7" ht="15">
      <c r="A80" s="141" t="s">
        <v>234</v>
      </c>
      <c r="B80" s="120" t="s">
        <v>286</v>
      </c>
      <c r="C80" s="290"/>
      <c r="D80" s="155">
        <f t="shared" si="2"/>
        <v>0</v>
      </c>
      <c r="E80" s="90"/>
      <c r="F80" s="88"/>
      <c r="G80" s="88"/>
    </row>
    <row r="81" spans="1:8" ht="15">
      <c r="A81" s="141" t="s">
        <v>177</v>
      </c>
      <c r="B81" s="120" t="s">
        <v>93</v>
      </c>
      <c r="C81" s="294"/>
      <c r="D81" s="155">
        <f t="shared" si="2"/>
        <v>0</v>
      </c>
      <c r="E81" s="90"/>
      <c r="F81" s="88"/>
      <c r="G81" s="88"/>
      <c r="H81" s="49"/>
    </row>
    <row r="82" spans="1:7" ht="15.75">
      <c r="A82" s="295" t="s">
        <v>22</v>
      </c>
      <c r="B82" s="330" t="s">
        <v>71</v>
      </c>
      <c r="C82" s="296"/>
      <c r="D82" s="154"/>
      <c r="E82" s="154"/>
      <c r="F82" s="319"/>
      <c r="G82" s="319"/>
    </row>
    <row r="83" spans="1:7" ht="14.25">
      <c r="A83" s="295" t="s">
        <v>24</v>
      </c>
      <c r="B83" s="61" t="s">
        <v>109</v>
      </c>
      <c r="C83" s="79" t="s">
        <v>142</v>
      </c>
      <c r="D83" s="154">
        <f>E83+G83</f>
        <v>0</v>
      </c>
      <c r="E83" s="154">
        <f>E84</f>
        <v>0</v>
      </c>
      <c r="F83" s="154">
        <f>F84</f>
        <v>0</v>
      </c>
      <c r="G83" s="154">
        <f>G84</f>
        <v>0</v>
      </c>
    </row>
    <row r="84" spans="1:7" ht="15">
      <c r="A84" s="114" t="s">
        <v>102</v>
      </c>
      <c r="B84" s="71" t="s">
        <v>361</v>
      </c>
      <c r="C84" s="297"/>
      <c r="D84" s="155">
        <f>E84+G84</f>
        <v>0</v>
      </c>
      <c r="E84" s="90"/>
      <c r="F84" s="88"/>
      <c r="G84" s="88"/>
    </row>
    <row r="85" spans="1:7" ht="31.5">
      <c r="A85" s="113" t="s">
        <v>25</v>
      </c>
      <c r="B85" s="129" t="s">
        <v>287</v>
      </c>
      <c r="C85" s="79"/>
      <c r="D85" s="154"/>
      <c r="E85" s="154"/>
      <c r="F85" s="319"/>
      <c r="G85" s="319"/>
    </row>
    <row r="86" spans="1:7" ht="14.25">
      <c r="A86" s="113" t="s">
        <v>26</v>
      </c>
      <c r="B86" s="61" t="s">
        <v>109</v>
      </c>
      <c r="C86" s="79" t="s">
        <v>142</v>
      </c>
      <c r="D86" s="154">
        <f>E86+G86</f>
        <v>0</v>
      </c>
      <c r="E86" s="154">
        <f>E87</f>
        <v>0</v>
      </c>
      <c r="F86" s="154">
        <f>F87</f>
        <v>0</v>
      </c>
      <c r="G86" s="154">
        <f>G87</f>
        <v>0</v>
      </c>
    </row>
    <row r="87" spans="1:7" ht="15">
      <c r="A87" s="114" t="s">
        <v>104</v>
      </c>
      <c r="B87" s="71" t="s">
        <v>361</v>
      </c>
      <c r="C87" s="297"/>
      <c r="D87" s="90">
        <f>E87+G87</f>
        <v>0</v>
      </c>
      <c r="E87" s="90"/>
      <c r="F87" s="88"/>
      <c r="G87" s="88"/>
    </row>
    <row r="88" spans="1:7" ht="15.75">
      <c r="A88" s="113" t="s">
        <v>27</v>
      </c>
      <c r="B88" s="142" t="s">
        <v>30</v>
      </c>
      <c r="C88" s="79"/>
      <c r="D88" s="154"/>
      <c r="E88" s="154"/>
      <c r="F88" s="319"/>
      <c r="G88" s="319"/>
    </row>
    <row r="89" spans="1:7" ht="14.25">
      <c r="A89" s="114" t="s">
        <v>28</v>
      </c>
      <c r="B89" s="298" t="s">
        <v>109</v>
      </c>
      <c r="C89" s="79" t="s">
        <v>142</v>
      </c>
      <c r="D89" s="154">
        <f>E89+G89</f>
        <v>0</v>
      </c>
      <c r="E89" s="154">
        <f>E90</f>
        <v>0</v>
      </c>
      <c r="F89" s="154">
        <f>F90</f>
        <v>0</v>
      </c>
      <c r="G89" s="154">
        <f>G90</f>
        <v>0</v>
      </c>
    </row>
    <row r="90" spans="1:7" ht="15">
      <c r="A90" s="114" t="s">
        <v>105</v>
      </c>
      <c r="B90" s="71" t="s">
        <v>361</v>
      </c>
      <c r="C90" s="79"/>
      <c r="D90" s="90">
        <f>E90+G90</f>
        <v>0</v>
      </c>
      <c r="E90" s="90"/>
      <c r="F90" s="88"/>
      <c r="G90" s="88"/>
    </row>
    <row r="91" spans="1:7" ht="15.75">
      <c r="A91" s="113" t="s">
        <v>29</v>
      </c>
      <c r="B91" s="130" t="s">
        <v>556</v>
      </c>
      <c r="C91" s="79"/>
      <c r="D91" s="154"/>
      <c r="E91" s="154"/>
      <c r="F91" s="319"/>
      <c r="G91" s="88"/>
    </row>
    <row r="92" spans="1:7" ht="14.25">
      <c r="A92" s="113" t="s">
        <v>31</v>
      </c>
      <c r="B92" s="298" t="s">
        <v>109</v>
      </c>
      <c r="C92" s="79" t="s">
        <v>142</v>
      </c>
      <c r="D92" s="154">
        <f>E92+G92</f>
        <v>0</v>
      </c>
      <c r="E92" s="154">
        <f>E93</f>
        <v>0</v>
      </c>
      <c r="F92" s="154">
        <f>F93</f>
        <v>0</v>
      </c>
      <c r="G92" s="154">
        <f>G93</f>
        <v>0</v>
      </c>
    </row>
    <row r="93" spans="1:7" ht="15">
      <c r="A93" s="114" t="s">
        <v>106</v>
      </c>
      <c r="B93" s="71" t="s">
        <v>361</v>
      </c>
      <c r="C93" s="79"/>
      <c r="D93" s="90">
        <f>E93+G93</f>
        <v>0</v>
      </c>
      <c r="E93" s="90"/>
      <c r="F93" s="88"/>
      <c r="G93" s="319"/>
    </row>
    <row r="94" spans="1:7" ht="15.75">
      <c r="A94" s="113" t="s">
        <v>32</v>
      </c>
      <c r="B94" s="111" t="s">
        <v>5</v>
      </c>
      <c r="C94" s="79"/>
      <c r="D94" s="154"/>
      <c r="E94" s="154"/>
      <c r="F94" s="319"/>
      <c r="G94" s="319"/>
    </row>
    <row r="95" spans="1:7" ht="14.25">
      <c r="A95" s="113" t="s">
        <v>33</v>
      </c>
      <c r="B95" s="61" t="s">
        <v>109</v>
      </c>
      <c r="C95" s="79" t="s">
        <v>142</v>
      </c>
      <c r="D95" s="154">
        <f>E95+G95</f>
        <v>0</v>
      </c>
      <c r="E95" s="154">
        <f>E96</f>
        <v>0</v>
      </c>
      <c r="F95" s="154">
        <f>F96</f>
        <v>0</v>
      </c>
      <c r="G95" s="154">
        <f>G96</f>
        <v>0</v>
      </c>
    </row>
    <row r="96" spans="1:7" ht="15">
      <c r="A96" s="114" t="s">
        <v>107</v>
      </c>
      <c r="B96" s="71" t="s">
        <v>361</v>
      </c>
      <c r="C96" s="79"/>
      <c r="D96" s="90">
        <f>E96+G96</f>
        <v>0</v>
      </c>
      <c r="E96" s="90"/>
      <c r="F96" s="88"/>
      <c r="G96" s="88"/>
    </row>
    <row r="97" spans="1:7" ht="12.75">
      <c r="A97" s="113" t="s">
        <v>35</v>
      </c>
      <c r="B97" s="346" t="s">
        <v>413</v>
      </c>
      <c r="C97" s="79"/>
      <c r="D97" s="154"/>
      <c r="E97" s="154"/>
      <c r="F97" s="319"/>
      <c r="G97" s="319"/>
    </row>
    <row r="98" spans="1:7" ht="14.25">
      <c r="A98" s="113" t="s">
        <v>36</v>
      </c>
      <c r="B98" s="61" t="s">
        <v>109</v>
      </c>
      <c r="C98" s="79" t="s">
        <v>142</v>
      </c>
      <c r="D98" s="154">
        <f>E98+G98</f>
        <v>0</v>
      </c>
      <c r="E98" s="154">
        <f>E99</f>
        <v>0</v>
      </c>
      <c r="F98" s="154">
        <f>F99</f>
        <v>0</v>
      </c>
      <c r="G98" s="154">
        <f>G99</f>
        <v>0</v>
      </c>
    </row>
    <row r="99" spans="1:7" ht="15">
      <c r="A99" s="114" t="s">
        <v>108</v>
      </c>
      <c r="B99" s="71" t="s">
        <v>361</v>
      </c>
      <c r="C99" s="79"/>
      <c r="D99" s="90">
        <f>E99+G99</f>
        <v>0</v>
      </c>
      <c r="E99" s="90">
        <f>E90+E93+E96</f>
        <v>0</v>
      </c>
      <c r="F99" s="90">
        <f>F90+F93+F96</f>
        <v>0</v>
      </c>
      <c r="G99" s="90">
        <f>G90+G93+G96</f>
        <v>0</v>
      </c>
    </row>
    <row r="100" spans="1:7" ht="15.75">
      <c r="A100" s="113" t="s">
        <v>37</v>
      </c>
      <c r="B100" s="142" t="s">
        <v>6</v>
      </c>
      <c r="C100" s="299"/>
      <c r="D100" s="154"/>
      <c r="E100" s="154"/>
      <c r="F100" s="319"/>
      <c r="G100" s="319"/>
    </row>
    <row r="101" spans="1:7" ht="14.25">
      <c r="A101" s="113" t="s">
        <v>38</v>
      </c>
      <c r="B101" s="61" t="s">
        <v>109</v>
      </c>
      <c r="C101" s="299" t="s">
        <v>142</v>
      </c>
      <c r="D101" s="154">
        <f>D102</f>
        <v>0</v>
      </c>
      <c r="E101" s="154">
        <f>E102</f>
        <v>0</v>
      </c>
      <c r="F101" s="154">
        <f>F102</f>
        <v>0</v>
      </c>
      <c r="G101" s="154">
        <f>G102</f>
        <v>0</v>
      </c>
    </row>
    <row r="102" spans="1:7" ht="15">
      <c r="A102" s="114" t="s">
        <v>111</v>
      </c>
      <c r="B102" s="71" t="s">
        <v>361</v>
      </c>
      <c r="C102" s="299"/>
      <c r="D102" s="90">
        <f>E102+G102</f>
        <v>0</v>
      </c>
      <c r="E102" s="90"/>
      <c r="F102" s="88"/>
      <c r="G102" s="88"/>
    </row>
    <row r="103" spans="1:7" ht="15.75">
      <c r="A103" s="114" t="s">
        <v>39</v>
      </c>
      <c r="B103" s="142" t="s">
        <v>46</v>
      </c>
      <c r="C103" s="299"/>
      <c r="D103" s="154"/>
      <c r="E103" s="154"/>
      <c r="F103" s="319"/>
      <c r="G103" s="319"/>
    </row>
    <row r="104" spans="1:7" ht="14.25">
      <c r="A104" s="114" t="s">
        <v>40</v>
      </c>
      <c r="B104" s="300" t="s">
        <v>109</v>
      </c>
      <c r="C104" s="299" t="s">
        <v>142</v>
      </c>
      <c r="D104" s="154">
        <f>D105</f>
        <v>0</v>
      </c>
      <c r="E104" s="154">
        <f>E105</f>
        <v>0</v>
      </c>
      <c r="F104" s="154">
        <f>F105</f>
        <v>0</v>
      </c>
      <c r="G104" s="154">
        <f>G105</f>
        <v>0</v>
      </c>
    </row>
    <row r="105" spans="1:7" ht="15">
      <c r="A105" s="114" t="s">
        <v>121</v>
      </c>
      <c r="B105" s="71" t="s">
        <v>361</v>
      </c>
      <c r="C105" s="301"/>
      <c r="D105" s="90">
        <f>E105+G105</f>
        <v>0</v>
      </c>
      <c r="E105" s="90"/>
      <c r="F105" s="88"/>
      <c r="G105" s="88"/>
    </row>
    <row r="106" spans="1:7" ht="28.5">
      <c r="A106" s="113" t="s">
        <v>41</v>
      </c>
      <c r="B106" s="80" t="s">
        <v>412</v>
      </c>
      <c r="C106" s="299"/>
      <c r="D106" s="154"/>
      <c r="E106" s="154"/>
      <c r="F106" s="319"/>
      <c r="G106" s="319"/>
    </row>
    <row r="107" spans="1:7" ht="14.25">
      <c r="A107" s="113" t="s">
        <v>42</v>
      </c>
      <c r="B107" s="61" t="s">
        <v>109</v>
      </c>
      <c r="C107" s="299" t="s">
        <v>142</v>
      </c>
      <c r="D107" s="154">
        <f>D108</f>
        <v>0</v>
      </c>
      <c r="E107" s="154">
        <f>E108</f>
        <v>0</v>
      </c>
      <c r="F107" s="154">
        <f>F108</f>
        <v>0</v>
      </c>
      <c r="G107" s="154">
        <f>G108</f>
        <v>0</v>
      </c>
    </row>
    <row r="108" spans="1:7" ht="15">
      <c r="A108" s="114" t="s">
        <v>122</v>
      </c>
      <c r="B108" s="71" t="s">
        <v>361</v>
      </c>
      <c r="C108" s="301"/>
      <c r="D108" s="90">
        <f>E108+G108</f>
        <v>0</v>
      </c>
      <c r="E108" s="90"/>
      <c r="F108" s="88"/>
      <c r="G108" s="88"/>
    </row>
    <row r="109" spans="1:7" ht="15.75">
      <c r="A109" s="113" t="s">
        <v>43</v>
      </c>
      <c r="B109" s="142" t="s">
        <v>52</v>
      </c>
      <c r="C109" s="79"/>
      <c r="D109" s="154">
        <f>D110+D113+D116</f>
        <v>0</v>
      </c>
      <c r="E109" s="154">
        <f>E110+E113+E116</f>
        <v>0</v>
      </c>
      <c r="F109" s="154">
        <f>F110+F113+F116</f>
        <v>0</v>
      </c>
      <c r="G109" s="154">
        <f>G110+G113+G116</f>
        <v>0</v>
      </c>
    </row>
    <row r="110" spans="1:7" ht="14.25">
      <c r="A110" s="113" t="s">
        <v>44</v>
      </c>
      <c r="B110" s="61" t="s">
        <v>109</v>
      </c>
      <c r="C110" s="79" t="s">
        <v>142</v>
      </c>
      <c r="D110" s="154">
        <f>D111+D112</f>
        <v>0</v>
      </c>
      <c r="E110" s="154">
        <f>E111+E112</f>
        <v>0</v>
      </c>
      <c r="F110" s="154">
        <f>F111+F112</f>
        <v>0</v>
      </c>
      <c r="G110" s="154">
        <f>G111+G112</f>
        <v>0</v>
      </c>
    </row>
    <row r="111" spans="1:7" ht="15">
      <c r="A111" s="114" t="s">
        <v>465</v>
      </c>
      <c r="B111" s="263" t="s">
        <v>96</v>
      </c>
      <c r="C111" s="137"/>
      <c r="D111" s="90">
        <f>E111+G111</f>
        <v>0</v>
      </c>
      <c r="E111" s="90"/>
      <c r="F111" s="88"/>
      <c r="G111" s="88"/>
    </row>
    <row r="112" spans="1:7" ht="15">
      <c r="A112" s="114" t="s">
        <v>489</v>
      </c>
      <c r="B112" s="306" t="s">
        <v>125</v>
      </c>
      <c r="C112" s="296"/>
      <c r="D112" s="90">
        <f>E112+G112</f>
        <v>0</v>
      </c>
      <c r="E112" s="90"/>
      <c r="F112" s="88"/>
      <c r="G112" s="88"/>
    </row>
    <row r="113" spans="1:7" ht="25.5">
      <c r="A113" s="113" t="s">
        <v>247</v>
      </c>
      <c r="B113" s="117" t="s">
        <v>112</v>
      </c>
      <c r="C113" s="79" t="s">
        <v>146</v>
      </c>
      <c r="D113" s="154">
        <f>D114+D115</f>
        <v>0</v>
      </c>
      <c r="E113" s="154">
        <f>E114+E115</f>
        <v>0</v>
      </c>
      <c r="F113" s="154">
        <f>F114+F115</f>
        <v>0</v>
      </c>
      <c r="G113" s="154">
        <f>G114+G115</f>
        <v>0</v>
      </c>
    </row>
    <row r="114" spans="1:7" ht="15">
      <c r="A114" s="114" t="s">
        <v>289</v>
      </c>
      <c r="B114" s="263" t="s">
        <v>94</v>
      </c>
      <c r="C114" s="290"/>
      <c r="D114" s="90">
        <f>E114+G114</f>
        <v>0</v>
      </c>
      <c r="E114" s="90"/>
      <c r="F114" s="88"/>
      <c r="G114" s="88"/>
    </row>
    <row r="115" spans="1:7" ht="15">
      <c r="A115" s="114" t="s">
        <v>466</v>
      </c>
      <c r="B115" s="307" t="s">
        <v>95</v>
      </c>
      <c r="C115" s="290"/>
      <c r="D115" s="90">
        <f>E115+G115</f>
        <v>0</v>
      </c>
      <c r="E115" s="90"/>
      <c r="F115" s="88"/>
      <c r="G115" s="88"/>
    </row>
    <row r="116" spans="1:7" ht="14.25">
      <c r="A116" s="113" t="s">
        <v>410</v>
      </c>
      <c r="B116" s="74" t="s">
        <v>78</v>
      </c>
      <c r="C116" s="79" t="s">
        <v>143</v>
      </c>
      <c r="D116" s="90">
        <f>E116+G116</f>
        <v>0</v>
      </c>
      <c r="E116" s="90">
        <f>E117</f>
        <v>0</v>
      </c>
      <c r="F116" s="90">
        <f>F117</f>
        <v>0</v>
      </c>
      <c r="G116" s="90">
        <f>G117</f>
        <v>0</v>
      </c>
    </row>
    <row r="117" spans="1:7" ht="15">
      <c r="A117" s="114" t="s">
        <v>469</v>
      </c>
      <c r="B117" s="64" t="s">
        <v>115</v>
      </c>
      <c r="C117" s="79"/>
      <c r="D117" s="90">
        <f>E117+G117</f>
        <v>0</v>
      </c>
      <c r="E117" s="90"/>
      <c r="F117" s="88"/>
      <c r="G117" s="88"/>
    </row>
    <row r="118" spans="1:7" ht="15.75">
      <c r="A118" s="113" t="s">
        <v>45</v>
      </c>
      <c r="B118" s="142" t="s">
        <v>57</v>
      </c>
      <c r="C118" s="79"/>
      <c r="D118" s="154">
        <f>D119+D122+D125</f>
        <v>0</v>
      </c>
      <c r="E118" s="154">
        <f>E119+E122+E125</f>
        <v>0</v>
      </c>
      <c r="F118" s="154">
        <f>F119+F122+F125</f>
        <v>0</v>
      </c>
      <c r="G118" s="154">
        <f>G119+G122+G125</f>
        <v>0</v>
      </c>
    </row>
    <row r="119" spans="1:7" ht="14.25">
      <c r="A119" s="138" t="s">
        <v>47</v>
      </c>
      <c r="B119" s="61" t="s">
        <v>109</v>
      </c>
      <c r="C119" s="79" t="s">
        <v>142</v>
      </c>
      <c r="D119" s="154">
        <f>D120+D121</f>
        <v>0</v>
      </c>
      <c r="E119" s="154">
        <f>E120+E121</f>
        <v>0</v>
      </c>
      <c r="F119" s="154">
        <f>F120+F121</f>
        <v>0</v>
      </c>
      <c r="G119" s="154">
        <f>G120+G121</f>
        <v>0</v>
      </c>
    </row>
    <row r="120" spans="1:7" ht="15">
      <c r="A120" s="114" t="s">
        <v>465</v>
      </c>
      <c r="B120" s="263" t="s">
        <v>96</v>
      </c>
      <c r="C120" s="137"/>
      <c r="D120" s="90">
        <f>E120+G120</f>
        <v>0</v>
      </c>
      <c r="E120" s="90"/>
      <c r="F120" s="88"/>
      <c r="G120" s="88"/>
    </row>
    <row r="121" spans="1:7" ht="15">
      <c r="A121" s="114" t="s">
        <v>464</v>
      </c>
      <c r="B121" s="306" t="s">
        <v>125</v>
      </c>
      <c r="C121" s="296"/>
      <c r="D121" s="90">
        <f>E121+G121</f>
        <v>0</v>
      </c>
      <c r="E121" s="90"/>
      <c r="F121" s="88"/>
      <c r="G121" s="88"/>
    </row>
    <row r="122" spans="1:7" ht="25.5">
      <c r="A122" s="113" t="s">
        <v>248</v>
      </c>
      <c r="B122" s="117" t="s">
        <v>112</v>
      </c>
      <c r="C122" s="79" t="s">
        <v>146</v>
      </c>
      <c r="D122" s="154">
        <f>D123+D124</f>
        <v>0</v>
      </c>
      <c r="E122" s="154">
        <f>E123+E124</f>
        <v>0</v>
      </c>
      <c r="F122" s="154">
        <f>F123+F124</f>
        <v>0</v>
      </c>
      <c r="G122" s="154">
        <f>G123+G124</f>
        <v>0</v>
      </c>
    </row>
    <row r="123" spans="1:7" ht="15">
      <c r="A123" s="114" t="s">
        <v>289</v>
      </c>
      <c r="B123" s="263" t="s">
        <v>94</v>
      </c>
      <c r="C123" s="290"/>
      <c r="D123" s="90">
        <f>E123+G123</f>
        <v>0</v>
      </c>
      <c r="E123" s="90"/>
      <c r="F123" s="88"/>
      <c r="G123" s="88"/>
    </row>
    <row r="124" spans="1:7" ht="15">
      <c r="A124" s="114" t="s">
        <v>466</v>
      </c>
      <c r="B124" s="307" t="s">
        <v>95</v>
      </c>
      <c r="C124" s="290"/>
      <c r="D124" s="90">
        <f>E124+G124</f>
        <v>0</v>
      </c>
      <c r="E124" s="90"/>
      <c r="F124" s="88"/>
      <c r="G124" s="88"/>
    </row>
    <row r="125" spans="1:7" ht="14.25">
      <c r="A125" s="138" t="s">
        <v>358</v>
      </c>
      <c r="B125" s="74" t="s">
        <v>78</v>
      </c>
      <c r="C125" s="79" t="s">
        <v>143</v>
      </c>
      <c r="D125" s="156">
        <f>D126</f>
        <v>0</v>
      </c>
      <c r="E125" s="156">
        <f>E126</f>
        <v>0</v>
      </c>
      <c r="F125" s="156">
        <f>F126</f>
        <v>0</v>
      </c>
      <c r="G125" s="156">
        <f>G126</f>
        <v>0</v>
      </c>
    </row>
    <row r="126" spans="1:7" ht="15">
      <c r="A126" s="114" t="s">
        <v>469</v>
      </c>
      <c r="B126" s="64" t="s">
        <v>115</v>
      </c>
      <c r="C126" s="79"/>
      <c r="D126" s="157">
        <f>E126+G126</f>
        <v>0</v>
      </c>
      <c r="E126" s="157"/>
      <c r="F126" s="157">
        <f>SB!G126+'D-2016'!F131+'skol. lėšos'!F131</f>
        <v>0</v>
      </c>
      <c r="G126" s="157">
        <f>SB!H126+'D-2016'!G131+'skol. lėšos'!G131</f>
        <v>0</v>
      </c>
    </row>
    <row r="127" spans="1:7" ht="14.25">
      <c r="A127" s="138" t="s">
        <v>48</v>
      </c>
      <c r="B127" s="74" t="s">
        <v>61</v>
      </c>
      <c r="C127" s="79"/>
      <c r="D127" s="154">
        <f>D128+D133</f>
        <v>0</v>
      </c>
      <c r="E127" s="154">
        <f>E128+E133</f>
        <v>0</v>
      </c>
      <c r="F127" s="154">
        <f>F128+F133</f>
        <v>0</v>
      </c>
      <c r="G127" s="154">
        <f>G128+G133</f>
        <v>0</v>
      </c>
    </row>
    <row r="128" spans="1:7" ht="25.5">
      <c r="A128" s="113" t="s">
        <v>49</v>
      </c>
      <c r="B128" s="261" t="s">
        <v>112</v>
      </c>
      <c r="C128" s="79" t="s">
        <v>146</v>
      </c>
      <c r="D128" s="154">
        <f>D129+D131+D132</f>
        <v>0</v>
      </c>
      <c r="E128" s="154">
        <f>E129+E131+E132+E130</f>
        <v>0</v>
      </c>
      <c r="F128" s="154">
        <f>F129+F131+F132+F130</f>
        <v>0</v>
      </c>
      <c r="G128" s="154">
        <f>G129+G131+G132+G130</f>
        <v>0</v>
      </c>
    </row>
    <row r="129" spans="1:7" ht="15">
      <c r="A129" s="114" t="s">
        <v>289</v>
      </c>
      <c r="B129" s="263" t="s">
        <v>94</v>
      </c>
      <c r="C129" s="266"/>
      <c r="D129" s="90">
        <f aca="true" t="shared" si="3" ref="D129:D134">E129+G129</f>
        <v>0</v>
      </c>
      <c r="E129" s="90"/>
      <c r="F129" s="88"/>
      <c r="G129" s="88"/>
    </row>
    <row r="130" spans="1:7" ht="15">
      <c r="A130" s="114" t="s">
        <v>471</v>
      </c>
      <c r="B130" s="41" t="s">
        <v>549</v>
      </c>
      <c r="C130" s="266"/>
      <c r="D130" s="88">
        <f t="shared" si="3"/>
        <v>0</v>
      </c>
      <c r="E130" s="90"/>
      <c r="F130" s="88"/>
      <c r="G130" s="88"/>
    </row>
    <row r="131" spans="1:7" ht="15">
      <c r="A131" s="114" t="s">
        <v>466</v>
      </c>
      <c r="B131" s="41" t="s">
        <v>95</v>
      </c>
      <c r="C131" s="266"/>
      <c r="D131" s="90">
        <f t="shared" si="3"/>
        <v>0</v>
      </c>
      <c r="E131" s="90"/>
      <c r="F131" s="88"/>
      <c r="G131" s="88"/>
    </row>
    <row r="132" spans="1:7" ht="15">
      <c r="A132" s="143" t="s">
        <v>467</v>
      </c>
      <c r="B132" s="307" t="s">
        <v>97</v>
      </c>
      <c r="C132" s="266"/>
      <c r="D132" s="90">
        <f t="shared" si="3"/>
        <v>0</v>
      </c>
      <c r="E132" s="90"/>
      <c r="F132" s="88"/>
      <c r="G132" s="88"/>
    </row>
    <row r="133" spans="1:7" ht="14.25">
      <c r="A133" s="138" t="s">
        <v>50</v>
      </c>
      <c r="B133" s="74" t="s">
        <v>78</v>
      </c>
      <c r="C133" s="79" t="s">
        <v>143</v>
      </c>
      <c r="D133" s="154">
        <f t="shared" si="3"/>
        <v>0</v>
      </c>
      <c r="E133" s="90">
        <f>E134</f>
        <v>0</v>
      </c>
      <c r="F133" s="90">
        <f>F134</f>
        <v>0</v>
      </c>
      <c r="G133" s="90">
        <f>G134</f>
        <v>0</v>
      </c>
    </row>
    <row r="134" spans="1:7" ht="15">
      <c r="A134" s="144" t="s">
        <v>469</v>
      </c>
      <c r="B134" s="64" t="s">
        <v>115</v>
      </c>
      <c r="C134" s="79"/>
      <c r="D134" s="154">
        <f t="shared" si="3"/>
        <v>0</v>
      </c>
      <c r="E134" s="90"/>
      <c r="F134" s="88"/>
      <c r="G134" s="88"/>
    </row>
    <row r="135" spans="1:7" ht="15.75">
      <c r="A135" s="138" t="s">
        <v>51</v>
      </c>
      <c r="B135" s="142" t="s">
        <v>7</v>
      </c>
      <c r="C135" s="79"/>
      <c r="D135" s="154">
        <f>D139+D142+D136</f>
        <v>0</v>
      </c>
      <c r="E135" s="154">
        <f>E139+E142+E136</f>
        <v>0</v>
      </c>
      <c r="F135" s="154">
        <f>F139+F142+F136</f>
        <v>0</v>
      </c>
      <c r="G135" s="154">
        <f>G139+G142+G136</f>
        <v>0</v>
      </c>
    </row>
    <row r="136" spans="1:7" ht="14.25">
      <c r="A136" s="138" t="s">
        <v>53</v>
      </c>
      <c r="B136" s="61" t="s">
        <v>109</v>
      </c>
      <c r="C136" s="79" t="s">
        <v>142</v>
      </c>
      <c r="D136" s="174">
        <f>E136+G136</f>
        <v>0</v>
      </c>
      <c r="E136" s="154"/>
      <c r="F136" s="154"/>
      <c r="G136" s="154"/>
    </row>
    <row r="137" spans="1:7" ht="15">
      <c r="A137" s="114" t="s">
        <v>465</v>
      </c>
      <c r="B137" s="263" t="s">
        <v>96</v>
      </c>
      <c r="C137" s="308"/>
      <c r="D137" s="90">
        <f>E137+G137</f>
        <v>0</v>
      </c>
      <c r="E137" s="170"/>
      <c r="F137" s="154"/>
      <c r="G137" s="154"/>
    </row>
    <row r="138" spans="1:7" ht="15">
      <c r="A138" s="114" t="s">
        <v>464</v>
      </c>
      <c r="B138" s="306" t="s">
        <v>125</v>
      </c>
      <c r="C138" s="309"/>
      <c r="D138" s="90">
        <f>E138+G138</f>
        <v>0</v>
      </c>
      <c r="E138" s="170"/>
      <c r="F138" s="154"/>
      <c r="G138" s="154"/>
    </row>
    <row r="139" spans="1:7" ht="25.5">
      <c r="A139" s="113" t="s">
        <v>54</v>
      </c>
      <c r="B139" s="261" t="s">
        <v>112</v>
      </c>
      <c r="C139" s="79" t="s">
        <v>146</v>
      </c>
      <c r="D139" s="175">
        <f>D140+D141</f>
        <v>0</v>
      </c>
      <c r="E139" s="154">
        <f>E140+E141</f>
        <v>0</v>
      </c>
      <c r="F139" s="154">
        <f>F140+F141</f>
        <v>0</v>
      </c>
      <c r="G139" s="154">
        <f>G140+G141</f>
        <v>0</v>
      </c>
    </row>
    <row r="140" spans="1:7" ht="15">
      <c r="A140" s="114" t="s">
        <v>289</v>
      </c>
      <c r="B140" s="263" t="s">
        <v>94</v>
      </c>
      <c r="C140" s="266"/>
      <c r="D140" s="90">
        <f>E140+G140</f>
        <v>0</v>
      </c>
      <c r="E140" s="90"/>
      <c r="F140" s="88"/>
      <c r="G140" s="88"/>
    </row>
    <row r="141" spans="1:7" ht="15">
      <c r="A141" s="114" t="s">
        <v>466</v>
      </c>
      <c r="B141" s="41" t="s">
        <v>95</v>
      </c>
      <c r="C141" s="266"/>
      <c r="D141" s="90">
        <f>E141+G141</f>
        <v>0</v>
      </c>
      <c r="E141" s="90"/>
      <c r="F141" s="88"/>
      <c r="G141" s="88"/>
    </row>
    <row r="142" spans="1:7" ht="14.25">
      <c r="A142" s="138" t="s">
        <v>212</v>
      </c>
      <c r="B142" s="74" t="s">
        <v>78</v>
      </c>
      <c r="C142" s="79" t="s">
        <v>143</v>
      </c>
      <c r="D142" s="154">
        <f>E142+G142</f>
        <v>0</v>
      </c>
      <c r="E142" s="154">
        <f>E143</f>
        <v>0</v>
      </c>
      <c r="F142" s="88"/>
      <c r="G142" s="88"/>
    </row>
    <row r="143" spans="1:7" ht="15">
      <c r="A143" s="114" t="s">
        <v>469</v>
      </c>
      <c r="B143" s="64" t="s">
        <v>115</v>
      </c>
      <c r="C143" s="310"/>
      <c r="D143" s="168">
        <f>E143+G143</f>
        <v>0</v>
      </c>
      <c r="E143" s="168"/>
      <c r="F143" s="320"/>
      <c r="G143" s="320"/>
    </row>
    <row r="144" spans="1:7" ht="15.75">
      <c r="A144" s="114" t="s">
        <v>56</v>
      </c>
      <c r="B144" s="142" t="s">
        <v>8</v>
      </c>
      <c r="C144" s="79"/>
      <c r="D144" s="174">
        <f>D145+D148+D152</f>
        <v>0</v>
      </c>
      <c r="E144" s="174">
        <f>E145+E148+E152</f>
        <v>0</v>
      </c>
      <c r="F144" s="174">
        <f>F145+F148+F152</f>
        <v>0</v>
      </c>
      <c r="G144" s="174">
        <f>G145+G148+G152</f>
        <v>0</v>
      </c>
    </row>
    <row r="145" spans="1:7" ht="14.25">
      <c r="A145" s="113" t="s">
        <v>58</v>
      </c>
      <c r="B145" s="61" t="s">
        <v>109</v>
      </c>
      <c r="C145" s="79" t="s">
        <v>142</v>
      </c>
      <c r="D145" s="154">
        <f>D146+D147</f>
        <v>0</v>
      </c>
      <c r="E145" s="154">
        <f>E146+E147</f>
        <v>0</v>
      </c>
      <c r="F145" s="154">
        <f>F146+F147</f>
        <v>0</v>
      </c>
      <c r="G145" s="154">
        <f>G146+G147</f>
        <v>0</v>
      </c>
    </row>
    <row r="146" spans="1:7" ht="15">
      <c r="A146" s="114" t="s">
        <v>465</v>
      </c>
      <c r="B146" s="263" t="s">
        <v>96</v>
      </c>
      <c r="C146" s="137"/>
      <c r="D146" s="90">
        <f>E146+G146</f>
        <v>0</v>
      </c>
      <c r="E146" s="90"/>
      <c r="F146" s="88"/>
      <c r="G146" s="88"/>
    </row>
    <row r="147" spans="1:7" ht="15">
      <c r="A147" s="114" t="s">
        <v>464</v>
      </c>
      <c r="B147" s="306" t="s">
        <v>153</v>
      </c>
      <c r="C147" s="296"/>
      <c r="D147" s="90">
        <f>E147+G147</f>
        <v>0</v>
      </c>
      <c r="E147" s="90"/>
      <c r="F147" s="88"/>
      <c r="G147" s="88"/>
    </row>
    <row r="148" spans="1:7" ht="25.5">
      <c r="A148" s="113" t="s">
        <v>59</v>
      </c>
      <c r="B148" s="261" t="s">
        <v>112</v>
      </c>
      <c r="C148" s="79" t="s">
        <v>146</v>
      </c>
      <c r="D148" s="154">
        <f>D149+D150+D151</f>
        <v>0</v>
      </c>
      <c r="E148" s="154">
        <f>E149+E150+E151</f>
        <v>0</v>
      </c>
      <c r="F148" s="154">
        <f>F149+F150+F151</f>
        <v>0</v>
      </c>
      <c r="G148" s="154">
        <f>G149+G150+G151</f>
        <v>0</v>
      </c>
    </row>
    <row r="149" spans="1:7" ht="15">
      <c r="A149" s="114" t="s">
        <v>289</v>
      </c>
      <c r="B149" s="263" t="s">
        <v>94</v>
      </c>
      <c r="C149" s="266"/>
      <c r="D149" s="90">
        <f>E149+G149</f>
        <v>0</v>
      </c>
      <c r="E149" s="90"/>
      <c r="F149" s="88"/>
      <c r="G149" s="88"/>
    </row>
    <row r="150" spans="1:7" ht="15">
      <c r="A150" s="114" t="s">
        <v>466</v>
      </c>
      <c r="B150" s="41" t="s">
        <v>95</v>
      </c>
      <c r="C150" s="266"/>
      <c r="D150" s="90">
        <f>E150+G150</f>
        <v>0</v>
      </c>
      <c r="E150" s="90"/>
      <c r="F150" s="88"/>
      <c r="G150" s="88"/>
    </row>
    <row r="151" spans="1:7" ht="15">
      <c r="A151" s="141" t="s">
        <v>468</v>
      </c>
      <c r="B151" s="120" t="s">
        <v>285</v>
      </c>
      <c r="C151" s="290"/>
      <c r="D151" s="155">
        <f>E151+G151</f>
        <v>0</v>
      </c>
      <c r="E151" s="90"/>
      <c r="F151" s="88"/>
      <c r="G151" s="88"/>
    </row>
    <row r="152" spans="1:7" ht="14.25">
      <c r="A152" s="113" t="s">
        <v>214</v>
      </c>
      <c r="B152" s="74" t="s">
        <v>78</v>
      </c>
      <c r="C152" s="79" t="s">
        <v>143</v>
      </c>
      <c r="D152" s="154">
        <f>E152+G152</f>
        <v>0</v>
      </c>
      <c r="E152" s="154">
        <f>E153</f>
        <v>0</v>
      </c>
      <c r="F152" s="154">
        <f>F153</f>
        <v>0</v>
      </c>
      <c r="G152" s="154">
        <f>G153</f>
        <v>0</v>
      </c>
    </row>
    <row r="153" spans="1:7" ht="15">
      <c r="A153" s="114" t="s">
        <v>469</v>
      </c>
      <c r="B153" s="64" t="s">
        <v>115</v>
      </c>
      <c r="C153" s="310"/>
      <c r="D153" s="168">
        <f>E153+G153</f>
        <v>0</v>
      </c>
      <c r="E153" s="168"/>
      <c r="F153" s="320"/>
      <c r="G153" s="320"/>
    </row>
    <row r="154" spans="1:7" ht="14.25">
      <c r="A154" s="295" t="s">
        <v>60</v>
      </c>
      <c r="B154" s="121" t="s">
        <v>411</v>
      </c>
      <c r="C154" s="297"/>
      <c r="D154" s="170">
        <f>D155+D158+D164</f>
        <v>0</v>
      </c>
      <c r="E154" s="170">
        <f>E155+E158+E164</f>
        <v>0</v>
      </c>
      <c r="F154" s="170">
        <f>F155+F158+F164</f>
        <v>0</v>
      </c>
      <c r="G154" s="170">
        <f>G155+G158+G164</f>
        <v>0</v>
      </c>
    </row>
    <row r="155" spans="1:7" ht="14.25">
      <c r="A155" s="113" t="s">
        <v>62</v>
      </c>
      <c r="B155" s="347" t="s">
        <v>109</v>
      </c>
      <c r="C155" s="296" t="s">
        <v>142</v>
      </c>
      <c r="D155" s="175">
        <f>D110+D119+D145</f>
        <v>0</v>
      </c>
      <c r="E155" s="175">
        <f>E110+E119+E145</f>
        <v>0</v>
      </c>
      <c r="F155" s="175">
        <f>F110+F119+F145</f>
        <v>0</v>
      </c>
      <c r="G155" s="175">
        <f>G110+G119+G145</f>
        <v>0</v>
      </c>
    </row>
    <row r="156" spans="1:7" ht="15">
      <c r="A156" s="114" t="s">
        <v>465</v>
      </c>
      <c r="B156" s="41" t="s">
        <v>96</v>
      </c>
      <c r="C156" s="290"/>
      <c r="D156" s="90">
        <f>E156+G156</f>
        <v>0</v>
      </c>
      <c r="E156" s="90">
        <f aca="true" t="shared" si="4" ref="E156:G157">E111+E120+E146</f>
        <v>0</v>
      </c>
      <c r="F156" s="90">
        <f t="shared" si="4"/>
        <v>0</v>
      </c>
      <c r="G156" s="90">
        <f t="shared" si="4"/>
        <v>0</v>
      </c>
    </row>
    <row r="157" spans="1:7" ht="15">
      <c r="A157" s="114" t="s">
        <v>464</v>
      </c>
      <c r="B157" s="41" t="s">
        <v>125</v>
      </c>
      <c r="C157" s="287"/>
      <c r="D157" s="90">
        <f>E157+G157</f>
        <v>0</v>
      </c>
      <c r="E157" s="90">
        <f t="shared" si="4"/>
        <v>0</v>
      </c>
      <c r="F157" s="90">
        <f t="shared" si="4"/>
        <v>0</v>
      </c>
      <c r="G157" s="90">
        <f t="shared" si="4"/>
        <v>0</v>
      </c>
    </row>
    <row r="158" spans="1:7" ht="25.5">
      <c r="A158" s="140" t="s">
        <v>63</v>
      </c>
      <c r="B158" s="261" t="s">
        <v>112</v>
      </c>
      <c r="C158" s="137" t="s">
        <v>146</v>
      </c>
      <c r="D158" s="154">
        <f>D159+D161+D162+D163</f>
        <v>0</v>
      </c>
      <c r="E158" s="154">
        <f>E159+E161+E162+E163</f>
        <v>0</v>
      </c>
      <c r="F158" s="154">
        <f>F159+F161+F162+F163</f>
        <v>0</v>
      </c>
      <c r="G158" s="154">
        <f>G159+G161+G162+G163</f>
        <v>0</v>
      </c>
    </row>
    <row r="159" spans="1:7" ht="15">
      <c r="A159" s="114" t="s">
        <v>289</v>
      </c>
      <c r="B159" s="284" t="s">
        <v>94</v>
      </c>
      <c r="C159" s="272"/>
      <c r="D159" s="154">
        <f>E159+G159</f>
        <v>0</v>
      </c>
      <c r="E159" s="90">
        <f>E114+E123+E129+E140+E149</f>
        <v>0</v>
      </c>
      <c r="F159" s="90">
        <f>F114+F123+F129+F140+F149</f>
        <v>0</v>
      </c>
      <c r="G159" s="90">
        <f>G114+G123+G129+G140+G149</f>
        <v>0</v>
      </c>
    </row>
    <row r="160" spans="1:7" ht="15">
      <c r="A160" s="114" t="s">
        <v>471</v>
      </c>
      <c r="B160" s="41" t="s">
        <v>549</v>
      </c>
      <c r="C160" s="274"/>
      <c r="D160" s="154">
        <f>D130</f>
        <v>0</v>
      </c>
      <c r="E160" s="154">
        <f>E130</f>
        <v>0</v>
      </c>
      <c r="F160" s="154">
        <f>F130</f>
        <v>0</v>
      </c>
      <c r="G160" s="154">
        <f>G130</f>
        <v>0</v>
      </c>
    </row>
    <row r="161" spans="1:12" ht="15">
      <c r="A161" s="114" t="s">
        <v>466</v>
      </c>
      <c r="B161" s="120" t="s">
        <v>95</v>
      </c>
      <c r="C161" s="310"/>
      <c r="D161" s="154">
        <f>E161+G161</f>
        <v>0</v>
      </c>
      <c r="E161" s="90">
        <f>E115+E124+E131+E141+E150</f>
        <v>0</v>
      </c>
      <c r="F161" s="90">
        <f>F115+F124+F131+F141+F150</f>
        <v>0</v>
      </c>
      <c r="G161" s="90">
        <f>G115+G124+G131+G141+G150</f>
        <v>0</v>
      </c>
      <c r="L161" s="49" t="s">
        <v>98</v>
      </c>
    </row>
    <row r="162" spans="1:7" ht="15">
      <c r="A162" s="114" t="s">
        <v>467</v>
      </c>
      <c r="B162" s="68" t="s">
        <v>97</v>
      </c>
      <c r="C162" s="38"/>
      <c r="D162" s="154">
        <f aca="true" t="shared" si="5" ref="D162:D167">E162+G162</f>
        <v>0</v>
      </c>
      <c r="E162" s="90">
        <f>E132</f>
        <v>0</v>
      </c>
      <c r="F162" s="90">
        <f>F132</f>
        <v>0</v>
      </c>
      <c r="G162" s="90">
        <f>G132</f>
        <v>0</v>
      </c>
    </row>
    <row r="163" spans="1:7" ht="15">
      <c r="A163" s="114" t="s">
        <v>468</v>
      </c>
      <c r="B163" s="71" t="s">
        <v>285</v>
      </c>
      <c r="C163" s="38"/>
      <c r="D163" s="154">
        <f t="shared" si="5"/>
        <v>0</v>
      </c>
      <c r="E163" s="90">
        <f>E151</f>
        <v>0</v>
      </c>
      <c r="F163" s="90">
        <f>F151</f>
        <v>0</v>
      </c>
      <c r="G163" s="90">
        <f>G151</f>
        <v>0</v>
      </c>
    </row>
    <row r="164" spans="1:7" ht="14.25">
      <c r="A164" s="311" t="s">
        <v>217</v>
      </c>
      <c r="B164" s="312" t="s">
        <v>78</v>
      </c>
      <c r="C164" s="275" t="s">
        <v>143</v>
      </c>
      <c r="D164" s="154">
        <f t="shared" si="5"/>
        <v>0</v>
      </c>
      <c r="E164" s="154">
        <f aca="true" t="shared" si="6" ref="E164:G165">E142+E133</f>
        <v>0</v>
      </c>
      <c r="F164" s="154">
        <f t="shared" si="6"/>
        <v>0</v>
      </c>
      <c r="G164" s="154">
        <f t="shared" si="6"/>
        <v>0</v>
      </c>
    </row>
    <row r="165" spans="1:7" ht="15">
      <c r="A165" s="114" t="s">
        <v>469</v>
      </c>
      <c r="B165" s="71" t="s">
        <v>115</v>
      </c>
      <c r="C165" s="72"/>
      <c r="D165" s="154">
        <f t="shared" si="5"/>
        <v>0</v>
      </c>
      <c r="E165" s="90">
        <f t="shared" si="6"/>
        <v>0</v>
      </c>
      <c r="F165" s="90">
        <f t="shared" si="6"/>
        <v>0</v>
      </c>
      <c r="G165" s="90">
        <f t="shared" si="6"/>
        <v>0</v>
      </c>
    </row>
    <row r="166" spans="1:7" ht="15.75">
      <c r="A166" s="122" t="s">
        <v>64</v>
      </c>
      <c r="B166" s="142" t="s">
        <v>117</v>
      </c>
      <c r="C166" s="72"/>
      <c r="D166" s="154">
        <f t="shared" si="5"/>
        <v>0</v>
      </c>
      <c r="E166" s="154">
        <f>E167</f>
        <v>0</v>
      </c>
      <c r="F166" s="154">
        <f>F167</f>
        <v>0</v>
      </c>
      <c r="G166" s="154">
        <f>G167</f>
        <v>0</v>
      </c>
    </row>
    <row r="167" spans="1:7" ht="25.5">
      <c r="A167" s="114" t="s">
        <v>65</v>
      </c>
      <c r="B167" s="117" t="s">
        <v>110</v>
      </c>
      <c r="C167" s="81" t="s">
        <v>144</v>
      </c>
      <c r="D167" s="154">
        <f t="shared" si="5"/>
        <v>0</v>
      </c>
      <c r="E167" s="154">
        <f>E168</f>
        <v>0</v>
      </c>
      <c r="F167" s="90"/>
      <c r="G167" s="154"/>
    </row>
    <row r="168" spans="1:7" ht="15.75">
      <c r="A168" s="113" t="s">
        <v>67</v>
      </c>
      <c r="B168" s="313" t="s">
        <v>352</v>
      </c>
      <c r="C168" s="81"/>
      <c r="D168" s="90">
        <f>D169</f>
        <v>600</v>
      </c>
      <c r="E168" s="90">
        <f>E169</f>
        <v>0</v>
      </c>
      <c r="F168" s="90">
        <f>F169</f>
        <v>0</v>
      </c>
      <c r="G168" s="90">
        <f>G169</f>
        <v>600</v>
      </c>
    </row>
    <row r="169" spans="1:7" ht="14.25">
      <c r="A169" s="114" t="s">
        <v>68</v>
      </c>
      <c r="B169" s="61" t="s">
        <v>157</v>
      </c>
      <c r="C169" s="275" t="s">
        <v>37</v>
      </c>
      <c r="D169" s="154">
        <f>D170+D171</f>
        <v>600</v>
      </c>
      <c r="E169" s="154">
        <f>E170+E171</f>
        <v>0</v>
      </c>
      <c r="F169" s="154">
        <f>F170+F171</f>
        <v>0</v>
      </c>
      <c r="G169" s="154">
        <f>G170+G171</f>
        <v>600</v>
      </c>
    </row>
    <row r="170" spans="1:7" ht="15">
      <c r="A170" s="114" t="s">
        <v>136</v>
      </c>
      <c r="B170" s="279" t="s">
        <v>75</v>
      </c>
      <c r="C170" s="151"/>
      <c r="D170" s="155">
        <f>E170+G170</f>
        <v>0</v>
      </c>
      <c r="E170" s="90"/>
      <c r="F170" s="88"/>
      <c r="G170" s="88"/>
    </row>
    <row r="171" spans="1:7" ht="15">
      <c r="A171" s="114" t="s">
        <v>353</v>
      </c>
      <c r="B171" s="279" t="s">
        <v>574</v>
      </c>
      <c r="C171" s="151"/>
      <c r="D171" s="155">
        <f>E171+G171</f>
        <v>600</v>
      </c>
      <c r="E171" s="90"/>
      <c r="F171" s="88"/>
      <c r="G171" s="88">
        <v>600</v>
      </c>
    </row>
    <row r="172" spans="1:7" ht="15.75">
      <c r="A172" s="113" t="s">
        <v>69</v>
      </c>
      <c r="B172" s="152" t="s">
        <v>363</v>
      </c>
      <c r="C172" s="434"/>
      <c r="D172" s="154">
        <f>E172+G172</f>
        <v>0</v>
      </c>
      <c r="E172" s="154">
        <f>E173</f>
        <v>0</v>
      </c>
      <c r="F172" s="154">
        <f>F173</f>
        <v>0</v>
      </c>
      <c r="G172" s="154">
        <f>G173</f>
        <v>0</v>
      </c>
    </row>
    <row r="173" spans="1:7" ht="14.25">
      <c r="A173" s="114" t="s">
        <v>70</v>
      </c>
      <c r="B173" s="61" t="s">
        <v>109</v>
      </c>
      <c r="C173" s="314" t="s">
        <v>142</v>
      </c>
      <c r="D173" s="154">
        <f>E173+G173</f>
        <v>0</v>
      </c>
      <c r="E173" s="154"/>
      <c r="F173" s="90"/>
      <c r="G173" s="154"/>
    </row>
    <row r="174" spans="1:7" ht="15.75">
      <c r="A174" s="331" t="s">
        <v>311</v>
      </c>
      <c r="B174" s="190" t="s">
        <v>137</v>
      </c>
      <c r="C174" s="81"/>
      <c r="D174" s="154">
        <f>D175+D176+D177+D178+D179+D181+D182+D183+D180</f>
        <v>660.5</v>
      </c>
      <c r="E174" s="154">
        <f>E175+E176+E177+E178+E179+E181+E182+E183+E180</f>
        <v>0</v>
      </c>
      <c r="F174" s="154">
        <f>F175+F176+F177+F178+F179+F181+F182+F183+F180</f>
        <v>0</v>
      </c>
      <c r="G174" s="154">
        <f>G175+G176+G177+G178+G179+G181+G182+G183+G180</f>
        <v>660.5</v>
      </c>
    </row>
    <row r="175" spans="1:7" ht="14.25">
      <c r="A175" s="113" t="s">
        <v>226</v>
      </c>
      <c r="B175" s="61" t="s">
        <v>109</v>
      </c>
      <c r="C175" s="81" t="s">
        <v>142</v>
      </c>
      <c r="D175" s="90">
        <f>D155+D107+D104+D101+D98+D86+D83+D14</f>
        <v>0</v>
      </c>
      <c r="E175" s="90">
        <f>E155+E107+E104+E101+E98+E86+E83+E14+E173</f>
        <v>0</v>
      </c>
      <c r="F175" s="90">
        <f>F155+F107+F104+F101+F98+F86+F83+F14+F173</f>
        <v>0</v>
      </c>
      <c r="G175" s="90">
        <f>G155+G107+G104+G101+G98+G86+G83+G14+G173</f>
        <v>0</v>
      </c>
    </row>
    <row r="176" spans="1:7" ht="25.5">
      <c r="A176" s="113" t="s">
        <v>264</v>
      </c>
      <c r="B176" s="117" t="s">
        <v>110</v>
      </c>
      <c r="C176" s="81" t="s">
        <v>144</v>
      </c>
      <c r="D176" s="90">
        <f>D60+D166</f>
        <v>0</v>
      </c>
      <c r="E176" s="90">
        <f>E60+E166</f>
        <v>0</v>
      </c>
      <c r="F176" s="90">
        <f>F60+F166</f>
        <v>0</v>
      </c>
      <c r="G176" s="90">
        <f>G60+G166</f>
        <v>0</v>
      </c>
    </row>
    <row r="177" spans="1:7" ht="25.5">
      <c r="A177" s="113" t="s">
        <v>265</v>
      </c>
      <c r="B177" s="261" t="s">
        <v>112</v>
      </c>
      <c r="C177" s="81" t="s">
        <v>146</v>
      </c>
      <c r="D177" s="90">
        <f>D24+D58+D158</f>
        <v>0</v>
      </c>
      <c r="E177" s="90">
        <f>E24+E58+E158</f>
        <v>0</v>
      </c>
      <c r="F177" s="90">
        <f>F24+F58+F158</f>
        <v>0</v>
      </c>
      <c r="G177" s="90">
        <f>G24+G58+G158</f>
        <v>0</v>
      </c>
    </row>
    <row r="178" spans="1:7" ht="28.5">
      <c r="A178" s="113" t="s">
        <v>266</v>
      </c>
      <c r="B178" s="315" t="s">
        <v>229</v>
      </c>
      <c r="C178" s="81" t="s">
        <v>145</v>
      </c>
      <c r="D178" s="90">
        <f>D35</f>
        <v>8</v>
      </c>
      <c r="E178" s="90">
        <f>E35</f>
        <v>0</v>
      </c>
      <c r="F178" s="90">
        <f>F35</f>
        <v>0</v>
      </c>
      <c r="G178" s="90">
        <f>G35</f>
        <v>8</v>
      </c>
    </row>
    <row r="179" spans="1:7" ht="14.25">
      <c r="A179" s="113" t="s">
        <v>267</v>
      </c>
      <c r="B179" s="74" t="s">
        <v>116</v>
      </c>
      <c r="C179" s="81" t="s">
        <v>147</v>
      </c>
      <c r="D179" s="90">
        <f>D40</f>
        <v>52.5</v>
      </c>
      <c r="E179" s="90">
        <f>E40</f>
        <v>0</v>
      </c>
      <c r="F179" s="90">
        <f>F40</f>
        <v>0</v>
      </c>
      <c r="G179" s="90">
        <f>G40</f>
        <v>52.5</v>
      </c>
    </row>
    <row r="180" spans="1:7" ht="31.5">
      <c r="A180" s="113" t="s">
        <v>268</v>
      </c>
      <c r="B180" s="129" t="s">
        <v>196</v>
      </c>
      <c r="C180" s="81" t="s">
        <v>148</v>
      </c>
      <c r="D180" s="90">
        <f>D46</f>
        <v>0</v>
      </c>
      <c r="E180" s="90">
        <f>E46</f>
        <v>0</v>
      </c>
      <c r="F180" s="90">
        <f>F46</f>
        <v>0</v>
      </c>
      <c r="G180" s="90">
        <f>G46</f>
        <v>0</v>
      </c>
    </row>
    <row r="181" spans="1:7" ht="14.25">
      <c r="A181" s="113" t="s">
        <v>269</v>
      </c>
      <c r="B181" s="74" t="s">
        <v>78</v>
      </c>
      <c r="C181" s="81" t="s">
        <v>143</v>
      </c>
      <c r="D181" s="90">
        <f>E181+G181</f>
        <v>0</v>
      </c>
      <c r="E181" s="90">
        <f>E164+E48</f>
        <v>0</v>
      </c>
      <c r="F181" s="90">
        <f>F164+F48</f>
        <v>0</v>
      </c>
      <c r="G181" s="90">
        <f>G164+G48</f>
        <v>0</v>
      </c>
    </row>
    <row r="182" spans="1:7" ht="25.5">
      <c r="A182" s="260" t="s">
        <v>270</v>
      </c>
      <c r="B182" s="316" t="s">
        <v>156</v>
      </c>
      <c r="C182" s="81" t="s">
        <v>35</v>
      </c>
      <c r="D182" s="90">
        <f>E182+G182</f>
        <v>0</v>
      </c>
      <c r="E182" s="90">
        <f>E50</f>
        <v>0</v>
      </c>
      <c r="F182" s="90">
        <f>F50</f>
        <v>0</v>
      </c>
      <c r="G182" s="90">
        <f>G50</f>
        <v>0</v>
      </c>
    </row>
    <row r="183" spans="1:7" ht="18.75" customHeight="1">
      <c r="A183" s="113" t="s">
        <v>271</v>
      </c>
      <c r="B183" s="61" t="s">
        <v>157</v>
      </c>
      <c r="C183" s="274" t="s">
        <v>37</v>
      </c>
      <c r="D183" s="90">
        <f>E183+G183</f>
        <v>600</v>
      </c>
      <c r="E183" s="90">
        <f>E54+E169</f>
        <v>0</v>
      </c>
      <c r="F183" s="90">
        <f>F54+F169</f>
        <v>0</v>
      </c>
      <c r="G183" s="90">
        <f>G54+G169</f>
        <v>600</v>
      </c>
    </row>
    <row r="184" spans="1:7" ht="15">
      <c r="A184" s="113" t="s">
        <v>510</v>
      </c>
      <c r="B184" s="318" t="s">
        <v>588</v>
      </c>
      <c r="C184" s="81"/>
      <c r="D184" s="154">
        <f>D174-D171</f>
        <v>60.5</v>
      </c>
      <c r="E184" s="154">
        <f>E174-E171</f>
        <v>0</v>
      </c>
      <c r="F184" s="154">
        <f>F174-F171</f>
        <v>0</v>
      </c>
      <c r="G184" s="154">
        <f>G174-G171</f>
        <v>60.5</v>
      </c>
    </row>
    <row r="185" spans="1:7" ht="12.75">
      <c r="A185" s="176"/>
      <c r="C185" s="176"/>
      <c r="D185" s="176"/>
      <c r="E185" s="176"/>
      <c r="F185" s="176"/>
      <c r="G185" s="176"/>
    </row>
  </sheetData>
  <sheetProtection/>
  <mergeCells count="13">
    <mergeCell ref="C15:C22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A7:G7"/>
    <mergeCell ref="F11:F12"/>
    <mergeCell ref="E2:G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85"/>
  <sheetViews>
    <sheetView zoomScalePageLayoutView="0" workbookViewId="0" topLeftCell="A13">
      <selection activeCell="I27" sqref="I27"/>
    </sheetView>
  </sheetViews>
  <sheetFormatPr defaultColWidth="9.140625" defaultRowHeight="12.75"/>
  <cols>
    <col min="1" max="1" width="0.2890625" style="49" customWidth="1"/>
    <col min="2" max="2" width="9.140625" style="49" customWidth="1"/>
    <col min="3" max="3" width="40.28125" style="49" customWidth="1"/>
    <col min="4" max="4" width="8.28125" style="49" customWidth="1"/>
    <col min="5" max="5" width="7.8515625" style="49" customWidth="1"/>
    <col min="6" max="6" width="7.421875" style="49" customWidth="1"/>
    <col min="7" max="7" width="11.57421875" style="49" customWidth="1"/>
    <col min="8" max="8" width="10.8515625" style="49" customWidth="1"/>
    <col min="9" max="9" width="9.140625" style="105" customWidth="1"/>
    <col min="10" max="16384" width="9.140625" style="49" customWidth="1"/>
  </cols>
  <sheetData>
    <row r="1" spans="4:8" ht="15">
      <c r="D1" s="254"/>
      <c r="E1" s="254"/>
      <c r="F1" s="241" t="s">
        <v>246</v>
      </c>
      <c r="G1" s="242"/>
      <c r="H1" s="242"/>
    </row>
    <row r="2" spans="4:8" ht="15">
      <c r="D2" s="64"/>
      <c r="E2" s="64"/>
      <c r="F2" s="461" t="s">
        <v>634</v>
      </c>
      <c r="G2" s="461"/>
      <c r="H2" s="461"/>
    </row>
    <row r="3" spans="4:8" ht="15">
      <c r="D3" s="254"/>
      <c r="E3" s="254"/>
      <c r="F3" s="64" t="s">
        <v>535</v>
      </c>
      <c r="G3" s="242"/>
      <c r="H3" s="242"/>
    </row>
    <row r="4" spans="5:8" ht="15">
      <c r="E4" s="64"/>
      <c r="F4" s="64" t="s">
        <v>506</v>
      </c>
      <c r="G4" s="64"/>
      <c r="H4" s="242"/>
    </row>
    <row r="6" spans="2:9" ht="14.25">
      <c r="B6" s="501" t="s">
        <v>555</v>
      </c>
      <c r="C6" s="501"/>
      <c r="D6" s="501"/>
      <c r="E6" s="501"/>
      <c r="F6" s="501"/>
      <c r="G6" s="501"/>
      <c r="H6" s="501"/>
      <c r="I6" s="255"/>
    </row>
    <row r="7" spans="2:9" ht="14.25">
      <c r="B7" s="501" t="s">
        <v>554</v>
      </c>
      <c r="C7" s="501"/>
      <c r="D7" s="501"/>
      <c r="E7" s="501"/>
      <c r="F7" s="501"/>
      <c r="G7" s="501"/>
      <c r="H7" s="501"/>
      <c r="I7" s="431"/>
    </row>
    <row r="8" ht="12.75">
      <c r="H8" s="49" t="s">
        <v>547</v>
      </c>
    </row>
    <row r="9" spans="2:8" ht="12.75" customHeight="1">
      <c r="B9" s="500" t="s">
        <v>288</v>
      </c>
      <c r="C9" s="256"/>
      <c r="D9" s="451" t="s">
        <v>290</v>
      </c>
      <c r="E9" s="454" t="s">
        <v>0</v>
      </c>
      <c r="F9" s="462" t="s">
        <v>9</v>
      </c>
      <c r="G9" s="462"/>
      <c r="H9" s="462"/>
    </row>
    <row r="10" spans="2:8" ht="12.75" customHeight="1">
      <c r="B10" s="500"/>
      <c r="C10" s="502" t="s">
        <v>120</v>
      </c>
      <c r="D10" s="504"/>
      <c r="E10" s="455"/>
      <c r="F10" s="462" t="s">
        <v>10</v>
      </c>
      <c r="G10" s="462"/>
      <c r="H10" s="511" t="s">
        <v>11</v>
      </c>
    </row>
    <row r="11" spans="2:8" ht="12.75" customHeight="1">
      <c r="B11" s="500"/>
      <c r="C11" s="502"/>
      <c r="D11" s="504"/>
      <c r="E11" s="455"/>
      <c r="F11" s="454" t="s">
        <v>12</v>
      </c>
      <c r="G11" s="451" t="s">
        <v>242</v>
      </c>
      <c r="H11" s="511"/>
    </row>
    <row r="12" spans="2:8" ht="29.25" customHeight="1">
      <c r="B12" s="500"/>
      <c r="C12" s="503"/>
      <c r="D12" s="452"/>
      <c r="E12" s="456"/>
      <c r="F12" s="456"/>
      <c r="G12" s="452"/>
      <c r="H12" s="511"/>
    </row>
    <row r="13" spans="2:8" ht="15.75">
      <c r="B13" s="113" t="s">
        <v>13</v>
      </c>
      <c r="C13" s="152" t="s">
        <v>1</v>
      </c>
      <c r="D13" s="257"/>
      <c r="E13" s="319">
        <f>F13+H13</f>
        <v>105.3</v>
      </c>
      <c r="F13" s="156">
        <f>F14+F24+F35+F40+F48+F46+F50+F54</f>
        <v>49.3</v>
      </c>
      <c r="G13" s="156">
        <f>G14+G24+G35+G40+G48+G46+G50+G54</f>
        <v>0</v>
      </c>
      <c r="H13" s="156">
        <f>H14+H24+H35+H40+H48+H46+H50+H54</f>
        <v>56</v>
      </c>
    </row>
    <row r="14" spans="2:8" ht="14.25">
      <c r="B14" s="60" t="s">
        <v>14</v>
      </c>
      <c r="C14" s="61" t="s">
        <v>109</v>
      </c>
      <c r="D14" s="257" t="s">
        <v>142</v>
      </c>
      <c r="E14" s="156">
        <f>E15+E16+E17+E18+E19+E20+E21+E22+E23</f>
        <v>0</v>
      </c>
      <c r="F14" s="156">
        <f>F15+F16+F17+F18+F19+F20+F21+F22+F23</f>
        <v>0</v>
      </c>
      <c r="G14" s="156">
        <f>G15+G16+G17+G18+G19+G20+G21+G22+G23</f>
        <v>0</v>
      </c>
      <c r="H14" s="156">
        <f>H15+H16+H17+H18+H19+H20+H21+H22+H23</f>
        <v>0</v>
      </c>
    </row>
    <row r="15" spans="2:8" ht="15">
      <c r="B15" s="114" t="s">
        <v>162</v>
      </c>
      <c r="C15" s="254" t="s">
        <v>274</v>
      </c>
      <c r="D15" s="508"/>
      <c r="E15" s="88">
        <f aca="true" t="shared" si="0" ref="E15:E33">F15+H15</f>
        <v>0</v>
      </c>
      <c r="F15" s="157"/>
      <c r="G15" s="157"/>
      <c r="H15" s="157"/>
    </row>
    <row r="16" spans="2:8" ht="15">
      <c r="B16" s="114" t="s">
        <v>357</v>
      </c>
      <c r="C16" s="254" t="s">
        <v>356</v>
      </c>
      <c r="D16" s="509"/>
      <c r="E16" s="88">
        <f t="shared" si="0"/>
        <v>0</v>
      </c>
      <c r="F16" s="157"/>
      <c r="G16" s="157"/>
      <c r="H16" s="157"/>
    </row>
    <row r="17" spans="2:8" ht="15">
      <c r="B17" s="114" t="s">
        <v>163</v>
      </c>
      <c r="C17" s="254" t="s">
        <v>275</v>
      </c>
      <c r="D17" s="509"/>
      <c r="E17" s="88">
        <f t="shared" si="0"/>
        <v>0</v>
      </c>
      <c r="F17" s="157"/>
      <c r="G17" s="157"/>
      <c r="H17" s="157"/>
    </row>
    <row r="18" spans="2:8" ht="15">
      <c r="B18" s="114" t="s">
        <v>164</v>
      </c>
      <c r="C18" s="64" t="s">
        <v>240</v>
      </c>
      <c r="D18" s="509"/>
      <c r="E18" s="88">
        <f t="shared" si="0"/>
        <v>0</v>
      </c>
      <c r="F18" s="157"/>
      <c r="G18" s="157"/>
      <c r="H18" s="156"/>
    </row>
    <row r="19" spans="2:8" ht="15">
      <c r="B19" s="114" t="s">
        <v>166</v>
      </c>
      <c r="C19" s="64" t="s">
        <v>589</v>
      </c>
      <c r="D19" s="509"/>
      <c r="E19" s="88">
        <f t="shared" si="0"/>
        <v>0</v>
      </c>
      <c r="F19" s="157"/>
      <c r="G19" s="157"/>
      <c r="H19" s="156"/>
    </row>
    <row r="20" spans="2:8" ht="15">
      <c r="B20" s="114" t="s">
        <v>165</v>
      </c>
      <c r="C20" s="64" t="s">
        <v>243</v>
      </c>
      <c r="D20" s="509"/>
      <c r="E20" s="88">
        <f t="shared" si="0"/>
        <v>0</v>
      </c>
      <c r="F20" s="157"/>
      <c r="G20" s="157"/>
      <c r="H20" s="156"/>
    </row>
    <row r="21" spans="2:8" ht="15">
      <c r="B21" s="114" t="s">
        <v>166</v>
      </c>
      <c r="C21" s="64" t="s">
        <v>81</v>
      </c>
      <c r="D21" s="509"/>
      <c r="E21" s="88">
        <f t="shared" si="0"/>
        <v>0</v>
      </c>
      <c r="F21" s="157"/>
      <c r="G21" s="157"/>
      <c r="H21" s="156"/>
    </row>
    <row r="22" spans="2:8" ht="15">
      <c r="B22" s="114" t="s">
        <v>167</v>
      </c>
      <c r="C22" s="64" t="s">
        <v>82</v>
      </c>
      <c r="D22" s="509"/>
      <c r="E22" s="88">
        <f t="shared" si="0"/>
        <v>0</v>
      </c>
      <c r="F22" s="157"/>
      <c r="G22" s="157"/>
      <c r="H22" s="156"/>
    </row>
    <row r="23" spans="2:8" ht="15.75" customHeight="1">
      <c r="B23" s="114" t="s">
        <v>168</v>
      </c>
      <c r="C23" s="259" t="s">
        <v>77</v>
      </c>
      <c r="D23" s="433"/>
      <c r="E23" s="88">
        <f t="shared" si="0"/>
        <v>0</v>
      </c>
      <c r="F23" s="157"/>
      <c r="G23" s="157"/>
      <c r="H23" s="156"/>
    </row>
    <row r="24" spans="2:8" ht="26.25" customHeight="1">
      <c r="B24" s="260" t="s">
        <v>15</v>
      </c>
      <c r="C24" s="261" t="s">
        <v>112</v>
      </c>
      <c r="D24" s="262" t="s">
        <v>146</v>
      </c>
      <c r="E24" s="305">
        <f>F24+H24</f>
        <v>0</v>
      </c>
      <c r="F24" s="348">
        <f>F25+F27+F28+F29+F30+F31+F33+F26+F32+F34</f>
        <v>0</v>
      </c>
      <c r="G24" s="348">
        <f>G25+G27+G28+G29+G30+G31+G33+G26+G32+G34</f>
        <v>0</v>
      </c>
      <c r="H24" s="348">
        <f>H25+H27+H28+H29+H30+H31+H33+H26+H32+H34</f>
        <v>0</v>
      </c>
    </row>
    <row r="25" spans="2:8" ht="15">
      <c r="B25" s="141" t="s">
        <v>169</v>
      </c>
      <c r="C25" s="71" t="s">
        <v>273</v>
      </c>
      <c r="D25" s="264"/>
      <c r="E25" s="322">
        <f t="shared" si="0"/>
        <v>0</v>
      </c>
      <c r="F25" s="88"/>
      <c r="G25" s="88"/>
      <c r="H25" s="88"/>
    </row>
    <row r="26" spans="2:8" ht="15">
      <c r="B26" s="141" t="s">
        <v>159</v>
      </c>
      <c r="C26" s="71" t="s">
        <v>272</v>
      </c>
      <c r="D26" s="265"/>
      <c r="E26" s="322">
        <f t="shared" si="0"/>
        <v>0</v>
      </c>
      <c r="F26" s="88"/>
      <c r="G26" s="88"/>
      <c r="H26" s="88"/>
    </row>
    <row r="27" spans="2:8" ht="15">
      <c r="B27" s="141" t="s">
        <v>170</v>
      </c>
      <c r="C27" s="71" t="s">
        <v>72</v>
      </c>
      <c r="D27" s="266"/>
      <c r="E27" s="322">
        <f t="shared" si="0"/>
        <v>0</v>
      </c>
      <c r="F27" s="88"/>
      <c r="G27" s="88"/>
      <c r="H27" s="88"/>
    </row>
    <row r="28" spans="2:8" ht="15">
      <c r="B28" s="141" t="s">
        <v>166</v>
      </c>
      <c r="C28" s="71" t="s">
        <v>178</v>
      </c>
      <c r="D28" s="266"/>
      <c r="E28" s="322">
        <f t="shared" si="0"/>
        <v>0</v>
      </c>
      <c r="F28" s="88"/>
      <c r="G28" s="88"/>
      <c r="H28" s="88"/>
    </row>
    <row r="29" spans="2:8" ht="15">
      <c r="B29" s="141" t="s">
        <v>171</v>
      </c>
      <c r="C29" s="180" t="s">
        <v>2</v>
      </c>
      <c r="D29" s="265"/>
      <c r="E29" s="322">
        <f t="shared" si="0"/>
        <v>0</v>
      </c>
      <c r="F29" s="88"/>
      <c r="G29" s="319"/>
      <c r="H29" s="319"/>
    </row>
    <row r="30" spans="2:8" ht="15">
      <c r="B30" s="141" t="s">
        <v>168</v>
      </c>
      <c r="C30" s="180" t="s">
        <v>77</v>
      </c>
      <c r="D30" s="265"/>
      <c r="E30" s="322">
        <f t="shared" si="0"/>
        <v>0</v>
      </c>
      <c r="F30" s="88"/>
      <c r="G30" s="319"/>
      <c r="H30" s="319"/>
    </row>
    <row r="31" spans="2:8" ht="15">
      <c r="B31" s="141" t="s">
        <v>284</v>
      </c>
      <c r="C31" s="71" t="s">
        <v>4</v>
      </c>
      <c r="D31" s="266"/>
      <c r="E31" s="322">
        <f t="shared" si="0"/>
        <v>0</v>
      </c>
      <c r="F31" s="320"/>
      <c r="G31" s="320"/>
      <c r="H31" s="319"/>
    </row>
    <row r="32" spans="2:8" ht="15">
      <c r="B32" s="267" t="s">
        <v>466</v>
      </c>
      <c r="C32" s="268" t="s">
        <v>95</v>
      </c>
      <c r="D32" s="266"/>
      <c r="E32" s="322">
        <f t="shared" si="0"/>
        <v>0</v>
      </c>
      <c r="F32" s="320"/>
      <c r="G32" s="320"/>
      <c r="H32" s="319"/>
    </row>
    <row r="33" spans="2:8" ht="30">
      <c r="B33" s="267" t="s">
        <v>173</v>
      </c>
      <c r="C33" s="321" t="s">
        <v>113</v>
      </c>
      <c r="D33" s="266"/>
      <c r="E33" s="322">
        <f t="shared" si="0"/>
        <v>0</v>
      </c>
      <c r="F33" s="88"/>
      <c r="G33" s="88"/>
      <c r="H33" s="88"/>
    </row>
    <row r="34" spans="2:8" ht="30">
      <c r="B34" s="267" t="s">
        <v>479</v>
      </c>
      <c r="C34" s="270" t="s">
        <v>478</v>
      </c>
      <c r="D34" s="266"/>
      <c r="E34" s="322">
        <f>F34+H34</f>
        <v>0</v>
      </c>
      <c r="F34" s="157"/>
      <c r="G34" s="157"/>
      <c r="H34" s="157"/>
    </row>
    <row r="35" spans="2:8" ht="30.75" customHeight="1">
      <c r="B35" s="113" t="s">
        <v>16</v>
      </c>
      <c r="C35" s="271" t="s">
        <v>229</v>
      </c>
      <c r="D35" s="272" t="s">
        <v>145</v>
      </c>
      <c r="E35" s="156">
        <f>E36+E38+E37+E39</f>
        <v>23.9</v>
      </c>
      <c r="F35" s="156">
        <f>F36+F38+F37+F39</f>
        <v>15</v>
      </c>
      <c r="G35" s="156">
        <f>G36+G38+G37+G39</f>
        <v>0</v>
      </c>
      <c r="H35" s="156">
        <f>H36+H38+H37+H39</f>
        <v>8.9</v>
      </c>
    </row>
    <row r="36" spans="2:8" ht="15">
      <c r="B36" s="114" t="s">
        <v>174</v>
      </c>
      <c r="C36" s="273" t="s">
        <v>3</v>
      </c>
      <c r="D36" s="272"/>
      <c r="E36" s="322">
        <f>F36+H36</f>
        <v>0</v>
      </c>
      <c r="F36" s="88"/>
      <c r="G36" s="88"/>
      <c r="H36" s="319"/>
    </row>
    <row r="37" spans="2:8" ht="15">
      <c r="B37" s="114" t="s">
        <v>175</v>
      </c>
      <c r="C37" s="273" t="s">
        <v>155</v>
      </c>
      <c r="D37" s="274"/>
      <c r="E37" s="322">
        <f>F37+H37</f>
        <v>0</v>
      </c>
      <c r="F37" s="88"/>
      <c r="G37" s="88"/>
      <c r="H37" s="88"/>
    </row>
    <row r="38" spans="2:8" ht="15">
      <c r="B38" s="114" t="s">
        <v>176</v>
      </c>
      <c r="C38" s="64" t="s">
        <v>79</v>
      </c>
      <c r="D38" s="274"/>
      <c r="E38" s="322">
        <f>F38+H38</f>
        <v>15</v>
      </c>
      <c r="F38" s="88">
        <v>15</v>
      </c>
      <c r="G38" s="88"/>
      <c r="H38" s="88"/>
    </row>
    <row r="39" spans="2:8" ht="15">
      <c r="B39" s="114" t="s">
        <v>161</v>
      </c>
      <c r="C39" s="64" t="s">
        <v>462</v>
      </c>
      <c r="D39" s="275"/>
      <c r="E39" s="322">
        <f>F39+H39</f>
        <v>8.9</v>
      </c>
      <c r="F39" s="322"/>
      <c r="G39" s="322"/>
      <c r="H39" s="322">
        <v>8.9</v>
      </c>
    </row>
    <row r="40" spans="2:8" ht="14.25">
      <c r="B40" s="113" t="s">
        <v>17</v>
      </c>
      <c r="C40" s="74" t="s">
        <v>116</v>
      </c>
      <c r="D40" s="274" t="s">
        <v>147</v>
      </c>
      <c r="E40" s="305">
        <f>E41+E42+E43</f>
        <v>47.1</v>
      </c>
      <c r="F40" s="305">
        <f>F41+F42+F43</f>
        <v>0</v>
      </c>
      <c r="G40" s="305">
        <f>G41+G42+G43</f>
        <v>0</v>
      </c>
      <c r="H40" s="305">
        <f>H41+H42+H43</f>
        <v>47.1</v>
      </c>
    </row>
    <row r="41" spans="2:8" ht="15">
      <c r="B41" s="114" t="s">
        <v>161</v>
      </c>
      <c r="C41" s="64" t="s">
        <v>73</v>
      </c>
      <c r="D41" s="272"/>
      <c r="E41" s="322">
        <f>F41+H41</f>
        <v>0</v>
      </c>
      <c r="F41" s="88"/>
      <c r="G41" s="88"/>
      <c r="H41" s="88"/>
    </row>
    <row r="42" spans="2:8" ht="15">
      <c r="B42" s="114" t="s">
        <v>161</v>
      </c>
      <c r="C42" s="64" t="s">
        <v>80</v>
      </c>
      <c r="D42" s="275"/>
      <c r="E42" s="322">
        <f>F42+H42</f>
        <v>0</v>
      </c>
      <c r="F42" s="88"/>
      <c r="G42" s="88"/>
      <c r="H42" s="88"/>
    </row>
    <row r="43" spans="2:8" ht="15">
      <c r="B43" s="114" t="s">
        <v>161</v>
      </c>
      <c r="C43" s="64" t="s">
        <v>598</v>
      </c>
      <c r="D43" s="275"/>
      <c r="E43" s="322">
        <f>F43+H43</f>
        <v>47.1</v>
      </c>
      <c r="F43" s="88"/>
      <c r="G43" s="88"/>
      <c r="H43" s="88">
        <v>47.1</v>
      </c>
    </row>
    <row r="44" spans="2:8" ht="15">
      <c r="B44" s="114" t="s">
        <v>161</v>
      </c>
      <c r="C44" s="64" t="s">
        <v>599</v>
      </c>
      <c r="D44" s="275"/>
      <c r="E44" s="322">
        <f>F44+H44</f>
        <v>47.1</v>
      </c>
      <c r="F44" s="88"/>
      <c r="G44" s="88"/>
      <c r="H44" s="88">
        <v>47.1</v>
      </c>
    </row>
    <row r="45" spans="2:8" ht="15">
      <c r="B45" s="114" t="s">
        <v>569</v>
      </c>
      <c r="C45" s="64" t="s">
        <v>570</v>
      </c>
      <c r="D45" s="275"/>
      <c r="E45" s="322">
        <f>F45+H45</f>
        <v>0</v>
      </c>
      <c r="F45" s="322"/>
      <c r="G45" s="322"/>
      <c r="H45" s="322"/>
    </row>
    <row r="46" spans="2:8" ht="28.5">
      <c r="B46" s="113" t="s">
        <v>74</v>
      </c>
      <c r="C46" s="80" t="s">
        <v>196</v>
      </c>
      <c r="D46" s="275" t="s">
        <v>148</v>
      </c>
      <c r="E46" s="305">
        <f>E47</f>
        <v>0</v>
      </c>
      <c r="F46" s="305">
        <f>F47</f>
        <v>0</v>
      </c>
      <c r="G46" s="305">
        <f>G47</f>
        <v>0</v>
      </c>
      <c r="H46" s="305">
        <f>H47</f>
        <v>0</v>
      </c>
    </row>
    <row r="47" spans="2:8" ht="15">
      <c r="B47" s="114" t="s">
        <v>161</v>
      </c>
      <c r="C47" s="64" t="s">
        <v>73</v>
      </c>
      <c r="D47" s="275"/>
      <c r="E47" s="322">
        <f>F47+H47</f>
        <v>0</v>
      </c>
      <c r="F47" s="88"/>
      <c r="G47" s="88"/>
      <c r="H47" s="88"/>
    </row>
    <row r="48" spans="2:8" ht="14.25">
      <c r="B48" s="113" t="s">
        <v>140</v>
      </c>
      <c r="C48" s="121" t="s">
        <v>138</v>
      </c>
      <c r="D48" s="81" t="s">
        <v>143</v>
      </c>
      <c r="E48" s="305">
        <f>F48+H48</f>
        <v>34.3</v>
      </c>
      <c r="F48" s="319">
        <f>F49</f>
        <v>34.3</v>
      </c>
      <c r="G48" s="319">
        <f>G49</f>
        <v>0</v>
      </c>
      <c r="H48" s="319">
        <f>H49</f>
        <v>0</v>
      </c>
    </row>
    <row r="49" spans="2:8" ht="15">
      <c r="B49" s="114" t="s">
        <v>141</v>
      </c>
      <c r="C49" s="277" t="s">
        <v>139</v>
      </c>
      <c r="D49" s="272"/>
      <c r="E49" s="88">
        <f>F49+H49</f>
        <v>34.3</v>
      </c>
      <c r="F49" s="88">
        <v>34.3</v>
      </c>
      <c r="G49" s="88"/>
      <c r="H49" s="276"/>
    </row>
    <row r="50" spans="2:8" ht="28.5">
      <c r="B50" s="113" t="s">
        <v>151</v>
      </c>
      <c r="C50" s="80" t="s">
        <v>156</v>
      </c>
      <c r="D50" s="81" t="s">
        <v>35</v>
      </c>
      <c r="E50" s="319">
        <f>E51+E52+E53</f>
        <v>0</v>
      </c>
      <c r="F50" s="319">
        <f>F51+F52+F53</f>
        <v>0</v>
      </c>
      <c r="G50" s="319">
        <f>G51+G52+G53</f>
        <v>0</v>
      </c>
      <c r="H50" s="319">
        <f>H51+H52+H53</f>
        <v>0</v>
      </c>
    </row>
    <row r="51" spans="2:8" ht="15">
      <c r="B51" s="114" t="s">
        <v>152</v>
      </c>
      <c r="C51" s="277" t="s">
        <v>118</v>
      </c>
      <c r="D51" s="275"/>
      <c r="E51" s="88">
        <f>F51</f>
        <v>0</v>
      </c>
      <c r="F51" s="88"/>
      <c r="G51" s="88"/>
      <c r="H51" s="88"/>
    </row>
    <row r="52" spans="2:8" ht="16.5" customHeight="1">
      <c r="B52" s="114" t="s">
        <v>473</v>
      </c>
      <c r="C52" s="278" t="s">
        <v>501</v>
      </c>
      <c r="D52" s="275"/>
      <c r="E52" s="88">
        <f>F52+H52</f>
        <v>0</v>
      </c>
      <c r="F52" s="88"/>
      <c r="G52" s="88"/>
      <c r="H52" s="88"/>
    </row>
    <row r="53" spans="2:8" ht="16.5" customHeight="1">
      <c r="B53" s="114" t="s">
        <v>592</v>
      </c>
      <c r="C53" s="278" t="s">
        <v>593</v>
      </c>
      <c r="D53" s="275"/>
      <c r="E53" s="88">
        <f>F53+H53</f>
        <v>0</v>
      </c>
      <c r="F53" s="88"/>
      <c r="G53" s="88"/>
      <c r="H53" s="88"/>
    </row>
    <row r="54" spans="2:8" ht="14.25">
      <c r="B54" s="113" t="s">
        <v>158</v>
      </c>
      <c r="C54" s="61" t="s">
        <v>157</v>
      </c>
      <c r="D54" s="275" t="s">
        <v>37</v>
      </c>
      <c r="E54" s="319">
        <f>E55+E56</f>
        <v>0</v>
      </c>
      <c r="F54" s="319">
        <f>F55+F56</f>
        <v>0</v>
      </c>
      <c r="G54" s="319">
        <f>G55+G56</f>
        <v>0</v>
      </c>
      <c r="H54" s="319">
        <f>H55+H56</f>
        <v>0</v>
      </c>
    </row>
    <row r="55" spans="2:8" ht="15">
      <c r="B55" s="72"/>
      <c r="C55" s="279" t="s">
        <v>75</v>
      </c>
      <c r="D55" s="151"/>
      <c r="E55" s="322">
        <f>F55+H55</f>
        <v>0</v>
      </c>
      <c r="F55" s="88"/>
      <c r="G55" s="88"/>
      <c r="H55" s="88"/>
    </row>
    <row r="56" spans="2:8" ht="15">
      <c r="B56" s="114"/>
      <c r="C56" s="279" t="s">
        <v>76</v>
      </c>
      <c r="D56" s="151"/>
      <c r="E56" s="322">
        <f>F56+H56</f>
        <v>0</v>
      </c>
      <c r="F56" s="88"/>
      <c r="G56" s="88"/>
      <c r="H56" s="88"/>
    </row>
    <row r="57" spans="2:8" ht="15.75">
      <c r="B57" s="113" t="s">
        <v>18</v>
      </c>
      <c r="C57" s="123" t="s">
        <v>239</v>
      </c>
      <c r="D57" s="81"/>
      <c r="E57" s="319">
        <f>E58</f>
        <v>0</v>
      </c>
      <c r="F57" s="319">
        <f>F58</f>
        <v>0</v>
      </c>
      <c r="G57" s="319">
        <f>G58</f>
        <v>0</v>
      </c>
      <c r="H57" s="319">
        <f>H58</f>
        <v>0</v>
      </c>
    </row>
    <row r="58" spans="2:8" ht="25.5">
      <c r="B58" s="113" t="s">
        <v>19</v>
      </c>
      <c r="C58" s="117" t="s">
        <v>112</v>
      </c>
      <c r="D58" s="272" t="s">
        <v>146</v>
      </c>
      <c r="E58" s="88">
        <f aca="true" t="shared" si="1" ref="E58:E81">F58+H58</f>
        <v>0</v>
      </c>
      <c r="F58" s="88"/>
      <c r="G58" s="88"/>
      <c r="H58" s="88"/>
    </row>
    <row r="59" spans="2:13" ht="28.5">
      <c r="B59" s="113" t="s">
        <v>20</v>
      </c>
      <c r="C59" s="80" t="s">
        <v>83</v>
      </c>
      <c r="D59" s="137"/>
      <c r="E59" s="171">
        <f t="shared" si="1"/>
        <v>0</v>
      </c>
      <c r="F59" s="319">
        <f>F60</f>
        <v>0</v>
      </c>
      <c r="G59" s="319">
        <f>G60</f>
        <v>0</v>
      </c>
      <c r="H59" s="319">
        <f>H60</f>
        <v>0</v>
      </c>
      <c r="I59" s="280"/>
      <c r="J59" s="281"/>
      <c r="K59" s="281"/>
      <c r="L59" s="176"/>
      <c r="M59" s="176"/>
    </row>
    <row r="60" spans="2:13" ht="30" customHeight="1">
      <c r="B60" s="113" t="s">
        <v>21</v>
      </c>
      <c r="C60" s="282" t="s">
        <v>110</v>
      </c>
      <c r="D60" s="283" t="s">
        <v>144</v>
      </c>
      <c r="E60" s="171">
        <f t="shared" si="1"/>
        <v>0</v>
      </c>
      <c r="F60" s="171">
        <f>F61+F62+F63+F64+F71+F72+F73+F74+F75+F76+F77+F78+F79+F80+F81</f>
        <v>0</v>
      </c>
      <c r="G60" s="171">
        <f>G61+G62+G63+G64+G71+G72+G73+G74+G75+G76+G77+G78+G79+G80+G81</f>
        <v>0</v>
      </c>
      <c r="H60" s="171">
        <f>H61+H62+H63+H64+H71+H72+H73+H74+H75+H76+H77+H78+H79+H80+H81</f>
        <v>0</v>
      </c>
      <c r="I60" s="280"/>
      <c r="J60" s="281"/>
      <c r="K60" s="281"/>
      <c r="L60" s="176"/>
      <c r="M60" s="176"/>
    </row>
    <row r="61" spans="2:13" ht="15">
      <c r="B61" s="141" t="s">
        <v>277</v>
      </c>
      <c r="C61" s="41" t="s">
        <v>84</v>
      </c>
      <c r="D61" s="137"/>
      <c r="E61" s="349">
        <f t="shared" si="1"/>
        <v>0</v>
      </c>
      <c r="F61" s="88"/>
      <c r="G61" s="319"/>
      <c r="H61" s="319"/>
      <c r="I61" s="280"/>
      <c r="J61" s="281"/>
      <c r="K61" s="281"/>
      <c r="L61" s="176"/>
      <c r="M61" s="176"/>
    </row>
    <row r="62" spans="2:13" ht="30">
      <c r="B62" s="141" t="s">
        <v>236</v>
      </c>
      <c r="C62" s="285" t="s">
        <v>244</v>
      </c>
      <c r="D62" s="310"/>
      <c r="E62" s="349">
        <f t="shared" si="1"/>
        <v>0</v>
      </c>
      <c r="F62" s="88"/>
      <c r="G62" s="319"/>
      <c r="H62" s="319"/>
      <c r="I62" s="280"/>
      <c r="J62" s="281"/>
      <c r="K62" s="281"/>
      <c r="L62" s="176"/>
      <c r="M62" s="176"/>
    </row>
    <row r="63" spans="2:13" ht="15">
      <c r="B63" s="141" t="s">
        <v>237</v>
      </c>
      <c r="C63" s="41" t="s">
        <v>362</v>
      </c>
      <c r="D63" s="290"/>
      <c r="E63" s="349">
        <f t="shared" si="1"/>
        <v>0</v>
      </c>
      <c r="F63" s="88"/>
      <c r="G63" s="88"/>
      <c r="H63" s="88"/>
      <c r="I63" s="287"/>
      <c r="J63" s="281"/>
      <c r="K63" s="281"/>
      <c r="L63" s="281"/>
      <c r="M63" s="281"/>
    </row>
    <row r="64" spans="2:13" ht="15">
      <c r="B64" s="288"/>
      <c r="C64" s="289" t="s">
        <v>150</v>
      </c>
      <c r="D64" s="290"/>
      <c r="E64" s="325">
        <f t="shared" si="1"/>
        <v>0</v>
      </c>
      <c r="F64" s="172">
        <f>F65+F66+F67+F68+F69+F70</f>
        <v>0</v>
      </c>
      <c r="G64" s="172">
        <f>G65+G66+G67+G68+G69+G70</f>
        <v>0</v>
      </c>
      <c r="H64" s="172">
        <f>H65+H66+H67+H68+H69+H70</f>
        <v>0</v>
      </c>
      <c r="I64" s="287"/>
      <c r="J64" s="281"/>
      <c r="K64" s="281"/>
      <c r="L64" s="281"/>
      <c r="M64" s="281"/>
    </row>
    <row r="65" spans="2:13" ht="15">
      <c r="B65" s="141" t="s">
        <v>238</v>
      </c>
      <c r="C65" s="291" t="s">
        <v>90</v>
      </c>
      <c r="D65" s="292"/>
      <c r="E65" s="322">
        <f t="shared" si="1"/>
        <v>0</v>
      </c>
      <c r="F65" s="350"/>
      <c r="G65" s="350"/>
      <c r="H65" s="350"/>
      <c r="I65" s="287"/>
      <c r="J65" s="281"/>
      <c r="K65" s="281"/>
      <c r="L65" s="281"/>
      <c r="M65" s="281"/>
    </row>
    <row r="66" spans="2:13" ht="15">
      <c r="B66" s="141" t="s">
        <v>235</v>
      </c>
      <c r="C66" s="291" t="s">
        <v>91</v>
      </c>
      <c r="D66" s="290"/>
      <c r="E66" s="322">
        <f t="shared" si="1"/>
        <v>0</v>
      </c>
      <c r="F66" s="88"/>
      <c r="G66" s="88"/>
      <c r="H66" s="88"/>
      <c r="I66" s="287"/>
      <c r="J66" s="281"/>
      <c r="K66" s="281"/>
      <c r="L66" s="176"/>
      <c r="M66" s="176"/>
    </row>
    <row r="67" spans="2:13" ht="15">
      <c r="B67" s="114" t="s">
        <v>236</v>
      </c>
      <c r="C67" s="293" t="s">
        <v>86</v>
      </c>
      <c r="D67" s="290"/>
      <c r="E67" s="322">
        <f t="shared" si="1"/>
        <v>0</v>
      </c>
      <c r="F67" s="88"/>
      <c r="G67" s="319"/>
      <c r="H67" s="88"/>
      <c r="I67" s="287"/>
      <c r="J67" s="281"/>
      <c r="K67" s="281"/>
      <c r="L67" s="281"/>
      <c r="M67" s="281"/>
    </row>
    <row r="68" spans="2:8" ht="15">
      <c r="B68" s="114" t="s">
        <v>237</v>
      </c>
      <c r="C68" s="293" t="s">
        <v>87</v>
      </c>
      <c r="D68" s="290"/>
      <c r="E68" s="322">
        <f>F68+H68</f>
        <v>0</v>
      </c>
      <c r="F68" s="88"/>
      <c r="G68" s="88"/>
      <c r="H68" s="88"/>
    </row>
    <row r="69" spans="2:8" ht="15">
      <c r="B69" s="114" t="s">
        <v>237</v>
      </c>
      <c r="C69" s="293" t="s">
        <v>88</v>
      </c>
      <c r="D69" s="290"/>
      <c r="E69" s="322">
        <f>F69+H69</f>
        <v>0</v>
      </c>
      <c r="F69" s="88"/>
      <c r="G69" s="88"/>
      <c r="H69" s="88"/>
    </row>
    <row r="70" spans="2:8" ht="15">
      <c r="B70" s="114" t="s">
        <v>237</v>
      </c>
      <c r="C70" s="293" t="s">
        <v>89</v>
      </c>
      <c r="D70" s="290"/>
      <c r="E70" s="322">
        <f>F70+H70</f>
        <v>0</v>
      </c>
      <c r="F70" s="88"/>
      <c r="G70" s="88"/>
      <c r="H70" s="88"/>
    </row>
    <row r="71" spans="2:8" ht="15">
      <c r="B71" s="141" t="s">
        <v>233</v>
      </c>
      <c r="C71" s="120" t="s">
        <v>528</v>
      </c>
      <c r="D71" s="290"/>
      <c r="E71" s="322">
        <f>F71+H71</f>
        <v>0</v>
      </c>
      <c r="F71" s="88"/>
      <c r="G71" s="88"/>
      <c r="H71" s="88"/>
    </row>
    <row r="72" spans="2:8" ht="15">
      <c r="B72" s="141" t="s">
        <v>233</v>
      </c>
      <c r="C72" s="120" t="s">
        <v>525</v>
      </c>
      <c r="D72" s="290"/>
      <c r="E72" s="322">
        <f>F72+H72</f>
        <v>0</v>
      </c>
      <c r="F72" s="88"/>
      <c r="G72" s="88"/>
      <c r="H72" s="88"/>
    </row>
    <row r="73" spans="2:8" ht="15">
      <c r="B73" s="141" t="s">
        <v>233</v>
      </c>
      <c r="C73" s="120" t="s">
        <v>280</v>
      </c>
      <c r="D73" s="290"/>
      <c r="E73" s="322">
        <f t="shared" si="1"/>
        <v>0</v>
      </c>
      <c r="F73" s="88"/>
      <c r="G73" s="88"/>
      <c r="H73" s="88"/>
    </row>
    <row r="74" spans="2:9" ht="15">
      <c r="B74" s="141" t="s">
        <v>233</v>
      </c>
      <c r="C74" s="120" t="s">
        <v>282</v>
      </c>
      <c r="D74" s="290"/>
      <c r="E74" s="322">
        <f t="shared" si="1"/>
        <v>0</v>
      </c>
      <c r="F74" s="88"/>
      <c r="G74" s="88"/>
      <c r="H74" s="88"/>
      <c r="I74" s="327"/>
    </row>
    <row r="75" spans="2:9" ht="15">
      <c r="B75" s="141" t="s">
        <v>233</v>
      </c>
      <c r="C75" s="120" t="s">
        <v>283</v>
      </c>
      <c r="D75" s="290"/>
      <c r="E75" s="322">
        <f t="shared" si="1"/>
        <v>0</v>
      </c>
      <c r="F75" s="88"/>
      <c r="G75" s="88"/>
      <c r="H75" s="88"/>
      <c r="I75" s="327"/>
    </row>
    <row r="76" spans="2:9" ht="15">
      <c r="B76" s="141" t="s">
        <v>233</v>
      </c>
      <c r="C76" s="120" t="s">
        <v>526</v>
      </c>
      <c r="D76" s="328"/>
      <c r="E76" s="90">
        <f t="shared" si="1"/>
        <v>0</v>
      </c>
      <c r="F76" s="88"/>
      <c r="G76" s="88"/>
      <c r="H76" s="88"/>
      <c r="I76" s="327"/>
    </row>
    <row r="77" spans="2:9" ht="15">
      <c r="B77" s="141" t="s">
        <v>234</v>
      </c>
      <c r="C77" s="120" t="s">
        <v>85</v>
      </c>
      <c r="D77" s="290"/>
      <c r="E77" s="322">
        <f t="shared" si="1"/>
        <v>0</v>
      </c>
      <c r="F77" s="88"/>
      <c r="G77" s="88"/>
      <c r="H77" s="88"/>
      <c r="I77" s="327"/>
    </row>
    <row r="78" spans="2:8" ht="15">
      <c r="B78" s="141" t="s">
        <v>234</v>
      </c>
      <c r="C78" s="120" t="s">
        <v>92</v>
      </c>
      <c r="D78" s="290"/>
      <c r="E78" s="322">
        <f t="shared" si="1"/>
        <v>0</v>
      </c>
      <c r="F78" s="88"/>
      <c r="G78" s="88"/>
      <c r="H78" s="88"/>
    </row>
    <row r="79" spans="2:8" ht="15">
      <c r="B79" s="141" t="s">
        <v>234</v>
      </c>
      <c r="C79" s="120" t="s">
        <v>276</v>
      </c>
      <c r="D79" s="290"/>
      <c r="E79" s="322">
        <f t="shared" si="1"/>
        <v>0</v>
      </c>
      <c r="F79" s="88"/>
      <c r="G79" s="88"/>
      <c r="H79" s="88"/>
    </row>
    <row r="80" spans="2:8" ht="15">
      <c r="B80" s="141" t="s">
        <v>234</v>
      </c>
      <c r="C80" s="120" t="s">
        <v>286</v>
      </c>
      <c r="D80" s="290"/>
      <c r="E80" s="322">
        <f t="shared" si="1"/>
        <v>0</v>
      </c>
      <c r="F80" s="88"/>
      <c r="G80" s="88"/>
      <c r="H80" s="88"/>
    </row>
    <row r="81" spans="2:9" ht="15">
      <c r="B81" s="141" t="s">
        <v>177</v>
      </c>
      <c r="C81" s="120" t="s">
        <v>93</v>
      </c>
      <c r="D81" s="294"/>
      <c r="E81" s="322">
        <f t="shared" si="1"/>
        <v>0</v>
      </c>
      <c r="F81" s="88"/>
      <c r="G81" s="88"/>
      <c r="H81" s="88"/>
      <c r="I81" s="49"/>
    </row>
    <row r="82" spans="2:8" ht="15.75">
      <c r="B82" s="295" t="s">
        <v>22</v>
      </c>
      <c r="C82" s="330" t="s">
        <v>71</v>
      </c>
      <c r="D82" s="296"/>
      <c r="E82" s="319"/>
      <c r="F82" s="319"/>
      <c r="G82" s="319"/>
      <c r="H82" s="319"/>
    </row>
    <row r="83" spans="2:8" ht="14.25">
      <c r="B83" s="295" t="s">
        <v>24</v>
      </c>
      <c r="C83" s="61" t="s">
        <v>109</v>
      </c>
      <c r="D83" s="79" t="s">
        <v>142</v>
      </c>
      <c r="E83" s="319">
        <f>F83+H83</f>
        <v>0</v>
      </c>
      <c r="F83" s="319">
        <f>F84</f>
        <v>0</v>
      </c>
      <c r="G83" s="319">
        <f>G84</f>
        <v>0</v>
      </c>
      <c r="H83" s="319">
        <f>H84</f>
        <v>0</v>
      </c>
    </row>
    <row r="84" spans="2:8" ht="15">
      <c r="B84" s="114" t="s">
        <v>102</v>
      </c>
      <c r="C84" s="41" t="s">
        <v>361</v>
      </c>
      <c r="D84" s="297"/>
      <c r="E84" s="322">
        <f>F84+H84</f>
        <v>0</v>
      </c>
      <c r="F84" s="88"/>
      <c r="G84" s="88"/>
      <c r="H84" s="88"/>
    </row>
    <row r="85" spans="2:8" ht="31.5">
      <c r="B85" s="113" t="s">
        <v>25</v>
      </c>
      <c r="C85" s="129" t="s">
        <v>287</v>
      </c>
      <c r="D85" s="79"/>
      <c r="E85" s="319"/>
      <c r="F85" s="319"/>
      <c r="G85" s="319"/>
      <c r="H85" s="319"/>
    </row>
    <row r="86" spans="2:8" ht="14.25">
      <c r="B86" s="113" t="s">
        <v>26</v>
      </c>
      <c r="C86" s="61" t="s">
        <v>109</v>
      </c>
      <c r="D86" s="79" t="s">
        <v>142</v>
      </c>
      <c r="E86" s="319">
        <f>F86+H86</f>
        <v>0</v>
      </c>
      <c r="F86" s="319">
        <f>F87</f>
        <v>0</v>
      </c>
      <c r="G86" s="319">
        <f>G87</f>
        <v>0</v>
      </c>
      <c r="H86" s="319">
        <f>H87</f>
        <v>0</v>
      </c>
    </row>
    <row r="87" spans="2:8" ht="15">
      <c r="B87" s="114" t="s">
        <v>104</v>
      </c>
      <c r="C87" s="41" t="s">
        <v>361</v>
      </c>
      <c r="D87" s="297"/>
      <c r="E87" s="88">
        <f>F87+H87</f>
        <v>0</v>
      </c>
      <c r="F87" s="88"/>
      <c r="G87" s="88"/>
      <c r="H87" s="88"/>
    </row>
    <row r="88" spans="2:8" ht="15.75">
      <c r="B88" s="113" t="s">
        <v>27</v>
      </c>
      <c r="C88" s="142" t="s">
        <v>30</v>
      </c>
      <c r="D88" s="79"/>
      <c r="E88" s="319"/>
      <c r="F88" s="319"/>
      <c r="G88" s="319"/>
      <c r="H88" s="319"/>
    </row>
    <row r="89" spans="2:8" ht="14.25">
      <c r="B89" s="114" t="s">
        <v>28</v>
      </c>
      <c r="C89" s="298" t="s">
        <v>109</v>
      </c>
      <c r="D89" s="79" t="s">
        <v>142</v>
      </c>
      <c r="E89" s="319">
        <f>F89+H89</f>
        <v>0</v>
      </c>
      <c r="F89" s="319">
        <f>F90</f>
        <v>0</v>
      </c>
      <c r="G89" s="319">
        <f>G90</f>
        <v>0</v>
      </c>
      <c r="H89" s="319">
        <f>H90</f>
        <v>0</v>
      </c>
    </row>
    <row r="90" spans="2:8" ht="15">
      <c r="B90" s="114" t="s">
        <v>105</v>
      </c>
      <c r="C90" s="41" t="s">
        <v>361</v>
      </c>
      <c r="D90" s="79"/>
      <c r="E90" s="88">
        <f>F90+H90</f>
        <v>0</v>
      </c>
      <c r="F90" s="88"/>
      <c r="G90" s="88"/>
      <c r="H90" s="88"/>
    </row>
    <row r="91" spans="2:8" ht="15.75">
      <c r="B91" s="113" t="s">
        <v>29</v>
      </c>
      <c r="C91" s="130" t="s">
        <v>556</v>
      </c>
      <c r="D91" s="79"/>
      <c r="E91" s="319"/>
      <c r="F91" s="319"/>
      <c r="G91" s="319"/>
      <c r="H91" s="88"/>
    </row>
    <row r="92" spans="2:8" ht="14.25">
      <c r="B92" s="113" t="s">
        <v>31</v>
      </c>
      <c r="C92" s="298" t="s">
        <v>109</v>
      </c>
      <c r="D92" s="79" t="s">
        <v>142</v>
      </c>
      <c r="E92" s="319">
        <f>F92+H92</f>
        <v>0</v>
      </c>
      <c r="F92" s="319">
        <f>F93</f>
        <v>0</v>
      </c>
      <c r="G92" s="319">
        <f>G93</f>
        <v>0</v>
      </c>
      <c r="H92" s="319">
        <f>H93</f>
        <v>0</v>
      </c>
    </row>
    <row r="93" spans="2:8" ht="15">
      <c r="B93" s="114" t="s">
        <v>106</v>
      </c>
      <c r="C93" s="41" t="s">
        <v>361</v>
      </c>
      <c r="D93" s="79"/>
      <c r="E93" s="88">
        <f>F93+H93</f>
        <v>0</v>
      </c>
      <c r="F93" s="88"/>
      <c r="G93" s="88"/>
      <c r="H93" s="88"/>
    </row>
    <row r="94" spans="2:8" ht="15.75">
      <c r="B94" s="113" t="s">
        <v>32</v>
      </c>
      <c r="C94" s="111" t="s">
        <v>5</v>
      </c>
      <c r="D94" s="79"/>
      <c r="E94" s="319"/>
      <c r="F94" s="319"/>
      <c r="G94" s="319"/>
      <c r="H94" s="319"/>
    </row>
    <row r="95" spans="2:8" ht="14.25">
      <c r="B95" s="113" t="s">
        <v>33</v>
      </c>
      <c r="C95" s="61" t="s">
        <v>109</v>
      </c>
      <c r="D95" s="79" t="s">
        <v>142</v>
      </c>
      <c r="E95" s="319">
        <f>F95+H95</f>
        <v>0</v>
      </c>
      <c r="F95" s="319">
        <f>F96</f>
        <v>0</v>
      </c>
      <c r="G95" s="319">
        <f>G96</f>
        <v>0</v>
      </c>
      <c r="H95" s="319">
        <f>H96</f>
        <v>0</v>
      </c>
    </row>
    <row r="96" spans="2:8" ht="15">
      <c r="B96" s="114" t="s">
        <v>107</v>
      </c>
      <c r="C96" s="41" t="s">
        <v>361</v>
      </c>
      <c r="D96" s="79"/>
      <c r="E96" s="88">
        <f>F96+H96</f>
        <v>0</v>
      </c>
      <c r="F96" s="88"/>
      <c r="G96" s="88"/>
      <c r="H96" s="88"/>
    </row>
    <row r="97" spans="2:8" ht="21" customHeight="1">
      <c r="B97" s="113" t="s">
        <v>35</v>
      </c>
      <c r="C97" s="121" t="s">
        <v>413</v>
      </c>
      <c r="D97" s="79"/>
      <c r="E97" s="319"/>
      <c r="F97" s="319"/>
      <c r="G97" s="319"/>
      <c r="H97" s="319"/>
    </row>
    <row r="98" spans="2:8" ht="14.25">
      <c r="B98" s="113" t="s">
        <v>36</v>
      </c>
      <c r="C98" s="61" t="s">
        <v>109</v>
      </c>
      <c r="D98" s="79" t="s">
        <v>142</v>
      </c>
      <c r="E98" s="319">
        <f>F98+H98</f>
        <v>0</v>
      </c>
      <c r="F98" s="319">
        <f>F99</f>
        <v>0</v>
      </c>
      <c r="G98" s="319">
        <f>G99</f>
        <v>0</v>
      </c>
      <c r="H98" s="319">
        <f>H99</f>
        <v>0</v>
      </c>
    </row>
    <row r="99" spans="2:8" ht="15">
      <c r="B99" s="114" t="s">
        <v>108</v>
      </c>
      <c r="C99" s="41" t="s">
        <v>361</v>
      </c>
      <c r="D99" s="79"/>
      <c r="E99" s="88">
        <f>F99+H99</f>
        <v>0</v>
      </c>
      <c r="F99" s="88">
        <f>F90+F93+F96</f>
        <v>0</v>
      </c>
      <c r="G99" s="88">
        <f>G90+G93+G96</f>
        <v>0</v>
      </c>
      <c r="H99" s="88">
        <f>H90+H93+H96</f>
        <v>0</v>
      </c>
    </row>
    <row r="100" spans="2:8" ht="15.75">
      <c r="B100" s="113" t="s">
        <v>37</v>
      </c>
      <c r="C100" s="142" t="s">
        <v>6</v>
      </c>
      <c r="D100" s="299"/>
      <c r="E100" s="319"/>
      <c r="F100" s="319"/>
      <c r="G100" s="319"/>
      <c r="H100" s="319"/>
    </row>
    <row r="101" spans="2:8" ht="14.25">
      <c r="B101" s="113" t="s">
        <v>38</v>
      </c>
      <c r="C101" s="61" t="s">
        <v>109</v>
      </c>
      <c r="D101" s="299" t="s">
        <v>142</v>
      </c>
      <c r="E101" s="319">
        <f>E102</f>
        <v>0</v>
      </c>
      <c r="F101" s="319">
        <f>F102</f>
        <v>0</v>
      </c>
      <c r="G101" s="319">
        <f>G102</f>
        <v>0</v>
      </c>
      <c r="H101" s="319">
        <f>H102</f>
        <v>0</v>
      </c>
    </row>
    <row r="102" spans="2:8" ht="15">
      <c r="B102" s="114" t="s">
        <v>463</v>
      </c>
      <c r="C102" s="41" t="s">
        <v>361</v>
      </c>
      <c r="D102" s="299"/>
      <c r="E102" s="88">
        <f>F102+H102</f>
        <v>0</v>
      </c>
      <c r="F102" s="88"/>
      <c r="G102" s="88"/>
      <c r="H102" s="88"/>
    </row>
    <row r="103" spans="2:8" ht="15.75">
      <c r="B103" s="114" t="s">
        <v>39</v>
      </c>
      <c r="C103" s="142" t="s">
        <v>46</v>
      </c>
      <c r="D103" s="299"/>
      <c r="E103" s="319"/>
      <c r="F103" s="319"/>
      <c r="G103" s="319"/>
      <c r="H103" s="319"/>
    </row>
    <row r="104" spans="2:8" ht="14.25">
      <c r="B104" s="114" t="s">
        <v>40</v>
      </c>
      <c r="C104" s="300" t="s">
        <v>109</v>
      </c>
      <c r="D104" s="299" t="s">
        <v>142</v>
      </c>
      <c r="E104" s="319">
        <f>E105</f>
        <v>0</v>
      </c>
      <c r="F104" s="319">
        <f>F105</f>
        <v>0</v>
      </c>
      <c r="G104" s="319">
        <f>G105</f>
        <v>0</v>
      </c>
      <c r="H104" s="319">
        <f>H105</f>
        <v>0</v>
      </c>
    </row>
    <row r="105" spans="2:8" ht="15">
      <c r="B105" s="114" t="s">
        <v>464</v>
      </c>
      <c r="C105" s="41" t="s">
        <v>361</v>
      </c>
      <c r="D105" s="301"/>
      <c r="E105" s="88">
        <f>F105+H105</f>
        <v>0</v>
      </c>
      <c r="F105" s="88"/>
      <c r="G105" s="88"/>
      <c r="H105" s="88"/>
    </row>
    <row r="106" spans="2:8" ht="28.5">
      <c r="B106" s="113" t="s">
        <v>41</v>
      </c>
      <c r="C106" s="80" t="s">
        <v>412</v>
      </c>
      <c r="D106" s="299"/>
      <c r="E106" s="319"/>
      <c r="F106" s="319"/>
      <c r="G106" s="319"/>
      <c r="H106" s="319"/>
    </row>
    <row r="107" spans="2:8" ht="14.25">
      <c r="B107" s="113" t="s">
        <v>42</v>
      </c>
      <c r="C107" s="61" t="s">
        <v>109</v>
      </c>
      <c r="D107" s="299" t="s">
        <v>142</v>
      </c>
      <c r="E107" s="319">
        <f>E108</f>
        <v>0</v>
      </c>
      <c r="F107" s="319">
        <f>F108</f>
        <v>0</v>
      </c>
      <c r="G107" s="319">
        <f>G108</f>
        <v>0</v>
      </c>
      <c r="H107" s="319">
        <f>H108</f>
        <v>0</v>
      </c>
    </row>
    <row r="108" spans="2:8" ht="15">
      <c r="B108" s="114" t="s">
        <v>465</v>
      </c>
      <c r="C108" s="41" t="s">
        <v>361</v>
      </c>
      <c r="D108" s="301"/>
      <c r="E108" s="88">
        <f>F108+H108</f>
        <v>0</v>
      </c>
      <c r="F108" s="88"/>
      <c r="G108" s="88"/>
      <c r="H108" s="88"/>
    </row>
    <row r="109" spans="2:8" ht="15.75">
      <c r="B109" s="113" t="s">
        <v>43</v>
      </c>
      <c r="C109" s="142" t="s">
        <v>52</v>
      </c>
      <c r="D109" s="79"/>
      <c r="E109" s="319">
        <f>E110+E113+E116</f>
        <v>0</v>
      </c>
      <c r="F109" s="319">
        <f>F110+F113+F116</f>
        <v>0</v>
      </c>
      <c r="G109" s="319">
        <f>G110+G113+G116</f>
        <v>0</v>
      </c>
      <c r="H109" s="319">
        <f>H110+H113+H116</f>
        <v>0</v>
      </c>
    </row>
    <row r="110" spans="2:8" ht="14.25">
      <c r="B110" s="113" t="s">
        <v>44</v>
      </c>
      <c r="C110" s="61" t="s">
        <v>109</v>
      </c>
      <c r="D110" s="79" t="s">
        <v>142</v>
      </c>
      <c r="E110" s="319">
        <f>E111+E112</f>
        <v>0</v>
      </c>
      <c r="F110" s="319">
        <f>F111+F112</f>
        <v>0</v>
      </c>
      <c r="G110" s="319">
        <f>G111+G112</f>
        <v>0</v>
      </c>
      <c r="H110" s="319">
        <f>H111+H112</f>
        <v>0</v>
      </c>
    </row>
    <row r="111" spans="2:8" ht="15">
      <c r="B111" s="114" t="s">
        <v>465</v>
      </c>
      <c r="C111" s="263" t="s">
        <v>96</v>
      </c>
      <c r="D111" s="137"/>
      <c r="E111" s="88">
        <f>F111+H111</f>
        <v>0</v>
      </c>
      <c r="F111" s="88"/>
      <c r="G111" s="88"/>
      <c r="H111" s="88"/>
    </row>
    <row r="112" spans="2:8" ht="15">
      <c r="B112" s="114" t="s">
        <v>489</v>
      </c>
      <c r="C112" s="306" t="s">
        <v>125</v>
      </c>
      <c r="D112" s="296"/>
      <c r="E112" s="88">
        <f>F112+H112</f>
        <v>0</v>
      </c>
      <c r="F112" s="88"/>
      <c r="G112" s="88"/>
      <c r="H112" s="88"/>
    </row>
    <row r="113" spans="2:8" ht="25.5">
      <c r="B113" s="113" t="s">
        <v>247</v>
      </c>
      <c r="C113" s="117" t="s">
        <v>112</v>
      </c>
      <c r="D113" s="79" t="s">
        <v>146</v>
      </c>
      <c r="E113" s="319">
        <f>E114+E115</f>
        <v>0</v>
      </c>
      <c r="F113" s="319">
        <f>F114+F115</f>
        <v>0</v>
      </c>
      <c r="G113" s="319">
        <f>G114+G115</f>
        <v>0</v>
      </c>
      <c r="H113" s="319">
        <f>H114+H115</f>
        <v>0</v>
      </c>
    </row>
    <row r="114" spans="2:8" ht="15">
      <c r="B114" s="114" t="s">
        <v>289</v>
      </c>
      <c r="C114" s="263" t="s">
        <v>94</v>
      </c>
      <c r="D114" s="290"/>
      <c r="E114" s="88">
        <f>F114+H114</f>
        <v>0</v>
      </c>
      <c r="F114" s="88"/>
      <c r="G114" s="88"/>
      <c r="H114" s="88"/>
    </row>
    <row r="115" spans="2:8" ht="15">
      <c r="B115" s="114" t="s">
        <v>466</v>
      </c>
      <c r="C115" s="307" t="s">
        <v>95</v>
      </c>
      <c r="D115" s="290"/>
      <c r="E115" s="88">
        <f>F115+H115</f>
        <v>0</v>
      </c>
      <c r="F115" s="88"/>
      <c r="G115" s="88"/>
      <c r="H115" s="88"/>
    </row>
    <row r="116" spans="2:8" ht="14.25">
      <c r="B116" s="113" t="s">
        <v>410</v>
      </c>
      <c r="C116" s="74" t="s">
        <v>78</v>
      </c>
      <c r="D116" s="79" t="s">
        <v>143</v>
      </c>
      <c r="E116" s="319">
        <f>F116+H116</f>
        <v>0</v>
      </c>
      <c r="F116" s="319">
        <f>F117</f>
        <v>0</v>
      </c>
      <c r="G116" s="319">
        <f>G117</f>
        <v>0</v>
      </c>
      <c r="H116" s="319">
        <f>H117</f>
        <v>0</v>
      </c>
    </row>
    <row r="117" spans="2:8" ht="15">
      <c r="B117" s="114" t="s">
        <v>469</v>
      </c>
      <c r="C117" s="64" t="s">
        <v>115</v>
      </c>
      <c r="D117" s="79"/>
      <c r="E117" s="319">
        <f>F117+H117</f>
        <v>0</v>
      </c>
      <c r="F117" s="88"/>
      <c r="G117" s="88"/>
      <c r="H117" s="88"/>
    </row>
    <row r="118" spans="2:8" ht="15.75">
      <c r="B118" s="113" t="s">
        <v>45</v>
      </c>
      <c r="C118" s="142" t="s">
        <v>57</v>
      </c>
      <c r="D118" s="79"/>
      <c r="E118" s="319">
        <f>E119+E122+E125</f>
        <v>0</v>
      </c>
      <c r="F118" s="319">
        <f>F119+F122+F125</f>
        <v>0</v>
      </c>
      <c r="G118" s="319">
        <f>G119+G122+G125</f>
        <v>0</v>
      </c>
      <c r="H118" s="319">
        <f>H119+H122+H125</f>
        <v>0</v>
      </c>
    </row>
    <row r="119" spans="2:8" ht="14.25">
      <c r="B119" s="138" t="s">
        <v>47</v>
      </c>
      <c r="C119" s="61" t="s">
        <v>109</v>
      </c>
      <c r="D119" s="79" t="s">
        <v>142</v>
      </c>
      <c r="E119" s="319">
        <f>E120+E121</f>
        <v>0</v>
      </c>
      <c r="F119" s="319">
        <f>F120+F121</f>
        <v>0</v>
      </c>
      <c r="G119" s="319">
        <f>G120+G121</f>
        <v>0</v>
      </c>
      <c r="H119" s="319">
        <f>H120+H121</f>
        <v>0</v>
      </c>
    </row>
    <row r="120" spans="2:8" ht="15">
      <c r="B120" s="114" t="s">
        <v>465</v>
      </c>
      <c r="C120" s="263" t="s">
        <v>96</v>
      </c>
      <c r="D120" s="137"/>
      <c r="E120" s="88">
        <f>F120+H120</f>
        <v>0</v>
      </c>
      <c r="F120" s="88"/>
      <c r="G120" s="88"/>
      <c r="H120" s="88"/>
    </row>
    <row r="121" spans="2:8" ht="15">
      <c r="B121" s="114" t="s">
        <v>464</v>
      </c>
      <c r="C121" s="306" t="s">
        <v>125</v>
      </c>
      <c r="D121" s="296"/>
      <c r="E121" s="88">
        <f>F121+H121</f>
        <v>0</v>
      </c>
      <c r="F121" s="88"/>
      <c r="G121" s="88"/>
      <c r="H121" s="88"/>
    </row>
    <row r="122" spans="2:8" ht="25.5">
      <c r="B122" s="113" t="s">
        <v>248</v>
      </c>
      <c r="C122" s="117" t="s">
        <v>112</v>
      </c>
      <c r="D122" s="79" t="s">
        <v>146</v>
      </c>
      <c r="E122" s="319">
        <f>E123+E124</f>
        <v>0</v>
      </c>
      <c r="F122" s="319">
        <f>F123+F124</f>
        <v>0</v>
      </c>
      <c r="G122" s="319">
        <f>G123+G124</f>
        <v>0</v>
      </c>
      <c r="H122" s="319">
        <f>H123+H124</f>
        <v>0</v>
      </c>
    </row>
    <row r="123" spans="2:8" ht="15">
      <c r="B123" s="114" t="s">
        <v>289</v>
      </c>
      <c r="C123" s="263" t="s">
        <v>94</v>
      </c>
      <c r="D123" s="290"/>
      <c r="E123" s="88">
        <f>F123+H123</f>
        <v>0</v>
      </c>
      <c r="F123" s="88"/>
      <c r="G123" s="88"/>
      <c r="H123" s="88"/>
    </row>
    <row r="124" spans="2:8" ht="15">
      <c r="B124" s="114" t="s">
        <v>466</v>
      </c>
      <c r="C124" s="307" t="s">
        <v>95</v>
      </c>
      <c r="D124" s="290"/>
      <c r="E124" s="88">
        <f>F124+H124</f>
        <v>0</v>
      </c>
      <c r="F124" s="88"/>
      <c r="G124" s="88"/>
      <c r="H124" s="88"/>
    </row>
    <row r="125" spans="2:8" ht="14.25">
      <c r="B125" s="138" t="s">
        <v>358</v>
      </c>
      <c r="C125" s="74" t="s">
        <v>78</v>
      </c>
      <c r="D125" s="79" t="s">
        <v>143</v>
      </c>
      <c r="E125" s="319">
        <f>F125+H125</f>
        <v>0</v>
      </c>
      <c r="F125" s="319">
        <f>F126</f>
        <v>0</v>
      </c>
      <c r="G125" s="319">
        <f>G126</f>
        <v>0</v>
      </c>
      <c r="H125" s="319">
        <f>H126</f>
        <v>0</v>
      </c>
    </row>
    <row r="126" spans="2:8" ht="15">
      <c r="B126" s="114" t="s">
        <v>469</v>
      </c>
      <c r="C126" s="64" t="s">
        <v>115</v>
      </c>
      <c r="D126" s="79"/>
      <c r="E126" s="88">
        <f>F126+H126</f>
        <v>0</v>
      </c>
      <c r="F126" s="88"/>
      <c r="G126" s="88"/>
      <c r="H126" s="88"/>
    </row>
    <row r="127" spans="2:8" ht="14.25">
      <c r="B127" s="138" t="s">
        <v>48</v>
      </c>
      <c r="C127" s="74" t="s">
        <v>61</v>
      </c>
      <c r="D127" s="79"/>
      <c r="E127" s="319">
        <f>E128+E133</f>
        <v>15.9</v>
      </c>
      <c r="F127" s="319">
        <f>F128+F133</f>
        <v>15.9</v>
      </c>
      <c r="G127" s="319">
        <f>G128+G133</f>
        <v>0</v>
      </c>
      <c r="H127" s="319">
        <f>H128+H133</f>
        <v>0</v>
      </c>
    </row>
    <row r="128" spans="2:8" ht="25.5">
      <c r="B128" s="113" t="s">
        <v>49</v>
      </c>
      <c r="C128" s="261" t="s">
        <v>112</v>
      </c>
      <c r="D128" s="79" t="s">
        <v>146</v>
      </c>
      <c r="E128" s="319">
        <f>E129+E131+E132</f>
        <v>0</v>
      </c>
      <c r="F128" s="154">
        <f>F129+F131+F132+F130</f>
        <v>0</v>
      </c>
      <c r="G128" s="154">
        <f>G129+G131+G132+G130</f>
        <v>0</v>
      </c>
      <c r="H128" s="154">
        <f>H129+H131+H132+H130</f>
        <v>0</v>
      </c>
    </row>
    <row r="129" spans="2:8" ht="15">
      <c r="B129" s="114" t="s">
        <v>289</v>
      </c>
      <c r="C129" s="263" t="s">
        <v>94</v>
      </c>
      <c r="D129" s="266"/>
      <c r="E129" s="88">
        <f aca="true" t="shared" si="2" ref="E129:E134">F129+H129</f>
        <v>0</v>
      </c>
      <c r="F129" s="88"/>
      <c r="G129" s="88"/>
      <c r="H129" s="88"/>
    </row>
    <row r="130" spans="2:8" ht="15">
      <c r="B130" s="114" t="s">
        <v>471</v>
      </c>
      <c r="C130" s="41" t="s">
        <v>549</v>
      </c>
      <c r="D130" s="266"/>
      <c r="E130" s="88">
        <f t="shared" si="2"/>
        <v>0</v>
      </c>
      <c r="F130" s="88"/>
      <c r="G130" s="88"/>
      <c r="H130" s="88"/>
    </row>
    <row r="131" spans="2:8" ht="15">
      <c r="B131" s="114" t="s">
        <v>466</v>
      </c>
      <c r="C131" s="41" t="s">
        <v>95</v>
      </c>
      <c r="D131" s="266"/>
      <c r="E131" s="88">
        <f t="shared" si="2"/>
        <v>0</v>
      </c>
      <c r="F131" s="88"/>
      <c r="G131" s="88"/>
      <c r="H131" s="88"/>
    </row>
    <row r="132" spans="2:8" ht="15">
      <c r="B132" s="143" t="s">
        <v>467</v>
      </c>
      <c r="C132" s="307" t="s">
        <v>97</v>
      </c>
      <c r="D132" s="266"/>
      <c r="E132" s="88">
        <f t="shared" si="2"/>
        <v>0</v>
      </c>
      <c r="F132" s="88"/>
      <c r="G132" s="88"/>
      <c r="H132" s="88"/>
    </row>
    <row r="133" spans="2:8" ht="14.25">
      <c r="B133" s="138" t="s">
        <v>50</v>
      </c>
      <c r="C133" s="74" t="s">
        <v>78</v>
      </c>
      <c r="D133" s="79" t="s">
        <v>143</v>
      </c>
      <c r="E133" s="319">
        <f t="shared" si="2"/>
        <v>15.9</v>
      </c>
      <c r="F133" s="319">
        <f>F134</f>
        <v>15.9</v>
      </c>
      <c r="G133" s="319">
        <f>G134</f>
        <v>0</v>
      </c>
      <c r="H133" s="319">
        <f>H134</f>
        <v>0</v>
      </c>
    </row>
    <row r="134" spans="2:8" ht="15">
      <c r="B134" s="144" t="s">
        <v>469</v>
      </c>
      <c r="C134" s="64" t="s">
        <v>115</v>
      </c>
      <c r="D134" s="79"/>
      <c r="E134" s="88">
        <f t="shared" si="2"/>
        <v>15.9</v>
      </c>
      <c r="F134" s="88">
        <v>15.9</v>
      </c>
      <c r="G134" s="88"/>
      <c r="H134" s="88"/>
    </row>
    <row r="135" spans="2:8" ht="15.75">
      <c r="B135" s="138" t="s">
        <v>51</v>
      </c>
      <c r="C135" s="142" t="s">
        <v>7</v>
      </c>
      <c r="D135" s="79"/>
      <c r="E135" s="319">
        <f>E139+E142+E136</f>
        <v>0</v>
      </c>
      <c r="F135" s="319">
        <f>F139+F142+F136</f>
        <v>0</v>
      </c>
      <c r="G135" s="319">
        <f>G139+G142+G136</f>
        <v>0</v>
      </c>
      <c r="H135" s="319">
        <f>H139+H142+H136</f>
        <v>0</v>
      </c>
    </row>
    <row r="136" spans="2:8" ht="14.25">
      <c r="B136" s="138" t="s">
        <v>53</v>
      </c>
      <c r="C136" s="61" t="s">
        <v>109</v>
      </c>
      <c r="D136" s="79" t="s">
        <v>142</v>
      </c>
      <c r="E136" s="171">
        <f>F136+H136</f>
        <v>0</v>
      </c>
      <c r="F136" s="319">
        <f>F137+F138</f>
        <v>0</v>
      </c>
      <c r="G136" s="319">
        <f>G137+G138</f>
        <v>0</v>
      </c>
      <c r="H136" s="319">
        <f>H137+H138</f>
        <v>0</v>
      </c>
    </row>
    <row r="137" spans="2:8" ht="15">
      <c r="B137" s="114" t="s">
        <v>465</v>
      </c>
      <c r="C137" s="263" t="s">
        <v>96</v>
      </c>
      <c r="D137" s="308"/>
      <c r="E137" s="88">
        <f>F137+H137</f>
        <v>0</v>
      </c>
      <c r="F137" s="322"/>
      <c r="G137" s="319"/>
      <c r="H137" s="319"/>
    </row>
    <row r="138" spans="2:8" ht="15">
      <c r="B138" s="114" t="s">
        <v>464</v>
      </c>
      <c r="C138" s="306" t="s">
        <v>125</v>
      </c>
      <c r="D138" s="309"/>
      <c r="E138" s="88">
        <f>F138+H138</f>
        <v>0</v>
      </c>
      <c r="F138" s="322"/>
      <c r="G138" s="319"/>
      <c r="H138" s="319"/>
    </row>
    <row r="139" spans="2:8" ht="25.5">
      <c r="B139" s="113" t="s">
        <v>54</v>
      </c>
      <c r="C139" s="261" t="s">
        <v>112</v>
      </c>
      <c r="D139" s="79" t="s">
        <v>146</v>
      </c>
      <c r="E139" s="156">
        <f>E140+E141</f>
        <v>0</v>
      </c>
      <c r="F139" s="319">
        <f>F140+F141</f>
        <v>0</v>
      </c>
      <c r="G139" s="319">
        <f>G140+G141</f>
        <v>0</v>
      </c>
      <c r="H139" s="319">
        <f>H140+H141</f>
        <v>0</v>
      </c>
    </row>
    <row r="140" spans="2:8" ht="15">
      <c r="B140" s="114" t="s">
        <v>289</v>
      </c>
      <c r="C140" s="263" t="s">
        <v>94</v>
      </c>
      <c r="D140" s="266"/>
      <c r="E140" s="88">
        <f>F140+H140</f>
        <v>0</v>
      </c>
      <c r="F140" s="88"/>
      <c r="G140" s="88"/>
      <c r="H140" s="88"/>
    </row>
    <row r="141" spans="2:8" ht="15">
      <c r="B141" s="114" t="s">
        <v>466</v>
      </c>
      <c r="C141" s="41" t="s">
        <v>95</v>
      </c>
      <c r="D141" s="266"/>
      <c r="E141" s="88">
        <f>F141+H141</f>
        <v>0</v>
      </c>
      <c r="F141" s="88"/>
      <c r="G141" s="88"/>
      <c r="H141" s="88"/>
    </row>
    <row r="142" spans="2:8" ht="14.25">
      <c r="B142" s="138" t="s">
        <v>212</v>
      </c>
      <c r="C142" s="74" t="s">
        <v>78</v>
      </c>
      <c r="D142" s="79" t="s">
        <v>143</v>
      </c>
      <c r="E142" s="319">
        <f>F142+H142</f>
        <v>0</v>
      </c>
      <c r="F142" s="319">
        <f>F143</f>
        <v>0</v>
      </c>
      <c r="G142" s="319">
        <f>G143</f>
        <v>0</v>
      </c>
      <c r="H142" s="319">
        <f>H143</f>
        <v>0</v>
      </c>
    </row>
    <row r="143" spans="2:8" ht="15">
      <c r="B143" s="114" t="s">
        <v>469</v>
      </c>
      <c r="C143" s="64" t="s">
        <v>115</v>
      </c>
      <c r="D143" s="310"/>
      <c r="E143" s="320">
        <f>F143+H143</f>
        <v>0</v>
      </c>
      <c r="F143" s="320"/>
      <c r="G143" s="320"/>
      <c r="H143" s="320"/>
    </row>
    <row r="144" spans="2:8" ht="15.75">
      <c r="B144" s="114" t="s">
        <v>56</v>
      </c>
      <c r="C144" s="142" t="s">
        <v>8</v>
      </c>
      <c r="D144" s="79"/>
      <c r="E144" s="171">
        <f>E145+E148+E152</f>
        <v>1</v>
      </c>
      <c r="F144" s="171">
        <f>F145+F148+F152</f>
        <v>1</v>
      </c>
      <c r="G144" s="171">
        <f>G145+G148+G152</f>
        <v>0</v>
      </c>
      <c r="H144" s="171">
        <f>H145+H148+H152</f>
        <v>0</v>
      </c>
    </row>
    <row r="145" spans="2:8" ht="14.25">
      <c r="B145" s="113" t="s">
        <v>58</v>
      </c>
      <c r="C145" s="61" t="s">
        <v>109</v>
      </c>
      <c r="D145" s="79" t="s">
        <v>142</v>
      </c>
      <c r="E145" s="319">
        <f>E146+E147</f>
        <v>0</v>
      </c>
      <c r="F145" s="319">
        <f>F146+F147</f>
        <v>0</v>
      </c>
      <c r="G145" s="319">
        <f>G146+G147</f>
        <v>0</v>
      </c>
      <c r="H145" s="319">
        <f>H146+H147</f>
        <v>0</v>
      </c>
    </row>
    <row r="146" spans="2:8" ht="15">
      <c r="B146" s="114" t="s">
        <v>465</v>
      </c>
      <c r="C146" s="263" t="s">
        <v>96</v>
      </c>
      <c r="D146" s="137"/>
      <c r="E146" s="88">
        <f>F146+H146</f>
        <v>0</v>
      </c>
      <c r="F146" s="88"/>
      <c r="G146" s="88"/>
      <c r="H146" s="88"/>
    </row>
    <row r="147" spans="2:8" ht="15">
      <c r="B147" s="114" t="s">
        <v>464</v>
      </c>
      <c r="C147" s="306" t="s">
        <v>153</v>
      </c>
      <c r="D147" s="296"/>
      <c r="E147" s="88">
        <f>F147+H147</f>
        <v>0</v>
      </c>
      <c r="F147" s="88"/>
      <c r="G147" s="88"/>
      <c r="H147" s="88"/>
    </row>
    <row r="148" spans="2:8" ht="25.5">
      <c r="B148" s="113" t="s">
        <v>59</v>
      </c>
      <c r="C148" s="261" t="s">
        <v>112</v>
      </c>
      <c r="D148" s="79" t="s">
        <v>146</v>
      </c>
      <c r="E148" s="319">
        <f>E149+E150+E151</f>
        <v>0</v>
      </c>
      <c r="F148" s="319">
        <f>F149+F150+F151</f>
        <v>0</v>
      </c>
      <c r="G148" s="319">
        <f>G149+G150+G151</f>
        <v>0</v>
      </c>
      <c r="H148" s="319">
        <f>H149+H150+H151</f>
        <v>0</v>
      </c>
    </row>
    <row r="149" spans="2:8" ht="15">
      <c r="B149" s="114" t="s">
        <v>289</v>
      </c>
      <c r="C149" s="263" t="s">
        <v>94</v>
      </c>
      <c r="D149" s="266"/>
      <c r="E149" s="88">
        <f>F149+H149</f>
        <v>0</v>
      </c>
      <c r="F149" s="88"/>
      <c r="G149" s="88"/>
      <c r="H149" s="88"/>
    </row>
    <row r="150" spans="2:8" ht="15">
      <c r="B150" s="114" t="s">
        <v>466</v>
      </c>
      <c r="C150" s="41" t="s">
        <v>95</v>
      </c>
      <c r="D150" s="266"/>
      <c r="E150" s="88">
        <f>F150+H150</f>
        <v>0</v>
      </c>
      <c r="F150" s="88"/>
      <c r="G150" s="88"/>
      <c r="H150" s="88"/>
    </row>
    <row r="151" spans="2:8" ht="15">
      <c r="B151" s="141" t="s">
        <v>468</v>
      </c>
      <c r="C151" s="71" t="s">
        <v>285</v>
      </c>
      <c r="D151" s="266"/>
      <c r="E151" s="88">
        <f>F151+H151</f>
        <v>0</v>
      </c>
      <c r="F151" s="88"/>
      <c r="G151" s="88"/>
      <c r="H151" s="88"/>
    </row>
    <row r="152" spans="2:8" ht="14.25">
      <c r="B152" s="113" t="s">
        <v>214</v>
      </c>
      <c r="C152" s="74" t="s">
        <v>78</v>
      </c>
      <c r="D152" s="79" t="s">
        <v>143</v>
      </c>
      <c r="E152" s="319">
        <f>F152+H152</f>
        <v>1</v>
      </c>
      <c r="F152" s="319">
        <f>F153</f>
        <v>1</v>
      </c>
      <c r="G152" s="319">
        <f>G153</f>
        <v>0</v>
      </c>
      <c r="H152" s="319">
        <f>H153</f>
        <v>0</v>
      </c>
    </row>
    <row r="153" spans="2:8" ht="15">
      <c r="B153" s="114" t="s">
        <v>469</v>
      </c>
      <c r="C153" s="64" t="s">
        <v>115</v>
      </c>
      <c r="D153" s="310"/>
      <c r="E153" s="320">
        <f>F153+H153</f>
        <v>1</v>
      </c>
      <c r="F153" s="320">
        <v>1</v>
      </c>
      <c r="G153" s="320"/>
      <c r="H153" s="320"/>
    </row>
    <row r="154" spans="2:8" ht="14.25">
      <c r="B154" s="295" t="s">
        <v>60</v>
      </c>
      <c r="C154" s="74" t="s">
        <v>411</v>
      </c>
      <c r="D154" s="297"/>
      <c r="E154" s="319">
        <f>E155+E158+E164</f>
        <v>16.9</v>
      </c>
      <c r="F154" s="319">
        <f>F155+F158+F164</f>
        <v>16.9</v>
      </c>
      <c r="G154" s="319">
        <f>G155+G158+G164</f>
        <v>0</v>
      </c>
      <c r="H154" s="319">
        <f>H155+H158+H164</f>
        <v>0</v>
      </c>
    </row>
    <row r="155" spans="2:8" ht="14.25">
      <c r="B155" s="113" t="s">
        <v>62</v>
      </c>
      <c r="C155" s="61" t="s">
        <v>109</v>
      </c>
      <c r="D155" s="79" t="s">
        <v>142</v>
      </c>
      <c r="E155" s="156">
        <f>E110+E119+E145+E136</f>
        <v>0</v>
      </c>
      <c r="F155" s="156">
        <f>F110+F119+F145+F136</f>
        <v>0</v>
      </c>
      <c r="G155" s="156">
        <f>G110+G119+G145+G136</f>
        <v>0</v>
      </c>
      <c r="H155" s="156">
        <f>H110+H119+H145+H136</f>
        <v>0</v>
      </c>
    </row>
    <row r="156" spans="2:8" ht="15">
      <c r="B156" s="114" t="s">
        <v>465</v>
      </c>
      <c r="C156" s="41" t="s">
        <v>96</v>
      </c>
      <c r="D156" s="290"/>
      <c r="E156" s="88">
        <f>F156+H156</f>
        <v>0</v>
      </c>
      <c r="F156" s="88">
        <f aca="true" t="shared" si="3" ref="F156:H157">F111+F120+F146+F137</f>
        <v>0</v>
      </c>
      <c r="G156" s="88">
        <f t="shared" si="3"/>
        <v>0</v>
      </c>
      <c r="H156" s="88">
        <f t="shared" si="3"/>
        <v>0</v>
      </c>
    </row>
    <row r="157" spans="2:8" ht="15">
      <c r="B157" s="114" t="s">
        <v>464</v>
      </c>
      <c r="C157" s="41" t="s">
        <v>125</v>
      </c>
      <c r="D157" s="287"/>
      <c r="E157" s="88">
        <f>F157+H157</f>
        <v>0</v>
      </c>
      <c r="F157" s="88">
        <f t="shared" si="3"/>
        <v>0</v>
      </c>
      <c r="G157" s="88">
        <f t="shared" si="3"/>
        <v>0</v>
      </c>
      <c r="H157" s="88">
        <f t="shared" si="3"/>
        <v>0</v>
      </c>
    </row>
    <row r="158" spans="2:8" ht="25.5">
      <c r="B158" s="140" t="s">
        <v>63</v>
      </c>
      <c r="C158" s="261" t="s">
        <v>112</v>
      </c>
      <c r="D158" s="137" t="s">
        <v>146</v>
      </c>
      <c r="E158" s="319">
        <f>E159+E161+E162+E163</f>
        <v>0</v>
      </c>
      <c r="F158" s="319">
        <f>F159+F161+F162+F163</f>
        <v>0</v>
      </c>
      <c r="G158" s="319">
        <f>G159+G161+G162+G163</f>
        <v>0</v>
      </c>
      <c r="H158" s="319">
        <f>H159+H161+H162+H163</f>
        <v>0</v>
      </c>
    </row>
    <row r="159" spans="2:8" ht="15">
      <c r="B159" s="114" t="s">
        <v>289</v>
      </c>
      <c r="C159" s="284" t="s">
        <v>94</v>
      </c>
      <c r="D159" s="272"/>
      <c r="E159" s="322">
        <f>E114+E123+E129+E140+E149</f>
        <v>0</v>
      </c>
      <c r="F159" s="88">
        <f>F114+F123+F129+F140+F149</f>
        <v>0</v>
      </c>
      <c r="G159" s="88">
        <f>G114+G123+G129+G140+G149</f>
        <v>0</v>
      </c>
      <c r="H159" s="88">
        <f>H114+H123+H129+H140+H149</f>
        <v>0</v>
      </c>
    </row>
    <row r="160" spans="2:8" ht="15">
      <c r="B160" s="114" t="s">
        <v>471</v>
      </c>
      <c r="C160" s="41" t="s">
        <v>549</v>
      </c>
      <c r="D160" s="274"/>
      <c r="E160" s="154">
        <f>E130</f>
        <v>0</v>
      </c>
      <c r="F160" s="154">
        <f>F130</f>
        <v>0</v>
      </c>
      <c r="G160" s="154">
        <f>G130</f>
        <v>0</v>
      </c>
      <c r="H160" s="154">
        <f>H130</f>
        <v>0</v>
      </c>
    </row>
    <row r="161" spans="2:13" ht="15">
      <c r="B161" s="114" t="s">
        <v>466</v>
      </c>
      <c r="C161" s="120" t="s">
        <v>95</v>
      </c>
      <c r="D161" s="310"/>
      <c r="E161" s="322">
        <f>E115+E124+E131+E141+E150</f>
        <v>0</v>
      </c>
      <c r="F161" s="88">
        <f>F115+F124+F131+F141+F150</f>
        <v>0</v>
      </c>
      <c r="G161" s="88">
        <f>G115+G124+G131+G141+G150</f>
        <v>0</v>
      </c>
      <c r="H161" s="88">
        <f>H115+H124+H131+H141+H150</f>
        <v>0</v>
      </c>
      <c r="M161" s="49" t="s">
        <v>98</v>
      </c>
    </row>
    <row r="162" spans="2:8" ht="15">
      <c r="B162" s="114" t="s">
        <v>467</v>
      </c>
      <c r="C162" s="68" t="s">
        <v>97</v>
      </c>
      <c r="D162" s="38"/>
      <c r="E162" s="322">
        <f>E132</f>
        <v>0</v>
      </c>
      <c r="F162" s="88">
        <f>F132</f>
        <v>0</v>
      </c>
      <c r="G162" s="88">
        <f>G132</f>
        <v>0</v>
      </c>
      <c r="H162" s="88">
        <f>H132</f>
        <v>0</v>
      </c>
    </row>
    <row r="163" spans="2:8" ht="15">
      <c r="B163" s="114" t="s">
        <v>468</v>
      </c>
      <c r="C163" s="120" t="s">
        <v>285</v>
      </c>
      <c r="D163" s="38"/>
      <c r="E163" s="322">
        <f>E151</f>
        <v>0</v>
      </c>
      <c r="F163" s="322">
        <f>F151</f>
        <v>0</v>
      </c>
      <c r="G163" s="322">
        <f>G151</f>
        <v>0</v>
      </c>
      <c r="H163" s="322">
        <f>H151</f>
        <v>0</v>
      </c>
    </row>
    <row r="164" spans="2:8" ht="14.25">
      <c r="B164" s="311" t="s">
        <v>217</v>
      </c>
      <c r="C164" s="312" t="s">
        <v>78</v>
      </c>
      <c r="D164" s="275" t="s">
        <v>143</v>
      </c>
      <c r="E164" s="319">
        <f>E165</f>
        <v>16.9</v>
      </c>
      <c r="F164" s="319">
        <f>F165</f>
        <v>16.9</v>
      </c>
      <c r="G164" s="319">
        <f>G165</f>
        <v>0</v>
      </c>
      <c r="H164" s="319">
        <f>H165</f>
        <v>0</v>
      </c>
    </row>
    <row r="165" spans="2:8" ht="15">
      <c r="B165" s="114" t="s">
        <v>469</v>
      </c>
      <c r="C165" s="71" t="s">
        <v>115</v>
      </c>
      <c r="D165" s="72"/>
      <c r="E165" s="88">
        <f>F165+H165</f>
        <v>16.9</v>
      </c>
      <c r="F165" s="88">
        <f>F143+F134+F153+F126+F117</f>
        <v>16.9</v>
      </c>
      <c r="G165" s="88">
        <f>G143+G134+G153+G126+G117</f>
        <v>0</v>
      </c>
      <c r="H165" s="88">
        <f>H143+H134+H153+H126+H117</f>
        <v>0</v>
      </c>
    </row>
    <row r="166" spans="2:8" ht="15.75">
      <c r="B166" s="122" t="s">
        <v>64</v>
      </c>
      <c r="C166" s="142" t="s">
        <v>117</v>
      </c>
      <c r="D166" s="72"/>
      <c r="E166" s="319">
        <f>E167</f>
        <v>0</v>
      </c>
      <c r="F166" s="319">
        <f>F167</f>
        <v>0</v>
      </c>
      <c r="G166" s="319">
        <f>G167</f>
        <v>0</v>
      </c>
      <c r="H166" s="319">
        <f>H167</f>
        <v>0</v>
      </c>
    </row>
    <row r="167" spans="2:8" ht="25.5">
      <c r="B167" s="114" t="s">
        <v>35</v>
      </c>
      <c r="C167" s="117" t="s">
        <v>110</v>
      </c>
      <c r="D167" s="81" t="s">
        <v>144</v>
      </c>
      <c r="E167" s="88">
        <f>F167+H167</f>
        <v>0</v>
      </c>
      <c r="F167" s="88"/>
      <c r="G167" s="88"/>
      <c r="H167" s="88"/>
    </row>
    <row r="168" spans="2:8" ht="15.75">
      <c r="B168" s="113" t="s">
        <v>67</v>
      </c>
      <c r="C168" s="313" t="s">
        <v>352</v>
      </c>
      <c r="D168" s="81"/>
      <c r="E168" s="319">
        <f>E169</f>
        <v>178.4</v>
      </c>
      <c r="F168" s="319">
        <f>F169</f>
        <v>0</v>
      </c>
      <c r="G168" s="319">
        <f>G169</f>
        <v>0</v>
      </c>
      <c r="H168" s="319">
        <f>H169</f>
        <v>178.4</v>
      </c>
    </row>
    <row r="169" spans="2:8" ht="14.25">
      <c r="B169" s="114" t="s">
        <v>68</v>
      </c>
      <c r="C169" s="61" t="s">
        <v>157</v>
      </c>
      <c r="D169" s="275" t="s">
        <v>37</v>
      </c>
      <c r="E169" s="88">
        <f>E170+E171</f>
        <v>178.4</v>
      </c>
      <c r="F169" s="88">
        <f>F170+F171</f>
        <v>0</v>
      </c>
      <c r="G169" s="88">
        <f>G170+G171</f>
        <v>0</v>
      </c>
      <c r="H169" s="88">
        <f>H170+H171</f>
        <v>178.4</v>
      </c>
    </row>
    <row r="170" spans="2:8" ht="15">
      <c r="B170" s="114" t="s">
        <v>471</v>
      </c>
      <c r="C170" s="279" t="s">
        <v>75</v>
      </c>
      <c r="D170" s="151"/>
      <c r="E170" s="322">
        <f>F170+H170</f>
        <v>0</v>
      </c>
      <c r="F170" s="88"/>
      <c r="G170" s="88"/>
      <c r="H170" s="88"/>
    </row>
    <row r="171" spans="2:8" ht="15">
      <c r="B171" s="114" t="s">
        <v>169</v>
      </c>
      <c r="C171" s="279" t="s">
        <v>76</v>
      </c>
      <c r="D171" s="151"/>
      <c r="E171" s="322">
        <f>F171+H171</f>
        <v>178.4</v>
      </c>
      <c r="F171" s="88"/>
      <c r="G171" s="88"/>
      <c r="H171" s="88">
        <v>178.4</v>
      </c>
    </row>
    <row r="172" spans="2:8" ht="15.75">
      <c r="B172" s="113" t="s">
        <v>69</v>
      </c>
      <c r="C172" s="152" t="s">
        <v>363</v>
      </c>
      <c r="D172" s="434"/>
      <c r="E172" s="319">
        <f>F172+H172</f>
        <v>0</v>
      </c>
      <c r="F172" s="319">
        <f>F173</f>
        <v>0</v>
      </c>
      <c r="G172" s="319">
        <f>G173</f>
        <v>0</v>
      </c>
      <c r="H172" s="319">
        <f>H173</f>
        <v>0</v>
      </c>
    </row>
    <row r="173" spans="2:8" ht="14.25">
      <c r="B173" s="114" t="s">
        <v>70</v>
      </c>
      <c r="C173" s="61" t="s">
        <v>109</v>
      </c>
      <c r="D173" s="314" t="s">
        <v>142</v>
      </c>
      <c r="E173" s="88">
        <f>F173+H173</f>
        <v>0</v>
      </c>
      <c r="F173" s="88"/>
      <c r="G173" s="88"/>
      <c r="H173" s="319"/>
    </row>
    <row r="174" spans="2:8" ht="15.75">
      <c r="B174" s="331" t="s">
        <v>311</v>
      </c>
      <c r="C174" s="190" t="s">
        <v>137</v>
      </c>
      <c r="D174" s="81"/>
      <c r="E174" s="319">
        <f>E175+E176+E177+E178+E179+E181+E182+E183+E180</f>
        <v>300.6</v>
      </c>
      <c r="F174" s="319">
        <f>F175+F176+F177+F178+F179+F181+F182+F183+F180</f>
        <v>66.19999999999999</v>
      </c>
      <c r="G174" s="319">
        <f>G175+G176+G177+G178+G179+G181+G182+G183+G180</f>
        <v>0</v>
      </c>
      <c r="H174" s="319">
        <f>H175+H176+H177+H178+H179+H181+H182+H183+H180</f>
        <v>234.4</v>
      </c>
    </row>
    <row r="175" spans="2:8" ht="14.25">
      <c r="B175" s="113" t="s">
        <v>226</v>
      </c>
      <c r="C175" s="61" t="s">
        <v>109</v>
      </c>
      <c r="D175" s="81" t="s">
        <v>142</v>
      </c>
      <c r="E175" s="88">
        <f>E155+E107+E104+E101+E98+E86+E83+E14+E173</f>
        <v>0</v>
      </c>
      <c r="F175" s="88">
        <f>F155+F107+F104+F101+F98+F86+F83+F14+F173</f>
        <v>0</v>
      </c>
      <c r="G175" s="88">
        <f>G155+G107+G104+G101+G98+G86+G83+G14+G173</f>
        <v>0</v>
      </c>
      <c r="H175" s="88">
        <f>H155+H107+H104+H101+H98+H86+H83+H14+H173</f>
        <v>0</v>
      </c>
    </row>
    <row r="176" spans="2:8" ht="25.5">
      <c r="B176" s="113" t="s">
        <v>264</v>
      </c>
      <c r="C176" s="117" t="s">
        <v>110</v>
      </c>
      <c r="D176" s="81" t="s">
        <v>144</v>
      </c>
      <c r="E176" s="88"/>
      <c r="F176" s="88">
        <f>F60+F166</f>
        <v>0</v>
      </c>
      <c r="G176" s="88">
        <f>G60+G166</f>
        <v>0</v>
      </c>
      <c r="H176" s="88"/>
    </row>
    <row r="177" spans="2:8" ht="25.5">
      <c r="B177" s="113" t="s">
        <v>265</v>
      </c>
      <c r="C177" s="261" t="s">
        <v>112</v>
      </c>
      <c r="D177" s="81" t="s">
        <v>146</v>
      </c>
      <c r="E177" s="88">
        <f>E24+E58+E158</f>
        <v>0</v>
      </c>
      <c r="F177" s="88">
        <f>F24+F58+F158</f>
        <v>0</v>
      </c>
      <c r="G177" s="88">
        <f>G24+G58+G158</f>
        <v>0</v>
      </c>
      <c r="H177" s="88">
        <f>H24+H58+H158</f>
        <v>0</v>
      </c>
    </row>
    <row r="178" spans="2:8" ht="28.5">
      <c r="B178" s="113" t="s">
        <v>266</v>
      </c>
      <c r="C178" s="315" t="s">
        <v>229</v>
      </c>
      <c r="D178" s="81" t="s">
        <v>145</v>
      </c>
      <c r="E178" s="88">
        <f>E35</f>
        <v>23.9</v>
      </c>
      <c r="F178" s="88">
        <f>F35</f>
        <v>15</v>
      </c>
      <c r="G178" s="88">
        <f>G35</f>
        <v>0</v>
      </c>
      <c r="H178" s="88">
        <f>H35</f>
        <v>8.9</v>
      </c>
    </row>
    <row r="179" spans="2:8" ht="14.25">
      <c r="B179" s="113" t="s">
        <v>267</v>
      </c>
      <c r="C179" s="74" t="s">
        <v>116</v>
      </c>
      <c r="D179" s="81" t="s">
        <v>147</v>
      </c>
      <c r="E179" s="88">
        <f>E40</f>
        <v>47.1</v>
      </c>
      <c r="F179" s="88">
        <f>F40</f>
        <v>0</v>
      </c>
      <c r="G179" s="88">
        <f>G40</f>
        <v>0</v>
      </c>
      <c r="H179" s="88">
        <f>H40</f>
        <v>47.1</v>
      </c>
    </row>
    <row r="180" spans="2:8" ht="31.5">
      <c r="B180" s="113" t="s">
        <v>268</v>
      </c>
      <c r="C180" s="129" t="s">
        <v>196</v>
      </c>
      <c r="D180" s="81" t="s">
        <v>148</v>
      </c>
      <c r="E180" s="88">
        <f>E46</f>
        <v>0</v>
      </c>
      <c r="F180" s="88">
        <f>F46</f>
        <v>0</v>
      </c>
      <c r="G180" s="88">
        <f>G46</f>
        <v>0</v>
      </c>
      <c r="H180" s="88">
        <f>H46</f>
        <v>0</v>
      </c>
    </row>
    <row r="181" spans="2:8" ht="14.25">
      <c r="B181" s="113" t="s">
        <v>269</v>
      </c>
      <c r="C181" s="74" t="s">
        <v>78</v>
      </c>
      <c r="D181" s="81" t="s">
        <v>143</v>
      </c>
      <c r="E181" s="88">
        <f>F181+H181</f>
        <v>51.199999999999996</v>
      </c>
      <c r="F181" s="88">
        <f>F164+F48</f>
        <v>51.199999999999996</v>
      </c>
      <c r="G181" s="88">
        <f>G164+G48</f>
        <v>0</v>
      </c>
      <c r="H181" s="88">
        <f>H164+H48</f>
        <v>0</v>
      </c>
    </row>
    <row r="182" spans="2:8" ht="25.5">
      <c r="B182" s="260" t="s">
        <v>270</v>
      </c>
      <c r="C182" s="316" t="s">
        <v>156</v>
      </c>
      <c r="D182" s="81" t="s">
        <v>35</v>
      </c>
      <c r="E182" s="88">
        <f>F182+H182</f>
        <v>0</v>
      </c>
      <c r="F182" s="88">
        <f>F50</f>
        <v>0</v>
      </c>
      <c r="G182" s="88">
        <f>G50</f>
        <v>0</v>
      </c>
      <c r="H182" s="88">
        <f>H50</f>
        <v>0</v>
      </c>
    </row>
    <row r="183" spans="2:8" ht="18.75" customHeight="1">
      <c r="B183" s="113" t="s">
        <v>271</v>
      </c>
      <c r="C183" s="61" t="s">
        <v>157</v>
      </c>
      <c r="D183" s="274" t="s">
        <v>37</v>
      </c>
      <c r="E183" s="88">
        <f>F183+H183</f>
        <v>178.4</v>
      </c>
      <c r="F183" s="326">
        <f>F54+F169</f>
        <v>0</v>
      </c>
      <c r="G183" s="326">
        <f>G54+G169</f>
        <v>0</v>
      </c>
      <c r="H183" s="326">
        <f>H54+H169</f>
        <v>178.4</v>
      </c>
    </row>
    <row r="184" spans="2:8" ht="12.75">
      <c r="B184" s="113"/>
      <c r="C184" s="316" t="s">
        <v>588</v>
      </c>
      <c r="D184" s="81"/>
      <c r="E184" s="154">
        <f>E174-E171</f>
        <v>122.20000000000002</v>
      </c>
      <c r="F184" s="154">
        <f>F174-F171</f>
        <v>66.19999999999999</v>
      </c>
      <c r="G184" s="154">
        <f>G174-G171</f>
        <v>0</v>
      </c>
      <c r="H184" s="154">
        <f>H174-H171</f>
        <v>56</v>
      </c>
    </row>
    <row r="185" spans="2:8" ht="12.75">
      <c r="B185" s="176"/>
      <c r="D185" s="176"/>
      <c r="E185" s="176"/>
      <c r="F185" s="176"/>
      <c r="G185" s="176"/>
      <c r="H185" s="176"/>
    </row>
  </sheetData>
  <sheetProtection/>
  <mergeCells count="13">
    <mergeCell ref="H10:H12"/>
    <mergeCell ref="F11:F12"/>
    <mergeCell ref="G11:G12"/>
    <mergeCell ref="B6:H6"/>
    <mergeCell ref="B7:H7"/>
    <mergeCell ref="F2:H2"/>
    <mergeCell ref="F9:H9"/>
    <mergeCell ref="D15:D22"/>
    <mergeCell ref="B9:B12"/>
    <mergeCell ref="D9:D12"/>
    <mergeCell ref="E9:E12"/>
    <mergeCell ref="C10:C12"/>
    <mergeCell ref="F10:G10"/>
  </mergeCells>
  <printOptions/>
  <pageMargins left="0" right="0.15748031496062992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2016-06-20T05:50:50Z</cp:lastPrinted>
  <dcterms:created xsi:type="dcterms:W3CDTF">2007-09-17T11:23:32Z</dcterms:created>
  <dcterms:modified xsi:type="dcterms:W3CDTF">2016-06-20T05:58:03Z</dcterms:modified>
  <cp:category/>
  <cp:version/>
  <cp:contentType/>
  <cp:contentStatus/>
</cp:coreProperties>
</file>