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4"/>
  </bookViews>
  <sheets>
    <sheet name="pajamos" sheetId="1" r:id="rId1"/>
    <sheet name="2 pried" sheetId="2" r:id="rId2"/>
    <sheet name="3 priedas" sheetId="3" r:id="rId3"/>
    <sheet name="4 pried" sheetId="4" r:id="rId4"/>
    <sheet name="5 priedas" sheetId="5" r:id="rId5"/>
    <sheet name=" 6 pried" sheetId="6" r:id="rId6"/>
    <sheet name="SB" sheetId="7" r:id="rId7"/>
    <sheet name="D-2012" sheetId="8" r:id="rId8"/>
    <sheet name="skol. lėšos" sheetId="9" r:id="rId9"/>
    <sheet name="Lik" sheetId="10" r:id="rId10"/>
    <sheet name="BĮP suv." sheetId="11" r:id="rId11"/>
    <sheet name="7.1 pried" sheetId="12" r:id="rId12"/>
    <sheet name="BĮP lik" sheetId="13" r:id="rId13"/>
    <sheet name="VIP-8" sheetId="14" r:id="rId14"/>
    <sheet name="paskola" sheetId="15" r:id="rId15"/>
  </sheets>
  <definedNames/>
  <calcPr fullCalcOnLoad="1"/>
</workbook>
</file>

<file path=xl/sharedStrings.xml><?xml version="1.0" encoding="utf-8"?>
<sst xmlns="http://schemas.openxmlformats.org/spreadsheetml/2006/main" count="3041" uniqueCount="628">
  <si>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</si>
  <si>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</si>
  <si>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</si>
  <si>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</si>
  <si>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</si>
  <si>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</si>
  <si>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</si>
  <si>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</si>
  <si>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</si>
  <si>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</si>
  <si>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</si>
  <si>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</si>
  <si>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</si>
  <si>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</si>
  <si>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</si>
  <si>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</si>
  <si>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</si>
  <si>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</si>
  <si>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</si>
  <si>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</si>
  <si>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</si>
  <si>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</si>
  <si>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</si>
  <si>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</si>
  <si>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</si>
  <si>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</si>
  <si>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</si>
  <si>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</si>
  <si>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</si>
  <si>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</si>
  <si>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</si>
  <si>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</si>
  <si>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</si>
  <si>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</si>
  <si>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</si>
  <si>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</si>
  <si>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</si>
  <si>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</si>
  <si>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</si>
  <si>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</si>
  <si>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</si>
  <si>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</si>
  <si>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</si>
  <si>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</si>
  <si>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</si>
  <si>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</si>
  <si>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</si>
  <si>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</si>
  <si>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</si>
  <si>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</si>
  <si>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</si>
  <si>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</si>
  <si>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</si>
  <si>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</si>
  <si>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</si>
  <si>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</si>
  <si>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</si>
  <si>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</si>
  <si>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</si>
  <si>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</si>
  <si>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</si>
  <si>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</si>
  <si>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</si>
  <si>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</si>
  <si>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</si>
  <si>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</si>
  <si>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</si>
  <si>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</si>
  <si>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</si>
  <si>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</si>
  <si>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</si>
  <si>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</si>
  <si>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</si>
  <si>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</si>
  <si>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</si>
  <si>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</si>
  <si>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</si>
  <si>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</si>
  <si>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</si>
  <si>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</si>
  <si>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</si>
  <si>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</si>
  <si>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</si>
  <si>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</si>
  <si>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</si>
  <si>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</si>
  <si>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</si>
  <si>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</si>
  <si>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</si>
  <si>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</si>
  <si>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</si>
  <si>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</si>
  <si>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</si>
  <si>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</si>
  <si>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</si>
  <si>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</si>
  <si>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</si>
  <si>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</si>
  <si>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</si>
  <si>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</si>
  <si>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</si>
  <si>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</si>
  <si>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</si>
  <si>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</si>
  <si>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</si>
  <si>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</si>
  <si>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</si>
  <si>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</si>
  <si>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</si>
  <si>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</si>
  <si>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</si>
  <si>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</si>
  <si>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</si>
  <si>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</si>
  <si>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</si>
  <si>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</si>
  <si>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</si>
  <si>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</si>
  <si>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</si>
  <si>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</si>
  <si>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</si>
  <si>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</si>
  <si>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</si>
  <si>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</si>
  <si>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</si>
  <si>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</si>
  <si>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</si>
  <si>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</si>
  <si>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</si>
  <si>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</si>
  <si>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</si>
  <si>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</si>
  <si>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</si>
  <si>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</si>
  <si>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</si>
  <si>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</si>
  <si>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</si>
  <si>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</si>
  <si>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</si>
  <si>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</si>
  <si>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</si>
  <si>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</si>
  <si>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</si>
  <si>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</si>
  <si>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</si>
  <si>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</si>
  <si>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</si>
  <si>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</si>
  <si>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</si>
  <si>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</si>
  <si>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</si>
  <si>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</si>
  <si>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</si>
  <si>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</si>
  <si>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</si>
  <si>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</si>
  <si>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</si>
  <si>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</si>
  <si>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</si>
  <si>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</si>
  <si>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</si>
  <si>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</si>
  <si>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</si>
  <si>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</si>
  <si>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</si>
  <si>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</si>
  <si>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</si>
  <si>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</si>
  <si>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</si>
  <si>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</si>
  <si>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</si>
  <si>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</si>
  <si>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</si>
  <si>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</si>
  <si>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</si>
  <si>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</si>
  <si>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</si>
  <si>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</si>
  <si>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</si>
  <si>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</si>
  <si>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</si>
  <si>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</si>
  <si>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</si>
  <si>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</si>
  <si>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</si>
  <si>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</si>
  <si>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</si>
  <si>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</si>
  <si>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</si>
  <si>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</si>
  <si>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</si>
  <si>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</si>
  <si>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</si>
  <si>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</si>
  <si>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</si>
  <si>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</si>
  <si>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</si>
  <si>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</si>
  <si>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</si>
  <si>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</si>
  <si>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</si>
  <si>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</si>
  <si>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</si>
  <si>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</si>
  <si>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</si>
  <si>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</si>
  <si>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</si>
  <si>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</si>
  <si>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</si>
  <si>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</si>
  <si>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</si>
  <si>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</si>
  <si>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</si>
  <si>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</si>
  <si>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</si>
  <si>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</si>
  <si>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</si>
  <si>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</si>
  <si>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</si>
  <si>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</si>
  <si>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</si>
  <si>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</si>
  <si>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</si>
  <si>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</si>
  <si>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</si>
  <si>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</si>
  <si>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</si>
  <si>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</si>
  <si>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</si>
  <si>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</si>
  <si>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</si>
  <si>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</si>
  <si>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</si>
  <si>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</si>
  <si>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</si>
  <si>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</si>
  <si>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</si>
  <si>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</si>
  <si>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</si>
  <si>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</si>
  <si>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</si>
  <si>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</si>
  <si>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</si>
  <si>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</si>
  <si>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</si>
  <si>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</si>
  <si>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</si>
  <si>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</si>
  <si>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</si>
  <si>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</si>
  <si>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</si>
  <si>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</si>
  <si>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</si>
  <si>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</si>
  <si>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</si>
  <si>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</si>
  <si>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</si>
  <si>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</si>
  <si>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</si>
  <si>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</si>
  <si>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</si>
  <si>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</si>
  <si>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</si>
  <si>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</si>
  <si>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</si>
  <si>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</si>
  <si>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</si>
  <si>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</si>
  <si>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</si>
  <si>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</si>
  <si>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</si>
  <si>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</si>
  <si>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</si>
  <si>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</si>
  <si>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</si>
  <si>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</si>
  <si>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</si>
  <si>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</si>
  <si>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</si>
  <si>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</si>
  <si>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</si>
  <si>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</si>
  <si>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</si>
  <si>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</si>
  <si>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Jaunimo teisių apsauga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</si>
  <si>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</si>
  <si>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</si>
  <si>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</si>
  <si>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</si>
  <si>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</si>
  <si>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</si>
  <si>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</si>
  <si>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</si>
  <si>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</si>
  <si>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</si>
  <si>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</si>
  <si>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</si>
  <si>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</si>
  <si>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</si>
  <si>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</si>
  <si>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</si>
  <si>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</si>
  <si>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</si>
  <si>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</si>
  <si>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</si>
  <si>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</si>
  <si>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</si>
  <si>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</si>
  <si>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</si>
  <si>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</si>
  <si>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</si>
  <si>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</si>
  <si>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</si>
  <si>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</si>
  <si>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</si>
  <si>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</si>
  <si>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</si>
  <si>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</si>
  <si>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</si>
  <si>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</si>
  <si>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</si>
  <si>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</si>
  <si>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</si>
  <si>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</si>
  <si>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</si>
  <si>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</si>
  <si>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</si>
  <si>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</si>
  <si>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</si>
  <si>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</si>
  <si>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</si>
  <si>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</si>
  <si>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</si>
  <si>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</si>
  <si>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</si>
  <si>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</si>
  <si>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</si>
  <si>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</si>
  <si>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</si>
  <si>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</si>
  <si>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</si>
  <si>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</si>
  <si>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</si>
  <si>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</si>
  <si>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</si>
  <si>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</si>
  <si>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</si>
  <si>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</si>
  <si>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</si>
  <si>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</si>
  <si>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</si>
  <si>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</si>
  <si>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</si>
  <si>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</si>
  <si>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</si>
  <si>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</si>
  <si>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</si>
  <si>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</si>
  <si>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</si>
  <si>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</si>
  <si>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</si>
  <si>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</si>
  <si>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</si>
  <si>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</si>
  <si>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</si>
  <si>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</si>
  <si>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</si>
  <si>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</si>
  <si>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</si>
  <si>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</si>
  <si>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</si>
  <si>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</si>
  <si>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</si>
  <si>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</si>
  <si>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</si>
  <si>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</si>
  <si>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</si>
  <si>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</si>
  <si>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</si>
  <si>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</si>
  <si>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</si>
  <si>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</si>
  <si>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</si>
  <si>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</si>
  <si>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</si>
  <si>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</si>
  <si>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</si>
  <si>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</si>
  <si>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</si>
  <si>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</si>
  <si>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</si>
  <si>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</si>
  <si>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</si>
  <si>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</si>
  <si>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</si>
  <si>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</si>
  <si>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</si>
  <si>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</si>
  <si>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</si>
  <si>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</si>
  <si>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</si>
  <si>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</si>
  <si>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</si>
  <si>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</si>
  <si>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</si>
  <si>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</si>
  <si>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</si>
  <si>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</si>
  <si>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</si>
  <si>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</si>
  <si>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</si>
  <si>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</si>
  <si>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</si>
  <si>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</si>
  <si>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</si>
  <si>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</si>
  <si>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</si>
  <si>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</si>
  <si>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</si>
  <si>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</si>
  <si>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</si>
  <si>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</si>
  <si>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</si>
  <si>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</si>
  <si>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</si>
  <si>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</si>
  <si>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</si>
  <si>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</si>
  <si>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2 priedas</t>
  </si>
  <si>
    <t xml:space="preserve">IŠ SAVIVALDYBĖS BIUDŽETO IŠLAIKOMŲ ĮSTAIGŲ </t>
  </si>
  <si>
    <t>PAJAMŲ UŽ TEIKIAMAS PASLAUGAS IR PATALPŲ NUOMĄ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</si>
  <si>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</si>
  <si>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</si>
  <si>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</si>
  <si>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</si>
  <si>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</si>
  <si>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</si>
  <si>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</si>
  <si>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</si>
  <si>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</si>
  <si>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</si>
  <si>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</si>
  <si>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</si>
  <si>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</si>
  <si>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</si>
  <si>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</si>
  <si>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</si>
  <si>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7 priedas</t>
  </si>
  <si>
    <t>PASKIRSTYMAS</t>
  </si>
  <si>
    <t>Eil. Nr.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</si>
  <si>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</si>
  <si>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</si>
  <si>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</si>
  <si>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</si>
  <si>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</si>
  <si>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</si>
  <si>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</si>
  <si>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</si>
  <si>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</si>
  <si>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</si>
  <si>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</si>
  <si>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</si>
  <si>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</si>
  <si>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</si>
  <si>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</si>
  <si>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 xml:space="preserve">                          Rietavo savivaldybės tarybos</t>
  </si>
  <si>
    <t>5 priedas</t>
  </si>
  <si>
    <t xml:space="preserve">PASKIRSTYMAS 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</si>
  <si>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</si>
  <si>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</si>
  <si>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</si>
  <si>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</si>
  <si>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</si>
  <si>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</si>
  <si>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</si>
  <si>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</si>
  <si>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</si>
  <si>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</si>
  <si>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</si>
  <si>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</si>
  <si>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</si>
  <si>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</si>
  <si>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</si>
  <si>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</si>
  <si>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</si>
  <si>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</si>
  <si>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</si>
  <si>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</si>
  <si>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</si>
  <si>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</si>
  <si>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</si>
  <si>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</si>
  <si>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</si>
  <si>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</si>
  <si>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</si>
  <si>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</si>
  <si>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</si>
  <si>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</si>
  <si>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</si>
  <si>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</si>
  <si>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</si>
  <si>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</si>
  <si>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</si>
  <si>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</si>
  <si>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</si>
  <si>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</si>
  <si>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</si>
  <si>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</si>
  <si>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</si>
  <si>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</si>
  <si>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</si>
  <si>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</si>
  <si>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</si>
  <si>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</si>
  <si>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</si>
  <si>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</si>
  <si>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</si>
  <si>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 xml:space="preserve">                            Rietavo savivaldybės tarybos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</si>
  <si>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</si>
  <si>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</si>
  <si>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</si>
  <si>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</si>
  <si>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</si>
  <si>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</si>
  <si>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</si>
  <si>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</si>
  <si>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</si>
  <si>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</si>
  <si>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</si>
  <si>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</si>
  <si>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</si>
  <si>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</si>
  <si>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</si>
  <si>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</si>
  <si>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</si>
  <si>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</si>
  <si>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</si>
  <si>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</si>
  <si>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</si>
  <si>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</si>
  <si>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</si>
  <si>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</si>
  <si>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</si>
  <si>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</si>
  <si>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</si>
  <si>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</si>
  <si>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</si>
  <si>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</si>
  <si>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 xml:space="preserve">Mokinių sveikatos priežiūra </t>
  </si>
  <si>
    <t>6 priedo 4 dalis</t>
  </si>
  <si>
    <t>Gyventojams suteiktų lengvatų kompensavimui (2012 m.- 2013 m.)</t>
  </si>
  <si>
    <t xml:space="preserve">Teritorijos planavimas </t>
  </si>
  <si>
    <t>Mokinių visuomenės sveikatos priežiūrai</t>
  </si>
  <si>
    <t>Visuomenės sveikatos stiprinimui ir stebėsenai</t>
  </si>
  <si>
    <t>7 priedas 1 dalis</t>
  </si>
  <si>
    <t>7 priedas 2 dalis</t>
  </si>
  <si>
    <t>24.</t>
  </si>
  <si>
    <t>25.</t>
  </si>
  <si>
    <t>26.</t>
  </si>
  <si>
    <t>27.</t>
  </si>
  <si>
    <t>Projekto pavadinimas</t>
  </si>
  <si>
    <t>Prog-rama</t>
  </si>
  <si>
    <t>05</t>
  </si>
  <si>
    <t>Biudžetinių įstaigų pajamos</t>
  </si>
  <si>
    <t>Būsto nuomos ar išperkamosios būsto nuomos mokesčių dalies kompensacijai</t>
  </si>
  <si>
    <t>54.</t>
  </si>
  <si>
    <t xml:space="preserve">                                                                        1 priedas </t>
  </si>
  <si>
    <t>sprendimo Nr. T1-XX</t>
  </si>
  <si>
    <t>(Eurais)</t>
  </si>
  <si>
    <t>2015 METŲ ASIGNAVIMŲ SAVARANKIŠKOSIOMS SAVIVALDYBĖS FUNKCIJOMS VYKDYTI</t>
  </si>
  <si>
    <t xml:space="preserve">              sprendimo Nr. T1-</t>
  </si>
  <si>
    <t>Žemės ūkio funkci - jų adminis-travimas</t>
  </si>
  <si>
    <t>Būsto nuomos ar išperk. Būsto nuomos dalies kompens.</t>
  </si>
  <si>
    <t>Rietavo lopšelis-darželis</t>
  </si>
  <si>
    <t>Darbo rinka</t>
  </si>
  <si>
    <t>Visuo-menės sveikatos stiprini-mas ir stebė-sena</t>
  </si>
  <si>
    <t>Vaiko teisių apsau-ga</t>
  </si>
  <si>
    <t>Pastato Parko g. 10, Rietave, renovacija (ES)</t>
  </si>
  <si>
    <t>Lėšų poreikis  2015 m. tūkst. Eur</t>
  </si>
  <si>
    <t>Kompesacijos šaltam vandeniui</t>
  </si>
  <si>
    <t>Kredito ir palūkanų apmokėjimas</t>
  </si>
  <si>
    <t>Kreditų ir palūkanų apmokėjimas</t>
  </si>
  <si>
    <t>Kompensacijų administravimas</t>
  </si>
  <si>
    <t>17.1.3.</t>
  </si>
  <si>
    <t>1.3.2.</t>
  </si>
  <si>
    <t>1.3.3.</t>
  </si>
  <si>
    <t>1.5.2.</t>
  </si>
  <si>
    <t>2 progr.</t>
  </si>
  <si>
    <t>5.1.4.</t>
  </si>
  <si>
    <t>sprendimo Nr. T1-</t>
  </si>
  <si>
    <t>8 priedas</t>
  </si>
  <si>
    <t>Progra-mos Nr.</t>
  </si>
  <si>
    <t>Rietavo Lauryno Ivinskio gimnazijos pastato Rietave, Daržų g. 1, sporto salės priestato statyba</t>
  </si>
  <si>
    <t>2015 METŲ ASIGNAVIMŲ VALSTYBĖS INVESTICIJŲ PROGRAMOJE  NUMATYTIEMS OBJEKTAMS FINANSUOTI  PASKIRSTYMAS PAGAL ASIGNAVIMŲ VALDYTOJUS IR PROGRAMAS</t>
  </si>
  <si>
    <t>Rietavo Lauryno Ivinskio gimnazijos pastato Rietave, Daržų g. 1, sporto salės priestato statybai</t>
  </si>
  <si>
    <t>2016 M. RIETAVO SAVIVALDYBĖS BIUDŽETO PAJAMOS</t>
  </si>
  <si>
    <t>2016 m. tūkst. Eur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</si>
  <si>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(2015 m. - 72,8 proc., 2016 m. - 75,49 proc.) </t>
    </r>
  </si>
  <si>
    <t xml:space="preserve">                                                                                                             sprendimo Nr. XX</t>
  </si>
  <si>
    <t xml:space="preserve">                                                                                                                2016 m. vasario 18 d.</t>
  </si>
  <si>
    <t>Valstybės investicijų programoje numatytiems objektams finansuoti, iš jų:</t>
  </si>
  <si>
    <t>53.</t>
  </si>
  <si>
    <t>2016 m. vasario 18 d.</t>
  </si>
  <si>
    <t>ĮMOKOS Į SAVIVALDYBĖS 2016 METŲ BIUDŽETĄ</t>
  </si>
  <si>
    <t xml:space="preserve">2016 METŲ SPECIALIOSIOS TIKSLINĖS DOTACIJOS MOKINIO KREPŠELIUI FINANSUOTI </t>
  </si>
  <si>
    <t xml:space="preserve">RIETAVO SAVIVALDYBĖS 2016 METŲ SPECIALIOS TIKSLINĖS DOTACIJOS VALSTYBINĖMS (PERDUOTOMS SAVIVALDYBĖMS)  </t>
  </si>
  <si>
    <t>2016 METŲ ASIGNAVIMŲ  SAVARANKIŠKOSIOMS SAVIVALDYBĖS FUNKCIJOMS VYKDYTI      
 SAVIVALDYBĖS FUNKCIJOMS VYKDYTI</t>
  </si>
  <si>
    <t>RIETAVO SAVIVALDYBĖS ADMINISTRACIJOS, PRISIDĖJIMUI PRIE 2016 M. VYKDOMŲ PROJEKTŲ                     LĖŠŲ POREIKIS</t>
  </si>
  <si>
    <t>2016 METŲ ASIGNAVIMŲ SAVARANKIŠKOSIOMS SAVIVALDYBĖS FUNKCIJOMS VYKDYTI</t>
  </si>
  <si>
    <t>(Tūkst. Eur)</t>
  </si>
  <si>
    <t>( Tūkst. Eur)</t>
  </si>
  <si>
    <t>Tūkst. Eur</t>
  </si>
  <si>
    <t>2015 METŲ ĮSTAIGŲ PAJAMŲ UŽ TEIKIAMAS PASLAUGAS IR PATALPŲ NUOMĄ LĖŠŲ LIKUČIO PASKIRSTYMAS</t>
  </si>
  <si>
    <t>Palūkanų mokėjimas</t>
  </si>
  <si>
    <t>RIETAVO SAVIVALDYBĖS 2016 METŲ ASIGNAVIMAI</t>
  </si>
  <si>
    <t>21.2.</t>
  </si>
  <si>
    <t>21.2.1.</t>
  </si>
  <si>
    <t>8 progr.</t>
  </si>
  <si>
    <t xml:space="preserve"> VYKDYTI PASKIRSTYMAS PAGAL ASIGNAVIMŲ VALDYTOJUS IR PROGRAMAS (SB)</t>
  </si>
  <si>
    <t xml:space="preserve">2015 METŲ ASIGNAVIMŲ LIKUČIŲ SAVARANKIŠKOSIOMS SAVIVALDYBĖS FUNKCIJOMS </t>
  </si>
  <si>
    <t>2016 METŲ ĮSTAIGŲ PAJAMŲ UŽ TEIKIAMAS PASLAUGAS IR PATALPŲ NUOMĄ LĖŠŲ</t>
  </si>
  <si>
    <t>IR 2015 METŲ LĖŠŲ LIKUČIŲ PASKIRSTYMAS</t>
  </si>
  <si>
    <t>Rietavo kunigaikščių Oginskių dvarvietės sutvarkymas ir pritaikymas bendruomeniniams poreikiams, naujų paslaugų teikimui</t>
  </si>
  <si>
    <t>Viešosios erdvės su prieigomis sutvarkymas Rietavo miesto Laisvės gatvėje, įrengiant Žemės ūkio produktų turgelį</t>
  </si>
  <si>
    <t>Rietavo miesto gyvenamųjų namų kvartalų kompleksinis sutvarkymas, didinant gyvenamosios aplinkos patrauklumą</t>
  </si>
  <si>
    <t>poilsio ir rekreacijos zonos įrengimas šalia Rietavo kunigaikščių Oginskių dvarvietės</t>
  </si>
  <si>
    <t>Rietavo miesto integruotos teritorijos vystymo techninis projektas</t>
  </si>
  <si>
    <t xml:space="preserve">2016 METŲ ĮSTAIGŲ PAJAMŲ UŽ TEIKIAMAS PASLAUGAS IR PATALPŲ NUOMĄ LĖŠŲ 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</si>
</sst>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</numFmts>
  <fonts count="10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i/>
      <u val="single"/>
      <sz val="11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0"/>
      <color theme="1"/>
      <name val="Arial"/>
      <family val="2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4" applyNumberFormat="0" applyAlignment="0" applyProtection="0"/>
    <xf numFmtId="0" fontId="7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4" borderId="0" applyNumberFormat="0" applyBorder="0" applyAlignment="0" applyProtection="0"/>
    <xf numFmtId="0" fontId="0" fillId="0" borderId="0">
      <alignment/>
      <protection/>
    </xf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31" borderId="6" applyNumberFormat="0" applyFon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17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7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9" fillId="0" borderId="17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4" fontId="2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12" fillId="0" borderId="13" xfId="0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21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0" fontId="16" fillId="0" borderId="0" xfId="0" applyFont="1" applyAlignment="1">
      <alignment horizontal="left"/>
    </xf>
    <xf numFmtId="0" fontId="32" fillId="0" borderId="10" xfId="0" applyFont="1" applyBorder="1" applyAlignment="1">
      <alignment horizontal="right" vertical="top" wrapText="1"/>
    </xf>
    <xf numFmtId="0" fontId="33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right" vertical="top" wrapText="1"/>
    </xf>
    <xf numFmtId="0" fontId="16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right" vertical="top" wrapText="1"/>
    </xf>
    <xf numFmtId="0" fontId="3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16" fontId="22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17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74" fontId="2" fillId="33" borderId="10" xfId="0" applyNumberFormat="1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6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5" fillId="0" borderId="10" xfId="0" applyFont="1" applyFill="1" applyBorder="1" applyAlignment="1">
      <alignment wrapText="1"/>
    </xf>
    <xf numFmtId="0" fontId="36" fillId="0" borderId="11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0" fillId="34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" fontId="5" fillId="0" borderId="1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wrapText="1"/>
    </xf>
    <xf numFmtId="0" fontId="35" fillId="0" borderId="10" xfId="0" applyFont="1" applyFill="1" applyBorder="1" applyAlignment="1">
      <alignment vertical="top" wrapText="1"/>
    </xf>
    <xf numFmtId="9" fontId="35" fillId="0" borderId="10" xfId="57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wrapText="1"/>
    </xf>
    <xf numFmtId="0" fontId="35" fillId="0" borderId="2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35" fillId="0" borderId="23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0" fontId="3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9" fillId="0" borderId="1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22" fillId="0" borderId="13" xfId="0" applyFont="1" applyBorder="1" applyAlignment="1">
      <alignment vertical="center" wrapText="1"/>
    </xf>
    <xf numFmtId="2" fontId="23" fillId="33" borderId="10" xfId="0" applyNumberFormat="1" applyFont="1" applyFill="1" applyBorder="1" applyAlignment="1">
      <alignment/>
    </xf>
    <xf numFmtId="174" fontId="23" fillId="33" borderId="10" xfId="0" applyNumberFormat="1" applyFont="1" applyFill="1" applyBorder="1" applyAlignment="1">
      <alignment/>
    </xf>
    <xf numFmtId="16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6" fontId="22" fillId="0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6" fillId="0" borderId="14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 wrapText="1"/>
    </xf>
    <xf numFmtId="174" fontId="2" fillId="0" borderId="14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9" fillId="0" borderId="20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174" fontId="22" fillId="0" borderId="0" xfId="0" applyNumberFormat="1" applyFont="1" applyFill="1" applyAlignment="1">
      <alignment/>
    </xf>
    <xf numFmtId="174" fontId="9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174" fontId="16" fillId="0" borderId="10" xfId="0" applyNumberFormat="1" applyFont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174" fontId="20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 vertical="center" wrapText="1"/>
    </xf>
    <xf numFmtId="174" fontId="16" fillId="0" borderId="10" xfId="0" applyNumberFormat="1" applyFont="1" applyBorder="1" applyAlignment="1">
      <alignment/>
    </xf>
    <xf numFmtId="174" fontId="16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4" fontId="40" fillId="0" borderId="10" xfId="0" applyNumberFormat="1" applyFont="1" applyFill="1" applyBorder="1" applyAlignment="1">
      <alignment horizontal="right" wrapText="1"/>
    </xf>
    <xf numFmtId="174" fontId="41" fillId="0" borderId="1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13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74" fontId="11" fillId="0" borderId="2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74" fontId="35" fillId="0" borderId="20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174" fontId="20" fillId="0" borderId="10" xfId="0" applyNumberFormat="1" applyFont="1" applyBorder="1" applyAlignment="1">
      <alignment horizontal="center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top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/>
    </xf>
    <xf numFmtId="174" fontId="22" fillId="33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/>
    </xf>
    <xf numFmtId="174" fontId="23" fillId="33" borderId="10" xfId="0" applyNumberFormat="1" applyFont="1" applyFill="1" applyBorder="1" applyAlignment="1">
      <alignment horizontal="right"/>
    </xf>
    <xf numFmtId="174" fontId="22" fillId="33" borderId="10" xfId="0" applyNumberFormat="1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174" fontId="20" fillId="33" borderId="10" xfId="0" applyNumberFormat="1" applyFont="1" applyFill="1" applyBorder="1" applyAlignment="1">
      <alignment wrapText="1"/>
    </xf>
    <xf numFmtId="174" fontId="22" fillId="33" borderId="10" xfId="0" applyNumberFormat="1" applyFont="1" applyFill="1" applyBorder="1" applyAlignment="1">
      <alignment horizontal="right"/>
    </xf>
    <xf numFmtId="174" fontId="20" fillId="33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 horizontal="right"/>
    </xf>
    <xf numFmtId="174" fontId="20" fillId="0" borderId="10" xfId="0" applyNumberFormat="1" applyFont="1" applyFill="1" applyBorder="1" applyAlignment="1">
      <alignment horizontal="left"/>
    </xf>
    <xf numFmtId="174" fontId="5" fillId="0" borderId="14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4" fontId="5" fillId="0" borderId="2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4" fillId="0" borderId="2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 horizontal="right"/>
    </xf>
    <xf numFmtId="174" fontId="4" fillId="33" borderId="10" xfId="0" applyNumberFormat="1" applyFont="1" applyFill="1" applyBorder="1" applyAlignment="1">
      <alignment/>
    </xf>
    <xf numFmtId="174" fontId="5" fillId="0" borderId="20" xfId="0" applyNumberFormat="1" applyFont="1" applyFill="1" applyBorder="1" applyAlignment="1">
      <alignment/>
    </xf>
    <xf numFmtId="174" fontId="4" fillId="0" borderId="2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4" fillId="0" borderId="24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 horizontal="right"/>
    </xf>
    <xf numFmtId="174" fontId="4" fillId="0" borderId="18" xfId="0" applyNumberFormat="1" applyFont="1" applyFill="1" applyBorder="1" applyAlignment="1">
      <alignment/>
    </xf>
    <xf numFmtId="174" fontId="29" fillId="0" borderId="18" xfId="0" applyNumberFormat="1" applyFont="1" applyFill="1" applyBorder="1" applyAlignment="1">
      <alignment/>
    </xf>
    <xf numFmtId="174" fontId="29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right"/>
    </xf>
    <xf numFmtId="174" fontId="4" fillId="33" borderId="10" xfId="0" applyNumberFormat="1" applyFont="1" applyFill="1" applyBorder="1" applyAlignment="1">
      <alignment horizontal="right"/>
    </xf>
    <xf numFmtId="174" fontId="5" fillId="0" borderId="14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174" fontId="4" fillId="0" borderId="20" xfId="0" applyNumberFormat="1" applyFont="1" applyFill="1" applyBorder="1" applyAlignment="1">
      <alignment horizontal="right"/>
    </xf>
    <xf numFmtId="174" fontId="5" fillId="0" borderId="14" xfId="0" applyNumberFormat="1" applyFont="1" applyFill="1" applyBorder="1" applyAlignment="1">
      <alignment/>
    </xf>
    <xf numFmtId="174" fontId="13" fillId="0" borderId="10" xfId="0" applyNumberFormat="1" applyFont="1" applyFill="1" applyBorder="1" applyAlignment="1">
      <alignment/>
    </xf>
    <xf numFmtId="174" fontId="4" fillId="0" borderId="24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/>
    </xf>
    <xf numFmtId="174" fontId="29" fillId="0" borderId="20" xfId="0" applyNumberFormat="1" applyFont="1" applyFill="1" applyBorder="1" applyAlignment="1">
      <alignment/>
    </xf>
    <xf numFmtId="174" fontId="4" fillId="0" borderId="18" xfId="0" applyNumberFormat="1" applyFont="1" applyFill="1" applyBorder="1" applyAlignment="1">
      <alignment/>
    </xf>
    <xf numFmtId="174" fontId="4" fillId="0" borderId="24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5" fillId="0" borderId="14" xfId="0" applyNumberFormat="1" applyFont="1" applyFill="1" applyBorder="1" applyAlignment="1">
      <alignment/>
    </xf>
    <xf numFmtId="49" fontId="0" fillId="0" borderId="22" xfId="0" applyNumberForma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174" fontId="4" fillId="33" borderId="20" xfId="0" applyNumberFormat="1" applyFont="1" applyFill="1" applyBorder="1" applyAlignment="1">
      <alignment/>
    </xf>
    <xf numFmtId="174" fontId="13" fillId="0" borderId="10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174" fontId="34" fillId="0" borderId="10" xfId="0" applyNumberFormat="1" applyFont="1" applyFill="1" applyBorder="1" applyAlignment="1">
      <alignment/>
    </xf>
    <xf numFmtId="174" fontId="28" fillId="0" borderId="10" xfId="0" applyNumberFormat="1" applyFont="1" applyFill="1" applyBorder="1" applyAlignment="1">
      <alignment/>
    </xf>
    <xf numFmtId="174" fontId="2" fillId="0" borderId="10" xfId="0" applyNumberFormat="1" applyFont="1" applyBorder="1" applyAlignment="1">
      <alignment horizontal="right"/>
    </xf>
    <xf numFmtId="174" fontId="0" fillId="0" borderId="14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82" fillId="0" borderId="14" xfId="0" applyFont="1" applyFill="1" applyBorder="1" applyAlignment="1">
      <alignment/>
    </xf>
    <xf numFmtId="0" fontId="83" fillId="0" borderId="10" xfId="0" applyFont="1" applyFill="1" applyBorder="1" applyAlignment="1">
      <alignment horizontal="left" wrapText="1"/>
    </xf>
    <xf numFmtId="0" fontId="84" fillId="0" borderId="10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/>
    </xf>
    <xf numFmtId="0" fontId="84" fillId="0" borderId="13" xfId="0" applyFont="1" applyFill="1" applyBorder="1" applyAlignment="1">
      <alignment vertical="top"/>
    </xf>
    <xf numFmtId="0" fontId="86" fillId="0" borderId="14" xfId="0" applyFont="1" applyFill="1" applyBorder="1" applyAlignment="1">
      <alignment wrapText="1"/>
    </xf>
    <xf numFmtId="0" fontId="84" fillId="0" borderId="14" xfId="0" applyFont="1" applyFill="1" applyBorder="1" applyAlignment="1">
      <alignment vertical="top"/>
    </xf>
    <xf numFmtId="0" fontId="11" fillId="10" borderId="15" xfId="0" applyFont="1" applyFill="1" applyBorder="1" applyAlignment="1">
      <alignment wrapText="1"/>
    </xf>
    <xf numFmtId="2" fontId="83" fillId="0" borderId="18" xfId="0" applyNumberFormat="1" applyFont="1" applyFill="1" applyBorder="1" applyAlignment="1">
      <alignment/>
    </xf>
    <xf numFmtId="2" fontId="83" fillId="0" borderId="10" xfId="0" applyNumberFormat="1" applyFont="1" applyFill="1" applyBorder="1" applyAlignment="1">
      <alignment/>
    </xf>
    <xf numFmtId="2" fontId="86" fillId="0" borderId="20" xfId="0" applyNumberFormat="1" applyFont="1" applyFill="1" applyBorder="1" applyAlignment="1">
      <alignment/>
    </xf>
    <xf numFmtId="2" fontId="86" fillId="0" borderId="10" xfId="0" applyNumberFormat="1" applyFont="1" applyFill="1" applyBorder="1" applyAlignment="1">
      <alignment/>
    </xf>
    <xf numFmtId="174" fontId="11" fillId="0" borderId="20" xfId="0" applyNumberFormat="1" applyFont="1" applyFill="1" applyBorder="1" applyAlignment="1">
      <alignment horizontal="right" wrapText="1"/>
    </xf>
    <xf numFmtId="174" fontId="39" fillId="0" borderId="20" xfId="0" applyNumberFormat="1" applyFont="1" applyFill="1" applyBorder="1" applyAlignment="1">
      <alignment wrapText="1"/>
    </xf>
    <xf numFmtId="0" fontId="82" fillId="0" borderId="0" xfId="0" applyFont="1" applyFill="1" applyAlignment="1">
      <alignment/>
    </xf>
    <xf numFmtId="0" fontId="87" fillId="0" borderId="14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/>
    </xf>
    <xf numFmtId="2" fontId="86" fillId="0" borderId="18" xfId="0" applyNumberFormat="1" applyFont="1" applyFill="1" applyBorder="1" applyAlignment="1">
      <alignment/>
    </xf>
    <xf numFmtId="2" fontId="83" fillId="0" borderId="20" xfId="0" applyNumberFormat="1" applyFont="1" applyFill="1" applyBorder="1" applyAlignment="1">
      <alignment/>
    </xf>
    <xf numFmtId="2" fontId="84" fillId="0" borderId="10" xfId="0" applyNumberFormat="1" applyFont="1" applyFill="1" applyBorder="1" applyAlignment="1">
      <alignment/>
    </xf>
    <xf numFmtId="2" fontId="82" fillId="0" borderId="20" xfId="0" applyNumberFormat="1" applyFont="1" applyFill="1" applyBorder="1" applyAlignment="1">
      <alignment/>
    </xf>
    <xf numFmtId="2" fontId="84" fillId="0" borderId="14" xfId="0" applyNumberFormat="1" applyFont="1" applyFill="1" applyBorder="1" applyAlignment="1">
      <alignment horizontal="right"/>
    </xf>
    <xf numFmtId="2" fontId="82" fillId="0" borderId="14" xfId="0" applyNumberFormat="1" applyFont="1" applyFill="1" applyBorder="1" applyAlignment="1">
      <alignment horizontal="right"/>
    </xf>
    <xf numFmtId="2" fontId="83" fillId="0" borderId="14" xfId="0" applyNumberFormat="1" applyFont="1" applyFill="1" applyBorder="1" applyAlignment="1">
      <alignment/>
    </xf>
    <xf numFmtId="2" fontId="82" fillId="0" borderId="10" xfId="0" applyNumberFormat="1" applyFont="1" applyFill="1" applyBorder="1" applyAlignment="1">
      <alignment/>
    </xf>
    <xf numFmtId="2" fontId="89" fillId="0" borderId="10" xfId="0" applyNumberFormat="1" applyFont="1" applyFill="1" applyBorder="1" applyAlignment="1">
      <alignment/>
    </xf>
    <xf numFmtId="2" fontId="90" fillId="0" borderId="25" xfId="0" applyNumberFormat="1" applyFont="1" applyFill="1" applyBorder="1" applyAlignment="1">
      <alignment/>
    </xf>
    <xf numFmtId="0" fontId="89" fillId="0" borderId="17" xfId="0" applyFont="1" applyFill="1" applyBorder="1" applyAlignment="1">
      <alignment/>
    </xf>
    <xf numFmtId="0" fontId="91" fillId="0" borderId="26" xfId="0" applyFont="1" applyFill="1" applyBorder="1" applyAlignment="1">
      <alignment wrapText="1"/>
    </xf>
    <xf numFmtId="0" fontId="92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0" fontId="85" fillId="0" borderId="19" xfId="0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0" fontId="85" fillId="0" borderId="22" xfId="0" applyFont="1" applyFill="1" applyBorder="1" applyAlignment="1">
      <alignment/>
    </xf>
    <xf numFmtId="0" fontId="83" fillId="0" borderId="10" xfId="0" applyFont="1" applyFill="1" applyBorder="1" applyAlignment="1">
      <alignment wrapText="1"/>
    </xf>
    <xf numFmtId="0" fontId="84" fillId="0" borderId="13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0" fontId="85" fillId="0" borderId="16" xfId="0" applyFont="1" applyFill="1" applyBorder="1" applyAlignment="1">
      <alignment/>
    </xf>
    <xf numFmtId="0" fontId="82" fillId="0" borderId="17" xfId="0" applyFont="1" applyFill="1" applyBorder="1" applyAlignment="1">
      <alignment horizontal="center"/>
    </xf>
    <xf numFmtId="0" fontId="86" fillId="0" borderId="10" xfId="0" applyFont="1" applyFill="1" applyBorder="1" applyAlignment="1">
      <alignment wrapText="1"/>
    </xf>
    <xf numFmtId="0" fontId="85" fillId="0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3" fillId="0" borderId="14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/>
    </xf>
    <xf numFmtId="0" fontId="84" fillId="0" borderId="12" xfId="0" applyFont="1" applyFill="1" applyBorder="1" applyAlignment="1">
      <alignment horizontal="center"/>
    </xf>
    <xf numFmtId="0" fontId="85" fillId="0" borderId="0" xfId="0" applyFont="1" applyFill="1" applyBorder="1" applyAlignment="1">
      <alignment wrapText="1"/>
    </xf>
    <xf numFmtId="0" fontId="84" fillId="0" borderId="14" xfId="0" applyFont="1" applyFill="1" applyBorder="1" applyAlignment="1">
      <alignment horizontal="center"/>
    </xf>
    <xf numFmtId="0" fontId="83" fillId="0" borderId="20" xfId="0" applyFont="1" applyFill="1" applyBorder="1" applyAlignment="1">
      <alignment wrapText="1"/>
    </xf>
    <xf numFmtId="0" fontId="88" fillId="0" borderId="2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8" fillId="0" borderId="10" xfId="0" applyFont="1" applyFill="1" applyBorder="1" applyAlignment="1">
      <alignment wrapText="1"/>
    </xf>
    <xf numFmtId="0" fontId="84" fillId="0" borderId="10" xfId="0" applyFont="1" applyFill="1" applyBorder="1" applyAlignment="1">
      <alignment/>
    </xf>
    <xf numFmtId="0" fontId="93" fillId="0" borderId="10" xfId="0" applyFont="1" applyFill="1" applyBorder="1" applyAlignment="1">
      <alignment horizontal="center"/>
    </xf>
    <xf numFmtId="174" fontId="88" fillId="0" borderId="10" xfId="0" applyNumberFormat="1" applyFont="1" applyFill="1" applyBorder="1" applyAlignment="1">
      <alignment/>
    </xf>
    <xf numFmtId="174" fontId="83" fillId="0" borderId="10" xfId="0" applyNumberFormat="1" applyFont="1" applyFill="1" applyBorder="1" applyAlignment="1">
      <alignment/>
    </xf>
    <xf numFmtId="174" fontId="86" fillId="0" borderId="20" xfId="0" applyNumberFormat="1" applyFont="1" applyFill="1" applyBorder="1" applyAlignment="1">
      <alignment/>
    </xf>
    <xf numFmtId="174" fontId="88" fillId="0" borderId="20" xfId="0" applyNumberFormat="1" applyFont="1" applyFill="1" applyBorder="1" applyAlignment="1">
      <alignment/>
    </xf>
    <xf numFmtId="174" fontId="83" fillId="0" borderId="2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94" fillId="0" borderId="10" xfId="0" applyFont="1" applyBorder="1" applyAlignment="1">
      <alignment horizontal="right" wrapText="1"/>
    </xf>
    <xf numFmtId="0" fontId="88" fillId="0" borderId="10" xfId="0" applyFont="1" applyBorder="1" applyAlignment="1">
      <alignment wrapText="1"/>
    </xf>
    <xf numFmtId="0" fontId="94" fillId="0" borderId="0" xfId="0" applyFont="1" applyAlignment="1">
      <alignment wrapText="1"/>
    </xf>
    <xf numFmtId="0" fontId="94" fillId="0" borderId="10" xfId="0" applyFont="1" applyBorder="1" applyAlignment="1">
      <alignment horizontal="right"/>
    </xf>
    <xf numFmtId="0" fontId="94" fillId="0" borderId="10" xfId="0" applyFont="1" applyBorder="1" applyAlignment="1">
      <alignment wrapText="1"/>
    </xf>
    <xf numFmtId="179" fontId="94" fillId="0" borderId="10" xfId="0" applyNumberFormat="1" applyFont="1" applyFill="1" applyBorder="1" applyAlignment="1">
      <alignment horizontal="right"/>
    </xf>
    <xf numFmtId="49" fontId="94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/>
    </xf>
    <xf numFmtId="179" fontId="89" fillId="0" borderId="10" xfId="0" applyNumberFormat="1" applyFont="1" applyFill="1" applyBorder="1" applyAlignment="1">
      <alignment horizontal="right"/>
    </xf>
    <xf numFmtId="179" fontId="89" fillId="0" borderId="10" xfId="0" applyNumberFormat="1" applyFont="1" applyFill="1" applyBorder="1" applyAlignment="1">
      <alignment horizontal="center"/>
    </xf>
    <xf numFmtId="0" fontId="94" fillId="0" borderId="10" xfId="0" applyFont="1" applyBorder="1" applyAlignment="1">
      <alignment/>
    </xf>
    <xf numFmtId="174" fontId="5" fillId="35" borderId="10" xfId="0" applyNumberFormat="1" applyFont="1" applyFill="1" applyBorder="1" applyAlignment="1">
      <alignment/>
    </xf>
    <xf numFmtId="174" fontId="5" fillId="35" borderId="10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 horizontal="right"/>
    </xf>
    <xf numFmtId="174" fontId="86" fillId="0" borderId="10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/>
    </xf>
    <xf numFmtId="0" fontId="82" fillId="0" borderId="12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16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right"/>
    </xf>
    <xf numFmtId="0" fontId="89" fillId="0" borderId="11" xfId="0" applyFont="1" applyFill="1" applyBorder="1" applyAlignment="1">
      <alignment/>
    </xf>
    <xf numFmtId="0" fontId="95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right"/>
    </xf>
    <xf numFmtId="0" fontId="82" fillId="0" borderId="10" xfId="0" applyFont="1" applyFill="1" applyBorder="1" applyAlignment="1">
      <alignment horizontal="right"/>
    </xf>
    <xf numFmtId="0" fontId="85" fillId="0" borderId="0" xfId="0" applyFont="1" applyFill="1" applyAlignment="1">
      <alignment/>
    </xf>
    <xf numFmtId="2" fontId="86" fillId="0" borderId="12" xfId="0" applyNumberFormat="1" applyFont="1" applyFill="1" applyBorder="1" applyAlignment="1">
      <alignment/>
    </xf>
    <xf numFmtId="0" fontId="83" fillId="0" borderId="11" xfId="0" applyFont="1" applyFill="1" applyBorder="1" applyAlignment="1">
      <alignment wrapText="1"/>
    </xf>
    <xf numFmtId="0" fontId="83" fillId="0" borderId="10" xfId="0" applyFont="1" applyFill="1" applyBorder="1" applyAlignment="1">
      <alignment vertical="center" wrapText="1"/>
    </xf>
    <xf numFmtId="174" fontId="86" fillId="0" borderId="0" xfId="0" applyNumberFormat="1" applyFont="1" applyFill="1" applyBorder="1" applyAlignment="1">
      <alignment/>
    </xf>
    <xf numFmtId="0" fontId="85" fillId="0" borderId="15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95" fillId="0" borderId="10" xfId="0" applyFont="1" applyFill="1" applyBorder="1" applyAlignment="1">
      <alignment horizontal="right"/>
    </xf>
    <xf numFmtId="0" fontId="89" fillId="0" borderId="11" xfId="0" applyFont="1" applyFill="1" applyBorder="1" applyAlignment="1">
      <alignment/>
    </xf>
    <xf numFmtId="0" fontId="83" fillId="0" borderId="12" xfId="0" applyFont="1" applyFill="1" applyBorder="1" applyAlignment="1">
      <alignment wrapText="1"/>
    </xf>
    <xf numFmtId="0" fontId="84" fillId="0" borderId="10" xfId="0" applyFont="1" applyFill="1" applyBorder="1" applyAlignment="1">
      <alignment wrapText="1"/>
    </xf>
    <xf numFmtId="0" fontId="95" fillId="0" borderId="20" xfId="0" applyFont="1" applyFill="1" applyBorder="1" applyAlignment="1">
      <alignment horizontal="center"/>
    </xf>
    <xf numFmtId="0" fontId="83" fillId="0" borderId="16" xfId="0" applyFont="1" applyFill="1" applyBorder="1" applyAlignment="1">
      <alignment wrapText="1"/>
    </xf>
    <xf numFmtId="0" fontId="95" fillId="0" borderId="14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right"/>
    </xf>
    <xf numFmtId="0" fontId="89" fillId="0" borderId="10" xfId="0" applyFont="1" applyFill="1" applyBorder="1" applyAlignment="1">
      <alignment wrapText="1"/>
    </xf>
    <xf numFmtId="0" fontId="82" fillId="0" borderId="13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88" fillId="0" borderId="10" xfId="0" applyFont="1" applyFill="1" applyBorder="1" applyAlignment="1">
      <alignment horizontal="right"/>
    </xf>
    <xf numFmtId="0" fontId="88" fillId="0" borderId="14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right"/>
    </xf>
    <xf numFmtId="14" fontId="82" fillId="0" borderId="10" xfId="0" applyNumberFormat="1" applyFont="1" applyFill="1" applyBorder="1" applyAlignment="1">
      <alignment horizontal="right"/>
    </xf>
    <xf numFmtId="0" fontId="84" fillId="0" borderId="12" xfId="0" applyFont="1" applyFill="1" applyBorder="1" applyAlignment="1">
      <alignment/>
    </xf>
    <xf numFmtId="0" fontId="84" fillId="0" borderId="14" xfId="0" applyFont="1" applyFill="1" applyBorder="1" applyAlignment="1">
      <alignment horizontal="right"/>
    </xf>
    <xf numFmtId="0" fontId="84" fillId="0" borderId="16" xfId="0" applyFont="1" applyFill="1" applyBorder="1" applyAlignment="1">
      <alignment horizontal="right"/>
    </xf>
    <xf numFmtId="0" fontId="82" fillId="0" borderId="11" xfId="0" applyFont="1" applyFill="1" applyBorder="1" applyAlignment="1">
      <alignment horizontal="right"/>
    </xf>
    <xf numFmtId="0" fontId="82" fillId="0" borderId="16" xfId="0" applyFont="1" applyFill="1" applyBorder="1" applyAlignment="1">
      <alignment horizontal="right"/>
    </xf>
    <xf numFmtId="0" fontId="82" fillId="0" borderId="14" xfId="0" applyFont="1" applyFill="1" applyBorder="1" applyAlignment="1">
      <alignment horizontal="right"/>
    </xf>
    <xf numFmtId="0" fontId="96" fillId="0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83" fillId="0" borderId="21" xfId="0" applyFont="1" applyFill="1" applyBorder="1" applyAlignment="1">
      <alignment wrapText="1"/>
    </xf>
    <xf numFmtId="0" fontId="84" fillId="0" borderId="11" xfId="0" applyFont="1" applyFill="1" applyBorder="1" applyAlignment="1">
      <alignment horizontal="center"/>
    </xf>
    <xf numFmtId="0" fontId="82" fillId="0" borderId="11" xfId="0" applyFont="1" applyFill="1" applyBorder="1" applyAlignment="1">
      <alignment/>
    </xf>
    <xf numFmtId="0" fontId="83" fillId="0" borderId="24" xfId="0" applyFont="1" applyFill="1" applyBorder="1" applyAlignment="1">
      <alignment wrapText="1"/>
    </xf>
    <xf numFmtId="0" fontId="89" fillId="0" borderId="10" xfId="0" applyFont="1" applyFill="1" applyBorder="1" applyAlignment="1">
      <alignment/>
    </xf>
    <xf numFmtId="2" fontId="86" fillId="0" borderId="13" xfId="0" applyNumberFormat="1" applyFont="1" applyFill="1" applyBorder="1" applyAlignment="1">
      <alignment/>
    </xf>
    <xf numFmtId="0" fontId="82" fillId="0" borderId="19" xfId="0" applyFont="1" applyFill="1" applyBorder="1" applyAlignment="1">
      <alignment horizontal="left"/>
    </xf>
    <xf numFmtId="2" fontId="82" fillId="0" borderId="10" xfId="0" applyNumberFormat="1" applyFont="1" applyFill="1" applyBorder="1" applyAlignment="1">
      <alignment horizontal="right"/>
    </xf>
    <xf numFmtId="0" fontId="89" fillId="0" borderId="10" xfId="0" applyFont="1" applyFill="1" applyBorder="1" applyAlignment="1">
      <alignment horizontal="left"/>
    </xf>
    <xf numFmtId="0" fontId="84" fillId="0" borderId="10" xfId="0" applyFont="1" applyFill="1" applyBorder="1" applyAlignment="1">
      <alignment horizontal="left"/>
    </xf>
    <xf numFmtId="2" fontId="82" fillId="0" borderId="13" xfId="0" applyNumberFormat="1" applyFont="1" applyFill="1" applyBorder="1" applyAlignment="1">
      <alignment horizontal="right"/>
    </xf>
    <xf numFmtId="0" fontId="84" fillId="0" borderId="0" xfId="0" applyFont="1" applyFill="1" applyAlignment="1">
      <alignment/>
    </xf>
    <xf numFmtId="0" fontId="89" fillId="0" borderId="15" xfId="0" applyFont="1" applyFill="1" applyBorder="1" applyAlignment="1">
      <alignment/>
    </xf>
    <xf numFmtId="0" fontId="89" fillId="0" borderId="13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174" fontId="84" fillId="0" borderId="14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left"/>
    </xf>
    <xf numFmtId="0" fontId="85" fillId="0" borderId="0" xfId="0" applyFont="1" applyFill="1" applyAlignment="1">
      <alignment horizontal="center"/>
    </xf>
    <xf numFmtId="0" fontId="9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center"/>
    </xf>
    <xf numFmtId="0" fontId="82" fillId="0" borderId="12" xfId="0" applyFont="1" applyFill="1" applyBorder="1" applyAlignment="1">
      <alignment/>
    </xf>
    <xf numFmtId="174" fontId="82" fillId="0" borderId="14" xfId="0" applyNumberFormat="1" applyFont="1" applyFill="1" applyBorder="1" applyAlignment="1">
      <alignment horizontal="right"/>
    </xf>
    <xf numFmtId="0" fontId="85" fillId="0" borderId="13" xfId="0" applyFont="1" applyFill="1" applyBorder="1" applyAlignment="1">
      <alignment/>
    </xf>
    <xf numFmtId="0" fontId="84" fillId="0" borderId="13" xfId="0" applyFont="1" applyFill="1" applyBorder="1" applyAlignment="1">
      <alignment horizontal="right"/>
    </xf>
    <xf numFmtId="0" fontId="83" fillId="0" borderId="17" xfId="0" applyFont="1" applyFill="1" applyBorder="1" applyAlignment="1">
      <alignment wrapText="1"/>
    </xf>
    <xf numFmtId="0" fontId="98" fillId="0" borderId="12" xfId="0" applyFont="1" applyFill="1" applyBorder="1" applyAlignment="1">
      <alignment wrapText="1"/>
    </xf>
    <xf numFmtId="0" fontId="85" fillId="0" borderId="12" xfId="0" applyFont="1" applyFill="1" applyBorder="1" applyAlignment="1">
      <alignment/>
    </xf>
    <xf numFmtId="0" fontId="82" fillId="0" borderId="18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0" fontId="82" fillId="0" borderId="17" xfId="0" applyFont="1" applyFill="1" applyBorder="1" applyAlignment="1">
      <alignment horizontal="right"/>
    </xf>
    <xf numFmtId="0" fontId="85" fillId="0" borderId="13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85" fillId="0" borderId="14" xfId="0" applyFont="1" applyFill="1" applyBorder="1" applyAlignment="1">
      <alignment horizontal="left" vertical="center" wrapText="1"/>
    </xf>
    <xf numFmtId="0" fontId="88" fillId="0" borderId="14" xfId="0" applyFont="1" applyFill="1" applyBorder="1" applyAlignment="1">
      <alignment vertical="center" wrapText="1"/>
    </xf>
    <xf numFmtId="0" fontId="84" fillId="0" borderId="12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4" fillId="0" borderId="14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wrapText="1"/>
    </xf>
    <xf numFmtId="0" fontId="85" fillId="0" borderId="13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174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8" fillId="0" borderId="17" xfId="0" applyFont="1" applyFill="1" applyBorder="1" applyAlignment="1">
      <alignment wrapText="1"/>
    </xf>
    <xf numFmtId="0" fontId="84" fillId="0" borderId="12" xfId="0" applyFont="1" applyFill="1" applyBorder="1" applyAlignment="1">
      <alignment wrapText="1"/>
    </xf>
    <xf numFmtId="0" fontId="85" fillId="0" borderId="17" xfId="0" applyFont="1" applyFill="1" applyBorder="1" applyAlignment="1">
      <alignment/>
    </xf>
    <xf numFmtId="0" fontId="85" fillId="0" borderId="13" xfId="0" applyFont="1" applyFill="1" applyBorder="1" applyAlignment="1">
      <alignment wrapText="1"/>
    </xf>
    <xf numFmtId="0" fontId="84" fillId="0" borderId="19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99" fillId="0" borderId="10" xfId="0" applyFont="1" applyFill="1" applyBorder="1" applyAlignment="1">
      <alignment horizontal="right"/>
    </xf>
    <xf numFmtId="0" fontId="100" fillId="0" borderId="0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174" fontId="101" fillId="0" borderId="14" xfId="0" applyNumberFormat="1" applyFont="1" applyFill="1" applyBorder="1" applyAlignment="1">
      <alignment horizontal="right"/>
    </xf>
    <xf numFmtId="0" fontId="102" fillId="0" borderId="15" xfId="0" applyFont="1" applyFill="1" applyBorder="1" applyAlignment="1">
      <alignment/>
    </xf>
    <xf numFmtId="0" fontId="99" fillId="0" borderId="13" xfId="0" applyFont="1" applyFill="1" applyBorder="1" applyAlignment="1">
      <alignment/>
    </xf>
    <xf numFmtId="174" fontId="99" fillId="0" borderId="14" xfId="0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/>
    </xf>
    <xf numFmtId="0" fontId="82" fillId="0" borderId="14" xfId="0" applyFont="1" applyFill="1" applyBorder="1" applyAlignment="1">
      <alignment/>
    </xf>
    <xf numFmtId="0" fontId="84" fillId="0" borderId="11" xfId="0" applyFont="1" applyFill="1" applyBorder="1" applyAlignment="1">
      <alignment horizontal="right"/>
    </xf>
    <xf numFmtId="0" fontId="84" fillId="0" borderId="14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4" fillId="0" borderId="20" xfId="0" applyFont="1" applyFill="1" applyBorder="1" applyAlignment="1">
      <alignment/>
    </xf>
    <xf numFmtId="0" fontId="88" fillId="0" borderId="10" xfId="0" applyFont="1" applyFill="1" applyBorder="1" applyAlignment="1">
      <alignment horizontal="left"/>
    </xf>
    <xf numFmtId="0" fontId="82" fillId="0" borderId="0" xfId="0" applyFont="1" applyFill="1" applyAlignment="1">
      <alignment/>
    </xf>
    <xf numFmtId="174" fontId="82" fillId="0" borderId="13" xfId="0" applyNumberFormat="1" applyFont="1" applyFill="1" applyBorder="1" applyAlignment="1">
      <alignment horizontal="right"/>
    </xf>
    <xf numFmtId="0" fontId="84" fillId="0" borderId="21" xfId="0" applyFont="1" applyFill="1" applyBorder="1" applyAlignment="1">
      <alignment/>
    </xf>
    <xf numFmtId="174" fontId="84" fillId="0" borderId="11" xfId="0" applyNumberFormat="1" applyFont="1" applyFill="1" applyBorder="1" applyAlignment="1">
      <alignment horizontal="right"/>
    </xf>
    <xf numFmtId="174" fontId="84" fillId="0" borderId="21" xfId="0" applyNumberFormat="1" applyFont="1" applyFill="1" applyBorder="1" applyAlignment="1">
      <alignment horizontal="right"/>
    </xf>
    <xf numFmtId="174" fontId="84" fillId="0" borderId="20" xfId="0" applyNumberFormat="1" applyFont="1" applyFill="1" applyBorder="1" applyAlignment="1">
      <alignment horizontal="right"/>
    </xf>
    <xf numFmtId="0" fontId="85" fillId="0" borderId="14" xfId="0" applyFont="1" applyFill="1" applyBorder="1" applyAlignment="1">
      <alignment horizontal="left"/>
    </xf>
    <xf numFmtId="0" fontId="85" fillId="0" borderId="14" xfId="0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16" fontId="84" fillId="0" borderId="15" xfId="0" applyNumberFormat="1" applyFont="1" applyFill="1" applyBorder="1" applyAlignment="1">
      <alignment horizontal="right"/>
    </xf>
    <xf numFmtId="0" fontId="88" fillId="0" borderId="13" xfId="0" applyFont="1" applyFill="1" applyBorder="1" applyAlignment="1">
      <alignment/>
    </xf>
    <xf numFmtId="0" fontId="89" fillId="0" borderId="15" xfId="0" applyFont="1" applyFill="1" applyBorder="1" applyAlignment="1">
      <alignment wrapText="1"/>
    </xf>
    <xf numFmtId="0" fontId="84" fillId="0" borderId="19" xfId="0" applyFont="1" applyFill="1" applyBorder="1" applyAlignment="1">
      <alignment horizontal="left"/>
    </xf>
    <xf numFmtId="0" fontId="85" fillId="0" borderId="10" xfId="0" applyFont="1" applyFill="1" applyBorder="1" applyAlignment="1">
      <alignment/>
    </xf>
    <xf numFmtId="0" fontId="88" fillId="0" borderId="10" xfId="0" applyFont="1" applyFill="1" applyBorder="1" applyAlignment="1">
      <alignment vertical="center" wrapText="1"/>
    </xf>
    <xf numFmtId="174" fontId="84" fillId="0" borderId="10" xfId="0" applyNumberFormat="1" applyFont="1" applyFill="1" applyBorder="1" applyAlignment="1">
      <alignment/>
    </xf>
    <xf numFmtId="174" fontId="84" fillId="0" borderId="20" xfId="0" applyNumberFormat="1" applyFont="1" applyFill="1" applyBorder="1" applyAlignment="1">
      <alignment/>
    </xf>
    <xf numFmtId="174" fontId="84" fillId="0" borderId="10" xfId="0" applyNumberFormat="1" applyFont="1" applyFill="1" applyBorder="1" applyAlignment="1">
      <alignment wrapText="1"/>
    </xf>
    <xf numFmtId="174" fontId="82" fillId="0" borderId="20" xfId="0" applyNumberFormat="1" applyFont="1" applyFill="1" applyBorder="1" applyAlignment="1">
      <alignment/>
    </xf>
    <xf numFmtId="174" fontId="84" fillId="0" borderId="10" xfId="0" applyNumberFormat="1" applyFont="1" applyFill="1" applyBorder="1" applyAlignment="1">
      <alignment horizontal="right"/>
    </xf>
    <xf numFmtId="174" fontId="82" fillId="0" borderId="12" xfId="0" applyNumberFormat="1" applyFont="1" applyFill="1" applyBorder="1" applyAlignment="1">
      <alignment/>
    </xf>
    <xf numFmtId="174" fontId="82" fillId="0" borderId="12" xfId="0" applyNumberFormat="1" applyFont="1" applyFill="1" applyBorder="1" applyAlignment="1">
      <alignment horizontal="right"/>
    </xf>
    <xf numFmtId="0" fontId="85" fillId="0" borderId="10" xfId="0" applyFont="1" applyFill="1" applyBorder="1" applyAlignment="1">
      <alignment horizontal="left" vertical="center" wrapText="1"/>
    </xf>
    <xf numFmtId="174" fontId="84" fillId="0" borderId="14" xfId="0" applyNumberFormat="1" applyFont="1" applyFill="1" applyBorder="1" applyAlignment="1">
      <alignment/>
    </xf>
    <xf numFmtId="174" fontId="82" fillId="0" borderId="24" xfId="0" applyNumberFormat="1" applyFont="1" applyFill="1" applyBorder="1" applyAlignment="1">
      <alignment horizontal="right"/>
    </xf>
    <xf numFmtId="174" fontId="84" fillId="0" borderId="12" xfId="0" applyNumberFormat="1" applyFont="1" applyFill="1" applyBorder="1" applyAlignment="1">
      <alignment/>
    </xf>
    <xf numFmtId="174" fontId="84" fillId="0" borderId="12" xfId="0" applyNumberFormat="1" applyFont="1" applyFill="1" applyBorder="1" applyAlignment="1">
      <alignment horizontal="right"/>
    </xf>
    <xf numFmtId="0" fontId="84" fillId="0" borderId="18" xfId="0" applyFont="1" applyFill="1" applyBorder="1" applyAlignment="1">
      <alignment/>
    </xf>
    <xf numFmtId="174" fontId="82" fillId="0" borderId="18" xfId="0" applyNumberFormat="1" applyFont="1" applyFill="1" applyBorder="1" applyAlignment="1">
      <alignment/>
    </xf>
    <xf numFmtId="174" fontId="99" fillId="0" borderId="18" xfId="0" applyNumberFormat="1" applyFont="1" applyFill="1" applyBorder="1" applyAlignment="1">
      <alignment/>
    </xf>
    <xf numFmtId="174" fontId="99" fillId="0" borderId="10" xfId="0" applyNumberFormat="1" applyFont="1" applyFill="1" applyBorder="1" applyAlignment="1">
      <alignment/>
    </xf>
    <xf numFmtId="174" fontId="99" fillId="0" borderId="20" xfId="0" applyNumberFormat="1" applyFont="1" applyFill="1" applyBorder="1" applyAlignment="1">
      <alignment/>
    </xf>
    <xf numFmtId="174" fontId="99" fillId="0" borderId="10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/>
    </xf>
    <xf numFmtId="0" fontId="82" fillId="0" borderId="15" xfId="0" applyFont="1" applyFill="1" applyBorder="1" applyAlignment="1">
      <alignment/>
    </xf>
    <xf numFmtId="174" fontId="82" fillId="0" borderId="15" xfId="0" applyNumberFormat="1" applyFont="1" applyFill="1" applyBorder="1" applyAlignment="1">
      <alignment/>
    </xf>
    <xf numFmtId="0" fontId="89" fillId="0" borderId="14" xfId="0" applyFont="1" applyFill="1" applyBorder="1" applyAlignment="1">
      <alignment/>
    </xf>
    <xf numFmtId="174" fontId="84" fillId="0" borderId="14" xfId="0" applyNumberFormat="1" applyFont="1" applyFill="1" applyBorder="1" applyAlignment="1">
      <alignment/>
    </xf>
    <xf numFmtId="0" fontId="82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right"/>
    </xf>
    <xf numFmtId="174" fontId="84" fillId="0" borderId="10" xfId="0" applyNumberFormat="1" applyFont="1" applyFill="1" applyBorder="1" applyAlignment="1">
      <alignment horizontal="right" wrapText="1"/>
    </xf>
    <xf numFmtId="174" fontId="82" fillId="0" borderId="20" xfId="0" applyNumberFormat="1" applyFont="1" applyFill="1" applyBorder="1" applyAlignment="1">
      <alignment horizontal="right"/>
    </xf>
    <xf numFmtId="174" fontId="82" fillId="0" borderId="18" xfId="0" applyNumberFormat="1" applyFont="1" applyFill="1" applyBorder="1" applyAlignment="1">
      <alignment horizontal="right"/>
    </xf>
    <xf numFmtId="174" fontId="99" fillId="0" borderId="2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97" fillId="0" borderId="17" xfId="0" applyFont="1" applyFill="1" applyBorder="1" applyAlignment="1">
      <alignment horizontal="center" wrapText="1"/>
    </xf>
    <xf numFmtId="0" fontId="97" fillId="0" borderId="15" xfId="0" applyFont="1" applyFill="1" applyBorder="1" applyAlignment="1">
      <alignment horizontal="center" wrapText="1"/>
    </xf>
    <xf numFmtId="0" fontId="97" fillId="0" borderId="16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0" fontId="82" fillId="0" borderId="0" xfId="0" applyFont="1" applyFill="1" applyAlignment="1">
      <alignment horizontal="left"/>
    </xf>
    <xf numFmtId="0" fontId="82" fillId="0" borderId="12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 wrapText="1"/>
    </xf>
    <xf numFmtId="0" fontId="82" fillId="0" borderId="14" xfId="0" applyFont="1" applyFill="1" applyBorder="1" applyAlignment="1">
      <alignment horizontal="center" wrapText="1"/>
    </xf>
    <xf numFmtId="0" fontId="84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174" fontId="20" fillId="33" borderId="11" xfId="0" applyNumberFormat="1" applyFont="1" applyFill="1" applyBorder="1" applyAlignment="1">
      <alignment horizontal="left"/>
    </xf>
    <xf numFmtId="174" fontId="20" fillId="33" borderId="21" xfId="0" applyNumberFormat="1" applyFont="1" applyFill="1" applyBorder="1" applyAlignment="1">
      <alignment horizontal="left"/>
    </xf>
    <xf numFmtId="174" fontId="20" fillId="33" borderId="2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0" fontId="89" fillId="0" borderId="13" xfId="0" applyFont="1" applyFill="1" applyBorder="1" applyAlignment="1">
      <alignment horizontal="center" wrapText="1"/>
    </xf>
    <xf numFmtId="0" fontId="89" fillId="0" borderId="14" xfId="0" applyFont="1" applyFill="1" applyBorder="1" applyAlignment="1">
      <alignment horizontal="center" wrapText="1"/>
    </xf>
    <xf numFmtId="0" fontId="82" fillId="0" borderId="13" xfId="0" applyFont="1" applyFill="1" applyBorder="1" applyAlignment="1">
      <alignment horizontal="center" wrapText="1"/>
    </xf>
    <xf numFmtId="174" fontId="84" fillId="0" borderId="11" xfId="0" applyNumberFormat="1" applyFont="1" applyFill="1" applyBorder="1" applyAlignment="1">
      <alignment horizontal="center"/>
    </xf>
    <xf numFmtId="174" fontId="84" fillId="0" borderId="21" xfId="0" applyNumberFormat="1" applyFont="1" applyFill="1" applyBorder="1" applyAlignment="1">
      <alignment horizontal="center"/>
    </xf>
    <xf numFmtId="174" fontId="84" fillId="0" borderId="20" xfId="0" applyNumberFormat="1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8" fillId="0" borderId="0" xfId="0" applyFont="1" applyFill="1" applyAlignment="1">
      <alignment horizontal="center" wrapText="1"/>
    </xf>
    <xf numFmtId="0" fontId="82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88" fillId="0" borderId="0" xfId="0" applyFont="1" applyAlignment="1">
      <alignment horizontal="center" wrapText="1"/>
    </xf>
    <xf numFmtId="0" fontId="82" fillId="0" borderId="22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zoomScalePageLayoutView="0" workbookViewId="0" topLeftCell="A27">
      <selection activeCell="C38" sqref="C38:D57"/>
    </sheetView>
  </sheetViews>
  <sheetFormatPr defaultColWidth="9.140625" defaultRowHeight="12.75"/>
  <cols>
    <col min="1" max="1" width="0.2890625" style="294" customWidth="1"/>
    <col min="2" max="2" width="5.421875" style="127" customWidth="1"/>
    <col min="3" max="3" width="69.00390625" style="294" customWidth="1"/>
    <col min="4" max="4" width="10.8515625" style="127" customWidth="1"/>
    <col min="5" max="16384" width="9.140625" style="294" customWidth="1"/>
  </cols>
  <sheetData>
    <row r="1" spans="3:4" ht="15.75">
      <c r="C1" s="629" t="s">
        <v>9</v>
      </c>
      <c r="D1" s="629"/>
    </row>
    <row r="2" spans="3:4" ht="15.75">
      <c r="C2" s="630" t="s">
        <v>599</v>
      </c>
      <c r="D2" s="630"/>
    </row>
    <row r="3" spans="3:4" ht="15.75">
      <c r="C3" s="630" t="s">
        <v>598</v>
      </c>
      <c r="D3" s="630"/>
    </row>
    <row r="4" spans="3:4" ht="15.75">
      <c r="C4" s="258"/>
      <c r="D4" s="98"/>
    </row>
    <row r="5" spans="3:4" ht="15.75">
      <c r="C5" s="631" t="s">
        <v>566</v>
      </c>
      <c r="D5" s="631"/>
    </row>
    <row r="6" spans="3:4" ht="12.75" customHeight="1">
      <c r="C6" s="626" t="s">
        <v>595</v>
      </c>
      <c r="D6" s="626"/>
    </row>
    <row r="7" ht="16.5" customHeight="1">
      <c r="C7" s="295"/>
    </row>
    <row r="8" spans="2:4" ht="54" customHeight="1">
      <c r="B8" s="232" t="s">
        <v>449</v>
      </c>
      <c r="C8" s="207" t="s">
        <v>296</v>
      </c>
      <c r="D8" s="232" t="s">
        <v>596</v>
      </c>
    </row>
    <row r="9" spans="2:4" ht="18.75" customHeight="1">
      <c r="B9" s="231" t="s">
        <v>14</v>
      </c>
      <c r="C9" s="208" t="s">
        <v>297</v>
      </c>
      <c r="D9" s="305">
        <f>D10+D11+D12</f>
        <v>3038</v>
      </c>
    </row>
    <row r="10" spans="2:4" ht="22.5" customHeight="1">
      <c r="B10" s="231" t="s">
        <v>19</v>
      </c>
      <c r="C10" s="171" t="s">
        <v>597</v>
      </c>
      <c r="D10" s="302">
        <v>1381</v>
      </c>
    </row>
    <row r="11" spans="2:4" ht="23.25" customHeight="1">
      <c r="B11" s="231" t="s">
        <v>21</v>
      </c>
      <c r="C11" s="209" t="s">
        <v>298</v>
      </c>
      <c r="D11" s="306">
        <v>747</v>
      </c>
    </row>
    <row r="12" spans="2:4" ht="32.25" customHeight="1">
      <c r="B12" s="231" t="s">
        <v>23</v>
      </c>
      <c r="C12" s="210" t="s">
        <v>299</v>
      </c>
      <c r="D12" s="303">
        <v>910</v>
      </c>
    </row>
    <row r="13" spans="2:4" ht="18.75" customHeight="1">
      <c r="B13" s="231" t="s">
        <v>26</v>
      </c>
      <c r="C13" s="211" t="s">
        <v>300</v>
      </c>
      <c r="D13" s="115">
        <f>D14+D15+D16</f>
        <v>133</v>
      </c>
    </row>
    <row r="14" spans="2:4" ht="18" customHeight="1">
      <c r="B14" s="231" t="s">
        <v>28</v>
      </c>
      <c r="C14" s="212" t="s">
        <v>301</v>
      </c>
      <c r="D14" s="307">
        <v>86</v>
      </c>
    </row>
    <row r="15" spans="2:4" ht="18" customHeight="1">
      <c r="B15" s="231" t="s">
        <v>30</v>
      </c>
      <c r="C15" s="212" t="s">
        <v>302</v>
      </c>
      <c r="D15" s="307"/>
    </row>
    <row r="16" spans="2:4" ht="15.75" customHeight="1">
      <c r="B16" s="231" t="s">
        <v>33</v>
      </c>
      <c r="C16" s="212" t="s">
        <v>303</v>
      </c>
      <c r="D16" s="307">
        <v>47</v>
      </c>
    </row>
    <row r="17" spans="2:4" ht="18.75" customHeight="1">
      <c r="B17" s="231" t="s">
        <v>35</v>
      </c>
      <c r="C17" s="213" t="s">
        <v>304</v>
      </c>
      <c r="D17" s="115">
        <f>D18+D20+D19</f>
        <v>209</v>
      </c>
    </row>
    <row r="18" spans="2:4" ht="15" customHeight="1">
      <c r="B18" s="231" t="s">
        <v>37</v>
      </c>
      <c r="C18" s="214" t="s">
        <v>305</v>
      </c>
      <c r="D18" s="307">
        <v>28</v>
      </c>
    </row>
    <row r="19" spans="2:4" ht="15" customHeight="1">
      <c r="B19" s="231" t="s">
        <v>39</v>
      </c>
      <c r="C19" s="209" t="s">
        <v>311</v>
      </c>
      <c r="D19" s="307">
        <v>10</v>
      </c>
    </row>
    <row r="20" spans="2:4" ht="16.5" customHeight="1">
      <c r="B20" s="231" t="s">
        <v>41</v>
      </c>
      <c r="C20" s="215" t="s">
        <v>306</v>
      </c>
      <c r="D20" s="307">
        <f>D21+D23+D22</f>
        <v>171</v>
      </c>
    </row>
    <row r="21" spans="2:4" ht="15" customHeight="1">
      <c r="B21" s="231" t="s">
        <v>43</v>
      </c>
      <c r="C21" s="216" t="s">
        <v>307</v>
      </c>
      <c r="D21" s="307">
        <v>10</v>
      </c>
    </row>
    <row r="22" spans="2:4" ht="15" customHeight="1">
      <c r="B22" s="313" t="s">
        <v>45</v>
      </c>
      <c r="C22" s="216" t="s">
        <v>546</v>
      </c>
      <c r="D22" s="307"/>
    </row>
    <row r="23" spans="2:4" ht="15" customHeight="1">
      <c r="B23" s="231" t="s">
        <v>47</v>
      </c>
      <c r="C23" s="217" t="s">
        <v>308</v>
      </c>
      <c r="D23" s="307">
        <v>161</v>
      </c>
    </row>
    <row r="24" spans="2:4" ht="15.75" customHeight="1">
      <c r="B24" s="231" t="s">
        <v>50</v>
      </c>
      <c r="C24" s="218" t="s">
        <v>309</v>
      </c>
      <c r="D24" s="404">
        <f>D25+D26</f>
        <v>29</v>
      </c>
    </row>
    <row r="25" spans="2:4" ht="32.25" customHeight="1">
      <c r="B25" s="231" t="s">
        <v>53</v>
      </c>
      <c r="C25" s="209" t="s">
        <v>310</v>
      </c>
      <c r="D25" s="307">
        <v>29</v>
      </c>
    </row>
    <row r="26" spans="2:4" ht="15" customHeight="1">
      <c r="B26" s="231" t="s">
        <v>58</v>
      </c>
      <c r="C26" s="215" t="s">
        <v>547</v>
      </c>
      <c r="D26" s="307"/>
    </row>
    <row r="27" spans="2:4" ht="15" customHeight="1">
      <c r="B27" s="231" t="s">
        <v>62</v>
      </c>
      <c r="C27" s="235" t="s">
        <v>563</v>
      </c>
      <c r="D27" s="405">
        <f>D28+D29+D30</f>
        <v>114</v>
      </c>
    </row>
    <row r="28" spans="2:4" ht="15" customHeight="1">
      <c r="B28" s="231" t="s">
        <v>66</v>
      </c>
      <c r="C28" s="209" t="s">
        <v>163</v>
      </c>
      <c r="D28" s="307">
        <v>19</v>
      </c>
    </row>
    <row r="29" spans="2:4" ht="15.75" customHeight="1">
      <c r="B29" s="231" t="s">
        <v>69</v>
      </c>
      <c r="C29" s="219" t="s">
        <v>313</v>
      </c>
      <c r="D29" s="307">
        <v>49</v>
      </c>
    </row>
    <row r="30" spans="2:4" ht="15.75" customHeight="1">
      <c r="B30" s="231" t="s">
        <v>71</v>
      </c>
      <c r="C30" s="219" t="s">
        <v>314</v>
      </c>
      <c r="D30" s="307">
        <v>46</v>
      </c>
    </row>
    <row r="31" spans="2:4" ht="15.75" customHeight="1">
      <c r="B31" s="231" t="s">
        <v>315</v>
      </c>
      <c r="C31" s="222" t="s">
        <v>312</v>
      </c>
      <c r="D31" s="308"/>
    </row>
    <row r="32" spans="2:4" ht="15.75" customHeight="1">
      <c r="B32" s="231" t="s">
        <v>556</v>
      </c>
      <c r="C32" s="120" t="s">
        <v>316</v>
      </c>
      <c r="D32" s="308">
        <v>6</v>
      </c>
    </row>
    <row r="33" spans="2:4" ht="15.75">
      <c r="B33" s="231" t="s">
        <v>557</v>
      </c>
      <c r="C33" s="296" t="s">
        <v>531</v>
      </c>
      <c r="D33" s="115">
        <f>D9+D13+D17+D24+D27+D32</f>
        <v>3529</v>
      </c>
    </row>
    <row r="34" spans="2:4" ht="15" customHeight="1">
      <c r="B34" s="231" t="s">
        <v>558</v>
      </c>
      <c r="C34" s="116" t="s">
        <v>540</v>
      </c>
      <c r="D34" s="115">
        <f>D35+D58</f>
        <v>2502.1</v>
      </c>
    </row>
    <row r="35" spans="2:4" ht="16.5" customHeight="1">
      <c r="B35" s="231" t="s">
        <v>559</v>
      </c>
      <c r="C35" s="117" t="s">
        <v>319</v>
      </c>
      <c r="D35" s="310">
        <f>D36+D37</f>
        <v>2293.1</v>
      </c>
    </row>
    <row r="36" spans="2:4" ht="14.25" customHeight="1">
      <c r="B36" s="231" t="s">
        <v>370</v>
      </c>
      <c r="C36" s="118" t="s">
        <v>321</v>
      </c>
      <c r="D36" s="306">
        <v>1617</v>
      </c>
    </row>
    <row r="37" spans="2:4" ht="15.75" customHeight="1">
      <c r="B37" s="231" t="s">
        <v>317</v>
      </c>
      <c r="C37" s="118" t="s">
        <v>323</v>
      </c>
      <c r="D37" s="311">
        <f>D38+D39+D40+D41+D42+D43+D44+D45+D46+D47+D48+D49+D50+D51+D52+D53+D54+D55+D56+D57</f>
        <v>676.0999999999999</v>
      </c>
    </row>
    <row r="38" spans="2:4" ht="14.25" customHeight="1">
      <c r="B38" s="231" t="s">
        <v>318</v>
      </c>
      <c r="C38" s="118" t="s">
        <v>325</v>
      </c>
      <c r="D38" s="307">
        <v>159.4</v>
      </c>
    </row>
    <row r="39" spans="2:4" ht="17.25" customHeight="1">
      <c r="B39" s="231" t="s">
        <v>320</v>
      </c>
      <c r="C39" s="118" t="s">
        <v>327</v>
      </c>
      <c r="D39" s="307">
        <v>46.9</v>
      </c>
    </row>
    <row r="40" spans="2:4" ht="18" customHeight="1">
      <c r="B40" s="231" t="s">
        <v>322</v>
      </c>
      <c r="C40" s="118" t="s">
        <v>328</v>
      </c>
      <c r="D40" s="307">
        <v>43.7</v>
      </c>
    </row>
    <row r="41" spans="2:4" ht="14.25" customHeight="1">
      <c r="B41" s="231" t="s">
        <v>324</v>
      </c>
      <c r="C41" s="118" t="s">
        <v>330</v>
      </c>
      <c r="D41" s="307">
        <v>118.3</v>
      </c>
    </row>
    <row r="42" spans="2:4" ht="14.25" customHeight="1">
      <c r="B42" s="231" t="s">
        <v>326</v>
      </c>
      <c r="C42" s="118" t="s">
        <v>332</v>
      </c>
      <c r="D42" s="307">
        <v>103.6</v>
      </c>
    </row>
    <row r="43" spans="2:4" ht="14.25" customHeight="1">
      <c r="B43" s="231" t="s">
        <v>329</v>
      </c>
      <c r="C43" s="119" t="s">
        <v>350</v>
      </c>
      <c r="D43" s="307">
        <v>30</v>
      </c>
    </row>
    <row r="44" spans="2:4" ht="24" customHeight="1">
      <c r="B44" s="231" t="s">
        <v>331</v>
      </c>
      <c r="C44" s="119" t="s">
        <v>564</v>
      </c>
      <c r="D44" s="307">
        <v>3.5</v>
      </c>
    </row>
    <row r="45" spans="2:4" ht="20.25" customHeight="1">
      <c r="B45" s="231" t="s">
        <v>333</v>
      </c>
      <c r="C45" s="119" t="s">
        <v>334</v>
      </c>
      <c r="D45" s="318">
        <v>0.13</v>
      </c>
    </row>
    <row r="46" spans="2:4" ht="16.5" customHeight="1">
      <c r="B46" s="231" t="s">
        <v>335</v>
      </c>
      <c r="C46" s="119" t="s">
        <v>336</v>
      </c>
      <c r="D46" s="307">
        <v>17.3</v>
      </c>
    </row>
    <row r="47" spans="2:5" ht="16.5" customHeight="1">
      <c r="B47" s="231" t="s">
        <v>337</v>
      </c>
      <c r="C47" s="119" t="s">
        <v>338</v>
      </c>
      <c r="D47" s="307">
        <v>14.5</v>
      </c>
      <c r="E47" s="627"/>
    </row>
    <row r="48" spans="2:5" ht="20.25" customHeight="1">
      <c r="B48" s="234" t="s">
        <v>339</v>
      </c>
      <c r="C48" s="119" t="s">
        <v>340</v>
      </c>
      <c r="D48" s="307">
        <v>83</v>
      </c>
      <c r="E48" s="627"/>
    </row>
    <row r="49" spans="2:4" ht="33.75" customHeight="1">
      <c r="B49" s="231" t="s">
        <v>371</v>
      </c>
      <c r="C49" s="119" t="s">
        <v>342</v>
      </c>
      <c r="D49" s="307">
        <v>0.3</v>
      </c>
    </row>
    <row r="50" spans="2:4" ht="19.5" customHeight="1">
      <c r="B50" s="234" t="s">
        <v>341</v>
      </c>
      <c r="C50" s="119" t="s">
        <v>344</v>
      </c>
      <c r="D50" s="307">
        <v>7.6</v>
      </c>
    </row>
    <row r="51" spans="2:4" ht="19.5" customHeight="1">
      <c r="B51" s="313" t="s">
        <v>343</v>
      </c>
      <c r="C51" s="119" t="s">
        <v>346</v>
      </c>
      <c r="D51" s="307">
        <v>6.6</v>
      </c>
    </row>
    <row r="52" spans="2:5" ht="19.5" customHeight="1">
      <c r="B52" s="231" t="s">
        <v>345</v>
      </c>
      <c r="C52" s="119" t="s">
        <v>348</v>
      </c>
      <c r="D52" s="307">
        <v>7.6</v>
      </c>
      <c r="E52" s="297"/>
    </row>
    <row r="53" spans="2:6" ht="19.5" customHeight="1">
      <c r="B53" s="234" t="s">
        <v>347</v>
      </c>
      <c r="C53" s="119" t="s">
        <v>352</v>
      </c>
      <c r="D53" s="318">
        <v>1.89</v>
      </c>
      <c r="E53" s="298"/>
      <c r="F53" s="297"/>
    </row>
    <row r="54" spans="2:4" ht="19.5" customHeight="1">
      <c r="B54" s="234" t="s">
        <v>516</v>
      </c>
      <c r="C54" s="119" t="s">
        <v>354</v>
      </c>
      <c r="D54" s="318">
        <v>3.88</v>
      </c>
    </row>
    <row r="55" spans="2:5" ht="19.5" customHeight="1">
      <c r="B55" s="234" t="s">
        <v>349</v>
      </c>
      <c r="C55" s="119" t="s">
        <v>424</v>
      </c>
      <c r="D55" s="318">
        <v>0.5</v>
      </c>
      <c r="E55" s="297"/>
    </row>
    <row r="56" spans="2:6" ht="18" customHeight="1">
      <c r="B56" s="313" t="s">
        <v>351</v>
      </c>
      <c r="C56" s="119" t="s">
        <v>552</v>
      </c>
      <c r="D56" s="307">
        <v>14.9</v>
      </c>
      <c r="E56" s="628"/>
      <c r="F56" s="118"/>
    </row>
    <row r="57" spans="2:5" ht="19.5" customHeight="1">
      <c r="B57" s="234" t="s">
        <v>353</v>
      </c>
      <c r="C57" s="119" t="s">
        <v>553</v>
      </c>
      <c r="D57" s="307">
        <v>12.5</v>
      </c>
      <c r="E57" s="628"/>
    </row>
    <row r="58" spans="2:4" ht="16.5" customHeight="1">
      <c r="B58" s="314" t="s">
        <v>413</v>
      </c>
      <c r="C58" s="220" t="s">
        <v>355</v>
      </c>
      <c r="D58" s="307">
        <v>209</v>
      </c>
    </row>
    <row r="59" spans="2:4" s="253" customFormat="1" ht="15.75" customHeight="1">
      <c r="B59" s="234" t="s">
        <v>422</v>
      </c>
      <c r="C59" s="235" t="s">
        <v>502</v>
      </c>
      <c r="D59" s="309">
        <f>D33+D34</f>
        <v>6031.1</v>
      </c>
    </row>
    <row r="60" spans="2:4" s="253" customFormat="1" ht="33.75" customHeight="1">
      <c r="B60" s="319" t="s">
        <v>423</v>
      </c>
      <c r="C60" s="218" t="s">
        <v>600</v>
      </c>
      <c r="D60" s="317">
        <f>D61</f>
        <v>218</v>
      </c>
    </row>
    <row r="61" spans="2:4" s="253" customFormat="1" ht="28.5" customHeight="1">
      <c r="B61" s="315" t="s">
        <v>601</v>
      </c>
      <c r="C61" s="282" t="s">
        <v>594</v>
      </c>
      <c r="D61" s="320">
        <v>218</v>
      </c>
    </row>
    <row r="62" spans="2:4" s="253" customFormat="1" ht="15.75" customHeight="1">
      <c r="B62" s="112" t="s">
        <v>565</v>
      </c>
      <c r="C62" s="321" t="s">
        <v>0</v>
      </c>
      <c r="D62" s="309">
        <f>SUM(D33+D34+D60)</f>
        <v>6249.1</v>
      </c>
    </row>
    <row r="63" spans="2:4" s="253" customFormat="1" ht="13.5" customHeight="1">
      <c r="B63" s="316"/>
      <c r="C63" s="221"/>
      <c r="D63" s="312"/>
    </row>
    <row r="64" spans="2:4" s="253" customFormat="1" ht="15.75" customHeight="1">
      <c r="B64" s="316"/>
      <c r="C64" s="196"/>
      <c r="D64" s="312"/>
    </row>
    <row r="65" spans="2:4" s="253" customFormat="1" ht="15.75" customHeight="1">
      <c r="B65" s="316"/>
      <c r="C65" s="300"/>
      <c r="D65" s="312"/>
    </row>
    <row r="66" spans="2:4" s="253" customFormat="1" ht="15.75" customHeight="1">
      <c r="B66" s="312"/>
      <c r="C66" s="300"/>
      <c r="D66" s="312"/>
    </row>
    <row r="67" spans="2:4" s="253" customFormat="1" ht="15.75" customHeight="1">
      <c r="B67" s="312"/>
      <c r="C67" s="300"/>
      <c r="D67" s="312"/>
    </row>
    <row r="68" spans="2:4" s="253" customFormat="1" ht="15.75" customHeight="1">
      <c r="B68" s="312"/>
      <c r="C68" s="301"/>
      <c r="D68" s="312"/>
    </row>
    <row r="69" spans="2:4" s="253" customFormat="1" ht="15.75" customHeight="1">
      <c r="B69" s="312"/>
      <c r="C69" s="300"/>
      <c r="D69" s="312"/>
    </row>
    <row r="70" spans="2:4" s="253" customFormat="1" ht="16.5" customHeight="1">
      <c r="B70" s="312"/>
      <c r="C70" s="300"/>
      <c r="D70" s="312"/>
    </row>
    <row r="71" spans="2:4" s="253" customFormat="1" ht="16.5" customHeight="1">
      <c r="B71" s="312"/>
      <c r="C71" s="300"/>
      <c r="D71" s="312"/>
    </row>
    <row r="72" spans="2:4" s="253" customFormat="1" ht="15.75" customHeight="1">
      <c r="B72" s="312"/>
      <c r="C72" s="300"/>
      <c r="D72" s="312"/>
    </row>
    <row r="73" spans="2:4" s="253" customFormat="1" ht="15.75" customHeight="1">
      <c r="B73" s="312"/>
      <c r="C73" s="300"/>
      <c r="D73" s="312"/>
    </row>
    <row r="74" spans="2:4" s="253" customFormat="1" ht="15.75" customHeight="1">
      <c r="B74" s="312"/>
      <c r="C74" s="300"/>
      <c r="D74" s="312"/>
    </row>
    <row r="75" spans="2:4" s="253" customFormat="1" ht="15.75" customHeight="1">
      <c r="B75" s="312"/>
      <c r="C75" s="300"/>
      <c r="D75" s="312"/>
    </row>
    <row r="76" ht="15.75">
      <c r="C76" s="300"/>
    </row>
    <row r="77" ht="15.75">
      <c r="C77" s="300"/>
    </row>
  </sheetData>
  <sheetProtection/>
  <mergeCells count="7">
    <mergeCell ref="C6:D6"/>
    <mergeCell ref="E47:E48"/>
    <mergeCell ref="E56:E57"/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81"/>
  <sheetViews>
    <sheetView zoomScalePageLayoutView="0" workbookViewId="0" topLeftCell="A151">
      <selection activeCell="A151" sqref="A1:IV16384"/>
    </sheetView>
  </sheetViews>
  <sheetFormatPr defaultColWidth="9.140625" defaultRowHeight="12.75"/>
  <cols>
    <col min="1" max="1" width="0.2890625" style="406" customWidth="1"/>
    <col min="2" max="2" width="9.140625" style="406" customWidth="1"/>
    <col min="3" max="3" width="40.28125" style="406" customWidth="1"/>
    <col min="4" max="4" width="8.28125" style="406" customWidth="1"/>
    <col min="5" max="5" width="7.8515625" style="406" customWidth="1"/>
    <col min="6" max="6" width="7.421875" style="406" customWidth="1"/>
    <col min="7" max="7" width="11.57421875" style="406" customWidth="1"/>
    <col min="8" max="8" width="10.8515625" style="406" customWidth="1"/>
    <col min="9" max="9" width="9.140625" style="524" customWidth="1"/>
    <col min="10" max="16384" width="9.140625" style="406" customWidth="1"/>
  </cols>
  <sheetData>
    <row r="1" spans="4:8" ht="15">
      <c r="D1" s="529"/>
      <c r="E1" s="529"/>
      <c r="F1" s="530" t="s">
        <v>249</v>
      </c>
      <c r="G1" s="531"/>
      <c r="H1" s="531"/>
    </row>
    <row r="2" spans="4:8" ht="15">
      <c r="D2" s="427"/>
      <c r="E2" s="427"/>
      <c r="F2" s="648" t="s">
        <v>602</v>
      </c>
      <c r="G2" s="648"/>
      <c r="H2" s="648"/>
    </row>
    <row r="3" spans="4:8" ht="15">
      <c r="D3" s="529"/>
      <c r="E3" s="529"/>
      <c r="F3" s="427" t="s">
        <v>589</v>
      </c>
      <c r="G3" s="531"/>
      <c r="H3" s="531"/>
    </row>
    <row r="4" spans="5:8" ht="15">
      <c r="E4" s="427"/>
      <c r="F4" s="427" t="s">
        <v>549</v>
      </c>
      <c r="G4" s="427"/>
      <c r="H4" s="531"/>
    </row>
    <row r="6" spans="2:9" ht="14.25">
      <c r="B6" s="696" t="s">
        <v>619</v>
      </c>
      <c r="C6" s="696"/>
      <c r="D6" s="696"/>
      <c r="E6" s="696"/>
      <c r="F6" s="696"/>
      <c r="G6" s="696"/>
      <c r="H6" s="696"/>
      <c r="I6" s="532"/>
    </row>
    <row r="7" spans="2:9" ht="14.25">
      <c r="B7" s="696" t="s">
        <v>618</v>
      </c>
      <c r="C7" s="696"/>
      <c r="D7" s="696"/>
      <c r="E7" s="696"/>
      <c r="F7" s="696"/>
      <c r="G7" s="696"/>
      <c r="H7" s="696"/>
      <c r="I7" s="533"/>
    </row>
    <row r="8" ht="12.75">
      <c r="H8" s="406" t="s">
        <v>609</v>
      </c>
    </row>
    <row r="9" spans="2:8" ht="12.75" customHeight="1">
      <c r="B9" s="695" t="s">
        <v>292</v>
      </c>
      <c r="C9" s="534"/>
      <c r="D9" s="653" t="s">
        <v>294</v>
      </c>
      <c r="E9" s="649" t="s">
        <v>0</v>
      </c>
      <c r="F9" s="652" t="s">
        <v>10</v>
      </c>
      <c r="G9" s="652"/>
      <c r="H9" s="652"/>
    </row>
    <row r="10" spans="2:8" ht="12.75" customHeight="1">
      <c r="B10" s="695"/>
      <c r="C10" s="697" t="s">
        <v>122</v>
      </c>
      <c r="D10" s="699"/>
      <c r="E10" s="650"/>
      <c r="F10" s="652" t="s">
        <v>11</v>
      </c>
      <c r="G10" s="652"/>
      <c r="H10" s="706" t="s">
        <v>12</v>
      </c>
    </row>
    <row r="11" spans="2:8" ht="12.75" customHeight="1">
      <c r="B11" s="695"/>
      <c r="C11" s="697"/>
      <c r="D11" s="699"/>
      <c r="E11" s="650"/>
      <c r="F11" s="649" t="s">
        <v>13</v>
      </c>
      <c r="G11" s="653" t="s">
        <v>245</v>
      </c>
      <c r="H11" s="706"/>
    </row>
    <row r="12" spans="2:8" ht="29.25" customHeight="1">
      <c r="B12" s="695"/>
      <c r="C12" s="698"/>
      <c r="D12" s="654"/>
      <c r="E12" s="651"/>
      <c r="F12" s="651"/>
      <c r="G12" s="654"/>
      <c r="H12" s="706"/>
    </row>
    <row r="13" spans="2:8" ht="15.75">
      <c r="B13" s="481" t="s">
        <v>14</v>
      </c>
      <c r="C13" s="521" t="s">
        <v>1</v>
      </c>
      <c r="D13" s="522"/>
      <c r="E13" s="601">
        <f>F13+H13</f>
        <v>105.3</v>
      </c>
      <c r="F13" s="528">
        <f>F14+F23+F34+F39+F45+F43+F47+F50</f>
        <v>52.9</v>
      </c>
      <c r="G13" s="528">
        <f>G14+G23+G34+G39+G45+G43+G47+G50</f>
        <v>0</v>
      </c>
      <c r="H13" s="528">
        <f>H14+H23+H34+H39+H45+H43+H47+H50</f>
        <v>52.4</v>
      </c>
    </row>
    <row r="14" spans="2:8" ht="14.25">
      <c r="B14" s="422" t="s">
        <v>15</v>
      </c>
      <c r="C14" s="423" t="s">
        <v>111</v>
      </c>
      <c r="D14" s="522" t="s">
        <v>144</v>
      </c>
      <c r="E14" s="528">
        <f>E15+E16+E18+E19+E20+E21+E22+E17</f>
        <v>0</v>
      </c>
      <c r="F14" s="528">
        <f>F15+F16+F17+F18+F19+F20+F21+F22</f>
        <v>0</v>
      </c>
      <c r="G14" s="528">
        <f>G15+G16+G17+G18+G19+G20+G21+G22</f>
        <v>0</v>
      </c>
      <c r="H14" s="528">
        <f>H15+H16+H17+H18+H19+H20+H21+H22</f>
        <v>0</v>
      </c>
    </row>
    <row r="15" spans="2:8" ht="15">
      <c r="B15" s="482" t="s">
        <v>165</v>
      </c>
      <c r="C15" s="529" t="s">
        <v>277</v>
      </c>
      <c r="D15" s="703"/>
      <c r="E15" s="467">
        <f aca="true" t="shared" si="0" ref="E15:E32">F15+H15</f>
        <v>0</v>
      </c>
      <c r="F15" s="535"/>
      <c r="G15" s="535"/>
      <c r="H15" s="535"/>
    </row>
    <row r="16" spans="2:8" ht="15">
      <c r="B16" s="482" t="s">
        <v>361</v>
      </c>
      <c r="C16" s="529" t="s">
        <v>360</v>
      </c>
      <c r="D16" s="704"/>
      <c r="E16" s="467">
        <f t="shared" si="0"/>
        <v>0</v>
      </c>
      <c r="F16" s="535"/>
      <c r="G16" s="535"/>
      <c r="H16" s="535"/>
    </row>
    <row r="17" spans="2:8" ht="15">
      <c r="B17" s="482" t="s">
        <v>166</v>
      </c>
      <c r="C17" s="529" t="s">
        <v>278</v>
      </c>
      <c r="D17" s="704"/>
      <c r="E17" s="467">
        <f t="shared" si="0"/>
        <v>0</v>
      </c>
      <c r="F17" s="535"/>
      <c r="G17" s="535"/>
      <c r="H17" s="535"/>
    </row>
    <row r="18" spans="2:8" ht="15">
      <c r="B18" s="482" t="s">
        <v>167</v>
      </c>
      <c r="C18" s="427" t="s">
        <v>243</v>
      </c>
      <c r="D18" s="704"/>
      <c r="E18" s="467">
        <f t="shared" si="0"/>
        <v>0</v>
      </c>
      <c r="F18" s="535"/>
      <c r="G18" s="535"/>
      <c r="H18" s="528"/>
    </row>
    <row r="19" spans="2:8" ht="15">
      <c r="B19" s="482" t="s">
        <v>168</v>
      </c>
      <c r="C19" s="427" t="s">
        <v>246</v>
      </c>
      <c r="D19" s="704"/>
      <c r="E19" s="467">
        <f t="shared" si="0"/>
        <v>0</v>
      </c>
      <c r="F19" s="535"/>
      <c r="G19" s="535"/>
      <c r="H19" s="528"/>
    </row>
    <row r="20" spans="2:8" ht="15">
      <c r="B20" s="482" t="s">
        <v>169</v>
      </c>
      <c r="C20" s="427" t="s">
        <v>83</v>
      </c>
      <c r="D20" s="704"/>
      <c r="E20" s="467">
        <f t="shared" si="0"/>
        <v>0</v>
      </c>
      <c r="F20" s="535"/>
      <c r="G20" s="535"/>
      <c r="H20" s="528"/>
    </row>
    <row r="21" spans="2:8" ht="15">
      <c r="B21" s="482" t="s">
        <v>170</v>
      </c>
      <c r="C21" s="427" t="s">
        <v>84</v>
      </c>
      <c r="D21" s="704"/>
      <c r="E21" s="467">
        <f t="shared" si="0"/>
        <v>0</v>
      </c>
      <c r="F21" s="535"/>
      <c r="G21" s="535"/>
      <c r="H21" s="528"/>
    </row>
    <row r="22" spans="2:8" ht="15.75" customHeight="1">
      <c r="B22" s="482" t="s">
        <v>171</v>
      </c>
      <c r="C22" s="536" t="s">
        <v>79</v>
      </c>
      <c r="D22" s="430"/>
      <c r="E22" s="467">
        <f t="shared" si="0"/>
        <v>0</v>
      </c>
      <c r="F22" s="535"/>
      <c r="G22" s="535"/>
      <c r="H22" s="528"/>
    </row>
    <row r="23" spans="2:8" ht="26.25" customHeight="1">
      <c r="B23" s="537" t="s">
        <v>16</v>
      </c>
      <c r="C23" s="538" t="s">
        <v>114</v>
      </c>
      <c r="D23" s="539" t="s">
        <v>148</v>
      </c>
      <c r="E23" s="585">
        <f>F23+H23</f>
        <v>0</v>
      </c>
      <c r="F23" s="622">
        <f>F24+F26+F27+F28+F29+F30+F32+F25+F31+F33</f>
        <v>0</v>
      </c>
      <c r="G23" s="622">
        <f>G24+G26+G27+G28+G29+G30+G32+G25+G31+G33</f>
        <v>0</v>
      </c>
      <c r="H23" s="622">
        <f>H24+H26+H27+H28+H29+H30+H32+H25+H31+H33</f>
        <v>0</v>
      </c>
    </row>
    <row r="24" spans="2:8" ht="15">
      <c r="B24" s="508" t="s">
        <v>172</v>
      </c>
      <c r="C24" s="435" t="s">
        <v>276</v>
      </c>
      <c r="D24" s="541"/>
      <c r="E24" s="623">
        <f t="shared" si="0"/>
        <v>0</v>
      </c>
      <c r="F24" s="467"/>
      <c r="G24" s="467"/>
      <c r="H24" s="467"/>
    </row>
    <row r="25" spans="2:8" ht="15">
      <c r="B25" s="508" t="s">
        <v>162</v>
      </c>
      <c r="C25" s="435" t="s">
        <v>275</v>
      </c>
      <c r="D25" s="542"/>
      <c r="E25" s="623">
        <f t="shared" si="0"/>
        <v>0</v>
      </c>
      <c r="F25" s="467"/>
      <c r="G25" s="467"/>
      <c r="H25" s="467"/>
    </row>
    <row r="26" spans="2:8" ht="15">
      <c r="B26" s="508" t="s">
        <v>173</v>
      </c>
      <c r="C26" s="435" t="s">
        <v>74</v>
      </c>
      <c r="D26" s="543"/>
      <c r="E26" s="623">
        <f t="shared" si="0"/>
        <v>0</v>
      </c>
      <c r="F26" s="467"/>
      <c r="G26" s="467"/>
      <c r="H26" s="467"/>
    </row>
    <row r="27" spans="2:8" ht="15">
      <c r="B27" s="508" t="s">
        <v>169</v>
      </c>
      <c r="C27" s="435" t="s">
        <v>181</v>
      </c>
      <c r="D27" s="543"/>
      <c r="E27" s="623">
        <f t="shared" si="0"/>
        <v>0</v>
      </c>
      <c r="F27" s="467"/>
      <c r="G27" s="467"/>
      <c r="H27" s="467"/>
    </row>
    <row r="28" spans="2:8" ht="15">
      <c r="B28" s="508" t="s">
        <v>174</v>
      </c>
      <c r="C28" s="595" t="s">
        <v>2</v>
      </c>
      <c r="D28" s="542"/>
      <c r="E28" s="623">
        <f t="shared" si="0"/>
        <v>0</v>
      </c>
      <c r="F28" s="467"/>
      <c r="G28" s="601"/>
      <c r="H28" s="601"/>
    </row>
    <row r="29" spans="2:8" ht="15">
      <c r="B29" s="508" t="s">
        <v>171</v>
      </c>
      <c r="C29" s="595" t="s">
        <v>79</v>
      </c>
      <c r="D29" s="542"/>
      <c r="E29" s="623">
        <f t="shared" si="0"/>
        <v>0</v>
      </c>
      <c r="F29" s="467"/>
      <c r="G29" s="601"/>
      <c r="H29" s="601"/>
    </row>
    <row r="30" spans="2:8" ht="15">
      <c r="B30" s="508" t="s">
        <v>287</v>
      </c>
      <c r="C30" s="435" t="s">
        <v>4</v>
      </c>
      <c r="D30" s="543"/>
      <c r="E30" s="623">
        <f t="shared" si="0"/>
        <v>0</v>
      </c>
      <c r="F30" s="603"/>
      <c r="G30" s="603"/>
      <c r="H30" s="601"/>
    </row>
    <row r="31" spans="2:8" ht="15">
      <c r="B31" s="544" t="s">
        <v>507</v>
      </c>
      <c r="C31" s="545" t="s">
        <v>97</v>
      </c>
      <c r="D31" s="543"/>
      <c r="E31" s="623">
        <f t="shared" si="0"/>
        <v>0</v>
      </c>
      <c r="F31" s="603"/>
      <c r="G31" s="603"/>
      <c r="H31" s="601"/>
    </row>
    <row r="32" spans="2:8" ht="30">
      <c r="B32" s="544" t="s">
        <v>176</v>
      </c>
      <c r="C32" s="604" t="s">
        <v>115</v>
      </c>
      <c r="D32" s="543"/>
      <c r="E32" s="623">
        <f t="shared" si="0"/>
        <v>0</v>
      </c>
      <c r="F32" s="467"/>
      <c r="G32" s="467"/>
      <c r="H32" s="467"/>
    </row>
    <row r="33" spans="2:8" ht="30">
      <c r="B33" s="544" t="s">
        <v>522</v>
      </c>
      <c r="C33" s="547" t="s">
        <v>521</v>
      </c>
      <c r="D33" s="543"/>
      <c r="E33" s="623">
        <f>F33+H33</f>
        <v>0</v>
      </c>
      <c r="F33" s="535"/>
      <c r="G33" s="535"/>
      <c r="H33" s="535"/>
    </row>
    <row r="34" spans="2:8" ht="30.75" customHeight="1">
      <c r="B34" s="481" t="s">
        <v>17</v>
      </c>
      <c r="C34" s="548" t="s">
        <v>232</v>
      </c>
      <c r="D34" s="549" t="s">
        <v>147</v>
      </c>
      <c r="E34" s="528">
        <f>E35+E37+E36+E38</f>
        <v>23.9</v>
      </c>
      <c r="F34" s="528">
        <f>F35+F37+F36+F38</f>
        <v>15</v>
      </c>
      <c r="G34" s="528">
        <f>G35+G37+G36+G38</f>
        <v>0</v>
      </c>
      <c r="H34" s="528">
        <f>H35+H37+H36+H38</f>
        <v>8.9</v>
      </c>
    </row>
    <row r="35" spans="2:8" ht="15">
      <c r="B35" s="482" t="s">
        <v>177</v>
      </c>
      <c r="C35" s="550" t="s">
        <v>3</v>
      </c>
      <c r="D35" s="549"/>
      <c r="E35" s="623">
        <f>F35+H35</f>
        <v>0</v>
      </c>
      <c r="F35" s="467"/>
      <c r="G35" s="467"/>
      <c r="H35" s="601"/>
    </row>
    <row r="36" spans="2:8" ht="15">
      <c r="B36" s="482" t="s">
        <v>178</v>
      </c>
      <c r="C36" s="550" t="s">
        <v>157</v>
      </c>
      <c r="D36" s="551"/>
      <c r="E36" s="623">
        <f>F36+H36</f>
        <v>0</v>
      </c>
      <c r="F36" s="467"/>
      <c r="G36" s="467"/>
      <c r="H36" s="467"/>
    </row>
    <row r="37" spans="2:8" ht="15">
      <c r="B37" s="482" t="s">
        <v>179</v>
      </c>
      <c r="C37" s="427" t="s">
        <v>81</v>
      </c>
      <c r="D37" s="551"/>
      <c r="E37" s="623">
        <f>F37+H37</f>
        <v>15</v>
      </c>
      <c r="F37" s="467">
        <v>15</v>
      </c>
      <c r="G37" s="467"/>
      <c r="H37" s="467"/>
    </row>
    <row r="38" spans="2:8" ht="15">
      <c r="B38" s="482" t="s">
        <v>164</v>
      </c>
      <c r="C38" s="427" t="s">
        <v>503</v>
      </c>
      <c r="D38" s="552"/>
      <c r="E38" s="623">
        <f>F38+H38</f>
        <v>8.9</v>
      </c>
      <c r="F38" s="623"/>
      <c r="G38" s="623"/>
      <c r="H38" s="623">
        <v>8.9</v>
      </c>
    </row>
    <row r="39" spans="2:8" ht="14.25">
      <c r="B39" s="481" t="s">
        <v>18</v>
      </c>
      <c r="C39" s="438" t="s">
        <v>118</v>
      </c>
      <c r="D39" s="551" t="s">
        <v>149</v>
      </c>
      <c r="E39" s="585">
        <f>E40+E41+E42</f>
        <v>47.1</v>
      </c>
      <c r="F39" s="585">
        <f>F40+F41+F42</f>
        <v>3.6</v>
      </c>
      <c r="G39" s="585">
        <f>G40+G41+G42</f>
        <v>0</v>
      </c>
      <c r="H39" s="585">
        <f>H40+H41+H42</f>
        <v>43.5</v>
      </c>
    </row>
    <row r="40" spans="2:8" ht="15">
      <c r="B40" s="482" t="s">
        <v>164</v>
      </c>
      <c r="C40" s="427" t="s">
        <v>75</v>
      </c>
      <c r="D40" s="549"/>
      <c r="E40" s="623">
        <f>F40+H40</f>
        <v>0</v>
      </c>
      <c r="F40" s="467"/>
      <c r="G40" s="467"/>
      <c r="H40" s="467"/>
    </row>
    <row r="41" spans="2:8" ht="15">
      <c r="B41" s="482" t="s">
        <v>164</v>
      </c>
      <c r="C41" s="427" t="s">
        <v>82</v>
      </c>
      <c r="D41" s="552"/>
      <c r="E41" s="623">
        <f>F41+H41</f>
        <v>0</v>
      </c>
      <c r="F41" s="467"/>
      <c r="G41" s="467"/>
      <c r="H41" s="467"/>
    </row>
    <row r="42" spans="2:8" ht="15">
      <c r="B42" s="482" t="s">
        <v>164</v>
      </c>
      <c r="C42" s="427" t="s">
        <v>161</v>
      </c>
      <c r="D42" s="552"/>
      <c r="E42" s="623">
        <f>F42+H42</f>
        <v>47.1</v>
      </c>
      <c r="F42" s="467">
        <v>3.6</v>
      </c>
      <c r="G42" s="467"/>
      <c r="H42" s="467">
        <v>43.5</v>
      </c>
    </row>
    <row r="43" spans="2:8" ht="28.5">
      <c r="B43" s="481" t="s">
        <v>76</v>
      </c>
      <c r="C43" s="445" t="s">
        <v>199</v>
      </c>
      <c r="D43" s="552" t="s">
        <v>150</v>
      </c>
      <c r="E43" s="585">
        <f>E44</f>
        <v>0</v>
      </c>
      <c r="F43" s="585">
        <f>F44</f>
        <v>0</v>
      </c>
      <c r="G43" s="585">
        <f>G44</f>
        <v>0</v>
      </c>
      <c r="H43" s="585">
        <f>H44</f>
        <v>0</v>
      </c>
    </row>
    <row r="44" spans="2:8" ht="15">
      <c r="B44" s="482" t="s">
        <v>164</v>
      </c>
      <c r="C44" s="427" t="s">
        <v>75</v>
      </c>
      <c r="D44" s="552"/>
      <c r="E44" s="623">
        <f>F44+H44</f>
        <v>0</v>
      </c>
      <c r="F44" s="467"/>
      <c r="G44" s="467"/>
      <c r="H44" s="467"/>
    </row>
    <row r="45" spans="2:8" ht="14.25">
      <c r="B45" s="481" t="s">
        <v>142</v>
      </c>
      <c r="C45" s="489" t="s">
        <v>140</v>
      </c>
      <c r="D45" s="446" t="s">
        <v>145</v>
      </c>
      <c r="E45" s="585">
        <f>F45+H45</f>
        <v>34.3</v>
      </c>
      <c r="F45" s="601">
        <f>F46</f>
        <v>34.3</v>
      </c>
      <c r="G45" s="601">
        <f>G46</f>
        <v>0</v>
      </c>
      <c r="H45" s="601">
        <f>H46</f>
        <v>0</v>
      </c>
    </row>
    <row r="46" spans="2:8" ht="15">
      <c r="B46" s="482" t="s">
        <v>143</v>
      </c>
      <c r="C46" s="553" t="s">
        <v>141</v>
      </c>
      <c r="D46" s="549"/>
      <c r="E46" s="467">
        <f>F46+H46</f>
        <v>34.3</v>
      </c>
      <c r="F46" s="467">
        <v>34.3</v>
      </c>
      <c r="G46" s="467"/>
      <c r="H46" s="606"/>
    </row>
    <row r="47" spans="2:8" ht="28.5">
      <c r="B47" s="481" t="s">
        <v>153</v>
      </c>
      <c r="C47" s="445" t="s">
        <v>158</v>
      </c>
      <c r="D47" s="446" t="s">
        <v>37</v>
      </c>
      <c r="E47" s="601">
        <f>E48+E49</f>
        <v>0</v>
      </c>
      <c r="F47" s="601">
        <f>F48+F49</f>
        <v>0</v>
      </c>
      <c r="G47" s="601">
        <f>G48+G49</f>
        <v>0</v>
      </c>
      <c r="H47" s="601">
        <f>H48+H49</f>
        <v>0</v>
      </c>
    </row>
    <row r="48" spans="2:8" ht="15">
      <c r="B48" s="482" t="s">
        <v>154</v>
      </c>
      <c r="C48" s="553" t="s">
        <v>120</v>
      </c>
      <c r="D48" s="552"/>
      <c r="E48" s="467">
        <f>F48</f>
        <v>0</v>
      </c>
      <c r="F48" s="467"/>
      <c r="G48" s="467"/>
      <c r="H48" s="467"/>
    </row>
    <row r="49" spans="2:8" ht="16.5" customHeight="1">
      <c r="B49" s="482" t="s">
        <v>514</v>
      </c>
      <c r="C49" s="554" t="s">
        <v>544</v>
      </c>
      <c r="D49" s="552"/>
      <c r="E49" s="467">
        <f>F49+H49</f>
        <v>0</v>
      </c>
      <c r="F49" s="467"/>
      <c r="G49" s="467"/>
      <c r="H49" s="467"/>
    </row>
    <row r="50" spans="2:8" ht="14.25">
      <c r="B50" s="481" t="s">
        <v>160</v>
      </c>
      <c r="C50" s="423" t="s">
        <v>159</v>
      </c>
      <c r="D50" s="552" t="s">
        <v>39</v>
      </c>
      <c r="E50" s="601">
        <f>E51+E52</f>
        <v>0</v>
      </c>
      <c r="F50" s="601">
        <f>F51+F52</f>
        <v>0</v>
      </c>
      <c r="G50" s="601">
        <f>G51+G52</f>
        <v>0</v>
      </c>
      <c r="H50" s="601">
        <f>H51+H52</f>
        <v>0</v>
      </c>
    </row>
    <row r="51" spans="2:8" ht="15">
      <c r="B51" s="436"/>
      <c r="C51" s="555" t="s">
        <v>77</v>
      </c>
      <c r="D51" s="519"/>
      <c r="E51" s="623">
        <f>F51+H51</f>
        <v>0</v>
      </c>
      <c r="F51" s="467"/>
      <c r="G51" s="467"/>
      <c r="H51" s="467"/>
    </row>
    <row r="52" spans="2:8" ht="15">
      <c r="B52" s="482"/>
      <c r="C52" s="555" t="s">
        <v>78</v>
      </c>
      <c r="D52" s="519"/>
      <c r="E52" s="623">
        <f>F52+H52</f>
        <v>0</v>
      </c>
      <c r="F52" s="467"/>
      <c r="G52" s="467"/>
      <c r="H52" s="467"/>
    </row>
    <row r="53" spans="2:8" ht="15.75">
      <c r="B53" s="481" t="s">
        <v>19</v>
      </c>
      <c r="C53" s="491" t="s">
        <v>242</v>
      </c>
      <c r="D53" s="446"/>
      <c r="E53" s="601">
        <f>E54</f>
        <v>0</v>
      </c>
      <c r="F53" s="601">
        <f>F54</f>
        <v>0</v>
      </c>
      <c r="G53" s="601">
        <f>G54</f>
        <v>0</v>
      </c>
      <c r="H53" s="601">
        <f>H54</f>
        <v>0</v>
      </c>
    </row>
    <row r="54" spans="2:8" ht="25.5">
      <c r="B54" s="481" t="s">
        <v>20</v>
      </c>
      <c r="C54" s="485" t="s">
        <v>114</v>
      </c>
      <c r="D54" s="549" t="s">
        <v>148</v>
      </c>
      <c r="E54" s="467">
        <f aca="true" t="shared" si="1" ref="E54:E77">F54+H54</f>
        <v>0</v>
      </c>
      <c r="F54" s="467"/>
      <c r="G54" s="467"/>
      <c r="H54" s="467"/>
    </row>
    <row r="55" spans="2:13" ht="28.5">
      <c r="B55" s="481" t="s">
        <v>21</v>
      </c>
      <c r="C55" s="445" t="s">
        <v>85</v>
      </c>
      <c r="D55" s="505"/>
      <c r="E55" s="608">
        <f t="shared" si="1"/>
        <v>0</v>
      </c>
      <c r="F55" s="601">
        <f>F56</f>
        <v>0</v>
      </c>
      <c r="G55" s="601">
        <f>G56</f>
        <v>0</v>
      </c>
      <c r="H55" s="601">
        <f>H56</f>
        <v>0</v>
      </c>
      <c r="I55" s="556"/>
      <c r="J55" s="557"/>
      <c r="K55" s="557"/>
      <c r="L55" s="558"/>
      <c r="M55" s="558"/>
    </row>
    <row r="56" spans="2:13" ht="30" customHeight="1">
      <c r="B56" s="481" t="s">
        <v>22</v>
      </c>
      <c r="C56" s="559" t="s">
        <v>112</v>
      </c>
      <c r="D56" s="560" t="s">
        <v>146</v>
      </c>
      <c r="E56" s="608">
        <f t="shared" si="1"/>
        <v>0</v>
      </c>
      <c r="F56" s="608">
        <f>F57+F58+F59+F60+F67+F68+F69+F70+F71+F72+F73+F74+F75+F76+F77</f>
        <v>0</v>
      </c>
      <c r="G56" s="608">
        <f>G57+G58+G59+G60+G67+G68+G69+G70+G71+G72+G73+G74+G75+G76+G77</f>
        <v>0</v>
      </c>
      <c r="H56" s="608">
        <f>H57+H58+H59+H60+H67+H68+H69+H70+H71+H72+H73+H74+H75+H76+H77</f>
        <v>0</v>
      </c>
      <c r="I56" s="556"/>
      <c r="J56" s="557"/>
      <c r="K56" s="557"/>
      <c r="L56" s="558"/>
      <c r="M56" s="558"/>
    </row>
    <row r="57" spans="2:13" ht="15">
      <c r="B57" s="508" t="s">
        <v>280</v>
      </c>
      <c r="C57" s="395" t="s">
        <v>86</v>
      </c>
      <c r="D57" s="505"/>
      <c r="E57" s="624">
        <f t="shared" si="1"/>
        <v>0</v>
      </c>
      <c r="F57" s="467"/>
      <c r="G57" s="601"/>
      <c r="H57" s="601"/>
      <c r="I57" s="556"/>
      <c r="J57" s="557"/>
      <c r="K57" s="557"/>
      <c r="L57" s="558"/>
      <c r="M57" s="558"/>
    </row>
    <row r="58" spans="2:13" ht="30">
      <c r="B58" s="508" t="s">
        <v>239</v>
      </c>
      <c r="C58" s="562" t="s">
        <v>247</v>
      </c>
      <c r="D58" s="590"/>
      <c r="E58" s="624">
        <f t="shared" si="1"/>
        <v>0</v>
      </c>
      <c r="F58" s="467"/>
      <c r="G58" s="601"/>
      <c r="H58" s="601"/>
      <c r="I58" s="556"/>
      <c r="J58" s="557"/>
      <c r="K58" s="557"/>
      <c r="L58" s="558"/>
      <c r="M58" s="558"/>
    </row>
    <row r="59" spans="2:13" ht="15">
      <c r="B59" s="508" t="s">
        <v>240</v>
      </c>
      <c r="C59" s="395" t="s">
        <v>366</v>
      </c>
      <c r="D59" s="567"/>
      <c r="E59" s="624">
        <f t="shared" si="1"/>
        <v>0</v>
      </c>
      <c r="F59" s="467"/>
      <c r="G59" s="467"/>
      <c r="H59" s="467"/>
      <c r="I59" s="564"/>
      <c r="J59" s="557"/>
      <c r="K59" s="557"/>
      <c r="L59" s="557"/>
      <c r="M59" s="557"/>
    </row>
    <row r="60" spans="2:13" ht="15">
      <c r="B60" s="565"/>
      <c r="C60" s="566" t="s">
        <v>152</v>
      </c>
      <c r="D60" s="567"/>
      <c r="E60" s="611">
        <f t="shared" si="1"/>
        <v>0</v>
      </c>
      <c r="F60" s="612">
        <f>F61+F62+F63+F64+F65+F66</f>
        <v>0</v>
      </c>
      <c r="G60" s="612">
        <f>G61+G62+G63+G64+G65+G66</f>
        <v>0</v>
      </c>
      <c r="H60" s="612">
        <f>H61+H62+H63+H64+H65+H66</f>
        <v>0</v>
      </c>
      <c r="I60" s="564"/>
      <c r="J60" s="557"/>
      <c r="K60" s="557"/>
      <c r="L60" s="557"/>
      <c r="M60" s="557"/>
    </row>
    <row r="61" spans="2:13" ht="15">
      <c r="B61" s="508" t="s">
        <v>241</v>
      </c>
      <c r="C61" s="569" t="s">
        <v>92</v>
      </c>
      <c r="D61" s="570"/>
      <c r="E61" s="623">
        <f t="shared" si="1"/>
        <v>0</v>
      </c>
      <c r="F61" s="625"/>
      <c r="G61" s="625"/>
      <c r="H61" s="625"/>
      <c r="I61" s="564"/>
      <c r="J61" s="557"/>
      <c r="K61" s="557"/>
      <c r="L61" s="557"/>
      <c r="M61" s="557"/>
    </row>
    <row r="62" spans="2:13" ht="15">
      <c r="B62" s="508" t="s">
        <v>238</v>
      </c>
      <c r="C62" s="569" t="s">
        <v>93</v>
      </c>
      <c r="D62" s="567"/>
      <c r="E62" s="623">
        <f t="shared" si="1"/>
        <v>0</v>
      </c>
      <c r="F62" s="467"/>
      <c r="G62" s="467"/>
      <c r="H62" s="467"/>
      <c r="I62" s="564"/>
      <c r="J62" s="557"/>
      <c r="K62" s="557"/>
      <c r="L62" s="558"/>
      <c r="M62" s="558"/>
    </row>
    <row r="63" spans="2:13" ht="15">
      <c r="B63" s="482" t="s">
        <v>239</v>
      </c>
      <c r="C63" s="572" t="s">
        <v>88</v>
      </c>
      <c r="D63" s="567"/>
      <c r="E63" s="623">
        <f t="shared" si="1"/>
        <v>0</v>
      </c>
      <c r="F63" s="467"/>
      <c r="G63" s="601"/>
      <c r="H63" s="467"/>
      <c r="I63" s="564"/>
      <c r="J63" s="557"/>
      <c r="K63" s="557"/>
      <c r="L63" s="557"/>
      <c r="M63" s="557"/>
    </row>
    <row r="64" spans="2:8" ht="15">
      <c r="B64" s="482" t="s">
        <v>240</v>
      </c>
      <c r="C64" s="572" t="s">
        <v>89</v>
      </c>
      <c r="D64" s="567"/>
      <c r="E64" s="623">
        <f>F64+H64</f>
        <v>0</v>
      </c>
      <c r="F64" s="467"/>
      <c r="G64" s="467"/>
      <c r="H64" s="467"/>
    </row>
    <row r="65" spans="2:8" ht="15">
      <c r="B65" s="482" t="s">
        <v>240</v>
      </c>
      <c r="C65" s="572" t="s">
        <v>90</v>
      </c>
      <c r="D65" s="567"/>
      <c r="E65" s="623">
        <f>F65+H65</f>
        <v>0</v>
      </c>
      <c r="F65" s="467"/>
      <c r="G65" s="467"/>
      <c r="H65" s="467"/>
    </row>
    <row r="66" spans="2:8" ht="15">
      <c r="B66" s="482" t="s">
        <v>240</v>
      </c>
      <c r="C66" s="572" t="s">
        <v>91</v>
      </c>
      <c r="D66" s="567"/>
      <c r="E66" s="623">
        <f>F66+H66</f>
        <v>0</v>
      </c>
      <c r="F66" s="467"/>
      <c r="G66" s="467"/>
      <c r="H66" s="467"/>
    </row>
    <row r="67" spans="2:8" ht="15">
      <c r="B67" s="508" t="s">
        <v>236</v>
      </c>
      <c r="C67" s="488" t="s">
        <v>582</v>
      </c>
      <c r="D67" s="567"/>
      <c r="E67" s="623">
        <f>F67+H67</f>
        <v>0</v>
      </c>
      <c r="F67" s="467"/>
      <c r="G67" s="467"/>
      <c r="H67" s="467"/>
    </row>
    <row r="68" spans="2:8" ht="15">
      <c r="B68" s="508" t="s">
        <v>236</v>
      </c>
      <c r="C68" s="488" t="s">
        <v>579</v>
      </c>
      <c r="D68" s="567"/>
      <c r="E68" s="623">
        <f>F68+H68</f>
        <v>0</v>
      </c>
      <c r="F68" s="467"/>
      <c r="G68" s="467"/>
      <c r="H68" s="467"/>
    </row>
    <row r="69" spans="2:8" ht="15">
      <c r="B69" s="508" t="s">
        <v>236</v>
      </c>
      <c r="C69" s="488" t="s">
        <v>283</v>
      </c>
      <c r="D69" s="567"/>
      <c r="E69" s="623">
        <f t="shared" si="1"/>
        <v>0</v>
      </c>
      <c r="F69" s="467"/>
      <c r="G69" s="467"/>
      <c r="H69" s="467"/>
    </row>
    <row r="70" spans="2:9" ht="15">
      <c r="B70" s="508" t="s">
        <v>236</v>
      </c>
      <c r="C70" s="488" t="s">
        <v>285</v>
      </c>
      <c r="D70" s="567"/>
      <c r="E70" s="623">
        <f t="shared" si="1"/>
        <v>0</v>
      </c>
      <c r="F70" s="467"/>
      <c r="G70" s="467"/>
      <c r="H70" s="467"/>
      <c r="I70" s="615"/>
    </row>
    <row r="71" spans="2:9" ht="15">
      <c r="B71" s="508" t="s">
        <v>236</v>
      </c>
      <c r="C71" s="488" t="s">
        <v>286</v>
      </c>
      <c r="D71" s="567"/>
      <c r="E71" s="623">
        <f t="shared" si="1"/>
        <v>0</v>
      </c>
      <c r="F71" s="467"/>
      <c r="G71" s="467"/>
      <c r="H71" s="467"/>
      <c r="I71" s="615"/>
    </row>
    <row r="72" spans="2:9" ht="15">
      <c r="B72" s="508" t="s">
        <v>236</v>
      </c>
      <c r="C72" s="488" t="s">
        <v>580</v>
      </c>
      <c r="D72" s="616"/>
      <c r="E72" s="469">
        <f t="shared" si="1"/>
        <v>0</v>
      </c>
      <c r="F72" s="467"/>
      <c r="G72" s="467"/>
      <c r="H72" s="467"/>
      <c r="I72" s="615"/>
    </row>
    <row r="73" spans="2:9" ht="15">
      <c r="B73" s="508" t="s">
        <v>237</v>
      </c>
      <c r="C73" s="488" t="s">
        <v>87</v>
      </c>
      <c r="D73" s="567"/>
      <c r="E73" s="623">
        <f t="shared" si="1"/>
        <v>0</v>
      </c>
      <c r="F73" s="467"/>
      <c r="G73" s="467"/>
      <c r="H73" s="467"/>
      <c r="I73" s="615"/>
    </row>
    <row r="74" spans="2:8" ht="15">
      <c r="B74" s="508" t="s">
        <v>237</v>
      </c>
      <c r="C74" s="488" t="s">
        <v>94</v>
      </c>
      <c r="D74" s="567"/>
      <c r="E74" s="623">
        <f t="shared" si="1"/>
        <v>0</v>
      </c>
      <c r="F74" s="467"/>
      <c r="G74" s="467"/>
      <c r="H74" s="467"/>
    </row>
    <row r="75" spans="2:8" ht="15">
      <c r="B75" s="508" t="s">
        <v>237</v>
      </c>
      <c r="C75" s="488" t="s">
        <v>279</v>
      </c>
      <c r="D75" s="567"/>
      <c r="E75" s="623">
        <f t="shared" si="1"/>
        <v>0</v>
      </c>
      <c r="F75" s="467"/>
      <c r="G75" s="467"/>
      <c r="H75" s="467"/>
    </row>
    <row r="76" spans="2:8" ht="15">
      <c r="B76" s="508" t="s">
        <v>237</v>
      </c>
      <c r="C76" s="488" t="s">
        <v>290</v>
      </c>
      <c r="D76" s="567"/>
      <c r="E76" s="623">
        <f t="shared" si="1"/>
        <v>0</v>
      </c>
      <c r="F76" s="467"/>
      <c r="G76" s="467"/>
      <c r="H76" s="467"/>
    </row>
    <row r="77" spans="2:9" ht="15">
      <c r="B77" s="508" t="s">
        <v>180</v>
      </c>
      <c r="C77" s="488" t="s">
        <v>95</v>
      </c>
      <c r="D77" s="573"/>
      <c r="E77" s="623">
        <f t="shared" si="1"/>
        <v>0</v>
      </c>
      <c r="F77" s="467"/>
      <c r="G77" s="467"/>
      <c r="H77" s="467"/>
      <c r="I77" s="406"/>
    </row>
    <row r="78" spans="2:8" ht="15.75">
      <c r="B78" s="574" t="s">
        <v>23</v>
      </c>
      <c r="C78" s="618" t="s">
        <v>73</v>
      </c>
      <c r="D78" s="575"/>
      <c r="E78" s="601"/>
      <c r="F78" s="601"/>
      <c r="G78" s="601"/>
      <c r="H78" s="601"/>
    </row>
    <row r="79" spans="2:8" ht="14.25">
      <c r="B79" s="574" t="s">
        <v>25</v>
      </c>
      <c r="C79" s="423" t="s">
        <v>111</v>
      </c>
      <c r="D79" s="444" t="s">
        <v>144</v>
      </c>
      <c r="E79" s="601">
        <f>F79+H79</f>
        <v>0</v>
      </c>
      <c r="F79" s="601">
        <f>F80</f>
        <v>0</v>
      </c>
      <c r="G79" s="601">
        <f>G80</f>
        <v>0</v>
      </c>
      <c r="H79" s="601">
        <f>H80</f>
        <v>0</v>
      </c>
    </row>
    <row r="80" spans="2:8" ht="15">
      <c r="B80" s="482" t="s">
        <v>104</v>
      </c>
      <c r="C80" s="395" t="s">
        <v>365</v>
      </c>
      <c r="D80" s="576"/>
      <c r="E80" s="623">
        <f>F80+H80</f>
        <v>0</v>
      </c>
      <c r="F80" s="467"/>
      <c r="G80" s="467"/>
      <c r="H80" s="467"/>
    </row>
    <row r="81" spans="2:8" ht="31.5">
      <c r="B81" s="481" t="s">
        <v>26</v>
      </c>
      <c r="C81" s="498" t="s">
        <v>291</v>
      </c>
      <c r="D81" s="444"/>
      <c r="E81" s="601"/>
      <c r="F81" s="601"/>
      <c r="G81" s="601"/>
      <c r="H81" s="601"/>
    </row>
    <row r="82" spans="2:8" ht="14.25">
      <c r="B82" s="481" t="s">
        <v>27</v>
      </c>
      <c r="C82" s="423" t="s">
        <v>111</v>
      </c>
      <c r="D82" s="444" t="s">
        <v>144</v>
      </c>
      <c r="E82" s="601">
        <f>F82+H82</f>
        <v>0</v>
      </c>
      <c r="F82" s="601">
        <f>F83</f>
        <v>0</v>
      </c>
      <c r="G82" s="601">
        <f>G83</f>
        <v>0</v>
      </c>
      <c r="H82" s="601">
        <f>H83</f>
        <v>0</v>
      </c>
    </row>
    <row r="83" spans="2:8" ht="15">
      <c r="B83" s="482" t="s">
        <v>106</v>
      </c>
      <c r="C83" s="395" t="s">
        <v>365</v>
      </c>
      <c r="D83" s="576"/>
      <c r="E83" s="467">
        <f>F83+H83</f>
        <v>0</v>
      </c>
      <c r="F83" s="467"/>
      <c r="G83" s="467"/>
      <c r="H83" s="467"/>
    </row>
    <row r="84" spans="2:8" ht="15.75">
      <c r="B84" s="481" t="s">
        <v>28</v>
      </c>
      <c r="C84" s="517" t="s">
        <v>31</v>
      </c>
      <c r="D84" s="444"/>
      <c r="E84" s="601"/>
      <c r="F84" s="601"/>
      <c r="G84" s="601"/>
      <c r="H84" s="601"/>
    </row>
    <row r="85" spans="2:8" ht="14.25">
      <c r="B85" s="482" t="s">
        <v>29</v>
      </c>
      <c r="C85" s="577" t="s">
        <v>111</v>
      </c>
      <c r="D85" s="444" t="s">
        <v>144</v>
      </c>
      <c r="E85" s="601">
        <f>F85+H85</f>
        <v>0</v>
      </c>
      <c r="F85" s="601">
        <f>F86</f>
        <v>0</v>
      </c>
      <c r="G85" s="601">
        <f>G86</f>
        <v>0</v>
      </c>
      <c r="H85" s="601">
        <f>H86</f>
        <v>0</v>
      </c>
    </row>
    <row r="86" spans="2:8" ht="15">
      <c r="B86" s="482" t="s">
        <v>107</v>
      </c>
      <c r="C86" s="395" t="s">
        <v>365</v>
      </c>
      <c r="D86" s="444"/>
      <c r="E86" s="467">
        <f>F86+H86</f>
        <v>0</v>
      </c>
      <c r="F86" s="467"/>
      <c r="G86" s="467"/>
      <c r="H86" s="467"/>
    </row>
    <row r="87" spans="2:8" ht="15.75">
      <c r="B87" s="481" t="s">
        <v>30</v>
      </c>
      <c r="C87" s="517" t="s">
        <v>36</v>
      </c>
      <c r="D87" s="444"/>
      <c r="E87" s="601"/>
      <c r="F87" s="601"/>
      <c r="G87" s="601"/>
      <c r="H87" s="467"/>
    </row>
    <row r="88" spans="2:8" ht="14.25">
      <c r="B88" s="481" t="s">
        <v>32</v>
      </c>
      <c r="C88" s="577" t="s">
        <v>111</v>
      </c>
      <c r="D88" s="444" t="s">
        <v>144</v>
      </c>
      <c r="E88" s="601">
        <f>F88+H88</f>
        <v>0</v>
      </c>
      <c r="F88" s="601">
        <f>F89</f>
        <v>0</v>
      </c>
      <c r="G88" s="601">
        <f>G89</f>
        <v>0</v>
      </c>
      <c r="H88" s="601">
        <f>H89</f>
        <v>0</v>
      </c>
    </row>
    <row r="89" spans="2:8" ht="15">
      <c r="B89" s="482" t="s">
        <v>108</v>
      </c>
      <c r="C89" s="395" t="s">
        <v>365</v>
      </c>
      <c r="D89" s="444"/>
      <c r="E89" s="467">
        <f>F89+H89</f>
        <v>0</v>
      </c>
      <c r="F89" s="467"/>
      <c r="G89" s="467"/>
      <c r="H89" s="467"/>
    </row>
    <row r="90" spans="2:8" ht="15.75">
      <c r="B90" s="481" t="s">
        <v>33</v>
      </c>
      <c r="C90" s="479" t="s">
        <v>5</v>
      </c>
      <c r="D90" s="444"/>
      <c r="E90" s="601"/>
      <c r="F90" s="601"/>
      <c r="G90" s="601"/>
      <c r="H90" s="601"/>
    </row>
    <row r="91" spans="2:8" ht="14.25">
      <c r="B91" s="481" t="s">
        <v>34</v>
      </c>
      <c r="C91" s="423" t="s">
        <v>111</v>
      </c>
      <c r="D91" s="444" t="s">
        <v>144</v>
      </c>
      <c r="E91" s="601">
        <f>F91+H91</f>
        <v>0</v>
      </c>
      <c r="F91" s="601">
        <f>F92</f>
        <v>0</v>
      </c>
      <c r="G91" s="601">
        <f>G92</f>
        <v>0</v>
      </c>
      <c r="H91" s="601">
        <f>H92</f>
        <v>0</v>
      </c>
    </row>
    <row r="92" spans="2:8" ht="15">
      <c r="B92" s="482" t="s">
        <v>109</v>
      </c>
      <c r="C92" s="395" t="s">
        <v>365</v>
      </c>
      <c r="D92" s="444"/>
      <c r="E92" s="467">
        <f>F92+H92</f>
        <v>0</v>
      </c>
      <c r="F92" s="467"/>
      <c r="G92" s="467"/>
      <c r="H92" s="467"/>
    </row>
    <row r="93" spans="2:8" ht="21" customHeight="1">
      <c r="B93" s="481" t="s">
        <v>37</v>
      </c>
      <c r="C93" s="489" t="s">
        <v>417</v>
      </c>
      <c r="D93" s="444"/>
      <c r="E93" s="601"/>
      <c r="F93" s="601"/>
      <c r="G93" s="601"/>
      <c r="H93" s="601"/>
    </row>
    <row r="94" spans="2:8" ht="14.25">
      <c r="B94" s="481" t="s">
        <v>38</v>
      </c>
      <c r="C94" s="423" t="s">
        <v>111</v>
      </c>
      <c r="D94" s="444" t="s">
        <v>144</v>
      </c>
      <c r="E94" s="601">
        <f>F94+H94</f>
        <v>0</v>
      </c>
      <c r="F94" s="601">
        <f>F95</f>
        <v>0</v>
      </c>
      <c r="G94" s="601">
        <f>G95</f>
        <v>0</v>
      </c>
      <c r="H94" s="601">
        <f>H95</f>
        <v>0</v>
      </c>
    </row>
    <row r="95" spans="2:8" ht="15">
      <c r="B95" s="482" t="s">
        <v>110</v>
      </c>
      <c r="C95" s="395" t="s">
        <v>365</v>
      </c>
      <c r="D95" s="444"/>
      <c r="E95" s="467">
        <f>F95+H95</f>
        <v>0</v>
      </c>
      <c r="F95" s="467">
        <f>F86+F89+F92</f>
        <v>0</v>
      </c>
      <c r="G95" s="467">
        <f>G86+G89+G92</f>
        <v>0</v>
      </c>
      <c r="H95" s="467">
        <f>H86+H89+H92</f>
        <v>0</v>
      </c>
    </row>
    <row r="96" spans="2:8" ht="15.75">
      <c r="B96" s="481" t="s">
        <v>39</v>
      </c>
      <c r="C96" s="517" t="s">
        <v>6</v>
      </c>
      <c r="D96" s="578"/>
      <c r="E96" s="601"/>
      <c r="F96" s="601"/>
      <c r="G96" s="601"/>
      <c r="H96" s="601"/>
    </row>
    <row r="97" spans="2:8" ht="14.25">
      <c r="B97" s="481" t="s">
        <v>40</v>
      </c>
      <c r="C97" s="423" t="s">
        <v>111</v>
      </c>
      <c r="D97" s="578" t="s">
        <v>144</v>
      </c>
      <c r="E97" s="601">
        <f>E98</f>
        <v>0</v>
      </c>
      <c r="F97" s="601">
        <f>F98</f>
        <v>0</v>
      </c>
      <c r="G97" s="601">
        <f>G98</f>
        <v>0</v>
      </c>
      <c r="H97" s="601">
        <f>H98</f>
        <v>0</v>
      </c>
    </row>
    <row r="98" spans="2:8" ht="15">
      <c r="B98" s="482" t="s">
        <v>504</v>
      </c>
      <c r="C98" s="395" t="s">
        <v>365</v>
      </c>
      <c r="D98" s="578"/>
      <c r="E98" s="467">
        <f>F98+H98</f>
        <v>0</v>
      </c>
      <c r="F98" s="467"/>
      <c r="G98" s="467"/>
      <c r="H98" s="467"/>
    </row>
    <row r="99" spans="2:8" ht="15.75">
      <c r="B99" s="482" t="s">
        <v>41</v>
      </c>
      <c r="C99" s="517" t="s">
        <v>48</v>
      </c>
      <c r="D99" s="578"/>
      <c r="E99" s="601"/>
      <c r="F99" s="601"/>
      <c r="G99" s="601"/>
      <c r="H99" s="601"/>
    </row>
    <row r="100" spans="2:8" ht="14.25">
      <c r="B100" s="482" t="s">
        <v>42</v>
      </c>
      <c r="C100" s="579" t="s">
        <v>111</v>
      </c>
      <c r="D100" s="578" t="s">
        <v>144</v>
      </c>
      <c r="E100" s="601">
        <f>E101</f>
        <v>0</v>
      </c>
      <c r="F100" s="601">
        <f>F101</f>
        <v>0</v>
      </c>
      <c r="G100" s="601">
        <f>G101</f>
        <v>0</v>
      </c>
      <c r="H100" s="601">
        <f>H101</f>
        <v>0</v>
      </c>
    </row>
    <row r="101" spans="2:8" ht="15">
      <c r="B101" s="482" t="s">
        <v>505</v>
      </c>
      <c r="C101" s="395" t="s">
        <v>365</v>
      </c>
      <c r="D101" s="580"/>
      <c r="E101" s="467">
        <f>F101+H101</f>
        <v>0</v>
      </c>
      <c r="F101" s="467"/>
      <c r="G101" s="467"/>
      <c r="H101" s="467"/>
    </row>
    <row r="102" spans="2:8" ht="28.5">
      <c r="B102" s="481" t="s">
        <v>43</v>
      </c>
      <c r="C102" s="445" t="s">
        <v>416</v>
      </c>
      <c r="D102" s="578"/>
      <c r="E102" s="601"/>
      <c r="F102" s="601"/>
      <c r="G102" s="601"/>
      <c r="H102" s="601"/>
    </row>
    <row r="103" spans="2:8" ht="14.25">
      <c r="B103" s="481" t="s">
        <v>44</v>
      </c>
      <c r="C103" s="423" t="s">
        <v>111</v>
      </c>
      <c r="D103" s="578" t="s">
        <v>144</v>
      </c>
      <c r="E103" s="601">
        <f>E104</f>
        <v>0</v>
      </c>
      <c r="F103" s="601">
        <f>F104</f>
        <v>0</v>
      </c>
      <c r="G103" s="601">
        <f>G104</f>
        <v>0</v>
      </c>
      <c r="H103" s="601">
        <f>H104</f>
        <v>0</v>
      </c>
    </row>
    <row r="104" spans="2:8" ht="15">
      <c r="B104" s="482" t="s">
        <v>506</v>
      </c>
      <c r="C104" s="395" t="s">
        <v>365</v>
      </c>
      <c r="D104" s="580"/>
      <c r="E104" s="467">
        <f>F104+H104</f>
        <v>0</v>
      </c>
      <c r="F104" s="467"/>
      <c r="G104" s="467"/>
      <c r="H104" s="467"/>
    </row>
    <row r="105" spans="2:8" ht="15.75">
      <c r="B105" s="481" t="s">
        <v>45</v>
      </c>
      <c r="C105" s="517" t="s">
        <v>54</v>
      </c>
      <c r="D105" s="444"/>
      <c r="E105" s="601">
        <f>E106+E109+E112</f>
        <v>0</v>
      </c>
      <c r="F105" s="601">
        <f>F106+F109+F112</f>
        <v>0</v>
      </c>
      <c r="G105" s="601">
        <f>G106+G109+G112</f>
        <v>0</v>
      </c>
      <c r="H105" s="601">
        <f>H106+H109+H112</f>
        <v>0</v>
      </c>
    </row>
    <row r="106" spans="2:8" ht="14.25">
      <c r="B106" s="481" t="s">
        <v>46</v>
      </c>
      <c r="C106" s="423" t="s">
        <v>111</v>
      </c>
      <c r="D106" s="444" t="s">
        <v>144</v>
      </c>
      <c r="E106" s="601">
        <f>E107+E108</f>
        <v>0</v>
      </c>
      <c r="F106" s="601">
        <f>F107+F108</f>
        <v>0</v>
      </c>
      <c r="G106" s="601">
        <f>G107+G108</f>
        <v>0</v>
      </c>
      <c r="H106" s="601">
        <f>H107+H108</f>
        <v>0</v>
      </c>
    </row>
    <row r="107" spans="2:8" ht="15">
      <c r="B107" s="482" t="s">
        <v>506</v>
      </c>
      <c r="C107" s="540" t="s">
        <v>98</v>
      </c>
      <c r="D107" s="505"/>
      <c r="E107" s="467">
        <f>F107+H107</f>
        <v>0</v>
      </c>
      <c r="F107" s="467"/>
      <c r="G107" s="467"/>
      <c r="H107" s="467"/>
    </row>
    <row r="108" spans="2:8" ht="15">
      <c r="B108" s="482" t="s">
        <v>532</v>
      </c>
      <c r="C108" s="586" t="s">
        <v>127</v>
      </c>
      <c r="D108" s="575"/>
      <c r="E108" s="467">
        <f>F108+H108</f>
        <v>0</v>
      </c>
      <c r="F108" s="467"/>
      <c r="G108" s="467"/>
      <c r="H108" s="467"/>
    </row>
    <row r="109" spans="2:8" ht="25.5">
      <c r="B109" s="481" t="s">
        <v>250</v>
      </c>
      <c r="C109" s="485" t="s">
        <v>114</v>
      </c>
      <c r="D109" s="444" t="s">
        <v>148</v>
      </c>
      <c r="E109" s="601">
        <f>E110+E111</f>
        <v>0</v>
      </c>
      <c r="F109" s="601">
        <f>F110+F111</f>
        <v>0</v>
      </c>
      <c r="G109" s="601">
        <f>G110+G111</f>
        <v>0</v>
      </c>
      <c r="H109" s="601">
        <f>H110+H111</f>
        <v>0</v>
      </c>
    </row>
    <row r="110" spans="2:8" ht="15">
      <c r="B110" s="482" t="s">
        <v>293</v>
      </c>
      <c r="C110" s="540" t="s">
        <v>96</v>
      </c>
      <c r="D110" s="567"/>
      <c r="E110" s="467">
        <f>F110+H110</f>
        <v>0</v>
      </c>
      <c r="F110" s="467"/>
      <c r="G110" s="467"/>
      <c r="H110" s="467"/>
    </row>
    <row r="111" spans="2:8" ht="15">
      <c r="B111" s="482" t="s">
        <v>507</v>
      </c>
      <c r="C111" s="587" t="s">
        <v>97</v>
      </c>
      <c r="D111" s="567"/>
      <c r="E111" s="467">
        <f>F111+H111</f>
        <v>0</v>
      </c>
      <c r="F111" s="467"/>
      <c r="G111" s="467"/>
      <c r="H111" s="467"/>
    </row>
    <row r="112" spans="2:8" ht="14.25">
      <c r="B112" s="481" t="s">
        <v>414</v>
      </c>
      <c r="C112" s="438" t="s">
        <v>80</v>
      </c>
      <c r="D112" s="444" t="s">
        <v>145</v>
      </c>
      <c r="E112" s="601">
        <f>F112+H112</f>
        <v>0</v>
      </c>
      <c r="F112" s="601">
        <f>F113</f>
        <v>0</v>
      </c>
      <c r="G112" s="601">
        <f>G113</f>
        <v>0</v>
      </c>
      <c r="H112" s="601">
        <f>H113</f>
        <v>0</v>
      </c>
    </row>
    <row r="113" spans="2:8" ht="15">
      <c r="B113" s="482" t="s">
        <v>510</v>
      </c>
      <c r="C113" s="427" t="s">
        <v>117</v>
      </c>
      <c r="D113" s="444"/>
      <c r="E113" s="601">
        <f>F113+H113</f>
        <v>0</v>
      </c>
      <c r="F113" s="467"/>
      <c r="G113" s="467"/>
      <c r="H113" s="467"/>
    </row>
    <row r="114" spans="2:8" ht="15.75">
      <c r="B114" s="481" t="s">
        <v>47</v>
      </c>
      <c r="C114" s="517" t="s">
        <v>59</v>
      </c>
      <c r="D114" s="444"/>
      <c r="E114" s="601">
        <f>E115+E118+E121</f>
        <v>0</v>
      </c>
      <c r="F114" s="601">
        <f>F115+F118+F121</f>
        <v>0</v>
      </c>
      <c r="G114" s="601">
        <f>G115+G118+G121</f>
        <v>0</v>
      </c>
      <c r="H114" s="601">
        <f>H115+H118+H121</f>
        <v>0</v>
      </c>
    </row>
    <row r="115" spans="2:8" ht="14.25">
      <c r="B115" s="506" t="s">
        <v>49</v>
      </c>
      <c r="C115" s="423" t="s">
        <v>111</v>
      </c>
      <c r="D115" s="444" t="s">
        <v>144</v>
      </c>
      <c r="E115" s="601">
        <f>E116+E117</f>
        <v>0</v>
      </c>
      <c r="F115" s="601">
        <f>F116+F117</f>
        <v>0</v>
      </c>
      <c r="G115" s="601">
        <f>G116+G117</f>
        <v>0</v>
      </c>
      <c r="H115" s="601">
        <f>H116+H117</f>
        <v>0</v>
      </c>
    </row>
    <row r="116" spans="2:8" ht="15">
      <c r="B116" s="482" t="s">
        <v>506</v>
      </c>
      <c r="C116" s="540" t="s">
        <v>98</v>
      </c>
      <c r="D116" s="505"/>
      <c r="E116" s="467">
        <f>F116+H116</f>
        <v>0</v>
      </c>
      <c r="F116" s="467"/>
      <c r="G116" s="467"/>
      <c r="H116" s="467"/>
    </row>
    <row r="117" spans="2:8" ht="15">
      <c r="B117" s="482" t="s">
        <v>505</v>
      </c>
      <c r="C117" s="586" t="s">
        <v>127</v>
      </c>
      <c r="D117" s="575"/>
      <c r="E117" s="467">
        <f>F117+H117</f>
        <v>0</v>
      </c>
      <c r="F117" s="467"/>
      <c r="G117" s="467"/>
      <c r="H117" s="467"/>
    </row>
    <row r="118" spans="2:8" ht="25.5">
      <c r="B118" s="481" t="s">
        <v>251</v>
      </c>
      <c r="C118" s="485" t="s">
        <v>114</v>
      </c>
      <c r="D118" s="444" t="s">
        <v>148</v>
      </c>
      <c r="E118" s="601">
        <f>E119+E120</f>
        <v>0</v>
      </c>
      <c r="F118" s="601">
        <f>F119+F120</f>
        <v>0</v>
      </c>
      <c r="G118" s="601">
        <f>G119+G120</f>
        <v>0</v>
      </c>
      <c r="H118" s="601">
        <f>H119+H120</f>
        <v>0</v>
      </c>
    </row>
    <row r="119" spans="2:8" ht="15">
      <c r="B119" s="482" t="s">
        <v>293</v>
      </c>
      <c r="C119" s="540" t="s">
        <v>96</v>
      </c>
      <c r="D119" s="567"/>
      <c r="E119" s="467">
        <f>F119+H119</f>
        <v>0</v>
      </c>
      <c r="F119" s="467"/>
      <c r="G119" s="467"/>
      <c r="H119" s="467"/>
    </row>
    <row r="120" spans="2:8" ht="15">
      <c r="B120" s="482" t="s">
        <v>507</v>
      </c>
      <c r="C120" s="587" t="s">
        <v>97</v>
      </c>
      <c r="D120" s="567"/>
      <c r="E120" s="467">
        <f>F120+H120</f>
        <v>0</v>
      </c>
      <c r="F120" s="467"/>
      <c r="G120" s="467"/>
      <c r="H120" s="467"/>
    </row>
    <row r="121" spans="2:8" ht="14.25">
      <c r="B121" s="506" t="s">
        <v>362</v>
      </c>
      <c r="C121" s="438" t="s">
        <v>80</v>
      </c>
      <c r="D121" s="444" t="s">
        <v>145</v>
      </c>
      <c r="E121" s="601">
        <f>F121+H121</f>
        <v>0</v>
      </c>
      <c r="F121" s="601">
        <f>F122</f>
        <v>0</v>
      </c>
      <c r="G121" s="601">
        <f>G122</f>
        <v>0</v>
      </c>
      <c r="H121" s="601">
        <f>H122</f>
        <v>0</v>
      </c>
    </row>
    <row r="122" spans="2:8" ht="15">
      <c r="B122" s="482" t="s">
        <v>510</v>
      </c>
      <c r="C122" s="427" t="s">
        <v>117</v>
      </c>
      <c r="D122" s="444"/>
      <c r="E122" s="467">
        <f>F122+H122</f>
        <v>0</v>
      </c>
      <c r="F122" s="467"/>
      <c r="G122" s="467"/>
      <c r="H122" s="467"/>
    </row>
    <row r="123" spans="2:8" ht="14.25">
      <c r="B123" s="506" t="s">
        <v>50</v>
      </c>
      <c r="C123" s="438" t="s">
        <v>63</v>
      </c>
      <c r="D123" s="444"/>
      <c r="E123" s="601">
        <f>E124+E129</f>
        <v>15.9</v>
      </c>
      <c r="F123" s="601">
        <f>F124+F129</f>
        <v>15.9</v>
      </c>
      <c r="G123" s="601">
        <f>G124+G129</f>
        <v>0</v>
      </c>
      <c r="H123" s="601">
        <f>H124+H129</f>
        <v>0</v>
      </c>
    </row>
    <row r="124" spans="2:8" ht="25.5">
      <c r="B124" s="481" t="s">
        <v>51</v>
      </c>
      <c r="C124" s="538" t="s">
        <v>114</v>
      </c>
      <c r="D124" s="444" t="s">
        <v>148</v>
      </c>
      <c r="E124" s="601">
        <f>E125+E127+E128</f>
        <v>0</v>
      </c>
      <c r="F124" s="597">
        <f>F125+F127+F128+F126</f>
        <v>0</v>
      </c>
      <c r="G124" s="597">
        <f>G125+G127+G128+G126</f>
        <v>0</v>
      </c>
      <c r="H124" s="597">
        <f>H125+H127+H128+H126</f>
        <v>0</v>
      </c>
    </row>
    <row r="125" spans="2:8" ht="15">
      <c r="B125" s="482" t="s">
        <v>293</v>
      </c>
      <c r="C125" s="540" t="s">
        <v>96</v>
      </c>
      <c r="D125" s="543"/>
      <c r="E125" s="467">
        <f aca="true" t="shared" si="2" ref="E125:E130">F125+H125</f>
        <v>0</v>
      </c>
      <c r="F125" s="467"/>
      <c r="G125" s="467"/>
      <c r="H125" s="467"/>
    </row>
    <row r="126" spans="2:8" ht="15">
      <c r="B126" s="482" t="s">
        <v>512</v>
      </c>
      <c r="C126" s="395" t="s">
        <v>613</v>
      </c>
      <c r="D126" s="543"/>
      <c r="E126" s="467">
        <f t="shared" si="2"/>
        <v>0</v>
      </c>
      <c r="F126" s="467"/>
      <c r="G126" s="467"/>
      <c r="H126" s="467"/>
    </row>
    <row r="127" spans="2:8" ht="15">
      <c r="B127" s="482" t="s">
        <v>507</v>
      </c>
      <c r="C127" s="395" t="s">
        <v>97</v>
      </c>
      <c r="D127" s="543"/>
      <c r="E127" s="467">
        <f t="shared" si="2"/>
        <v>0</v>
      </c>
      <c r="F127" s="467"/>
      <c r="G127" s="467"/>
      <c r="H127" s="467"/>
    </row>
    <row r="128" spans="2:8" ht="15">
      <c r="B128" s="509" t="s">
        <v>508</v>
      </c>
      <c r="C128" s="587" t="s">
        <v>99</v>
      </c>
      <c r="D128" s="543"/>
      <c r="E128" s="467">
        <f t="shared" si="2"/>
        <v>0</v>
      </c>
      <c r="F128" s="467"/>
      <c r="G128" s="467"/>
      <c r="H128" s="467"/>
    </row>
    <row r="129" spans="2:8" ht="14.25">
      <c r="B129" s="506" t="s">
        <v>52</v>
      </c>
      <c r="C129" s="438" t="s">
        <v>80</v>
      </c>
      <c r="D129" s="444" t="s">
        <v>145</v>
      </c>
      <c r="E129" s="601">
        <f t="shared" si="2"/>
        <v>15.9</v>
      </c>
      <c r="F129" s="601">
        <f>F130</f>
        <v>15.9</v>
      </c>
      <c r="G129" s="601">
        <f>G130</f>
        <v>0</v>
      </c>
      <c r="H129" s="601">
        <f>H130</f>
        <v>0</v>
      </c>
    </row>
    <row r="130" spans="2:8" ht="15">
      <c r="B130" s="510" t="s">
        <v>510</v>
      </c>
      <c r="C130" s="427" t="s">
        <v>117</v>
      </c>
      <c r="D130" s="444"/>
      <c r="E130" s="467">
        <f t="shared" si="2"/>
        <v>15.9</v>
      </c>
      <c r="F130" s="467">
        <v>15.9</v>
      </c>
      <c r="G130" s="467"/>
      <c r="H130" s="467"/>
    </row>
    <row r="131" spans="2:8" ht="15.75">
      <c r="B131" s="506" t="s">
        <v>53</v>
      </c>
      <c r="C131" s="517" t="s">
        <v>7</v>
      </c>
      <c r="D131" s="444"/>
      <c r="E131" s="601">
        <f>E135+E138+E132</f>
        <v>0</v>
      </c>
      <c r="F131" s="601">
        <f>F135+F138+F132</f>
        <v>0</v>
      </c>
      <c r="G131" s="601">
        <f>G135+G138+G132</f>
        <v>0</v>
      </c>
      <c r="H131" s="601">
        <f>H135+H138+H132</f>
        <v>0</v>
      </c>
    </row>
    <row r="132" spans="2:8" ht="14.25">
      <c r="B132" s="506" t="s">
        <v>55</v>
      </c>
      <c r="C132" s="423" t="s">
        <v>111</v>
      </c>
      <c r="D132" s="444" t="s">
        <v>144</v>
      </c>
      <c r="E132" s="608">
        <f>F132+H132</f>
        <v>0</v>
      </c>
      <c r="F132" s="601">
        <f>F133+F134</f>
        <v>0</v>
      </c>
      <c r="G132" s="601">
        <f>G133+G134</f>
        <v>0</v>
      </c>
      <c r="H132" s="601">
        <f>H133+H134</f>
        <v>0</v>
      </c>
    </row>
    <row r="133" spans="2:8" ht="15">
      <c r="B133" s="482" t="s">
        <v>506</v>
      </c>
      <c r="C133" s="540" t="s">
        <v>98</v>
      </c>
      <c r="D133" s="588"/>
      <c r="E133" s="467">
        <f>F133+H133</f>
        <v>0</v>
      </c>
      <c r="F133" s="623"/>
      <c r="G133" s="601"/>
      <c r="H133" s="601"/>
    </row>
    <row r="134" spans="2:8" ht="15">
      <c r="B134" s="482" t="s">
        <v>505</v>
      </c>
      <c r="C134" s="586" t="s">
        <v>127</v>
      </c>
      <c r="D134" s="589"/>
      <c r="E134" s="467">
        <f>F134+H134</f>
        <v>0</v>
      </c>
      <c r="F134" s="623"/>
      <c r="G134" s="601"/>
      <c r="H134" s="601"/>
    </row>
    <row r="135" spans="2:8" ht="25.5">
      <c r="B135" s="481" t="s">
        <v>56</v>
      </c>
      <c r="C135" s="538" t="s">
        <v>114</v>
      </c>
      <c r="D135" s="444" t="s">
        <v>148</v>
      </c>
      <c r="E135" s="528">
        <f>E136+E137</f>
        <v>0</v>
      </c>
      <c r="F135" s="601">
        <f>F136+F137</f>
        <v>0</v>
      </c>
      <c r="G135" s="601">
        <f>G136+G137</f>
        <v>0</v>
      </c>
      <c r="H135" s="601">
        <f>H136+H137</f>
        <v>0</v>
      </c>
    </row>
    <row r="136" spans="2:8" ht="15">
      <c r="B136" s="482" t="s">
        <v>293</v>
      </c>
      <c r="C136" s="540" t="s">
        <v>96</v>
      </c>
      <c r="D136" s="543"/>
      <c r="E136" s="467">
        <f>F136+H136</f>
        <v>0</v>
      </c>
      <c r="F136" s="467"/>
      <c r="G136" s="467"/>
      <c r="H136" s="467"/>
    </row>
    <row r="137" spans="2:8" ht="15">
      <c r="B137" s="482" t="s">
        <v>507</v>
      </c>
      <c r="C137" s="395" t="s">
        <v>97</v>
      </c>
      <c r="D137" s="543"/>
      <c r="E137" s="467">
        <f>F137+H137</f>
        <v>0</v>
      </c>
      <c r="F137" s="467"/>
      <c r="G137" s="467"/>
      <c r="H137" s="467"/>
    </row>
    <row r="138" spans="2:8" ht="14.25">
      <c r="B138" s="506" t="s">
        <v>215</v>
      </c>
      <c r="C138" s="438" t="s">
        <v>80</v>
      </c>
      <c r="D138" s="444" t="s">
        <v>145</v>
      </c>
      <c r="E138" s="601">
        <f>F138+H138</f>
        <v>0</v>
      </c>
      <c r="F138" s="601">
        <f>F139</f>
        <v>0</v>
      </c>
      <c r="G138" s="601">
        <f>G139</f>
        <v>0</v>
      </c>
      <c r="H138" s="601">
        <f>H139</f>
        <v>0</v>
      </c>
    </row>
    <row r="139" spans="2:8" ht="15">
      <c r="B139" s="482" t="s">
        <v>510</v>
      </c>
      <c r="C139" s="427" t="s">
        <v>117</v>
      </c>
      <c r="D139" s="590"/>
      <c r="E139" s="603">
        <f>F139+H139</f>
        <v>0</v>
      </c>
      <c r="F139" s="603"/>
      <c r="G139" s="603"/>
      <c r="H139" s="603"/>
    </row>
    <row r="140" spans="2:8" ht="15.75">
      <c r="B140" s="482" t="s">
        <v>58</v>
      </c>
      <c r="C140" s="517" t="s">
        <v>8</v>
      </c>
      <c r="D140" s="444"/>
      <c r="E140" s="608">
        <f>E141+E144+E148</f>
        <v>1</v>
      </c>
      <c r="F140" s="608">
        <f>F141+F144+F148</f>
        <v>1</v>
      </c>
      <c r="G140" s="608">
        <f>G141+G144+G148</f>
        <v>0</v>
      </c>
      <c r="H140" s="608">
        <f>H141+H144+H148</f>
        <v>0</v>
      </c>
    </row>
    <row r="141" spans="2:8" ht="14.25">
      <c r="B141" s="481" t="s">
        <v>60</v>
      </c>
      <c r="C141" s="423" t="s">
        <v>111</v>
      </c>
      <c r="D141" s="444" t="s">
        <v>144</v>
      </c>
      <c r="E141" s="601">
        <f>E142+E143</f>
        <v>0</v>
      </c>
      <c r="F141" s="601">
        <f>F142+F143</f>
        <v>0</v>
      </c>
      <c r="G141" s="601">
        <f>G142+G143</f>
        <v>0</v>
      </c>
      <c r="H141" s="601">
        <f>H142+H143</f>
        <v>0</v>
      </c>
    </row>
    <row r="142" spans="2:8" ht="15">
      <c r="B142" s="482" t="s">
        <v>506</v>
      </c>
      <c r="C142" s="540" t="s">
        <v>98</v>
      </c>
      <c r="D142" s="505"/>
      <c r="E142" s="467">
        <f>F142+H142</f>
        <v>0</v>
      </c>
      <c r="F142" s="467"/>
      <c r="G142" s="467"/>
      <c r="H142" s="467"/>
    </row>
    <row r="143" spans="2:8" ht="15">
      <c r="B143" s="482" t="s">
        <v>505</v>
      </c>
      <c r="C143" s="586" t="s">
        <v>155</v>
      </c>
      <c r="D143" s="575"/>
      <c r="E143" s="467">
        <f>F143+H143</f>
        <v>0</v>
      </c>
      <c r="F143" s="467"/>
      <c r="G143" s="467"/>
      <c r="H143" s="467"/>
    </row>
    <row r="144" spans="2:8" ht="25.5">
      <c r="B144" s="481" t="s">
        <v>61</v>
      </c>
      <c r="C144" s="538" t="s">
        <v>114</v>
      </c>
      <c r="D144" s="444" t="s">
        <v>148</v>
      </c>
      <c r="E144" s="601">
        <f>E145+E146+E147</f>
        <v>0</v>
      </c>
      <c r="F144" s="601">
        <f>F145+F146+F147</f>
        <v>0</v>
      </c>
      <c r="G144" s="601">
        <f>G145+G146+G147</f>
        <v>0</v>
      </c>
      <c r="H144" s="601">
        <f>H145+H146+H147</f>
        <v>0</v>
      </c>
    </row>
    <row r="145" spans="2:8" ht="15">
      <c r="B145" s="482" t="s">
        <v>293</v>
      </c>
      <c r="C145" s="540" t="s">
        <v>96</v>
      </c>
      <c r="D145" s="543"/>
      <c r="E145" s="467">
        <f>F145+H145</f>
        <v>0</v>
      </c>
      <c r="F145" s="467"/>
      <c r="G145" s="467"/>
      <c r="H145" s="467"/>
    </row>
    <row r="146" spans="2:8" ht="15">
      <c r="B146" s="482" t="s">
        <v>507</v>
      </c>
      <c r="C146" s="395" t="s">
        <v>97</v>
      </c>
      <c r="D146" s="543"/>
      <c r="E146" s="467">
        <f>F146+H146</f>
        <v>0</v>
      </c>
      <c r="F146" s="467"/>
      <c r="G146" s="467"/>
      <c r="H146" s="467"/>
    </row>
    <row r="147" spans="2:8" ht="15">
      <c r="B147" s="508" t="s">
        <v>509</v>
      </c>
      <c r="C147" s="435" t="s">
        <v>289</v>
      </c>
      <c r="D147" s="543"/>
      <c r="E147" s="467">
        <f>F147+H147</f>
        <v>0</v>
      </c>
      <c r="F147" s="467"/>
      <c r="G147" s="467"/>
      <c r="H147" s="467"/>
    </row>
    <row r="148" spans="2:8" ht="14.25">
      <c r="B148" s="481" t="s">
        <v>217</v>
      </c>
      <c r="C148" s="438" t="s">
        <v>80</v>
      </c>
      <c r="D148" s="444" t="s">
        <v>145</v>
      </c>
      <c r="E148" s="601">
        <f>F148+H148</f>
        <v>1</v>
      </c>
      <c r="F148" s="601">
        <f>F149</f>
        <v>1</v>
      </c>
      <c r="G148" s="601">
        <f>G149</f>
        <v>0</v>
      </c>
      <c r="H148" s="601">
        <f>H149</f>
        <v>0</v>
      </c>
    </row>
    <row r="149" spans="2:8" ht="15">
      <c r="B149" s="482" t="s">
        <v>510</v>
      </c>
      <c r="C149" s="427" t="s">
        <v>117</v>
      </c>
      <c r="D149" s="590"/>
      <c r="E149" s="603">
        <f>F149+H149</f>
        <v>1</v>
      </c>
      <c r="F149" s="603">
        <v>1</v>
      </c>
      <c r="G149" s="603"/>
      <c r="H149" s="603"/>
    </row>
    <row r="150" spans="2:8" ht="14.25">
      <c r="B150" s="574" t="s">
        <v>62</v>
      </c>
      <c r="C150" s="438" t="s">
        <v>415</v>
      </c>
      <c r="D150" s="576"/>
      <c r="E150" s="601">
        <f>E151+E154+E160</f>
        <v>16.9</v>
      </c>
      <c r="F150" s="601">
        <f>F151+F154+F160</f>
        <v>16.9</v>
      </c>
      <c r="G150" s="601">
        <f>G151+G154+G160</f>
        <v>0</v>
      </c>
      <c r="H150" s="601">
        <f>H151+H154+H160</f>
        <v>0</v>
      </c>
    </row>
    <row r="151" spans="2:8" ht="14.25">
      <c r="B151" s="481" t="s">
        <v>64</v>
      </c>
      <c r="C151" s="423" t="s">
        <v>111</v>
      </c>
      <c r="D151" s="444" t="s">
        <v>144</v>
      </c>
      <c r="E151" s="528">
        <f>E106+E115+E141+E132</f>
        <v>0</v>
      </c>
      <c r="F151" s="528">
        <f>F106+F115+F141+F132</f>
        <v>0</v>
      </c>
      <c r="G151" s="528">
        <f>G106+G115+G141+G132</f>
        <v>0</v>
      </c>
      <c r="H151" s="528">
        <f>H106+H115+H141+H132</f>
        <v>0</v>
      </c>
    </row>
    <row r="152" spans="2:8" ht="15">
      <c r="B152" s="482" t="s">
        <v>506</v>
      </c>
      <c r="C152" s="395" t="s">
        <v>98</v>
      </c>
      <c r="D152" s="567"/>
      <c r="E152" s="467">
        <f>F152+H152</f>
        <v>0</v>
      </c>
      <c r="F152" s="467">
        <f aca="true" t="shared" si="3" ref="F152:H153">F107+F116+F142+F133</f>
        <v>0</v>
      </c>
      <c r="G152" s="467">
        <f t="shared" si="3"/>
        <v>0</v>
      </c>
      <c r="H152" s="467">
        <f t="shared" si="3"/>
        <v>0</v>
      </c>
    </row>
    <row r="153" spans="2:8" ht="15">
      <c r="B153" s="482" t="s">
        <v>505</v>
      </c>
      <c r="C153" s="395" t="s">
        <v>127</v>
      </c>
      <c r="D153" s="564"/>
      <c r="E153" s="467">
        <f>F153+H153</f>
        <v>0</v>
      </c>
      <c r="F153" s="467">
        <f t="shared" si="3"/>
        <v>0</v>
      </c>
      <c r="G153" s="467">
        <f t="shared" si="3"/>
        <v>0</v>
      </c>
      <c r="H153" s="467">
        <f t="shared" si="3"/>
        <v>0</v>
      </c>
    </row>
    <row r="154" spans="2:8" ht="25.5">
      <c r="B154" s="507" t="s">
        <v>65</v>
      </c>
      <c r="C154" s="538" t="s">
        <v>114</v>
      </c>
      <c r="D154" s="505" t="s">
        <v>148</v>
      </c>
      <c r="E154" s="601">
        <f>E155+E157+E158+E159</f>
        <v>0</v>
      </c>
      <c r="F154" s="601">
        <f>F155+F157+F158+F159</f>
        <v>0</v>
      </c>
      <c r="G154" s="601">
        <f>G155+G157+G158+G159</f>
        <v>0</v>
      </c>
      <c r="H154" s="601">
        <f>H155+H157+H158+H159</f>
        <v>0</v>
      </c>
    </row>
    <row r="155" spans="2:8" ht="15">
      <c r="B155" s="482" t="s">
        <v>293</v>
      </c>
      <c r="C155" s="561" t="s">
        <v>96</v>
      </c>
      <c r="D155" s="549"/>
      <c r="E155" s="623">
        <f>E110+E119+E125+E136+E145</f>
        <v>0</v>
      </c>
      <c r="F155" s="467">
        <f>F110+F119+F125+F136+F145</f>
        <v>0</v>
      </c>
      <c r="G155" s="467">
        <f>G110+G119+G125+G136+G145</f>
        <v>0</v>
      </c>
      <c r="H155" s="467">
        <f>H110+H119+H125+H136+H145</f>
        <v>0</v>
      </c>
    </row>
    <row r="156" spans="2:8" ht="15">
      <c r="B156" s="482" t="s">
        <v>512</v>
      </c>
      <c r="C156" s="395" t="s">
        <v>613</v>
      </c>
      <c r="D156" s="551"/>
      <c r="E156" s="597">
        <f>E126</f>
        <v>0</v>
      </c>
      <c r="F156" s="597">
        <f>F126</f>
        <v>0</v>
      </c>
      <c r="G156" s="597">
        <f>G126</f>
        <v>0</v>
      </c>
      <c r="H156" s="597">
        <f>H126</f>
        <v>0</v>
      </c>
    </row>
    <row r="157" spans="2:13" ht="15">
      <c r="B157" s="482" t="s">
        <v>507</v>
      </c>
      <c r="C157" s="488" t="s">
        <v>97</v>
      </c>
      <c r="D157" s="590"/>
      <c r="E157" s="623">
        <f>E111+E120+E127+E137+E146</f>
        <v>0</v>
      </c>
      <c r="F157" s="467">
        <f>F111+F120+F127+F137+F146</f>
        <v>0</v>
      </c>
      <c r="G157" s="467">
        <f>G111+G120+G127+G137+G146</f>
        <v>0</v>
      </c>
      <c r="H157" s="467">
        <f>H111+H120+H127+H137+H146</f>
        <v>0</v>
      </c>
      <c r="M157" s="406" t="s">
        <v>100</v>
      </c>
    </row>
    <row r="158" spans="2:8" ht="15">
      <c r="B158" s="482" t="s">
        <v>508</v>
      </c>
      <c r="C158" s="432" t="s">
        <v>99</v>
      </c>
      <c r="D158" s="392"/>
      <c r="E158" s="623">
        <f>E128</f>
        <v>0</v>
      </c>
      <c r="F158" s="467">
        <f>F128</f>
        <v>0</v>
      </c>
      <c r="G158" s="467">
        <f>G128</f>
        <v>0</v>
      </c>
      <c r="H158" s="467">
        <f>H128</f>
        <v>0</v>
      </c>
    </row>
    <row r="159" spans="2:8" ht="15">
      <c r="B159" s="482" t="s">
        <v>509</v>
      </c>
      <c r="C159" s="488" t="s">
        <v>289</v>
      </c>
      <c r="D159" s="392"/>
      <c r="E159" s="623">
        <f>E147</f>
        <v>0</v>
      </c>
      <c r="F159" s="623">
        <f>F147</f>
        <v>0</v>
      </c>
      <c r="G159" s="623">
        <f>G147</f>
        <v>0</v>
      </c>
      <c r="H159" s="623">
        <f>H147</f>
        <v>0</v>
      </c>
    </row>
    <row r="160" spans="2:8" ht="14.25">
      <c r="B160" s="591" t="s">
        <v>220</v>
      </c>
      <c r="C160" s="592" t="s">
        <v>80</v>
      </c>
      <c r="D160" s="552" t="s">
        <v>145</v>
      </c>
      <c r="E160" s="601">
        <f>E161</f>
        <v>16.9</v>
      </c>
      <c r="F160" s="601">
        <f>F161</f>
        <v>16.9</v>
      </c>
      <c r="G160" s="601">
        <f>G161</f>
        <v>0</v>
      </c>
      <c r="H160" s="601">
        <f>H161</f>
        <v>0</v>
      </c>
    </row>
    <row r="161" spans="2:8" ht="15">
      <c r="B161" s="482" t="s">
        <v>510</v>
      </c>
      <c r="C161" s="435" t="s">
        <v>117</v>
      </c>
      <c r="D161" s="436"/>
      <c r="E161" s="467">
        <f>F161+H161</f>
        <v>16.9</v>
      </c>
      <c r="F161" s="467">
        <f>F139+F130+F149+F122+F113</f>
        <v>16.9</v>
      </c>
      <c r="G161" s="467">
        <f>G139+G130+G149+G122+G113</f>
        <v>0</v>
      </c>
      <c r="H161" s="467">
        <f>H139+H130+H149+H122+H113</f>
        <v>0</v>
      </c>
    </row>
    <row r="162" spans="2:8" ht="15.75">
      <c r="B162" s="490" t="s">
        <v>66</v>
      </c>
      <c r="C162" s="517" t="s">
        <v>119</v>
      </c>
      <c r="D162" s="436"/>
      <c r="E162" s="601">
        <f>E163</f>
        <v>0</v>
      </c>
      <c r="F162" s="601">
        <f>F163</f>
        <v>0</v>
      </c>
      <c r="G162" s="601">
        <f>G163</f>
        <v>0</v>
      </c>
      <c r="H162" s="601">
        <f>H163</f>
        <v>0</v>
      </c>
    </row>
    <row r="163" spans="2:8" ht="25.5">
      <c r="B163" s="482" t="s">
        <v>37</v>
      </c>
      <c r="C163" s="485" t="s">
        <v>112</v>
      </c>
      <c r="D163" s="446" t="s">
        <v>146</v>
      </c>
      <c r="E163" s="467">
        <f>F163+H163</f>
        <v>0</v>
      </c>
      <c r="F163" s="467"/>
      <c r="G163" s="467"/>
      <c r="H163" s="467"/>
    </row>
    <row r="164" spans="2:8" ht="15.75">
      <c r="B164" s="481" t="s">
        <v>69</v>
      </c>
      <c r="C164" s="593" t="s">
        <v>356</v>
      </c>
      <c r="D164" s="446"/>
      <c r="E164" s="601">
        <f>E165</f>
        <v>0</v>
      </c>
      <c r="F164" s="601">
        <f>F165</f>
        <v>0</v>
      </c>
      <c r="G164" s="601">
        <f>G165</f>
        <v>0</v>
      </c>
      <c r="H164" s="601">
        <f>H165</f>
        <v>0</v>
      </c>
    </row>
    <row r="165" spans="2:8" ht="14.25">
      <c r="B165" s="482" t="s">
        <v>70</v>
      </c>
      <c r="C165" s="423" t="s">
        <v>159</v>
      </c>
      <c r="D165" s="552" t="s">
        <v>39</v>
      </c>
      <c r="E165" s="467">
        <f>E166+E167</f>
        <v>0</v>
      </c>
      <c r="F165" s="467">
        <f>F166+F167</f>
        <v>0</v>
      </c>
      <c r="G165" s="467">
        <f>G166+G167</f>
        <v>0</v>
      </c>
      <c r="H165" s="467">
        <f>H166+H167</f>
        <v>0</v>
      </c>
    </row>
    <row r="166" spans="2:8" ht="15">
      <c r="B166" s="482" t="s">
        <v>512</v>
      </c>
      <c r="C166" s="555" t="s">
        <v>77</v>
      </c>
      <c r="D166" s="519"/>
      <c r="E166" s="623">
        <f>F166+H166</f>
        <v>0</v>
      </c>
      <c r="F166" s="467"/>
      <c r="G166" s="467"/>
      <c r="H166" s="467"/>
    </row>
    <row r="167" spans="2:8" ht="15">
      <c r="B167" s="482" t="s">
        <v>172</v>
      </c>
      <c r="C167" s="555" t="s">
        <v>78</v>
      </c>
      <c r="D167" s="519"/>
      <c r="E167" s="623">
        <f>F167+H167</f>
        <v>0</v>
      </c>
      <c r="F167" s="467"/>
      <c r="G167" s="467"/>
      <c r="H167" s="467"/>
    </row>
    <row r="168" spans="2:8" ht="15.75">
      <c r="B168" s="481" t="s">
        <v>71</v>
      </c>
      <c r="C168" s="521" t="s">
        <v>367</v>
      </c>
      <c r="D168" s="620"/>
      <c r="E168" s="601">
        <f>F168+H168</f>
        <v>0</v>
      </c>
      <c r="F168" s="601">
        <f>F169</f>
        <v>0</v>
      </c>
      <c r="G168" s="601">
        <f>G169</f>
        <v>0</v>
      </c>
      <c r="H168" s="601">
        <f>H169</f>
        <v>0</v>
      </c>
    </row>
    <row r="169" spans="2:8" ht="14.25">
      <c r="B169" s="482" t="s">
        <v>72</v>
      </c>
      <c r="C169" s="423" t="s">
        <v>111</v>
      </c>
      <c r="D169" s="594" t="s">
        <v>144</v>
      </c>
      <c r="E169" s="467">
        <f>F169+H169</f>
        <v>0</v>
      </c>
      <c r="F169" s="467"/>
      <c r="G169" s="467"/>
      <c r="H169" s="601"/>
    </row>
    <row r="170" spans="2:8" ht="15.75">
      <c r="B170" s="621" t="s">
        <v>315</v>
      </c>
      <c r="C170" s="526" t="s">
        <v>139</v>
      </c>
      <c r="D170" s="446"/>
      <c r="E170" s="601">
        <f>E171+E172+E173+E174+E175+E177+E178+E179+E176</f>
        <v>122.19999999999999</v>
      </c>
      <c r="F170" s="601">
        <f>F171+F172+F173+F174+F175+F177+F178+F179+F176</f>
        <v>69.8</v>
      </c>
      <c r="G170" s="601">
        <f>G171+G172+G173+G174+G175+G177+G178+G179+G176</f>
        <v>0</v>
      </c>
      <c r="H170" s="601">
        <f>H171+H172+H173+H174+H175+H177+H178+H179+H176</f>
        <v>52.4</v>
      </c>
    </row>
    <row r="171" spans="2:8" ht="14.25">
      <c r="B171" s="481" t="s">
        <v>229</v>
      </c>
      <c r="C171" s="423" t="s">
        <v>111</v>
      </c>
      <c r="D171" s="446" t="s">
        <v>144</v>
      </c>
      <c r="E171" s="467">
        <f>E151+E103+E100+E97+E94+E82+E79+E14+E169</f>
        <v>0</v>
      </c>
      <c r="F171" s="467">
        <f>F151+F103+F100+F97+F94+F82+F79+F14+F169</f>
        <v>0</v>
      </c>
      <c r="G171" s="467">
        <f>G151+G103+G100+G97+G94+G82+G79+G14+G169</f>
        <v>0</v>
      </c>
      <c r="H171" s="467">
        <f>H151+H103+H100+H97+H94+H82+H79+H14+H169</f>
        <v>0</v>
      </c>
    </row>
    <row r="172" spans="2:8" ht="25.5">
      <c r="B172" s="481" t="s">
        <v>267</v>
      </c>
      <c r="C172" s="485" t="s">
        <v>112</v>
      </c>
      <c r="D172" s="446" t="s">
        <v>146</v>
      </c>
      <c r="E172" s="467"/>
      <c r="F172" s="467">
        <f>F56+F162</f>
        <v>0</v>
      </c>
      <c r="G172" s="467">
        <f>G56+G162</f>
        <v>0</v>
      </c>
      <c r="H172" s="467"/>
    </row>
    <row r="173" spans="2:8" ht="25.5">
      <c r="B173" s="481" t="s">
        <v>268</v>
      </c>
      <c r="C173" s="538" t="s">
        <v>114</v>
      </c>
      <c r="D173" s="446" t="s">
        <v>148</v>
      </c>
      <c r="E173" s="467">
        <f>E23+E54+E154</f>
        <v>0</v>
      </c>
      <c r="F173" s="467">
        <f>F23+F54+F154</f>
        <v>0</v>
      </c>
      <c r="G173" s="467">
        <f>G23+G54+G154</f>
        <v>0</v>
      </c>
      <c r="H173" s="467">
        <f>H23+H54+H154</f>
        <v>0</v>
      </c>
    </row>
    <row r="174" spans="2:8" ht="28.5">
      <c r="B174" s="481" t="s">
        <v>269</v>
      </c>
      <c r="C174" s="596" t="s">
        <v>232</v>
      </c>
      <c r="D174" s="446" t="s">
        <v>147</v>
      </c>
      <c r="E174" s="467">
        <f>E34</f>
        <v>23.9</v>
      </c>
      <c r="F174" s="467">
        <f>F34</f>
        <v>15</v>
      </c>
      <c r="G174" s="467">
        <f>G34</f>
        <v>0</v>
      </c>
      <c r="H174" s="467">
        <f>H34</f>
        <v>8.9</v>
      </c>
    </row>
    <row r="175" spans="2:8" ht="14.25">
      <c r="B175" s="481" t="s">
        <v>270</v>
      </c>
      <c r="C175" s="438" t="s">
        <v>118</v>
      </c>
      <c r="D175" s="446" t="s">
        <v>149</v>
      </c>
      <c r="E175" s="467">
        <f>E39</f>
        <v>47.1</v>
      </c>
      <c r="F175" s="467">
        <f>F39</f>
        <v>3.6</v>
      </c>
      <c r="G175" s="467">
        <f>G39</f>
        <v>0</v>
      </c>
      <c r="H175" s="467">
        <f>H39</f>
        <v>43.5</v>
      </c>
    </row>
    <row r="176" spans="2:8" ht="31.5">
      <c r="B176" s="481" t="s">
        <v>271</v>
      </c>
      <c r="C176" s="498" t="s">
        <v>199</v>
      </c>
      <c r="D176" s="446" t="s">
        <v>150</v>
      </c>
      <c r="E176" s="467">
        <f>E43</f>
        <v>0</v>
      </c>
      <c r="F176" s="467">
        <f>F43</f>
        <v>0</v>
      </c>
      <c r="G176" s="467">
        <f>G43</f>
        <v>0</v>
      </c>
      <c r="H176" s="467">
        <f>H43</f>
        <v>0</v>
      </c>
    </row>
    <row r="177" spans="2:8" ht="14.25">
      <c r="B177" s="481" t="s">
        <v>272</v>
      </c>
      <c r="C177" s="438" t="s">
        <v>80</v>
      </c>
      <c r="D177" s="446" t="s">
        <v>145</v>
      </c>
      <c r="E177" s="467">
        <f>F177+H177</f>
        <v>51.199999999999996</v>
      </c>
      <c r="F177" s="467">
        <f>F160+F45</f>
        <v>51.199999999999996</v>
      </c>
      <c r="G177" s="467">
        <f>G160+G45</f>
        <v>0</v>
      </c>
      <c r="H177" s="467">
        <f>H160+H45</f>
        <v>0</v>
      </c>
    </row>
    <row r="178" spans="2:8" ht="25.5">
      <c r="B178" s="537" t="s">
        <v>273</v>
      </c>
      <c r="C178" s="493" t="s">
        <v>158</v>
      </c>
      <c r="D178" s="446" t="s">
        <v>37</v>
      </c>
      <c r="E178" s="467">
        <f>F178+H178</f>
        <v>0</v>
      </c>
      <c r="F178" s="467">
        <f>F47</f>
        <v>0</v>
      </c>
      <c r="G178" s="467">
        <f>G47</f>
        <v>0</v>
      </c>
      <c r="H178" s="467">
        <f>H47</f>
        <v>0</v>
      </c>
    </row>
    <row r="179" spans="2:8" ht="18.75" customHeight="1">
      <c r="B179" s="481" t="s">
        <v>274</v>
      </c>
      <c r="C179" s="423" t="s">
        <v>159</v>
      </c>
      <c r="D179" s="551" t="s">
        <v>39</v>
      </c>
      <c r="E179" s="467">
        <f>F179+H179</f>
        <v>0</v>
      </c>
      <c r="F179" s="614">
        <f>F50+F165</f>
        <v>0</v>
      </c>
      <c r="G179" s="614">
        <f>G50+G165</f>
        <v>0</v>
      </c>
      <c r="H179" s="614">
        <f>H50+H165</f>
        <v>0</v>
      </c>
    </row>
    <row r="180" spans="2:8" ht="12.75">
      <c r="B180" s="481"/>
      <c r="C180" s="493"/>
      <c r="D180" s="446"/>
      <c r="E180" s="597"/>
      <c r="F180" s="597"/>
      <c r="G180" s="597"/>
      <c r="H180" s="597"/>
    </row>
    <row r="181" spans="2:8" ht="12.75">
      <c r="B181" s="558"/>
      <c r="D181" s="558"/>
      <c r="E181" s="558"/>
      <c r="F181" s="558"/>
      <c r="G181" s="558"/>
      <c r="H181" s="558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1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8.2812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151" t="s">
        <v>249</v>
      </c>
      <c r="G1" s="183"/>
      <c r="H1" s="183"/>
      <c r="I1"/>
    </row>
    <row r="2" spans="6:9" ht="12.75">
      <c r="F2" s="707" t="s">
        <v>602</v>
      </c>
      <c r="G2" s="708"/>
      <c r="H2" s="708"/>
      <c r="I2"/>
    </row>
    <row r="3" spans="6:9" ht="14.25" customHeight="1">
      <c r="F3" s="9" t="s">
        <v>589</v>
      </c>
      <c r="G3" s="183"/>
      <c r="H3" s="183"/>
      <c r="I3"/>
    </row>
    <row r="4" spans="6:9" ht="12.75">
      <c r="F4" s="637" t="s">
        <v>447</v>
      </c>
      <c r="G4" s="637"/>
      <c r="H4" s="637"/>
      <c r="I4"/>
    </row>
    <row r="5" ht="10.5" customHeight="1"/>
    <row r="6" spans="2:8" ht="14.25">
      <c r="B6" s="685" t="s">
        <v>620</v>
      </c>
      <c r="C6" s="685"/>
      <c r="D6" s="685"/>
      <c r="E6" s="685"/>
      <c r="F6" s="685"/>
      <c r="G6" s="685"/>
      <c r="H6" s="685"/>
    </row>
    <row r="7" spans="2:8" ht="14.25">
      <c r="B7" s="149"/>
      <c r="C7" s="685" t="s">
        <v>621</v>
      </c>
      <c r="D7" s="685"/>
      <c r="E7" s="685"/>
      <c r="F7" s="685"/>
      <c r="G7" s="685"/>
      <c r="H7" s="685"/>
    </row>
    <row r="8" spans="2:8" ht="14.25">
      <c r="B8" s="149"/>
      <c r="C8" s="149"/>
      <c r="D8" s="149"/>
      <c r="E8" s="149"/>
      <c r="F8" s="149"/>
      <c r="G8" s="149"/>
      <c r="H8" s="149"/>
    </row>
    <row r="9" spans="2:8" ht="14.25">
      <c r="B9" s="149"/>
      <c r="C9" s="149"/>
      <c r="D9" s="149"/>
      <c r="E9" s="149"/>
      <c r="F9" s="149"/>
      <c r="G9" s="149"/>
      <c r="H9" s="149"/>
    </row>
    <row r="10" spans="2:8" ht="13.5" customHeight="1">
      <c r="B10" s="150"/>
      <c r="C10" s="372"/>
      <c r="D10" s="372"/>
      <c r="E10" s="372"/>
      <c r="F10" s="372"/>
      <c r="G10" s="731" t="s">
        <v>609</v>
      </c>
      <c r="H10" s="731"/>
    </row>
    <row r="11" spans="2:8" ht="12.75" customHeight="1">
      <c r="B11" s="726" t="s">
        <v>449</v>
      </c>
      <c r="C11" s="732" t="s">
        <v>450</v>
      </c>
      <c r="D11" s="735" t="s">
        <v>451</v>
      </c>
      <c r="E11" s="152"/>
      <c r="F11" s="724" t="s">
        <v>10</v>
      </c>
      <c r="G11" s="724"/>
      <c r="H11" s="724"/>
    </row>
    <row r="12" spans="2:8" ht="12.75" customHeight="1">
      <c r="B12" s="727"/>
      <c r="C12" s="733"/>
      <c r="D12" s="736"/>
      <c r="E12" s="153"/>
      <c r="F12" s="724" t="s">
        <v>11</v>
      </c>
      <c r="G12" s="725"/>
      <c r="H12" s="726" t="s">
        <v>12</v>
      </c>
    </row>
    <row r="13" spans="2:8" ht="12.75" customHeight="1">
      <c r="B13" s="727"/>
      <c r="C13" s="733"/>
      <c r="D13" s="736"/>
      <c r="E13" s="153" t="s">
        <v>0</v>
      </c>
      <c r="F13" s="729" t="s">
        <v>13</v>
      </c>
      <c r="G13" s="152" t="s">
        <v>452</v>
      </c>
      <c r="H13" s="727"/>
    </row>
    <row r="14" spans="2:8" ht="12.75" customHeight="1">
      <c r="B14" s="728"/>
      <c r="C14" s="734"/>
      <c r="D14" s="737"/>
      <c r="E14" s="154"/>
      <c r="F14" s="730"/>
      <c r="G14" s="154" t="s">
        <v>453</v>
      </c>
      <c r="H14" s="728"/>
    </row>
    <row r="15" spans="2:9" ht="28.5" customHeight="1">
      <c r="B15" s="155" t="s">
        <v>14</v>
      </c>
      <c r="C15" s="47" t="s">
        <v>114</v>
      </c>
      <c r="D15" s="156" t="s">
        <v>148</v>
      </c>
      <c r="E15" s="1"/>
      <c r="F15" s="157"/>
      <c r="G15" s="158"/>
      <c r="H15" s="157"/>
      <c r="I15" s="159"/>
    </row>
    <row r="16" spans="2:8" ht="15.75">
      <c r="B16" s="160" t="s">
        <v>15</v>
      </c>
      <c r="C16" s="161" t="s">
        <v>1</v>
      </c>
      <c r="D16" s="162"/>
      <c r="E16" s="278">
        <f aca="true" t="shared" si="0" ref="E16:E21">F16+H16</f>
        <v>10.7</v>
      </c>
      <c r="F16" s="278">
        <f>'7.1 pried'!F16+'BĮP lik'!F16</f>
        <v>10.7</v>
      </c>
      <c r="G16" s="278">
        <f>'7.1 pried'!G16+'BĮP lik'!G16</f>
        <v>0</v>
      </c>
      <c r="H16" s="278">
        <f>'7.1 pried'!H16+'BĮP lik'!H16</f>
        <v>0</v>
      </c>
    </row>
    <row r="17" spans="2:10" ht="15.75">
      <c r="B17" s="160" t="s">
        <v>16</v>
      </c>
      <c r="C17" s="163" t="s">
        <v>54</v>
      </c>
      <c r="D17" s="156"/>
      <c r="E17" s="278">
        <f>F17+H17</f>
        <v>0.2</v>
      </c>
      <c r="F17" s="278">
        <f>'7.1 pried'!F17+'BĮP lik'!F17</f>
        <v>0.2</v>
      </c>
      <c r="G17" s="278">
        <f>'7.1 pried'!G17+'BĮP lik'!G17</f>
        <v>0</v>
      </c>
      <c r="H17" s="278">
        <f>'7.1 pried'!H17+'BĮP lik'!H17</f>
        <v>0</v>
      </c>
      <c r="J17" s="2"/>
    </row>
    <row r="18" spans="2:10" ht="15.75">
      <c r="B18" s="160" t="s">
        <v>17</v>
      </c>
      <c r="C18" s="163" t="s">
        <v>59</v>
      </c>
      <c r="D18" s="156"/>
      <c r="E18" s="278">
        <f t="shared" si="0"/>
        <v>0.6</v>
      </c>
      <c r="F18" s="278">
        <f>'7.1 pried'!F18+'BĮP lik'!F18</f>
        <v>0.6</v>
      </c>
      <c r="G18" s="278">
        <f>'7.1 pried'!G18+'BĮP lik'!G18</f>
        <v>0</v>
      </c>
      <c r="H18" s="278">
        <f>'7.1 pried'!H18+'BĮP lik'!H18</f>
        <v>0</v>
      </c>
      <c r="J18" s="2"/>
    </row>
    <row r="19" spans="2:10" ht="15.75">
      <c r="B19" s="160" t="s">
        <v>18</v>
      </c>
      <c r="C19" s="161" t="s">
        <v>63</v>
      </c>
      <c r="D19" s="156"/>
      <c r="E19" s="278">
        <f t="shared" si="0"/>
        <v>4.4</v>
      </c>
      <c r="F19" s="278">
        <f>'7.1 pried'!F19+'BĮP lik'!F19</f>
        <v>4.4</v>
      </c>
      <c r="G19" s="278">
        <f>'7.1 pried'!G19+'BĮP lik'!G19</f>
        <v>0</v>
      </c>
      <c r="H19" s="278">
        <f>'7.1 pried'!H19+'BĮP lik'!H19</f>
        <v>0</v>
      </c>
      <c r="J19" s="2"/>
    </row>
    <row r="20" spans="2:10" ht="15.75">
      <c r="B20" s="160" t="s">
        <v>76</v>
      </c>
      <c r="C20" s="161" t="s">
        <v>7</v>
      </c>
      <c r="D20" s="156"/>
      <c r="E20" s="278">
        <f t="shared" si="0"/>
        <v>0.1</v>
      </c>
      <c r="F20" s="278">
        <f>'7.1 pried'!F20+'BĮP lik'!F20</f>
        <v>0.1</v>
      </c>
      <c r="G20" s="278">
        <f>'7.1 pried'!G20+'BĮP lik'!G20</f>
        <v>0</v>
      </c>
      <c r="H20" s="278">
        <f>'7.1 pried'!H20+'BĮP lik'!H20</f>
        <v>0</v>
      </c>
      <c r="J20" s="2"/>
    </row>
    <row r="21" spans="2:10" ht="15.75">
      <c r="B21" s="160" t="s">
        <v>142</v>
      </c>
      <c r="C21" s="161" t="s">
        <v>8</v>
      </c>
      <c r="D21" s="156"/>
      <c r="E21" s="278">
        <f t="shared" si="0"/>
        <v>3</v>
      </c>
      <c r="F21" s="278">
        <f>'7.1 pried'!F21+'BĮP lik'!F21</f>
        <v>3</v>
      </c>
      <c r="G21" s="278">
        <f>'7.1 pried'!G21+'BĮP lik'!G21</f>
        <v>0</v>
      </c>
      <c r="H21" s="278">
        <f>'7.1 pried'!H21+'BĮP lik'!H21</f>
        <v>0</v>
      </c>
      <c r="J21" s="2"/>
    </row>
    <row r="22" spans="2:10" ht="15.75">
      <c r="B22" s="160" t="s">
        <v>153</v>
      </c>
      <c r="C22" s="225" t="s">
        <v>415</v>
      </c>
      <c r="D22" s="226"/>
      <c r="E22" s="387">
        <f>F22+H22</f>
        <v>8.3</v>
      </c>
      <c r="F22" s="386">
        <f>F17+F18+F19+F20+F21</f>
        <v>8.3</v>
      </c>
      <c r="G22" s="386">
        <f>G17+G18+G19+G20+G21</f>
        <v>0</v>
      </c>
      <c r="H22" s="386">
        <f>H17+H18+H19+H20+H21</f>
        <v>0</v>
      </c>
      <c r="J22" s="2"/>
    </row>
    <row r="23" spans="2:10" ht="26.25" customHeight="1">
      <c r="B23" s="155"/>
      <c r="C23" s="165" t="s">
        <v>454</v>
      </c>
      <c r="D23" s="5"/>
      <c r="E23" s="110">
        <f>E16+E22</f>
        <v>19</v>
      </c>
      <c r="F23" s="110">
        <f>F16+F22</f>
        <v>19</v>
      </c>
      <c r="G23" s="110">
        <f>G16+G22</f>
        <v>0</v>
      </c>
      <c r="H23" s="110">
        <f>H16+H22</f>
        <v>0</v>
      </c>
      <c r="J23" s="2"/>
    </row>
    <row r="24" spans="2:10" ht="15.75">
      <c r="B24" s="155" t="s">
        <v>19</v>
      </c>
      <c r="C24" s="166" t="s">
        <v>111</v>
      </c>
      <c r="D24" s="167" t="s">
        <v>144</v>
      </c>
      <c r="E24" s="110"/>
      <c r="F24" s="110"/>
      <c r="G24" s="110"/>
      <c r="H24" s="110"/>
      <c r="J24" s="2"/>
    </row>
    <row r="25" spans="2:10" ht="15.75">
      <c r="B25" s="168" t="s">
        <v>20</v>
      </c>
      <c r="C25" s="163" t="s">
        <v>73</v>
      </c>
      <c r="D25" s="156"/>
      <c r="E25" s="327">
        <f>F25+H25</f>
        <v>36</v>
      </c>
      <c r="F25" s="278">
        <f>'7.1 pried'!F25+'BĮP lik'!F25</f>
        <v>36</v>
      </c>
      <c r="G25" s="278">
        <f>'7.1 pried'!G25+'BĮP lik'!G25</f>
        <v>0</v>
      </c>
      <c r="H25" s="278">
        <f>'7.1 pried'!H25+'BĮP lik'!H25</f>
        <v>0</v>
      </c>
      <c r="J25" s="2"/>
    </row>
    <row r="26" spans="2:10" ht="15.75" customHeight="1">
      <c r="B26" s="160" t="s">
        <v>455</v>
      </c>
      <c r="C26" s="169" t="s">
        <v>291</v>
      </c>
      <c r="D26" s="5"/>
      <c r="E26" s="327">
        <f>F26+H26</f>
        <v>10</v>
      </c>
      <c r="F26" s="278">
        <f>'7.1 pried'!F26+'BĮP lik'!F26</f>
        <v>5.8</v>
      </c>
      <c r="G26" s="278">
        <f>'7.1 pried'!G26+'BĮP lik'!G26</f>
        <v>0</v>
      </c>
      <c r="H26" s="278">
        <f>'7.1 pried'!H26+'BĮP lik'!H26</f>
        <v>4.2</v>
      </c>
      <c r="J26" s="2"/>
    </row>
    <row r="27" spans="2:10" ht="15.75">
      <c r="B27" s="168" t="s">
        <v>456</v>
      </c>
      <c r="C27" s="163" t="s">
        <v>457</v>
      </c>
      <c r="D27" s="156"/>
      <c r="E27" s="327">
        <f>F27+H27</f>
        <v>36</v>
      </c>
      <c r="F27" s="278">
        <f>'7.1 pried'!F27+'BĮP lik'!F27</f>
        <v>36</v>
      </c>
      <c r="G27" s="278">
        <f>'7.1 pried'!G27+'BĮP lik'!G27</f>
        <v>0</v>
      </c>
      <c r="H27" s="278">
        <f>'7.1 pried'!H27+'BĮP lik'!H27</f>
        <v>0</v>
      </c>
      <c r="J27" s="2"/>
    </row>
    <row r="28" spans="2:10" ht="13.5" customHeight="1">
      <c r="B28" s="160" t="s">
        <v>458</v>
      </c>
      <c r="C28" s="163" t="s">
        <v>36</v>
      </c>
      <c r="D28" s="5"/>
      <c r="E28" s="327">
        <f>F28+H28</f>
        <v>2.2</v>
      </c>
      <c r="F28" s="278">
        <f>'7.1 pried'!F28+'BĮP lik'!F28</f>
        <v>2.2</v>
      </c>
      <c r="G28" s="278">
        <f>'7.1 pried'!G28+'BĮP lik'!G28</f>
        <v>0</v>
      </c>
      <c r="H28" s="278">
        <f>'7.1 pried'!H28+'BĮP lik'!H28</f>
        <v>0</v>
      </c>
      <c r="J28" s="2"/>
    </row>
    <row r="29" spans="2:8" ht="15.75">
      <c r="B29" s="168" t="s">
        <v>459</v>
      </c>
      <c r="C29" s="163" t="s">
        <v>5</v>
      </c>
      <c r="D29" s="156"/>
      <c r="E29" s="327">
        <f>F29+H29</f>
        <v>3.2</v>
      </c>
      <c r="F29" s="278">
        <f>'7.1 pried'!F29+'BĮP lik'!F29</f>
        <v>3.2</v>
      </c>
      <c r="G29" s="278">
        <f>'7.1 pried'!G29+'BĮP lik'!G29</f>
        <v>0</v>
      </c>
      <c r="H29" s="278">
        <f>'7.1 pried'!H29+'BĮP lik'!H29</f>
        <v>0</v>
      </c>
    </row>
    <row r="30" spans="2:8" ht="14.25" customHeight="1">
      <c r="B30" s="155"/>
      <c r="C30" s="170" t="s">
        <v>417</v>
      </c>
      <c r="D30" s="5"/>
      <c r="E30" s="110">
        <f>E27+E28+E29</f>
        <v>41.400000000000006</v>
      </c>
      <c r="F30" s="110">
        <f>F27+F28+F29</f>
        <v>41.400000000000006</v>
      </c>
      <c r="G30" s="110">
        <f>G27+G28+G29</f>
        <v>0</v>
      </c>
      <c r="H30" s="110">
        <f>H27+H28+H29</f>
        <v>0</v>
      </c>
    </row>
    <row r="31" spans="2:8" ht="15.75">
      <c r="B31" s="168" t="s">
        <v>460</v>
      </c>
      <c r="C31" s="163" t="s">
        <v>6</v>
      </c>
      <c r="D31" s="156"/>
      <c r="E31" s="327">
        <f>F31+H31</f>
        <v>3</v>
      </c>
      <c r="F31" s="278">
        <f>'7.1 pried'!F31+'BĮP lik'!F31</f>
        <v>2.3</v>
      </c>
      <c r="G31" s="278">
        <f>'7.1 pried'!G31+'BĮP lik'!G31</f>
        <v>0</v>
      </c>
      <c r="H31" s="278">
        <f>'7.1 pried'!H31+'BĮP lik'!H31</f>
        <v>0.7</v>
      </c>
    </row>
    <row r="32" spans="2:8" ht="15.75">
      <c r="B32" s="160" t="s">
        <v>461</v>
      </c>
      <c r="C32" s="163" t="s">
        <v>48</v>
      </c>
      <c r="D32" s="5"/>
      <c r="E32" s="380">
        <f>F32+H32</f>
        <v>2.6</v>
      </c>
      <c r="F32" s="278">
        <f>'7.1 pried'!F32+'BĮP lik'!F32</f>
        <v>2.6</v>
      </c>
      <c r="G32" s="278">
        <f>'7.1 pried'!G32+'BĮP lik'!G32</f>
        <v>0</v>
      </c>
      <c r="H32" s="278">
        <f>'7.1 pried'!H32+'BĮP lik'!H32</f>
        <v>0</v>
      </c>
    </row>
    <row r="33" spans="2:8" ht="30">
      <c r="B33" s="94" t="s">
        <v>462</v>
      </c>
      <c r="C33" s="171" t="s">
        <v>416</v>
      </c>
      <c r="D33" s="172"/>
      <c r="E33" s="327">
        <f>F33+H33</f>
        <v>0.5</v>
      </c>
      <c r="F33" s="278">
        <f>'7.1 pried'!F33+'BĮP lik'!F33</f>
        <v>0.5</v>
      </c>
      <c r="G33" s="278">
        <f>'7.1 pried'!G33+'BĮP lik'!G33</f>
        <v>0</v>
      </c>
      <c r="H33" s="278">
        <f>'7.1 pried'!H33+'BĮP lik'!H33</f>
        <v>0</v>
      </c>
    </row>
    <row r="34" spans="2:8" ht="14.25">
      <c r="B34" s="160"/>
      <c r="C34" s="173" t="s">
        <v>463</v>
      </c>
      <c r="D34" s="174"/>
      <c r="E34" s="110">
        <f>E31+E32+E33+E30+E26+E25</f>
        <v>93.5</v>
      </c>
      <c r="F34" s="110">
        <f>F31+F32+F33+F30+F26+F25</f>
        <v>88.6</v>
      </c>
      <c r="G34" s="110">
        <f>G31+G32+G33+G30+G26+G25</f>
        <v>0</v>
      </c>
      <c r="H34" s="110">
        <f>H31+H32+H33+H30+H26+H25</f>
        <v>4.9</v>
      </c>
    </row>
    <row r="35" spans="2:8" ht="25.5">
      <c r="B35" s="155" t="s">
        <v>21</v>
      </c>
      <c r="C35" s="165" t="s">
        <v>464</v>
      </c>
      <c r="D35" s="175" t="s">
        <v>146</v>
      </c>
      <c r="E35" s="110">
        <f>E36</f>
        <v>1.5</v>
      </c>
      <c r="F35" s="32">
        <f>'7.1 pried'!F35+'BĮP lik'!F35</f>
        <v>1.5</v>
      </c>
      <c r="G35" s="32">
        <f>'7.1 pried'!G35+'BĮP lik'!G35</f>
        <v>0</v>
      </c>
      <c r="H35" s="32">
        <f>'7.1 pried'!H35+'BĮP lik'!H35</f>
        <v>0</v>
      </c>
    </row>
    <row r="36" spans="2:8" ht="15.75">
      <c r="B36" s="168" t="s">
        <v>22</v>
      </c>
      <c r="C36" s="176" t="s">
        <v>119</v>
      </c>
      <c r="D36" s="156"/>
      <c r="E36" s="381">
        <f>F36+H36</f>
        <v>1.5</v>
      </c>
      <c r="F36" s="278">
        <f>'7.1 pried'!F36+'BĮP lik'!F36</f>
        <v>1.5</v>
      </c>
      <c r="G36" s="278">
        <f>'7.1 pried'!G36+'BĮP lik'!G36</f>
        <v>0</v>
      </c>
      <c r="H36" s="278">
        <f>'7.1 pried'!H36+'BĮP lik'!H36</f>
        <v>0</v>
      </c>
    </row>
    <row r="37" spans="2:8" ht="15.75" customHeight="1">
      <c r="B37" s="177"/>
      <c r="C37" s="142" t="s">
        <v>139</v>
      </c>
      <c r="D37" s="178"/>
      <c r="E37" s="382">
        <f>E23+E34+E36</f>
        <v>114</v>
      </c>
      <c r="F37" s="382">
        <f>F23+F34+F36</f>
        <v>109.1</v>
      </c>
      <c r="G37" s="382">
        <f>G23+G34+G36</f>
        <v>0</v>
      </c>
      <c r="H37" s="382">
        <f>H23+H34+H36</f>
        <v>4.9</v>
      </c>
    </row>
    <row r="38" spans="2:10" s="144" customFormat="1" ht="12.75">
      <c r="B38" s="179"/>
      <c r="C38" s="180"/>
      <c r="D38" s="180"/>
      <c r="E38" s="181"/>
      <c r="F38" s="181"/>
      <c r="G38" s="181"/>
      <c r="H38" s="181"/>
      <c r="J38" s="182"/>
    </row>
  </sheetData>
  <sheetProtection/>
  <mergeCells count="12">
    <mergeCell ref="C11:C14"/>
    <mergeCell ref="D11:D14"/>
    <mergeCell ref="F11:H11"/>
    <mergeCell ref="F12:G12"/>
    <mergeCell ref="H12:H14"/>
    <mergeCell ref="F13:F14"/>
    <mergeCell ref="F2:H2"/>
    <mergeCell ref="F4:H4"/>
    <mergeCell ref="B6:H6"/>
    <mergeCell ref="C7:H7"/>
    <mergeCell ref="G10:H10"/>
    <mergeCell ref="B11:B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151" t="s">
        <v>249</v>
      </c>
      <c r="G1" s="183"/>
      <c r="H1" s="183"/>
      <c r="I1"/>
    </row>
    <row r="2" spans="6:9" ht="12.75">
      <c r="F2" s="707" t="s">
        <v>602</v>
      </c>
      <c r="G2" s="708"/>
      <c r="H2" s="708"/>
      <c r="I2"/>
    </row>
    <row r="3" spans="6:9" ht="14.25" customHeight="1">
      <c r="F3" s="9" t="s">
        <v>589</v>
      </c>
      <c r="G3" s="183"/>
      <c r="H3" s="183"/>
      <c r="I3"/>
    </row>
    <row r="4" spans="6:9" ht="12.75">
      <c r="F4" s="637" t="s">
        <v>554</v>
      </c>
      <c r="G4" s="637"/>
      <c r="H4" s="637"/>
      <c r="I4"/>
    </row>
    <row r="5" ht="10.5" customHeight="1"/>
    <row r="6" spans="2:8" ht="14.25">
      <c r="B6" s="685" t="s">
        <v>627</v>
      </c>
      <c r="C6" s="685"/>
      <c r="D6" s="685"/>
      <c r="E6" s="685"/>
      <c r="F6" s="685"/>
      <c r="G6" s="685"/>
      <c r="H6" s="685"/>
    </row>
    <row r="7" spans="2:8" ht="14.25">
      <c r="B7" s="149"/>
      <c r="C7" s="685" t="s">
        <v>448</v>
      </c>
      <c r="D7" s="685"/>
      <c r="E7" s="685"/>
      <c r="F7" s="685"/>
      <c r="G7" s="685"/>
      <c r="H7" s="685"/>
    </row>
    <row r="8" spans="2:8" ht="14.25">
      <c r="B8" s="149"/>
      <c r="C8" s="149"/>
      <c r="D8" s="149"/>
      <c r="E8" s="149"/>
      <c r="F8" s="149"/>
      <c r="G8" s="149"/>
      <c r="H8" s="149"/>
    </row>
    <row r="9" spans="2:8" ht="14.25">
      <c r="B9" s="149"/>
      <c r="C9" s="149"/>
      <c r="D9" s="149"/>
      <c r="E9" s="149"/>
      <c r="F9" s="149"/>
      <c r="G9" s="149"/>
      <c r="H9" s="149"/>
    </row>
    <row r="10" spans="2:8" ht="13.5" customHeight="1">
      <c r="B10" s="150"/>
      <c r="C10" s="372"/>
      <c r="D10" s="372"/>
      <c r="E10" s="372"/>
      <c r="F10" s="372"/>
      <c r="G10" s="731" t="s">
        <v>609</v>
      </c>
      <c r="H10" s="731"/>
    </row>
    <row r="11" spans="2:8" ht="12.75" customHeight="1">
      <c r="B11" s="726" t="s">
        <v>449</v>
      </c>
      <c r="C11" s="732" t="s">
        <v>450</v>
      </c>
      <c r="D11" s="735" t="s">
        <v>451</v>
      </c>
      <c r="E11" s="152"/>
      <c r="F11" s="724" t="s">
        <v>10</v>
      </c>
      <c r="G11" s="724"/>
      <c r="H11" s="724"/>
    </row>
    <row r="12" spans="2:8" ht="12.75" customHeight="1">
      <c r="B12" s="727"/>
      <c r="C12" s="733"/>
      <c r="D12" s="736"/>
      <c r="E12" s="153"/>
      <c r="F12" s="724" t="s">
        <v>11</v>
      </c>
      <c r="G12" s="725"/>
      <c r="H12" s="726" t="s">
        <v>12</v>
      </c>
    </row>
    <row r="13" spans="2:8" ht="12.75" customHeight="1">
      <c r="B13" s="727"/>
      <c r="C13" s="733"/>
      <c r="D13" s="736"/>
      <c r="E13" s="153" t="s">
        <v>0</v>
      </c>
      <c r="F13" s="729" t="s">
        <v>13</v>
      </c>
      <c r="G13" s="152" t="s">
        <v>452</v>
      </c>
      <c r="H13" s="727"/>
    </row>
    <row r="14" spans="2:8" ht="12.75" customHeight="1">
      <c r="B14" s="728"/>
      <c r="C14" s="734"/>
      <c r="D14" s="737"/>
      <c r="E14" s="154"/>
      <c r="F14" s="730"/>
      <c r="G14" s="154" t="s">
        <v>453</v>
      </c>
      <c r="H14" s="728"/>
    </row>
    <row r="15" spans="2:9" ht="28.5" customHeight="1">
      <c r="B15" s="155" t="s">
        <v>14</v>
      </c>
      <c r="C15" s="47" t="s">
        <v>114</v>
      </c>
      <c r="D15" s="156" t="s">
        <v>148</v>
      </c>
      <c r="E15" s="1"/>
      <c r="F15" s="157"/>
      <c r="G15" s="158"/>
      <c r="H15" s="157"/>
      <c r="I15" s="159"/>
    </row>
    <row r="16" spans="2:8" ht="15.75">
      <c r="B16" s="160" t="s">
        <v>15</v>
      </c>
      <c r="C16" s="161" t="s">
        <v>1</v>
      </c>
      <c r="D16" s="162"/>
      <c r="E16" s="278">
        <f aca="true" t="shared" si="0" ref="E16:E21">F16+H16</f>
        <v>10.7</v>
      </c>
      <c r="F16" s="278">
        <v>10.7</v>
      </c>
      <c r="G16" s="278"/>
      <c r="H16" s="377"/>
    </row>
    <row r="17" spans="2:10" ht="15.75">
      <c r="B17" s="160" t="s">
        <v>16</v>
      </c>
      <c r="C17" s="163" t="s">
        <v>54</v>
      </c>
      <c r="D17" s="156"/>
      <c r="E17" s="278">
        <f t="shared" si="0"/>
        <v>0.2</v>
      </c>
      <c r="F17" s="278">
        <v>0.2</v>
      </c>
      <c r="G17" s="279"/>
      <c r="H17" s="279"/>
      <c r="J17" s="2"/>
    </row>
    <row r="18" spans="2:10" ht="15.75">
      <c r="B18" s="160" t="s">
        <v>17</v>
      </c>
      <c r="C18" s="163" t="s">
        <v>59</v>
      </c>
      <c r="D18" s="156"/>
      <c r="E18" s="278">
        <f t="shared" si="0"/>
        <v>0.6</v>
      </c>
      <c r="F18" s="278">
        <v>0.6</v>
      </c>
      <c r="G18" s="279"/>
      <c r="H18" s="279"/>
      <c r="J18" s="2"/>
    </row>
    <row r="19" spans="2:10" ht="15.75">
      <c r="B19" s="160" t="s">
        <v>18</v>
      </c>
      <c r="C19" s="161" t="s">
        <v>63</v>
      </c>
      <c r="D19" s="156"/>
      <c r="E19" s="278">
        <f t="shared" si="0"/>
        <v>4.4</v>
      </c>
      <c r="F19" s="278">
        <v>4.4</v>
      </c>
      <c r="G19" s="279"/>
      <c r="H19" s="279"/>
      <c r="J19" s="2"/>
    </row>
    <row r="20" spans="2:10" ht="15.75">
      <c r="B20" s="160" t="s">
        <v>76</v>
      </c>
      <c r="C20" s="161" t="s">
        <v>7</v>
      </c>
      <c r="D20" s="156"/>
      <c r="E20" s="278">
        <f t="shared" si="0"/>
        <v>0.1</v>
      </c>
      <c r="F20" s="278">
        <v>0.1</v>
      </c>
      <c r="G20" s="279"/>
      <c r="H20" s="279"/>
      <c r="J20" s="2"/>
    </row>
    <row r="21" spans="2:10" ht="15.75">
      <c r="B21" s="160" t="s">
        <v>142</v>
      </c>
      <c r="C21" s="161" t="s">
        <v>8</v>
      </c>
      <c r="D21" s="156"/>
      <c r="E21" s="278">
        <f t="shared" si="0"/>
        <v>3</v>
      </c>
      <c r="F21" s="278">
        <v>3</v>
      </c>
      <c r="G21" s="279"/>
      <c r="H21" s="279"/>
      <c r="J21" s="2"/>
    </row>
    <row r="22" spans="2:10" ht="15.75">
      <c r="B22" s="160" t="s">
        <v>153</v>
      </c>
      <c r="C22" s="225" t="s">
        <v>415</v>
      </c>
      <c r="D22" s="226"/>
      <c r="E22" s="387">
        <f>F22+H22</f>
        <v>8.3</v>
      </c>
      <c r="F22" s="386">
        <f>F17+F18+F19+F20+F21</f>
        <v>8.3</v>
      </c>
      <c r="G22" s="386">
        <f>G17+G18+G19+G20+G21</f>
        <v>0</v>
      </c>
      <c r="H22" s="386">
        <f>H17+H18+H19+H20+H21</f>
        <v>0</v>
      </c>
      <c r="J22" s="2"/>
    </row>
    <row r="23" spans="2:10" ht="26.25" customHeight="1">
      <c r="B23" s="155"/>
      <c r="C23" s="165" t="s">
        <v>454</v>
      </c>
      <c r="D23" s="5"/>
      <c r="E23" s="110">
        <f>E16+E22</f>
        <v>19</v>
      </c>
      <c r="F23" s="110">
        <f>F16+F22</f>
        <v>19</v>
      </c>
      <c r="G23" s="110">
        <f>G16+G22</f>
        <v>0</v>
      </c>
      <c r="H23" s="110">
        <f>H16+H22</f>
        <v>0</v>
      </c>
      <c r="J23" s="2"/>
    </row>
    <row r="24" spans="2:10" ht="15.75">
      <c r="B24" s="155" t="s">
        <v>19</v>
      </c>
      <c r="C24" s="166" t="s">
        <v>111</v>
      </c>
      <c r="D24" s="167" t="s">
        <v>144</v>
      </c>
      <c r="E24" s="110"/>
      <c r="F24" s="110"/>
      <c r="G24" s="110"/>
      <c r="H24" s="110"/>
      <c r="J24" s="2"/>
    </row>
    <row r="25" spans="2:10" ht="15.75">
      <c r="B25" s="168" t="s">
        <v>20</v>
      </c>
      <c r="C25" s="163" t="s">
        <v>73</v>
      </c>
      <c r="D25" s="156"/>
      <c r="E25" s="327">
        <f>F25+H25</f>
        <v>36</v>
      </c>
      <c r="F25" s="327">
        <v>36</v>
      </c>
      <c r="G25" s="327"/>
      <c r="H25" s="380"/>
      <c r="J25" s="2"/>
    </row>
    <row r="26" spans="2:10" ht="15.75" customHeight="1">
      <c r="B26" s="160" t="s">
        <v>455</v>
      </c>
      <c r="C26" s="169" t="s">
        <v>291</v>
      </c>
      <c r="D26" s="5"/>
      <c r="E26" s="327">
        <f>F26+H26</f>
        <v>10</v>
      </c>
      <c r="F26" s="380">
        <v>5.8</v>
      </c>
      <c r="G26" s="110"/>
      <c r="H26" s="380">
        <v>4.2</v>
      </c>
      <c r="J26" s="2"/>
    </row>
    <row r="27" spans="2:10" ht="15.75">
      <c r="B27" s="168" t="s">
        <v>456</v>
      </c>
      <c r="C27" s="163" t="s">
        <v>457</v>
      </c>
      <c r="D27" s="156"/>
      <c r="E27" s="327">
        <f>F27+H27</f>
        <v>36</v>
      </c>
      <c r="F27" s="327">
        <v>36</v>
      </c>
      <c r="G27" s="327"/>
      <c r="H27" s="380"/>
      <c r="J27" s="2"/>
    </row>
    <row r="28" spans="2:10" ht="13.5" customHeight="1">
      <c r="B28" s="160" t="s">
        <v>458</v>
      </c>
      <c r="C28" s="163" t="s">
        <v>36</v>
      </c>
      <c r="D28" s="5"/>
      <c r="E28" s="327">
        <f>F28+H28</f>
        <v>2.2</v>
      </c>
      <c r="F28" s="380">
        <v>2.2</v>
      </c>
      <c r="G28" s="110"/>
      <c r="H28" s="380"/>
      <c r="J28" s="2"/>
    </row>
    <row r="29" spans="2:8" ht="15.75">
      <c r="B29" s="168" t="s">
        <v>459</v>
      </c>
      <c r="C29" s="163" t="s">
        <v>5</v>
      </c>
      <c r="D29" s="156"/>
      <c r="E29" s="327">
        <f>F29+H29</f>
        <v>3.2</v>
      </c>
      <c r="F29" s="380">
        <v>3.2</v>
      </c>
      <c r="G29" s="327"/>
      <c r="H29" s="327"/>
    </row>
    <row r="30" spans="2:8" ht="14.25" customHeight="1">
      <c r="B30" s="155"/>
      <c r="C30" s="170" t="s">
        <v>417</v>
      </c>
      <c r="D30" s="5"/>
      <c r="E30" s="110">
        <f>E27+E28+E29</f>
        <v>41.400000000000006</v>
      </c>
      <c r="F30" s="110">
        <f>F27+F28+F29</f>
        <v>41.400000000000006</v>
      </c>
      <c r="G30" s="110">
        <f>G27+G28+G29</f>
        <v>0</v>
      </c>
      <c r="H30" s="110">
        <f>H27+H28+H29</f>
        <v>0</v>
      </c>
    </row>
    <row r="31" spans="2:8" ht="15.75">
      <c r="B31" s="168" t="s">
        <v>460</v>
      </c>
      <c r="C31" s="163" t="s">
        <v>6</v>
      </c>
      <c r="D31" s="156"/>
      <c r="E31" s="327">
        <f>F31+H31</f>
        <v>3</v>
      </c>
      <c r="F31" s="327">
        <v>2.3</v>
      </c>
      <c r="G31" s="327"/>
      <c r="H31" s="327">
        <v>0.7</v>
      </c>
    </row>
    <row r="32" spans="2:8" ht="15.75">
      <c r="B32" s="160" t="s">
        <v>461</v>
      </c>
      <c r="C32" s="163" t="s">
        <v>48</v>
      </c>
      <c r="D32" s="5"/>
      <c r="E32" s="380">
        <f>F32+H32</f>
        <v>2.6</v>
      </c>
      <c r="F32" s="380">
        <v>2.6</v>
      </c>
      <c r="G32" s="110"/>
      <c r="H32" s="110"/>
    </row>
    <row r="33" spans="2:8" ht="30">
      <c r="B33" s="94" t="s">
        <v>462</v>
      </c>
      <c r="C33" s="171" t="s">
        <v>416</v>
      </c>
      <c r="D33" s="172"/>
      <c r="E33" s="327">
        <f>F33+H33</f>
        <v>0.5</v>
      </c>
      <c r="F33" s="350">
        <v>0.5</v>
      </c>
      <c r="G33" s="327"/>
      <c r="H33" s="327"/>
    </row>
    <row r="34" spans="2:8" ht="14.25">
      <c r="B34" s="160"/>
      <c r="C34" s="173" t="s">
        <v>463</v>
      </c>
      <c r="D34" s="174"/>
      <c r="E34" s="110">
        <f>E31+E32+E33+E30+E26+E25</f>
        <v>93.5</v>
      </c>
      <c r="F34" s="110">
        <f>F31+F32+F33+F30+F26+F25</f>
        <v>88.6</v>
      </c>
      <c r="G34" s="110">
        <f>G31+G32+G33+G30+G26+G25</f>
        <v>0</v>
      </c>
      <c r="H34" s="110">
        <f>H31+H32+H33+H30+H26+H25</f>
        <v>4.9</v>
      </c>
    </row>
    <row r="35" spans="2:8" ht="25.5">
      <c r="B35" s="155" t="s">
        <v>21</v>
      </c>
      <c r="C35" s="165" t="s">
        <v>464</v>
      </c>
      <c r="D35" s="175" t="s">
        <v>146</v>
      </c>
      <c r="E35" s="327">
        <f>E36</f>
        <v>1.5</v>
      </c>
      <c r="F35" s="327">
        <f>F36</f>
        <v>1.5</v>
      </c>
      <c r="G35" s="327">
        <f>G36</f>
        <v>0</v>
      </c>
      <c r="H35" s="327">
        <f>H36</f>
        <v>0</v>
      </c>
    </row>
    <row r="36" spans="2:8" ht="15.75">
      <c r="B36" s="168" t="s">
        <v>22</v>
      </c>
      <c r="C36" s="176" t="s">
        <v>119</v>
      </c>
      <c r="D36" s="156"/>
      <c r="E36" s="381">
        <f>F36+H36</f>
        <v>1.5</v>
      </c>
      <c r="F36" s="278">
        <v>1.5</v>
      </c>
      <c r="G36" s="327"/>
      <c r="H36" s="327"/>
    </row>
    <row r="37" spans="2:8" ht="15.75" customHeight="1">
      <c r="B37" s="177"/>
      <c r="C37" s="142" t="s">
        <v>139</v>
      </c>
      <c r="D37" s="178"/>
      <c r="E37" s="382">
        <f>E23+E34+E36</f>
        <v>114</v>
      </c>
      <c r="F37" s="382">
        <f>F23+F34+F36</f>
        <v>109.1</v>
      </c>
      <c r="G37" s="382">
        <f>G23+G34+G36</f>
        <v>0</v>
      </c>
      <c r="H37" s="382">
        <f>H23+H34+H36</f>
        <v>4.9</v>
      </c>
    </row>
    <row r="38" spans="2:10" s="144" customFormat="1" ht="12.75">
      <c r="B38" s="179"/>
      <c r="C38" s="180"/>
      <c r="D38" s="180"/>
      <c r="E38" s="181"/>
      <c r="F38" s="181"/>
      <c r="G38" s="181"/>
      <c r="H38" s="181"/>
      <c r="J38" s="182"/>
    </row>
  </sheetData>
  <sheetProtection/>
  <mergeCells count="12">
    <mergeCell ref="G10:H10"/>
    <mergeCell ref="F2:H2"/>
    <mergeCell ref="F4:H4"/>
    <mergeCell ref="B6:H6"/>
    <mergeCell ref="C7:H7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9">
      <selection activeCell="H33" sqref="H33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151" t="s">
        <v>249</v>
      </c>
      <c r="G1" s="183"/>
      <c r="H1" s="183"/>
      <c r="I1"/>
    </row>
    <row r="2" spans="6:9" ht="12.75">
      <c r="F2" s="707" t="s">
        <v>602</v>
      </c>
      <c r="G2" s="708"/>
      <c r="H2" s="708"/>
      <c r="I2"/>
    </row>
    <row r="3" spans="6:9" ht="14.25" customHeight="1">
      <c r="F3" s="9" t="s">
        <v>589</v>
      </c>
      <c r="G3" s="183"/>
      <c r="H3" s="183"/>
      <c r="I3"/>
    </row>
    <row r="4" spans="6:9" ht="12.75">
      <c r="F4" s="637" t="s">
        <v>555</v>
      </c>
      <c r="G4" s="637"/>
      <c r="H4" s="637"/>
      <c r="I4"/>
    </row>
    <row r="5" ht="10.5" customHeight="1"/>
    <row r="6" spans="2:8" ht="14.25" customHeight="1">
      <c r="B6" s="738" t="s">
        <v>612</v>
      </c>
      <c r="C6" s="738"/>
      <c r="D6" s="738"/>
      <c r="E6" s="738"/>
      <c r="F6" s="738"/>
      <c r="G6" s="738"/>
      <c r="H6" s="738"/>
    </row>
    <row r="7" spans="2:8" ht="14.25" customHeight="1">
      <c r="B7" s="738"/>
      <c r="C7" s="738"/>
      <c r="D7" s="738"/>
      <c r="E7" s="738"/>
      <c r="F7" s="738"/>
      <c r="G7" s="738"/>
      <c r="H7" s="738"/>
    </row>
    <row r="8" spans="2:8" ht="14.25">
      <c r="B8" s="149"/>
      <c r="C8" s="149"/>
      <c r="D8" s="149"/>
      <c r="E8" s="149"/>
      <c r="F8" s="149"/>
      <c r="G8" s="149"/>
      <c r="H8" s="149"/>
    </row>
    <row r="9" spans="2:8" ht="14.25">
      <c r="B9" s="149"/>
      <c r="C9" s="149"/>
      <c r="D9" s="149"/>
      <c r="E9" s="149"/>
      <c r="F9" s="149"/>
      <c r="G9" s="149"/>
      <c r="H9" s="149"/>
    </row>
    <row r="10" spans="2:8" ht="13.5" customHeight="1">
      <c r="B10" s="150"/>
      <c r="D10" s="373"/>
      <c r="E10" s="373"/>
      <c r="F10" s="373"/>
      <c r="G10" s="731" t="s">
        <v>609</v>
      </c>
      <c r="H10" s="731"/>
    </row>
    <row r="11" spans="2:8" ht="12.75" customHeight="1">
      <c r="B11" s="726" t="s">
        <v>449</v>
      </c>
      <c r="C11" s="732" t="s">
        <v>450</v>
      </c>
      <c r="D11" s="735" t="s">
        <v>451</v>
      </c>
      <c r="E11" s="152"/>
      <c r="F11" s="724" t="s">
        <v>10</v>
      </c>
      <c r="G11" s="724"/>
      <c r="H11" s="724"/>
    </row>
    <row r="12" spans="2:8" ht="12.75" customHeight="1">
      <c r="B12" s="727"/>
      <c r="C12" s="733"/>
      <c r="D12" s="736"/>
      <c r="E12" s="153"/>
      <c r="F12" s="724" t="s">
        <v>11</v>
      </c>
      <c r="G12" s="725"/>
      <c r="H12" s="726" t="s">
        <v>12</v>
      </c>
    </row>
    <row r="13" spans="2:8" ht="12.75" customHeight="1">
      <c r="B13" s="727"/>
      <c r="C13" s="733"/>
      <c r="D13" s="736"/>
      <c r="E13" s="153" t="s">
        <v>0</v>
      </c>
      <c r="F13" s="729" t="s">
        <v>13</v>
      </c>
      <c r="G13" s="152" t="s">
        <v>452</v>
      </c>
      <c r="H13" s="727"/>
    </row>
    <row r="14" spans="2:8" ht="12.75" customHeight="1">
      <c r="B14" s="728"/>
      <c r="C14" s="734"/>
      <c r="D14" s="737"/>
      <c r="E14" s="154"/>
      <c r="F14" s="730"/>
      <c r="G14" s="154" t="s">
        <v>453</v>
      </c>
      <c r="H14" s="728"/>
    </row>
    <row r="15" spans="2:9" ht="28.5" customHeight="1">
      <c r="B15" s="155" t="s">
        <v>14</v>
      </c>
      <c r="C15" s="47" t="s">
        <v>114</v>
      </c>
      <c r="D15" s="156" t="s">
        <v>148</v>
      </c>
      <c r="E15" s="238"/>
      <c r="F15" s="239"/>
      <c r="G15" s="240"/>
      <c r="H15" s="239"/>
      <c r="I15" s="159"/>
    </row>
    <row r="16" spans="2:8" ht="15.75">
      <c r="B16" s="160" t="s">
        <v>15</v>
      </c>
      <c r="C16" s="161" t="s">
        <v>1</v>
      </c>
      <c r="D16" s="162"/>
      <c r="E16" s="278">
        <f aca="true" t="shared" si="0" ref="E16:E21">F16+H16</f>
        <v>0</v>
      </c>
      <c r="F16" s="278"/>
      <c r="G16" s="278"/>
      <c r="H16" s="377"/>
    </row>
    <row r="17" spans="2:10" ht="15.75">
      <c r="B17" s="160" t="s">
        <v>16</v>
      </c>
      <c r="C17" s="163" t="s">
        <v>54</v>
      </c>
      <c r="D17" s="156"/>
      <c r="E17" s="278">
        <f t="shared" si="0"/>
        <v>0</v>
      </c>
      <c r="F17" s="278"/>
      <c r="G17" s="279"/>
      <c r="H17" s="279"/>
      <c r="J17" s="2"/>
    </row>
    <row r="18" spans="2:10" ht="15.75">
      <c r="B18" s="160" t="s">
        <v>17</v>
      </c>
      <c r="C18" s="163" t="s">
        <v>59</v>
      </c>
      <c r="D18" s="156"/>
      <c r="E18" s="278">
        <f t="shared" si="0"/>
        <v>0</v>
      </c>
      <c r="F18" s="278"/>
      <c r="G18" s="279"/>
      <c r="H18" s="279"/>
      <c r="J18" s="2"/>
    </row>
    <row r="19" spans="2:10" ht="15.75">
      <c r="B19" s="160" t="s">
        <v>18</v>
      </c>
      <c r="C19" s="161" t="s">
        <v>63</v>
      </c>
      <c r="D19" s="156"/>
      <c r="E19" s="278">
        <f t="shared" si="0"/>
        <v>0</v>
      </c>
      <c r="F19" s="278"/>
      <c r="G19" s="279"/>
      <c r="H19" s="279"/>
      <c r="J19" s="2"/>
    </row>
    <row r="20" spans="2:10" ht="15.75">
      <c r="B20" s="160" t="s">
        <v>76</v>
      </c>
      <c r="C20" s="161" t="s">
        <v>7</v>
      </c>
      <c r="D20" s="156"/>
      <c r="E20" s="278">
        <f t="shared" si="0"/>
        <v>0</v>
      </c>
      <c r="F20" s="278"/>
      <c r="G20" s="279"/>
      <c r="H20" s="279"/>
      <c r="J20" s="2"/>
    </row>
    <row r="21" spans="2:10" ht="15.75">
      <c r="B21" s="160" t="s">
        <v>142</v>
      </c>
      <c r="C21" s="161" t="s">
        <v>8</v>
      </c>
      <c r="D21" s="156"/>
      <c r="E21" s="278">
        <f t="shared" si="0"/>
        <v>0</v>
      </c>
      <c r="F21" s="278"/>
      <c r="G21" s="279"/>
      <c r="H21" s="279"/>
      <c r="J21" s="2"/>
    </row>
    <row r="22" spans="2:10" ht="15.75">
      <c r="B22" s="160" t="s">
        <v>153</v>
      </c>
      <c r="C22" s="164" t="s">
        <v>415</v>
      </c>
      <c r="D22" s="156"/>
      <c r="E22" s="356">
        <f>F22+H22</f>
        <v>0</v>
      </c>
      <c r="F22" s="356">
        <f>F17+F18+F19+F20+F21</f>
        <v>0</v>
      </c>
      <c r="G22" s="356">
        <f>G17+G18+G19+G20+G21</f>
        <v>0</v>
      </c>
      <c r="H22" s="356">
        <f>H17+H18+H19+H20+H21</f>
        <v>0</v>
      </c>
      <c r="J22" s="2"/>
    </row>
    <row r="23" spans="2:10" ht="26.25" customHeight="1">
      <c r="B23" s="155"/>
      <c r="C23" s="165" t="s">
        <v>454</v>
      </c>
      <c r="D23" s="5"/>
      <c r="E23" s="157">
        <f>E16+E22</f>
        <v>0</v>
      </c>
      <c r="F23" s="157">
        <f>F16+F22</f>
        <v>0</v>
      </c>
      <c r="G23" s="157">
        <f>G16+G17+G18+G19+G20+G21+G22</f>
        <v>0</v>
      </c>
      <c r="H23" s="157">
        <f>H16+H17+H18+H19+H20+H21+H22</f>
        <v>0</v>
      </c>
      <c r="J23" s="2"/>
    </row>
    <row r="24" spans="2:10" ht="15.75">
      <c r="B24" s="155" t="s">
        <v>19</v>
      </c>
      <c r="C24" s="166" t="s">
        <v>111</v>
      </c>
      <c r="D24" s="167" t="s">
        <v>144</v>
      </c>
      <c r="E24" s="110"/>
      <c r="F24" s="110"/>
      <c r="G24" s="157"/>
      <c r="H24" s="157"/>
      <c r="J24" s="2"/>
    </row>
    <row r="25" spans="2:10" ht="15.75">
      <c r="B25" s="168" t="s">
        <v>20</v>
      </c>
      <c r="C25" s="163" t="s">
        <v>73</v>
      </c>
      <c r="D25" s="156"/>
      <c r="E25" s="327">
        <f>F25+H25</f>
        <v>0</v>
      </c>
      <c r="F25" s="327"/>
      <c r="G25" s="378"/>
      <c r="H25" s="379"/>
      <c r="J25" s="2"/>
    </row>
    <row r="26" spans="2:10" ht="15.75" customHeight="1">
      <c r="B26" s="160" t="s">
        <v>455</v>
      </c>
      <c r="C26" s="169" t="s">
        <v>291</v>
      </c>
      <c r="D26" s="5"/>
      <c r="E26" s="327">
        <f>F26+H26</f>
        <v>0</v>
      </c>
      <c r="F26" s="380"/>
      <c r="G26" s="157"/>
      <c r="H26" s="379"/>
      <c r="J26" s="2"/>
    </row>
    <row r="27" spans="2:10" ht="15.75">
      <c r="B27" s="168" t="s">
        <v>456</v>
      </c>
      <c r="C27" s="163" t="s">
        <v>457</v>
      </c>
      <c r="D27" s="156"/>
      <c r="E27" s="327">
        <f>F27+H27</f>
        <v>0</v>
      </c>
      <c r="F27" s="327"/>
      <c r="G27" s="327"/>
      <c r="H27" s="380"/>
      <c r="J27" s="2"/>
    </row>
    <row r="28" spans="2:10" ht="13.5" customHeight="1">
      <c r="B28" s="160" t="s">
        <v>458</v>
      </c>
      <c r="C28" s="163" t="s">
        <v>36</v>
      </c>
      <c r="D28" s="5"/>
      <c r="E28" s="327">
        <f>F28+H28</f>
        <v>0</v>
      </c>
      <c r="F28" s="380"/>
      <c r="G28" s="157"/>
      <c r="H28" s="379"/>
      <c r="J28" s="2"/>
    </row>
    <row r="29" spans="2:8" ht="15.75">
      <c r="B29" s="168" t="s">
        <v>459</v>
      </c>
      <c r="C29" s="163" t="s">
        <v>5</v>
      </c>
      <c r="D29" s="156"/>
      <c r="E29" s="327">
        <f>F29+H29</f>
        <v>0</v>
      </c>
      <c r="F29" s="380"/>
      <c r="G29" s="378"/>
      <c r="H29" s="378"/>
    </row>
    <row r="30" spans="2:8" ht="14.25" customHeight="1">
      <c r="B30" s="155"/>
      <c r="C30" s="170" t="s">
        <v>417</v>
      </c>
      <c r="D30" s="5"/>
      <c r="E30" s="110">
        <f>E27+E28+E29</f>
        <v>0</v>
      </c>
      <c r="F30" s="110">
        <f>F27+F28+F29</f>
        <v>0</v>
      </c>
      <c r="G30" s="110">
        <f>G27+G28+G29</f>
        <v>0</v>
      </c>
      <c r="H30" s="110">
        <f>H27+H28+H29</f>
        <v>0</v>
      </c>
    </row>
    <row r="31" spans="2:8" ht="15.75">
      <c r="B31" s="168" t="s">
        <v>460</v>
      </c>
      <c r="C31" s="163" t="s">
        <v>6</v>
      </c>
      <c r="D31" s="156"/>
      <c r="E31" s="327">
        <f>F31+H31</f>
        <v>0</v>
      </c>
      <c r="F31" s="327"/>
      <c r="G31" s="378"/>
      <c r="H31" s="378"/>
    </row>
    <row r="32" spans="2:8" ht="15.75">
      <c r="B32" s="160" t="s">
        <v>461</v>
      </c>
      <c r="C32" s="163" t="s">
        <v>48</v>
      </c>
      <c r="D32" s="5"/>
      <c r="E32" s="380">
        <f>F32+H32</f>
        <v>0</v>
      </c>
      <c r="F32" s="380"/>
      <c r="G32" s="157"/>
      <c r="H32" s="157"/>
    </row>
    <row r="33" spans="2:8" ht="30">
      <c r="B33" s="94" t="s">
        <v>462</v>
      </c>
      <c r="C33" s="171" t="s">
        <v>416</v>
      </c>
      <c r="D33" s="172"/>
      <c r="E33" s="378">
        <f>F33+H33</f>
        <v>0</v>
      </c>
      <c r="F33" s="350"/>
      <c r="G33" s="378"/>
      <c r="H33" s="378"/>
    </row>
    <row r="34" spans="2:8" ht="14.25">
      <c r="B34" s="160"/>
      <c r="C34" s="173" t="s">
        <v>463</v>
      </c>
      <c r="D34" s="174"/>
      <c r="E34" s="157">
        <f>E31+E32+E33+E30+E26+E25</f>
        <v>0</v>
      </c>
      <c r="F34" s="110">
        <f>F31+F32+F33+F30+F26+F25</f>
        <v>0</v>
      </c>
      <c r="G34" s="157">
        <f>G31+G32+G33+G30+G26+G25</f>
        <v>0</v>
      </c>
      <c r="H34" s="157">
        <f>H31+H32+H33+H30+H26+H25</f>
        <v>0</v>
      </c>
    </row>
    <row r="35" spans="2:8" ht="25.5">
      <c r="B35" s="155" t="s">
        <v>21</v>
      </c>
      <c r="C35" s="165" t="s">
        <v>464</v>
      </c>
      <c r="D35" s="175" t="s">
        <v>146</v>
      </c>
      <c r="E35" s="378">
        <f>E36</f>
        <v>0</v>
      </c>
      <c r="F35" s="327"/>
      <c r="G35" s="378">
        <f>G36</f>
        <v>0</v>
      </c>
      <c r="H35" s="378">
        <f>H36</f>
        <v>0</v>
      </c>
    </row>
    <row r="36" spans="2:8" ht="15.75">
      <c r="B36" s="168" t="s">
        <v>22</v>
      </c>
      <c r="C36" s="176" t="s">
        <v>119</v>
      </c>
      <c r="D36" s="156"/>
      <c r="E36" s="381">
        <f>F36+H36</f>
        <v>0</v>
      </c>
      <c r="F36" s="278"/>
      <c r="G36" s="378"/>
      <c r="H36" s="378"/>
    </row>
    <row r="37" spans="2:8" ht="15.75" customHeight="1">
      <c r="B37" s="177"/>
      <c r="C37" s="142" t="s">
        <v>139</v>
      </c>
      <c r="D37" s="178"/>
      <c r="E37" s="382">
        <f>E23+E34+E36</f>
        <v>0</v>
      </c>
      <c r="F37" s="382">
        <f>F23+F34+F36</f>
        <v>0</v>
      </c>
      <c r="G37" s="382">
        <f>G23+G34+G36</f>
        <v>0</v>
      </c>
      <c r="H37" s="382">
        <f>H23+H34+H36</f>
        <v>0</v>
      </c>
    </row>
    <row r="38" spans="2:10" s="144" customFormat="1" ht="12.75">
      <c r="B38" s="179"/>
      <c r="C38" s="180"/>
      <c r="D38" s="180"/>
      <c r="E38" s="181"/>
      <c r="F38" s="181"/>
      <c r="G38" s="181"/>
      <c r="H38" s="181"/>
      <c r="J38" s="182"/>
    </row>
  </sheetData>
  <sheetProtection/>
  <mergeCells count="11">
    <mergeCell ref="G10:H10"/>
    <mergeCell ref="F2:H2"/>
    <mergeCell ref="F4:H4"/>
    <mergeCell ref="B6:H7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37.851562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0.28125" style="0" customWidth="1"/>
  </cols>
  <sheetData>
    <row r="2" spans="6:8" ht="15">
      <c r="F2" s="151" t="s">
        <v>249</v>
      </c>
      <c r="G2" s="183"/>
      <c r="H2" s="183"/>
    </row>
    <row r="3" spans="6:8" ht="12.75">
      <c r="F3" s="707" t="s">
        <v>602</v>
      </c>
      <c r="G3" s="708"/>
      <c r="H3" s="708"/>
    </row>
    <row r="4" spans="6:8" ht="15">
      <c r="F4" s="9" t="s">
        <v>589</v>
      </c>
      <c r="G4" s="183"/>
      <c r="H4" s="183"/>
    </row>
    <row r="5" spans="6:8" ht="12.75">
      <c r="F5" s="236" t="s">
        <v>590</v>
      </c>
      <c r="G5" s="236"/>
      <c r="H5" s="236"/>
    </row>
    <row r="7" ht="16.5" customHeight="1"/>
    <row r="8" spans="2:9" ht="31.5" customHeight="1">
      <c r="B8" s="738" t="s">
        <v>593</v>
      </c>
      <c r="C8" s="738"/>
      <c r="D8" s="738"/>
      <c r="E8" s="738"/>
      <c r="F8" s="738"/>
      <c r="G8" s="738"/>
      <c r="H8" s="738"/>
      <c r="I8" s="283"/>
    </row>
    <row r="9" spans="2:9" ht="18" customHeight="1">
      <c r="B9" s="738"/>
      <c r="C9" s="738"/>
      <c r="D9" s="738"/>
      <c r="E9" s="738"/>
      <c r="F9" s="738"/>
      <c r="G9" s="738"/>
      <c r="H9" s="738"/>
      <c r="I9" s="283"/>
    </row>
    <row r="10" spans="2:9" ht="18" customHeight="1">
      <c r="B10" s="149"/>
      <c r="C10" s="149"/>
      <c r="D10" s="149"/>
      <c r="E10" s="149"/>
      <c r="F10" s="149"/>
      <c r="G10" s="149"/>
      <c r="H10" s="149"/>
      <c r="I10" s="283"/>
    </row>
    <row r="11" spans="2:9" ht="18" customHeight="1">
      <c r="B11" s="149"/>
      <c r="C11" s="149"/>
      <c r="D11" s="149"/>
      <c r="E11" s="149"/>
      <c r="F11" s="149"/>
      <c r="G11" s="149"/>
      <c r="H11" s="149"/>
      <c r="I11" s="283"/>
    </row>
    <row r="12" ht="12.75">
      <c r="H12" s="270" t="s">
        <v>609</v>
      </c>
    </row>
    <row r="13" spans="2:8" ht="12.75" customHeight="1">
      <c r="B13" s="747" t="s">
        <v>292</v>
      </c>
      <c r="C13" s="750" t="s">
        <v>122</v>
      </c>
      <c r="D13" s="735" t="s">
        <v>591</v>
      </c>
      <c r="E13" s="745" t="s">
        <v>0</v>
      </c>
      <c r="F13" s="739" t="s">
        <v>10</v>
      </c>
      <c r="G13" s="740"/>
      <c r="H13" s="741"/>
    </row>
    <row r="14" spans="2:8" ht="12.75" customHeight="1">
      <c r="B14" s="748"/>
      <c r="C14" s="751"/>
      <c r="D14" s="736"/>
      <c r="E14" s="753"/>
      <c r="F14" s="739" t="s">
        <v>11</v>
      </c>
      <c r="G14" s="741"/>
      <c r="H14" s="742" t="s">
        <v>12</v>
      </c>
    </row>
    <row r="15" spans="2:8" ht="12.75" customHeight="1">
      <c r="B15" s="748"/>
      <c r="C15" s="751"/>
      <c r="D15" s="736"/>
      <c r="E15" s="753"/>
      <c r="F15" s="745" t="s">
        <v>13</v>
      </c>
      <c r="G15" s="233" t="s">
        <v>452</v>
      </c>
      <c r="H15" s="743"/>
    </row>
    <row r="16" spans="2:8" ht="33" customHeight="1">
      <c r="B16" s="749"/>
      <c r="C16" s="752"/>
      <c r="D16" s="737"/>
      <c r="E16" s="746"/>
      <c r="F16" s="746"/>
      <c r="G16" s="233" t="s">
        <v>453</v>
      </c>
      <c r="H16" s="744"/>
    </row>
    <row r="17" spans="2:8" ht="15.75">
      <c r="B17" s="284" t="s">
        <v>14</v>
      </c>
      <c r="C17" s="285" t="s">
        <v>470</v>
      </c>
      <c r="D17" s="280"/>
      <c r="E17" s="286">
        <f>E18</f>
        <v>218</v>
      </c>
      <c r="F17" s="286">
        <f>F18</f>
        <v>0</v>
      </c>
      <c r="G17" s="286">
        <f>G18</f>
        <v>0</v>
      </c>
      <c r="H17" s="286">
        <f>H18</f>
        <v>218</v>
      </c>
    </row>
    <row r="18" spans="2:8" ht="14.25">
      <c r="B18" s="284" t="s">
        <v>15</v>
      </c>
      <c r="C18" s="287" t="s">
        <v>118</v>
      </c>
      <c r="D18" s="288" t="s">
        <v>149</v>
      </c>
      <c r="E18" s="286">
        <f>F18+H18</f>
        <v>218</v>
      </c>
      <c r="F18" s="286"/>
      <c r="G18" s="388"/>
      <c r="H18" s="388">
        <f>H19</f>
        <v>218</v>
      </c>
    </row>
    <row r="19" spans="2:8" ht="45">
      <c r="B19" s="284" t="s">
        <v>167</v>
      </c>
      <c r="C19" s="289" t="s">
        <v>592</v>
      </c>
      <c r="D19" s="280"/>
      <c r="E19" s="389">
        <f>F19+H19</f>
        <v>218</v>
      </c>
      <c r="F19" s="389"/>
      <c r="G19" s="390"/>
      <c r="H19" s="390">
        <v>218</v>
      </c>
    </row>
    <row r="20" spans="2:8" ht="32.25" customHeight="1">
      <c r="B20" s="195"/>
      <c r="C20" s="290" t="s">
        <v>139</v>
      </c>
      <c r="D20" s="195"/>
      <c r="E20" s="391">
        <f>F20+H20</f>
        <v>218</v>
      </c>
      <c r="F20" s="388"/>
      <c r="G20" s="388"/>
      <c r="H20" s="388">
        <f>H18</f>
        <v>218</v>
      </c>
    </row>
    <row r="21" spans="2:8" ht="12.75">
      <c r="B21" s="291"/>
      <c r="C21" s="10"/>
      <c r="D21" s="292"/>
      <c r="E21" s="293"/>
      <c r="F21" s="293"/>
      <c r="G21" s="281"/>
      <c r="H21" s="293"/>
    </row>
  </sheetData>
  <sheetProtection/>
  <mergeCells count="10">
    <mergeCell ref="F13:H13"/>
    <mergeCell ref="B8:H9"/>
    <mergeCell ref="F14:G14"/>
    <mergeCell ref="H14:H16"/>
    <mergeCell ref="F15:F16"/>
    <mergeCell ref="F3:H3"/>
    <mergeCell ref="B13:B16"/>
    <mergeCell ref="C13:C16"/>
    <mergeCell ref="D13:D16"/>
    <mergeCell ref="E13:E1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U13"/>
  <sheetViews>
    <sheetView tabSelected="1" zoomScalePageLayoutView="0" workbookViewId="0" topLeftCell="A1">
      <selection activeCell="K14" sqref="K14:K15"/>
    </sheetView>
  </sheetViews>
  <sheetFormatPr defaultColWidth="9.140625" defaultRowHeight="12.75"/>
  <cols>
    <col min="1" max="1" width="5.57421875" style="453" customWidth="1"/>
    <col min="2" max="2" width="75.00390625" style="453" customWidth="1"/>
    <col min="3" max="3" width="10.28125" style="453" customWidth="1"/>
    <col min="4" max="4" width="7.7109375" style="453" customWidth="1"/>
    <col min="5" max="5" width="7.00390625" style="453" customWidth="1"/>
    <col min="6" max="6" width="6.57421875" style="453" customWidth="1"/>
    <col min="7" max="7" width="10.140625" style="453" bestFit="1" customWidth="1"/>
    <col min="8" max="8" width="6.7109375" style="453" customWidth="1"/>
    <col min="9" max="9" width="10.00390625" style="453" customWidth="1"/>
    <col min="10" max="10" width="7.00390625" style="453" customWidth="1"/>
    <col min="11" max="11" width="10.00390625" style="453" customWidth="1"/>
    <col min="12" max="12" width="6.7109375" style="453" customWidth="1"/>
    <col min="13" max="13" width="9.421875" style="453" customWidth="1"/>
    <col min="14" max="14" width="6.57421875" style="453" customWidth="1"/>
    <col min="15" max="15" width="6.140625" style="453" customWidth="1"/>
    <col min="16" max="16" width="6.7109375" style="453" customWidth="1"/>
    <col min="17" max="17" width="8.00390625" style="453" customWidth="1"/>
    <col min="18" max="18" width="6.57421875" style="453" customWidth="1"/>
    <col min="19" max="19" width="5.8515625" style="453" customWidth="1"/>
    <col min="20" max="20" width="6.57421875" style="453" customWidth="1"/>
    <col min="21" max="21" width="7.57421875" style="453" customWidth="1"/>
    <col min="22" max="16384" width="9.140625" style="453" customWidth="1"/>
  </cols>
  <sheetData>
    <row r="3" spans="1:4" ht="15.75" customHeight="1">
      <c r="A3" s="754" t="s">
        <v>607</v>
      </c>
      <c r="B3" s="754"/>
      <c r="C3" s="754"/>
      <c r="D3" s="754"/>
    </row>
    <row r="4" spans="1:4" ht="15.75">
      <c r="A4" s="754"/>
      <c r="B4" s="754"/>
      <c r="C4" s="754"/>
      <c r="D4" s="754"/>
    </row>
    <row r="5" spans="3:4" ht="15.75">
      <c r="C5" s="755" t="s">
        <v>609</v>
      </c>
      <c r="D5" s="755"/>
    </row>
    <row r="6" spans="1:21" ht="58.5" customHeight="1">
      <c r="A6" s="454" t="s">
        <v>449</v>
      </c>
      <c r="B6" s="455" t="s">
        <v>560</v>
      </c>
      <c r="C6" s="445" t="s">
        <v>578</v>
      </c>
      <c r="D6" s="455" t="s">
        <v>561</v>
      </c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</row>
    <row r="7" spans="1:4" ht="18.75" customHeight="1">
      <c r="A7" s="457" t="s">
        <v>14</v>
      </c>
      <c r="B7" s="458" t="s">
        <v>577</v>
      </c>
      <c r="C7" s="459">
        <v>17.9</v>
      </c>
      <c r="D7" s="460" t="s">
        <v>562</v>
      </c>
    </row>
    <row r="8" spans="1:4" ht="32.25" customHeight="1">
      <c r="A8" s="457" t="s">
        <v>19</v>
      </c>
      <c r="B8" s="458" t="s">
        <v>622</v>
      </c>
      <c r="C8" s="459">
        <v>3.6</v>
      </c>
      <c r="D8" s="460" t="s">
        <v>562</v>
      </c>
    </row>
    <row r="9" spans="1:4" ht="30.75" customHeight="1">
      <c r="A9" s="457" t="s">
        <v>21</v>
      </c>
      <c r="B9" s="458" t="s">
        <v>623</v>
      </c>
      <c r="C9" s="459">
        <v>3.6</v>
      </c>
      <c r="D9" s="460" t="s">
        <v>562</v>
      </c>
    </row>
    <row r="10" spans="1:4" ht="30.75" customHeight="1">
      <c r="A10" s="457" t="s">
        <v>23</v>
      </c>
      <c r="B10" s="458" t="s">
        <v>624</v>
      </c>
      <c r="C10" s="459">
        <v>3.6</v>
      </c>
      <c r="D10" s="460" t="s">
        <v>562</v>
      </c>
    </row>
    <row r="11" spans="1:4" ht="28.5" customHeight="1">
      <c r="A11" s="457" t="s">
        <v>26</v>
      </c>
      <c r="B11" s="464" t="s">
        <v>625</v>
      </c>
      <c r="C11" s="464">
        <v>3.5</v>
      </c>
      <c r="D11" s="460" t="s">
        <v>562</v>
      </c>
    </row>
    <row r="12" spans="1:4" ht="28.5" customHeight="1">
      <c r="A12" s="457" t="s">
        <v>28</v>
      </c>
      <c r="B12" s="464" t="s">
        <v>626</v>
      </c>
      <c r="C12" s="464">
        <v>26.7</v>
      </c>
      <c r="D12" s="460" t="s">
        <v>562</v>
      </c>
    </row>
    <row r="13" spans="1:4" ht="15.75">
      <c r="A13" s="457"/>
      <c r="B13" s="461" t="s">
        <v>0</v>
      </c>
      <c r="C13" s="462">
        <f>C7+C8+C9+C10+C11+C12</f>
        <v>58.900000000000006</v>
      </c>
      <c r="D13" s="463"/>
    </row>
  </sheetData>
  <sheetProtection/>
  <mergeCells count="2">
    <mergeCell ref="A3:D4"/>
    <mergeCell ref="C5:D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N17" sqref="N17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41.851562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634" t="s">
        <v>9</v>
      </c>
      <c r="F1" s="634"/>
      <c r="G1" s="634"/>
    </row>
    <row r="2" spans="5:7" ht="12.75">
      <c r="E2" s="635" t="s">
        <v>602</v>
      </c>
      <c r="F2" s="636"/>
      <c r="G2" s="636"/>
    </row>
    <row r="3" spans="2:7" ht="15.75">
      <c r="B3" s="127"/>
      <c r="C3" s="128"/>
      <c r="D3" s="128"/>
      <c r="E3" s="637" t="s">
        <v>567</v>
      </c>
      <c r="F3" s="636"/>
      <c r="G3" s="636"/>
    </row>
    <row r="4" spans="2:6" ht="15.75">
      <c r="B4" s="127"/>
      <c r="E4" s="637" t="s">
        <v>428</v>
      </c>
      <c r="F4" s="637"/>
    </row>
    <row r="5" ht="15.75">
      <c r="B5" s="127"/>
    </row>
    <row r="6" spans="1:7" ht="15.75">
      <c r="A6" s="129"/>
      <c r="C6" s="632" t="s">
        <v>429</v>
      </c>
      <c r="D6" s="632"/>
      <c r="E6" s="632"/>
      <c r="F6" s="632"/>
      <c r="G6" s="632"/>
    </row>
    <row r="7" spans="1:7" ht="15.75">
      <c r="A7" s="127"/>
      <c r="B7" s="632" t="s">
        <v>430</v>
      </c>
      <c r="C7" s="632"/>
      <c r="D7" s="632"/>
      <c r="E7" s="632"/>
      <c r="F7" s="632"/>
      <c r="G7" s="632"/>
    </row>
    <row r="8" spans="1:11" ht="15.75">
      <c r="A8" s="130"/>
      <c r="C8" s="633" t="s">
        <v>603</v>
      </c>
      <c r="D8" s="633"/>
      <c r="E8" s="633"/>
      <c r="F8" s="633"/>
      <c r="G8" s="633"/>
      <c r="H8" s="633"/>
      <c r="I8" s="633"/>
      <c r="J8" s="633"/>
      <c r="K8" s="633"/>
    </row>
    <row r="9" spans="2:7" ht="15.75">
      <c r="B9" s="98"/>
      <c r="F9" s="643" t="s">
        <v>611</v>
      </c>
      <c r="G9" s="643"/>
    </row>
    <row r="10" spans="2:7" ht="30.75" customHeight="1">
      <c r="B10" s="638" t="s">
        <v>431</v>
      </c>
      <c r="C10" s="639" t="s">
        <v>432</v>
      </c>
      <c r="D10" s="640" t="s">
        <v>0</v>
      </c>
      <c r="E10" s="639" t="s">
        <v>433</v>
      </c>
      <c r="F10" s="639" t="s">
        <v>434</v>
      </c>
      <c r="G10" s="639" t="s">
        <v>163</v>
      </c>
    </row>
    <row r="11" spans="2:7" ht="17.25" customHeight="1">
      <c r="B11" s="638"/>
      <c r="C11" s="639"/>
      <c r="D11" s="641"/>
      <c r="E11" s="639"/>
      <c r="F11" s="639"/>
      <c r="G11" s="639"/>
    </row>
    <row r="12" spans="2:7" ht="18.75" customHeight="1">
      <c r="B12" s="638"/>
      <c r="C12" s="639"/>
      <c r="D12" s="641"/>
      <c r="E12" s="639"/>
      <c r="F12" s="639"/>
      <c r="G12" s="639"/>
    </row>
    <row r="13" spans="2:7" ht="21" customHeight="1">
      <c r="B13" s="638"/>
      <c r="C13" s="639"/>
      <c r="D13" s="642"/>
      <c r="E13" s="639"/>
      <c r="F13" s="639"/>
      <c r="G13" s="639"/>
    </row>
    <row r="14" spans="2:7" ht="21" customHeight="1">
      <c r="B14" s="131" t="s">
        <v>14</v>
      </c>
      <c r="C14" s="132" t="s">
        <v>435</v>
      </c>
      <c r="D14" s="322">
        <f>E14+F14+G14</f>
        <v>41.400000000000006</v>
      </c>
      <c r="E14" s="323">
        <f>E15+E16+E17</f>
        <v>41.400000000000006</v>
      </c>
      <c r="F14" s="323">
        <f>F15+F16+F17</f>
        <v>0</v>
      </c>
      <c r="G14" s="323">
        <f>G15+G16+G17</f>
        <v>0</v>
      </c>
    </row>
    <row r="15" spans="2:7" ht="21" customHeight="1">
      <c r="B15" s="133" t="s">
        <v>15</v>
      </c>
      <c r="C15" s="134" t="s">
        <v>31</v>
      </c>
      <c r="D15" s="324">
        <f>E15+F15+G15</f>
        <v>36</v>
      </c>
      <c r="E15" s="324">
        <v>36</v>
      </c>
      <c r="F15" s="324"/>
      <c r="G15" s="324"/>
    </row>
    <row r="16" spans="2:7" ht="21" customHeight="1">
      <c r="B16" s="133" t="s">
        <v>16</v>
      </c>
      <c r="C16" s="134" t="s">
        <v>436</v>
      </c>
      <c r="D16" s="324">
        <f aca="true" t="shared" si="0" ref="D16:D31">E16+F16+G16</f>
        <v>2.2</v>
      </c>
      <c r="E16" s="325">
        <v>2.2</v>
      </c>
      <c r="F16" s="326"/>
      <c r="G16" s="326"/>
    </row>
    <row r="17" spans="2:7" ht="20.25" customHeight="1">
      <c r="B17" s="135" t="s">
        <v>17</v>
      </c>
      <c r="C17" s="134" t="s">
        <v>5</v>
      </c>
      <c r="D17" s="324">
        <f t="shared" si="0"/>
        <v>3.2</v>
      </c>
      <c r="E17" s="326">
        <v>3.2</v>
      </c>
      <c r="F17" s="278"/>
      <c r="G17" s="278"/>
    </row>
    <row r="18" spans="2:7" ht="29.25" customHeight="1">
      <c r="B18" s="135" t="s">
        <v>19</v>
      </c>
      <c r="C18" s="8" t="s">
        <v>291</v>
      </c>
      <c r="D18" s="323">
        <f t="shared" si="0"/>
        <v>10</v>
      </c>
      <c r="E18" s="325"/>
      <c r="F18" s="324">
        <v>10</v>
      </c>
      <c r="G18" s="278"/>
    </row>
    <row r="19" spans="2:7" ht="20.25" customHeight="1">
      <c r="B19" s="135" t="s">
        <v>21</v>
      </c>
      <c r="C19" s="136" t="s">
        <v>73</v>
      </c>
      <c r="D19" s="323">
        <f t="shared" si="0"/>
        <v>36</v>
      </c>
      <c r="E19" s="324"/>
      <c r="F19" s="324">
        <v>36</v>
      </c>
      <c r="G19" s="324"/>
    </row>
    <row r="20" spans="2:7" ht="20.25" customHeight="1">
      <c r="B20" s="135" t="s">
        <v>23</v>
      </c>
      <c r="C20" s="136" t="s">
        <v>1</v>
      </c>
      <c r="D20" s="323">
        <f t="shared" si="0"/>
        <v>10.7</v>
      </c>
      <c r="E20" s="324"/>
      <c r="F20" s="324"/>
      <c r="G20" s="324">
        <v>10.7</v>
      </c>
    </row>
    <row r="21" spans="2:7" ht="20.25" customHeight="1">
      <c r="B21" s="137" t="s">
        <v>26</v>
      </c>
      <c r="C21" s="138" t="s">
        <v>437</v>
      </c>
      <c r="D21" s="323">
        <f>D22+D23+D24+D25+D26</f>
        <v>8.3</v>
      </c>
      <c r="E21" s="323">
        <f>E22+E23+E24+E25+E26</f>
        <v>0</v>
      </c>
      <c r="F21" s="323">
        <f>F22+F23+F24+F25+F26</f>
        <v>0</v>
      </c>
      <c r="G21" s="323">
        <f>G22+G23+G24+G25+G26</f>
        <v>8.3</v>
      </c>
    </row>
    <row r="22" spans="2:7" ht="17.25" customHeight="1">
      <c r="B22" s="139" t="s">
        <v>27</v>
      </c>
      <c r="C22" s="140" t="s">
        <v>54</v>
      </c>
      <c r="D22" s="324">
        <f t="shared" si="0"/>
        <v>0.2</v>
      </c>
      <c r="E22" s="324"/>
      <c r="F22" s="324"/>
      <c r="G22" s="324">
        <v>0.2</v>
      </c>
    </row>
    <row r="23" spans="2:7" ht="18" customHeight="1">
      <c r="B23" s="139" t="s">
        <v>438</v>
      </c>
      <c r="C23" s="140" t="s">
        <v>59</v>
      </c>
      <c r="D23" s="324">
        <f t="shared" si="0"/>
        <v>0.6</v>
      </c>
      <c r="E23" s="324"/>
      <c r="F23" s="324"/>
      <c r="G23" s="324">
        <v>0.6</v>
      </c>
    </row>
    <row r="24" spans="2:7" ht="18" customHeight="1">
      <c r="B24" s="139" t="s">
        <v>439</v>
      </c>
      <c r="C24" s="134" t="s">
        <v>63</v>
      </c>
      <c r="D24" s="324">
        <f t="shared" si="0"/>
        <v>4.4</v>
      </c>
      <c r="E24" s="324"/>
      <c r="F24" s="324"/>
      <c r="G24" s="324">
        <v>4.4</v>
      </c>
    </row>
    <row r="25" spans="2:7" ht="17.25" customHeight="1">
      <c r="B25" s="131" t="s">
        <v>440</v>
      </c>
      <c r="C25" s="141" t="s">
        <v>7</v>
      </c>
      <c r="D25" s="324">
        <f t="shared" si="0"/>
        <v>0.1</v>
      </c>
      <c r="E25" s="324"/>
      <c r="F25" s="324"/>
      <c r="G25" s="324">
        <v>0.1</v>
      </c>
    </row>
    <row r="26" spans="2:7" ht="17.25" customHeight="1">
      <c r="B26" s="133" t="s">
        <v>441</v>
      </c>
      <c r="C26" s="140" t="s">
        <v>8</v>
      </c>
      <c r="D26" s="324">
        <f t="shared" si="0"/>
        <v>3</v>
      </c>
      <c r="E26" s="324"/>
      <c r="F26" s="324"/>
      <c r="G26" s="324">
        <v>3</v>
      </c>
    </row>
    <row r="27" spans="2:7" ht="17.25" customHeight="1">
      <c r="B27" s="133" t="s">
        <v>28</v>
      </c>
      <c r="C27" s="136" t="s">
        <v>442</v>
      </c>
      <c r="D27" s="322">
        <f>D28+D29+D30+D31</f>
        <v>7.6</v>
      </c>
      <c r="E27" s="323">
        <f>E28+E29+E30+E31</f>
        <v>7.6</v>
      </c>
      <c r="F27" s="323">
        <f>F28+F29+F30+F31</f>
        <v>0</v>
      </c>
      <c r="G27" s="323">
        <f>G28+G29+G30+G31</f>
        <v>0</v>
      </c>
    </row>
    <row r="28" spans="2:7" ht="28.5" customHeight="1">
      <c r="B28" s="135" t="s">
        <v>29</v>
      </c>
      <c r="C28" s="140" t="s">
        <v>416</v>
      </c>
      <c r="D28" s="324">
        <f t="shared" si="0"/>
        <v>0.5</v>
      </c>
      <c r="E28" s="326">
        <v>0.5</v>
      </c>
      <c r="F28" s="278"/>
      <c r="G28" s="278"/>
    </row>
    <row r="29" spans="2:7" ht="21.75" customHeight="1">
      <c r="B29" s="135" t="s">
        <v>443</v>
      </c>
      <c r="C29" s="134" t="s">
        <v>6</v>
      </c>
      <c r="D29" s="324">
        <f t="shared" si="0"/>
        <v>3</v>
      </c>
      <c r="E29" s="324">
        <v>3</v>
      </c>
      <c r="F29" s="327"/>
      <c r="G29" s="327"/>
    </row>
    <row r="30" spans="2:7" ht="18" customHeight="1">
      <c r="B30" s="135" t="s">
        <v>444</v>
      </c>
      <c r="C30" s="140" t="s">
        <v>155</v>
      </c>
      <c r="D30" s="324">
        <f t="shared" si="0"/>
        <v>2.6</v>
      </c>
      <c r="E30" s="328">
        <v>2.6</v>
      </c>
      <c r="F30" s="327"/>
      <c r="G30" s="327"/>
    </row>
    <row r="31" spans="2:7" ht="18" customHeight="1">
      <c r="B31" s="135" t="s">
        <v>445</v>
      </c>
      <c r="C31" s="141" t="s">
        <v>119</v>
      </c>
      <c r="D31" s="324">
        <f t="shared" si="0"/>
        <v>1.5</v>
      </c>
      <c r="E31" s="325">
        <v>1.5</v>
      </c>
      <c r="F31" s="327"/>
      <c r="G31" s="327"/>
    </row>
    <row r="32" spans="2:7" ht="18.75" customHeight="1">
      <c r="B32" s="135" t="s">
        <v>30</v>
      </c>
      <c r="C32" s="142" t="s">
        <v>446</v>
      </c>
      <c r="D32" s="329">
        <f>D14+D18+D19+D21+D27+D20</f>
        <v>114</v>
      </c>
      <c r="E32" s="329">
        <f>E14+E18+E19+E21+E27+E20</f>
        <v>49.00000000000001</v>
      </c>
      <c r="F32" s="329">
        <f>F14+F18+F19+F21+F27+F20</f>
        <v>46</v>
      </c>
      <c r="G32" s="329">
        <f>G14+G18+G19+G21+G27+G20</f>
        <v>19</v>
      </c>
    </row>
    <row r="33" spans="2:7" ht="20.25" customHeight="1">
      <c r="B33" s="143"/>
      <c r="C33" s="10"/>
      <c r="D33" s="10"/>
      <c r="E33" s="10"/>
      <c r="F33" s="144"/>
      <c r="G33" s="144"/>
    </row>
    <row r="34" spans="2:7" ht="20.25" customHeight="1">
      <c r="B34" s="143"/>
      <c r="C34" s="145"/>
      <c r="D34" s="145"/>
      <c r="E34" s="146"/>
      <c r="F34" s="144"/>
      <c r="G34" s="144"/>
    </row>
    <row r="35" spans="2:7" ht="20.25" customHeight="1">
      <c r="B35" s="143"/>
      <c r="C35" s="145"/>
      <c r="D35" s="145"/>
      <c r="E35" s="147"/>
      <c r="F35" s="144"/>
      <c r="G35" s="144"/>
    </row>
    <row r="36" spans="2:7" ht="19.5" customHeight="1">
      <c r="B36" s="148"/>
      <c r="C36" s="145"/>
      <c r="D36" s="145"/>
      <c r="E36" s="146"/>
      <c r="F36" s="144"/>
      <c r="G36" s="144"/>
    </row>
  </sheetData>
  <sheetProtection/>
  <mergeCells count="15">
    <mergeCell ref="H8:K8"/>
    <mergeCell ref="B10:B13"/>
    <mergeCell ref="C10:C13"/>
    <mergeCell ref="E10:E13"/>
    <mergeCell ref="F10:F13"/>
    <mergeCell ref="G10:G13"/>
    <mergeCell ref="D10:D13"/>
    <mergeCell ref="F9:G9"/>
    <mergeCell ref="C6:G6"/>
    <mergeCell ref="B7:G7"/>
    <mergeCell ref="C8:G8"/>
    <mergeCell ref="E1:G1"/>
    <mergeCell ref="E2:G2"/>
    <mergeCell ref="E3:G3"/>
    <mergeCell ref="E4:F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18">
      <selection activeCell="A118" sqref="A1:IV16384"/>
    </sheetView>
  </sheetViews>
  <sheetFormatPr defaultColWidth="9.140625" defaultRowHeight="12.75"/>
  <cols>
    <col min="1" max="1" width="6.57421875" style="406" customWidth="1"/>
    <col min="2" max="2" width="42.8515625" style="406" customWidth="1"/>
    <col min="3" max="3" width="8.140625" style="406" customWidth="1"/>
    <col min="4" max="4" width="9.421875" style="406" customWidth="1"/>
    <col min="5" max="5" width="10.28125" style="406" customWidth="1"/>
    <col min="6" max="6" width="11.421875" style="406" customWidth="1"/>
    <col min="7" max="7" width="11.57421875" style="406" customWidth="1"/>
    <col min="8" max="8" width="9.00390625" style="406" customWidth="1"/>
    <col min="9" max="9" width="9.140625" style="524" customWidth="1"/>
    <col min="10" max="16384" width="9.140625" style="406" customWidth="1"/>
  </cols>
  <sheetData>
    <row r="1" ht="15.75">
      <c r="F1" s="473" t="s">
        <v>295</v>
      </c>
    </row>
    <row r="2" spans="6:8" ht="12.75">
      <c r="F2" s="648" t="s">
        <v>602</v>
      </c>
      <c r="G2" s="648"/>
      <c r="H2" s="648"/>
    </row>
    <row r="3" ht="12.75">
      <c r="F3" s="406" t="s">
        <v>567</v>
      </c>
    </row>
    <row r="4" ht="12.75">
      <c r="F4" s="406" t="s">
        <v>244</v>
      </c>
    </row>
    <row r="5" spans="1:7" ht="12.75">
      <c r="A5" s="655" t="s">
        <v>614</v>
      </c>
      <c r="B5" s="655"/>
      <c r="C5" s="655"/>
      <c r="D5" s="655"/>
      <c r="E5" s="655"/>
      <c r="F5" s="655"/>
      <c r="G5" s="655"/>
    </row>
    <row r="6" spans="1:7" ht="12.75">
      <c r="A6" s="655" t="s">
        <v>182</v>
      </c>
      <c r="B6" s="655"/>
      <c r="C6" s="655"/>
      <c r="D6" s="655"/>
      <c r="E6" s="655"/>
      <c r="F6" s="655"/>
      <c r="G6" s="655"/>
    </row>
    <row r="7" ht="12.75">
      <c r="G7" s="406" t="s">
        <v>610</v>
      </c>
    </row>
    <row r="8" spans="1:7" ht="12.75" customHeight="1">
      <c r="A8" s="649" t="s">
        <v>183</v>
      </c>
      <c r="B8" s="644" t="s">
        <v>184</v>
      </c>
      <c r="C8" s="647" t="s">
        <v>294</v>
      </c>
      <c r="D8" s="649" t="s">
        <v>0</v>
      </c>
      <c r="E8" s="652" t="s">
        <v>10</v>
      </c>
      <c r="F8" s="652"/>
      <c r="G8" s="652"/>
    </row>
    <row r="9" spans="1:7" ht="12.75" customHeight="1">
      <c r="A9" s="650"/>
      <c r="B9" s="645"/>
      <c r="C9" s="647"/>
      <c r="D9" s="650"/>
      <c r="E9" s="652" t="s">
        <v>11</v>
      </c>
      <c r="F9" s="652"/>
      <c r="G9" s="652" t="s">
        <v>12</v>
      </c>
    </row>
    <row r="10" spans="1:7" ht="12.75" customHeight="1">
      <c r="A10" s="651"/>
      <c r="B10" s="645"/>
      <c r="C10" s="647"/>
      <c r="D10" s="650"/>
      <c r="E10" s="649" t="s">
        <v>13</v>
      </c>
      <c r="F10" s="653" t="s">
        <v>245</v>
      </c>
      <c r="G10" s="652"/>
    </row>
    <row r="11" spans="1:7" ht="13.5" customHeight="1">
      <c r="A11" s="424" t="s">
        <v>185</v>
      </c>
      <c r="B11" s="646"/>
      <c r="C11" s="647"/>
      <c r="D11" s="651"/>
      <c r="E11" s="651"/>
      <c r="F11" s="654"/>
      <c r="G11" s="652"/>
    </row>
    <row r="12" spans="1:7" ht="14.25" customHeight="1">
      <c r="A12" s="474">
        <v>1</v>
      </c>
      <c r="B12" s="475">
        <v>2</v>
      </c>
      <c r="C12" s="476">
        <v>3</v>
      </c>
      <c r="D12" s="407">
        <v>4</v>
      </c>
      <c r="E12" s="407">
        <v>5</v>
      </c>
      <c r="F12" s="477">
        <v>6</v>
      </c>
      <c r="G12" s="474">
        <v>7</v>
      </c>
    </row>
    <row r="13" spans="1:7" ht="15.75">
      <c r="A13" s="478" t="s">
        <v>14</v>
      </c>
      <c r="B13" s="479" t="s">
        <v>1</v>
      </c>
      <c r="C13" s="480"/>
      <c r="D13" s="408">
        <f>D14+D20+D24+D26+D29+D31+D33+D35+D18</f>
        <v>1605.9800000000002</v>
      </c>
      <c r="E13" s="408">
        <f>E14+E20+E24+E26+E29+E31+E33+E35+E18</f>
        <v>1259.6800000000003</v>
      </c>
      <c r="F13" s="408">
        <f>F14+F20+F24+F26+F29+F31+F33+F35+F18</f>
        <v>482.24</v>
      </c>
      <c r="G13" s="408">
        <f>G14+G20+G24+G26+G29+G31+G33+G35+G18</f>
        <v>346.3</v>
      </c>
    </row>
    <row r="14" spans="1:7" ht="14.25">
      <c r="A14" s="481" t="s">
        <v>15</v>
      </c>
      <c r="B14" s="438" t="s">
        <v>186</v>
      </c>
      <c r="C14" s="439" t="s">
        <v>144</v>
      </c>
      <c r="D14" s="401">
        <f>D15+D16+D17</f>
        <v>172.9</v>
      </c>
      <c r="E14" s="401">
        <f>E15+E16+E17</f>
        <v>172.9</v>
      </c>
      <c r="F14" s="401">
        <f>F15+F16+F17</f>
        <v>68.3</v>
      </c>
      <c r="G14" s="401">
        <f>G15+G16+G17</f>
        <v>0</v>
      </c>
    </row>
    <row r="15" spans="1:7" ht="15">
      <c r="A15" s="482" t="s">
        <v>187</v>
      </c>
      <c r="B15" s="395" t="s">
        <v>358</v>
      </c>
      <c r="C15" s="470"/>
      <c r="D15" s="402">
        <f aca="true" t="shared" si="0" ref="D15:D32">E15+G15</f>
        <v>122</v>
      </c>
      <c r="E15" s="403">
        <v>122</v>
      </c>
      <c r="F15" s="403">
        <v>60.9</v>
      </c>
      <c r="G15" s="403"/>
    </row>
    <row r="16" spans="1:7" ht="30">
      <c r="A16" s="482" t="s">
        <v>188</v>
      </c>
      <c r="B16" s="440" t="s">
        <v>426</v>
      </c>
      <c r="C16" s="471"/>
      <c r="D16" s="402">
        <f t="shared" si="0"/>
        <v>12</v>
      </c>
      <c r="E16" s="403">
        <v>12</v>
      </c>
      <c r="F16" s="403">
        <v>7.2</v>
      </c>
      <c r="G16" s="403"/>
    </row>
    <row r="17" spans="1:7" ht="15">
      <c r="A17" s="482" t="s">
        <v>190</v>
      </c>
      <c r="B17" s="483" t="s">
        <v>425</v>
      </c>
      <c r="C17" s="471"/>
      <c r="D17" s="409">
        <f t="shared" si="0"/>
        <v>38.9</v>
      </c>
      <c r="E17" s="484">
        <v>38.9</v>
      </c>
      <c r="F17" s="484">
        <v>0.2</v>
      </c>
      <c r="G17" s="484"/>
    </row>
    <row r="18" spans="1:7" ht="25.5">
      <c r="A18" s="481" t="s">
        <v>16</v>
      </c>
      <c r="B18" s="485" t="s">
        <v>112</v>
      </c>
      <c r="C18" s="422" t="s">
        <v>146</v>
      </c>
      <c r="D18" s="410">
        <f>D19</f>
        <v>3.5</v>
      </c>
      <c r="E18" s="410">
        <f>E19</f>
        <v>3.5</v>
      </c>
      <c r="F18" s="410">
        <f>F19</f>
        <v>0</v>
      </c>
      <c r="G18" s="410">
        <f>G19</f>
        <v>0</v>
      </c>
    </row>
    <row r="19" spans="1:7" ht="15">
      <c r="A19" s="482" t="s">
        <v>192</v>
      </c>
      <c r="B19" s="427" t="s">
        <v>189</v>
      </c>
      <c r="C19" s="424"/>
      <c r="D19" s="402">
        <f>E19+G19</f>
        <v>3.5</v>
      </c>
      <c r="E19" s="403">
        <v>3.5</v>
      </c>
      <c r="F19" s="403"/>
      <c r="G19" s="403"/>
    </row>
    <row r="20" spans="1:7" ht="26.25" customHeight="1">
      <c r="A20" s="481" t="s">
        <v>17</v>
      </c>
      <c r="B20" s="429" t="s">
        <v>191</v>
      </c>
      <c r="C20" s="430" t="s">
        <v>148</v>
      </c>
      <c r="D20" s="401">
        <f>D21+D22+D23</f>
        <v>820.8800000000001</v>
      </c>
      <c r="E20" s="401">
        <f>E21+E22+E23</f>
        <v>809.2800000000001</v>
      </c>
      <c r="F20" s="401">
        <f>F21+F22+F23</f>
        <v>408.44</v>
      </c>
      <c r="G20" s="401">
        <f>G21+G22+G23</f>
        <v>11.6</v>
      </c>
    </row>
    <row r="21" spans="1:7" ht="15">
      <c r="A21" s="482" t="s">
        <v>116</v>
      </c>
      <c r="B21" s="395" t="s">
        <v>358</v>
      </c>
      <c r="C21" s="470"/>
      <c r="D21" s="450">
        <f t="shared" si="0"/>
        <v>715.1</v>
      </c>
      <c r="E21" s="468">
        <v>703.5</v>
      </c>
      <c r="F21" s="468">
        <v>345.9</v>
      </c>
      <c r="G21" s="468">
        <v>11.6</v>
      </c>
    </row>
    <row r="22" spans="1:7" ht="30">
      <c r="A22" s="482" t="s">
        <v>584</v>
      </c>
      <c r="B22" s="440" t="s">
        <v>426</v>
      </c>
      <c r="C22" s="471"/>
      <c r="D22" s="402">
        <f>E22+G22</f>
        <v>95.08</v>
      </c>
      <c r="E22" s="403">
        <v>95.08</v>
      </c>
      <c r="F22" s="403">
        <v>62.54</v>
      </c>
      <c r="G22" s="403"/>
    </row>
    <row r="23" spans="1:7" ht="15">
      <c r="A23" s="482" t="s">
        <v>585</v>
      </c>
      <c r="B23" s="432" t="s">
        <v>364</v>
      </c>
      <c r="C23" s="472"/>
      <c r="D23" s="402">
        <f t="shared" si="0"/>
        <v>10.7</v>
      </c>
      <c r="E23" s="403">
        <v>10.7</v>
      </c>
      <c r="F23" s="403"/>
      <c r="G23" s="403"/>
    </row>
    <row r="24" spans="1:7" ht="12.75">
      <c r="A24" s="481" t="s">
        <v>18</v>
      </c>
      <c r="B24" s="486" t="s">
        <v>193</v>
      </c>
      <c r="C24" s="441" t="s">
        <v>147</v>
      </c>
      <c r="D24" s="401">
        <f>D25</f>
        <v>32.1</v>
      </c>
      <c r="E24" s="401">
        <f>E25</f>
        <v>22.2</v>
      </c>
      <c r="F24" s="401">
        <f>F25</f>
        <v>5.5</v>
      </c>
      <c r="G24" s="401">
        <f>G25</f>
        <v>9.9</v>
      </c>
    </row>
    <row r="25" spans="1:10" ht="15">
      <c r="A25" s="482" t="s">
        <v>194</v>
      </c>
      <c r="B25" s="395" t="s">
        <v>358</v>
      </c>
      <c r="C25" s="424"/>
      <c r="D25" s="403">
        <f t="shared" si="0"/>
        <v>32.1</v>
      </c>
      <c r="E25" s="403">
        <v>22.2</v>
      </c>
      <c r="F25" s="403">
        <v>5.5</v>
      </c>
      <c r="G25" s="403">
        <v>9.9</v>
      </c>
      <c r="J25" s="487"/>
    </row>
    <row r="26" spans="1:7" ht="14.25">
      <c r="A26" s="481" t="s">
        <v>76</v>
      </c>
      <c r="B26" s="438" t="s">
        <v>118</v>
      </c>
      <c r="C26" s="439" t="s">
        <v>149</v>
      </c>
      <c r="D26" s="401">
        <f>D27+D28</f>
        <v>356.1</v>
      </c>
      <c r="E26" s="401">
        <f>E27+E28</f>
        <v>31.3</v>
      </c>
      <c r="F26" s="401">
        <f>F27+F28</f>
        <v>0</v>
      </c>
      <c r="G26" s="401">
        <f>G27+G28</f>
        <v>324.8</v>
      </c>
    </row>
    <row r="27" spans="1:7" ht="15">
      <c r="A27" s="482" t="s">
        <v>121</v>
      </c>
      <c r="B27" s="488" t="s">
        <v>358</v>
      </c>
      <c r="C27" s="439"/>
      <c r="D27" s="402">
        <f t="shared" si="0"/>
        <v>138.1</v>
      </c>
      <c r="E27" s="403">
        <v>31.3</v>
      </c>
      <c r="F27" s="403"/>
      <c r="G27" s="403">
        <v>106.8</v>
      </c>
    </row>
    <row r="28" spans="1:7" ht="27.75" customHeight="1">
      <c r="A28" s="482" t="s">
        <v>586</v>
      </c>
      <c r="B28" s="440" t="s">
        <v>524</v>
      </c>
      <c r="C28" s="441"/>
      <c r="D28" s="402">
        <f t="shared" si="0"/>
        <v>218</v>
      </c>
      <c r="E28" s="403"/>
      <c r="F28" s="403"/>
      <c r="G28" s="403">
        <v>218</v>
      </c>
    </row>
    <row r="29" spans="1:7" ht="25.5">
      <c r="A29" s="481" t="s">
        <v>142</v>
      </c>
      <c r="B29" s="429" t="s">
        <v>199</v>
      </c>
      <c r="C29" s="441" t="s">
        <v>150</v>
      </c>
      <c r="D29" s="401">
        <f>E29+G29</f>
        <v>2.9</v>
      </c>
      <c r="E29" s="401">
        <f>E30</f>
        <v>2.9</v>
      </c>
      <c r="F29" s="401">
        <f>F30</f>
        <v>0</v>
      </c>
      <c r="G29" s="401">
        <f>G30</f>
        <v>0</v>
      </c>
    </row>
    <row r="30" spans="1:7" ht="15">
      <c r="A30" s="482" t="s">
        <v>143</v>
      </c>
      <c r="B30" s="395" t="s">
        <v>358</v>
      </c>
      <c r="C30" s="422"/>
      <c r="D30" s="403">
        <f t="shared" si="0"/>
        <v>2.9</v>
      </c>
      <c r="E30" s="403">
        <v>2.9</v>
      </c>
      <c r="F30" s="403"/>
      <c r="G30" s="403"/>
    </row>
    <row r="31" spans="1:7" ht="14.25">
      <c r="A31" s="481" t="s">
        <v>153</v>
      </c>
      <c r="B31" s="489" t="s">
        <v>80</v>
      </c>
      <c r="C31" s="422" t="s">
        <v>145</v>
      </c>
      <c r="D31" s="401">
        <f t="shared" si="0"/>
        <v>52.9</v>
      </c>
      <c r="E31" s="401">
        <f>E32</f>
        <v>52.9</v>
      </c>
      <c r="F31" s="401">
        <f>F32</f>
        <v>0</v>
      </c>
      <c r="G31" s="401">
        <f>G32</f>
        <v>0</v>
      </c>
    </row>
    <row r="32" spans="1:7" ht="15">
      <c r="A32" s="481" t="s">
        <v>154</v>
      </c>
      <c r="B32" s="395" t="s">
        <v>358</v>
      </c>
      <c r="C32" s="422"/>
      <c r="D32" s="403">
        <f t="shared" si="0"/>
        <v>52.9</v>
      </c>
      <c r="E32" s="403">
        <v>52.9</v>
      </c>
      <c r="F32" s="403"/>
      <c r="G32" s="403"/>
    </row>
    <row r="33" spans="1:7" ht="28.5">
      <c r="A33" s="481" t="s">
        <v>160</v>
      </c>
      <c r="B33" s="445" t="s">
        <v>158</v>
      </c>
      <c r="C33" s="422" t="s">
        <v>37</v>
      </c>
      <c r="D33" s="401">
        <f>E33+G33</f>
        <v>163.5</v>
      </c>
      <c r="E33" s="401">
        <f>E34</f>
        <v>163.5</v>
      </c>
      <c r="F33" s="403"/>
      <c r="G33" s="403"/>
    </row>
    <row r="34" spans="1:7" ht="15">
      <c r="A34" s="481" t="s">
        <v>196</v>
      </c>
      <c r="B34" s="395" t="s">
        <v>358</v>
      </c>
      <c r="C34" s="436"/>
      <c r="D34" s="403">
        <f>E34+G34</f>
        <v>163.5</v>
      </c>
      <c r="E34" s="416">
        <v>163.5</v>
      </c>
      <c r="F34" s="416"/>
      <c r="G34" s="416"/>
    </row>
    <row r="35" spans="1:7" ht="14.25">
      <c r="A35" s="481" t="s">
        <v>197</v>
      </c>
      <c r="B35" s="423" t="s">
        <v>159</v>
      </c>
      <c r="C35" s="422" t="s">
        <v>39</v>
      </c>
      <c r="D35" s="401">
        <f>E35+G35</f>
        <v>1.2</v>
      </c>
      <c r="E35" s="401">
        <f>E36</f>
        <v>1.2</v>
      </c>
      <c r="F35" s="401">
        <f>F36+H35</f>
        <v>0</v>
      </c>
      <c r="G35" s="401">
        <f>G36+I35</f>
        <v>0</v>
      </c>
    </row>
    <row r="36" spans="1:7" ht="15">
      <c r="A36" s="481" t="s">
        <v>198</v>
      </c>
      <c r="B36" s="395" t="s">
        <v>358</v>
      </c>
      <c r="C36" s="436"/>
      <c r="D36" s="403">
        <f>E36+G36</f>
        <v>1.2</v>
      </c>
      <c r="E36" s="416">
        <v>1.2</v>
      </c>
      <c r="F36" s="416"/>
      <c r="G36" s="416"/>
    </row>
    <row r="37" spans="1:7" ht="15.75">
      <c r="A37" s="490" t="s">
        <v>19</v>
      </c>
      <c r="B37" s="491" t="s">
        <v>242</v>
      </c>
      <c r="C37" s="480"/>
      <c r="D37" s="408">
        <f>D39</f>
        <v>22.4</v>
      </c>
      <c r="E37" s="408">
        <f>E39</f>
        <v>22.4</v>
      </c>
      <c r="F37" s="408">
        <f>F39</f>
        <v>16</v>
      </c>
      <c r="G37" s="408">
        <f>G39</f>
        <v>0</v>
      </c>
    </row>
    <row r="38" spans="1:7" ht="25.5">
      <c r="A38" s="481" t="s">
        <v>20</v>
      </c>
      <c r="B38" s="492" t="s">
        <v>191</v>
      </c>
      <c r="C38" s="422" t="s">
        <v>148</v>
      </c>
      <c r="D38" s="401">
        <f>D39</f>
        <v>22.4</v>
      </c>
      <c r="E38" s="401">
        <f>E39</f>
        <v>22.4</v>
      </c>
      <c r="F38" s="401">
        <f>F39</f>
        <v>16</v>
      </c>
      <c r="G38" s="401">
        <f>G39</f>
        <v>0</v>
      </c>
    </row>
    <row r="39" spans="1:7" ht="15">
      <c r="A39" s="482" t="s">
        <v>101</v>
      </c>
      <c r="B39" s="395" t="s">
        <v>358</v>
      </c>
      <c r="C39" s="424"/>
      <c r="D39" s="403">
        <f>E39+G39</f>
        <v>22.4</v>
      </c>
      <c r="E39" s="403">
        <v>22.4</v>
      </c>
      <c r="F39" s="403">
        <v>16</v>
      </c>
      <c r="G39" s="403"/>
    </row>
    <row r="40" spans="1:7" ht="30.75" customHeight="1">
      <c r="A40" s="490" t="s">
        <v>21</v>
      </c>
      <c r="B40" s="493" t="s">
        <v>85</v>
      </c>
      <c r="C40" s="494"/>
      <c r="D40" s="417">
        <f>E40+G40</f>
        <v>665.9</v>
      </c>
      <c r="E40" s="417">
        <f>E42+E43</f>
        <v>665.9</v>
      </c>
      <c r="F40" s="417">
        <f>F42+F43</f>
        <v>24.5</v>
      </c>
      <c r="G40" s="417">
        <f>G42+G43</f>
        <v>0</v>
      </c>
    </row>
    <row r="41" spans="1:7" ht="25.5">
      <c r="A41" s="481" t="s">
        <v>22</v>
      </c>
      <c r="B41" s="495" t="s">
        <v>112</v>
      </c>
      <c r="C41" s="439" t="s">
        <v>146</v>
      </c>
      <c r="D41" s="401">
        <f>D42+D43</f>
        <v>665.9</v>
      </c>
      <c r="E41" s="401">
        <f>E42+E43</f>
        <v>665.9</v>
      </c>
      <c r="F41" s="401">
        <f>F42+F43</f>
        <v>24.5</v>
      </c>
      <c r="G41" s="401">
        <f>G42+G43</f>
        <v>0</v>
      </c>
    </row>
    <row r="42" spans="1:7" ht="15">
      <c r="A42" s="482" t="s">
        <v>102</v>
      </c>
      <c r="B42" s="395" t="s">
        <v>358</v>
      </c>
      <c r="C42" s="470"/>
      <c r="D42" s="402">
        <f>E42+G42</f>
        <v>432.8</v>
      </c>
      <c r="E42" s="403">
        <v>432.8</v>
      </c>
      <c r="F42" s="403">
        <v>20.2</v>
      </c>
      <c r="G42" s="403"/>
    </row>
    <row r="43" spans="1:7" ht="15">
      <c r="A43" s="482" t="s">
        <v>103</v>
      </c>
      <c r="B43" s="427" t="s">
        <v>189</v>
      </c>
      <c r="C43" s="472"/>
      <c r="D43" s="402">
        <f>E43+G43</f>
        <v>233.1</v>
      </c>
      <c r="E43" s="403">
        <v>233.1</v>
      </c>
      <c r="F43" s="403">
        <v>4.3</v>
      </c>
      <c r="G43" s="403"/>
    </row>
    <row r="44" spans="1:7" ht="15.75">
      <c r="A44" s="490" t="s">
        <v>23</v>
      </c>
      <c r="B44" s="491" t="s">
        <v>24</v>
      </c>
      <c r="C44" s="496"/>
      <c r="D44" s="408">
        <f>D45</f>
        <v>136.8</v>
      </c>
      <c r="E44" s="408">
        <f>E45</f>
        <v>136.8</v>
      </c>
      <c r="F44" s="408">
        <f>F45</f>
        <v>37.5</v>
      </c>
      <c r="G44" s="408">
        <f>G45</f>
        <v>0</v>
      </c>
    </row>
    <row r="45" spans="1:7" ht="25.5">
      <c r="A45" s="481" t="s">
        <v>25</v>
      </c>
      <c r="B45" s="429" t="s">
        <v>199</v>
      </c>
      <c r="C45" s="439" t="s">
        <v>150</v>
      </c>
      <c r="D45" s="401">
        <f>D46+D47</f>
        <v>136.8</v>
      </c>
      <c r="E45" s="401">
        <f>E46+E47</f>
        <v>136.8</v>
      </c>
      <c r="F45" s="401">
        <f>F46+F47</f>
        <v>37.5</v>
      </c>
      <c r="G45" s="401">
        <f>G46+G47</f>
        <v>0</v>
      </c>
    </row>
    <row r="46" spans="1:7" ht="15">
      <c r="A46" s="482" t="s">
        <v>105</v>
      </c>
      <c r="B46" s="427" t="s">
        <v>189</v>
      </c>
      <c r="C46" s="472"/>
      <c r="D46" s="402">
        <f>E46+G46</f>
        <v>136.8</v>
      </c>
      <c r="E46" s="403">
        <v>136.8</v>
      </c>
      <c r="F46" s="403">
        <v>37.5</v>
      </c>
      <c r="G46" s="403"/>
    </row>
    <row r="47" spans="1:7" ht="30">
      <c r="A47" s="482" t="s">
        <v>523</v>
      </c>
      <c r="B47" s="440" t="s">
        <v>524</v>
      </c>
      <c r="C47" s="472"/>
      <c r="D47" s="402">
        <f>E47+G47</f>
        <v>0</v>
      </c>
      <c r="E47" s="403"/>
      <c r="F47" s="403"/>
      <c r="G47" s="403"/>
    </row>
    <row r="48" spans="1:7" ht="15.75">
      <c r="A48" s="490" t="s">
        <v>26</v>
      </c>
      <c r="B48" s="479" t="s">
        <v>73</v>
      </c>
      <c r="C48" s="496"/>
      <c r="D48" s="448">
        <f>D50+D51+D52+D53</f>
        <v>466.4</v>
      </c>
      <c r="E48" s="448">
        <f>E50+E51+E52+E53</f>
        <v>466.4</v>
      </c>
      <c r="F48" s="448">
        <f>F50+F51+F52+F53</f>
        <v>289</v>
      </c>
      <c r="G48" s="408">
        <f>G50+G51+G52</f>
        <v>0</v>
      </c>
    </row>
    <row r="49" spans="1:7" ht="14.25">
      <c r="A49" s="482" t="s">
        <v>27</v>
      </c>
      <c r="B49" s="438" t="s">
        <v>186</v>
      </c>
      <c r="C49" s="439" t="s">
        <v>144</v>
      </c>
      <c r="D49" s="449">
        <f>E49+G49</f>
        <v>466.4</v>
      </c>
      <c r="E49" s="449">
        <f>E50+E51+E52+E53</f>
        <v>466.4</v>
      </c>
      <c r="F49" s="449">
        <f>F50+F51+F52+F53</f>
        <v>289</v>
      </c>
      <c r="G49" s="401">
        <f>G50+G51+G52</f>
        <v>0</v>
      </c>
    </row>
    <row r="50" spans="1:7" ht="15">
      <c r="A50" s="497" t="s">
        <v>106</v>
      </c>
      <c r="B50" s="395" t="s">
        <v>358</v>
      </c>
      <c r="C50" s="470"/>
      <c r="D50" s="450">
        <f>E50+G50</f>
        <v>268</v>
      </c>
      <c r="E50" s="468">
        <v>268</v>
      </c>
      <c r="F50" s="468">
        <v>170.4</v>
      </c>
      <c r="G50" s="403"/>
    </row>
    <row r="51" spans="1:7" ht="15">
      <c r="A51" s="482" t="s">
        <v>200</v>
      </c>
      <c r="B51" s="483" t="s">
        <v>425</v>
      </c>
      <c r="C51" s="471"/>
      <c r="D51" s="450">
        <f>E51+G51</f>
        <v>160</v>
      </c>
      <c r="E51" s="468">
        <v>160</v>
      </c>
      <c r="F51" s="468">
        <v>117.1</v>
      </c>
      <c r="G51" s="403"/>
    </row>
    <row r="52" spans="1:7" ht="15">
      <c r="A52" s="482" t="s">
        <v>201</v>
      </c>
      <c r="B52" s="432" t="s">
        <v>541</v>
      </c>
      <c r="C52" s="472"/>
      <c r="D52" s="450">
        <f>E52+G52</f>
        <v>36</v>
      </c>
      <c r="E52" s="468">
        <v>36</v>
      </c>
      <c r="F52" s="468"/>
      <c r="G52" s="403"/>
    </row>
    <row r="53" spans="1:7" ht="15">
      <c r="A53" s="482" t="s">
        <v>588</v>
      </c>
      <c r="B53" s="427" t="s">
        <v>189</v>
      </c>
      <c r="C53" s="472"/>
      <c r="D53" s="450">
        <f>E53+G53</f>
        <v>2.4</v>
      </c>
      <c r="E53" s="468">
        <v>2.4</v>
      </c>
      <c r="F53" s="468">
        <v>1.5</v>
      </c>
      <c r="G53" s="403"/>
    </row>
    <row r="54" spans="1:7" ht="31.5">
      <c r="A54" s="490" t="s">
        <v>28</v>
      </c>
      <c r="B54" s="498" t="s">
        <v>291</v>
      </c>
      <c r="C54" s="480"/>
      <c r="D54" s="448">
        <f>D56+D57+D58</f>
        <v>242.5</v>
      </c>
      <c r="E54" s="448">
        <f>E56+E57+E58</f>
        <v>238.3</v>
      </c>
      <c r="F54" s="448">
        <f>F56+F57+F58</f>
        <v>170.89999999999998</v>
      </c>
      <c r="G54" s="448">
        <f>G56+G57+G58</f>
        <v>4.2</v>
      </c>
    </row>
    <row r="55" spans="1:7" ht="14.25">
      <c r="A55" s="482" t="s">
        <v>29</v>
      </c>
      <c r="B55" s="438" t="s">
        <v>186</v>
      </c>
      <c r="C55" s="439" t="s">
        <v>144</v>
      </c>
      <c r="D55" s="449">
        <f>E55+G55</f>
        <v>242.5</v>
      </c>
      <c r="E55" s="449">
        <f>E56+E57+E58</f>
        <v>238.3</v>
      </c>
      <c r="F55" s="449">
        <f>F56+F57+F58</f>
        <v>170.89999999999998</v>
      </c>
      <c r="G55" s="449">
        <f>G56+G57+G58</f>
        <v>4.2</v>
      </c>
    </row>
    <row r="56" spans="1:7" ht="15">
      <c r="A56" s="482" t="s">
        <v>107</v>
      </c>
      <c r="B56" s="395" t="s">
        <v>358</v>
      </c>
      <c r="C56" s="470"/>
      <c r="D56" s="450">
        <f>E56+G56</f>
        <v>213.2</v>
      </c>
      <c r="E56" s="468">
        <v>213.2</v>
      </c>
      <c r="F56" s="468">
        <v>156.2</v>
      </c>
      <c r="G56" s="468"/>
    </row>
    <row r="57" spans="1:7" ht="15">
      <c r="A57" s="482" t="s">
        <v>202</v>
      </c>
      <c r="B57" s="483" t="s">
        <v>425</v>
      </c>
      <c r="C57" s="472"/>
      <c r="D57" s="450">
        <f>E57+G57</f>
        <v>19.3</v>
      </c>
      <c r="E57" s="468">
        <v>19.3</v>
      </c>
      <c r="F57" s="468">
        <v>14.7</v>
      </c>
      <c r="G57" s="468"/>
    </row>
    <row r="58" spans="1:7" ht="15">
      <c r="A58" s="482" t="s">
        <v>372</v>
      </c>
      <c r="B58" s="432" t="s">
        <v>541</v>
      </c>
      <c r="C58" s="472"/>
      <c r="D58" s="450">
        <f>E58+G58</f>
        <v>10</v>
      </c>
      <c r="E58" s="468">
        <v>5.8</v>
      </c>
      <c r="F58" s="468"/>
      <c r="G58" s="468">
        <v>4.2</v>
      </c>
    </row>
    <row r="59" spans="1:7" ht="15.75">
      <c r="A59" s="490" t="s">
        <v>30</v>
      </c>
      <c r="B59" s="479" t="s">
        <v>31</v>
      </c>
      <c r="C59" s="496"/>
      <c r="D59" s="448">
        <f>D61+D62+D63</f>
        <v>1195.1999999999998</v>
      </c>
      <c r="E59" s="448">
        <f>E61+E62+E63</f>
        <v>1189.6999999999998</v>
      </c>
      <c r="F59" s="448">
        <f>F61+F62+F63</f>
        <v>792.5</v>
      </c>
      <c r="G59" s="448">
        <f>G61+G62+G63</f>
        <v>5.5</v>
      </c>
    </row>
    <row r="60" spans="1:7" ht="14.25">
      <c r="A60" s="481" t="s">
        <v>32</v>
      </c>
      <c r="B60" s="438" t="s">
        <v>186</v>
      </c>
      <c r="C60" s="439" t="s">
        <v>144</v>
      </c>
      <c r="D60" s="449">
        <f>D61+D62+D63</f>
        <v>1195.1999999999998</v>
      </c>
      <c r="E60" s="449">
        <f>E61+E62+E63</f>
        <v>1189.6999999999998</v>
      </c>
      <c r="F60" s="449">
        <f>F61+F62+F63</f>
        <v>792.5</v>
      </c>
      <c r="G60" s="449">
        <f>G61+G62+G63</f>
        <v>5.5</v>
      </c>
    </row>
    <row r="61" spans="1:7" ht="15">
      <c r="A61" s="482" t="s">
        <v>108</v>
      </c>
      <c r="B61" s="395" t="s">
        <v>358</v>
      </c>
      <c r="C61" s="470"/>
      <c r="D61" s="450">
        <f>E61+G61</f>
        <v>332.4</v>
      </c>
      <c r="E61" s="468">
        <v>329.9</v>
      </c>
      <c r="F61" s="468">
        <v>176.1</v>
      </c>
      <c r="G61" s="468">
        <v>2.5</v>
      </c>
    </row>
    <row r="62" spans="1:7" ht="15">
      <c r="A62" s="482" t="s">
        <v>203</v>
      </c>
      <c r="B62" s="483" t="s">
        <v>425</v>
      </c>
      <c r="C62" s="471"/>
      <c r="D62" s="450">
        <f>E62+G62</f>
        <v>826.8</v>
      </c>
      <c r="E62" s="468">
        <v>823.8</v>
      </c>
      <c r="F62" s="468">
        <v>616.4</v>
      </c>
      <c r="G62" s="468">
        <v>3</v>
      </c>
    </row>
    <row r="63" spans="1:7" ht="15">
      <c r="A63" s="497" t="s">
        <v>204</v>
      </c>
      <c r="B63" s="432" t="s">
        <v>541</v>
      </c>
      <c r="C63" s="472"/>
      <c r="D63" s="450">
        <f>E63+G63</f>
        <v>36</v>
      </c>
      <c r="E63" s="468">
        <v>36</v>
      </c>
      <c r="F63" s="468"/>
      <c r="G63" s="468"/>
    </row>
    <row r="64" spans="1:7" ht="15.75">
      <c r="A64" s="490" t="s">
        <v>33</v>
      </c>
      <c r="B64" s="479" t="s">
        <v>36</v>
      </c>
      <c r="C64" s="496"/>
      <c r="D64" s="448">
        <f>D65</f>
        <v>629.6</v>
      </c>
      <c r="E64" s="448">
        <f>E65</f>
        <v>625.3000000000001</v>
      </c>
      <c r="F64" s="448">
        <f>F65</f>
        <v>428.5</v>
      </c>
      <c r="G64" s="448">
        <f>G65</f>
        <v>4.3</v>
      </c>
    </row>
    <row r="65" spans="1:7" ht="14.25">
      <c r="A65" s="481" t="s">
        <v>34</v>
      </c>
      <c r="B65" s="438" t="s">
        <v>186</v>
      </c>
      <c r="C65" s="439" t="s">
        <v>144</v>
      </c>
      <c r="D65" s="449">
        <f>D66+D67+D68</f>
        <v>629.6</v>
      </c>
      <c r="E65" s="449">
        <f>E66+E67+E68</f>
        <v>625.3000000000001</v>
      </c>
      <c r="F65" s="449">
        <f>F66+F67+F68</f>
        <v>428.5</v>
      </c>
      <c r="G65" s="449">
        <f>G66+G67+G68</f>
        <v>4.3</v>
      </c>
    </row>
    <row r="66" spans="1:7" ht="15">
      <c r="A66" s="482" t="s">
        <v>109</v>
      </c>
      <c r="B66" s="395" t="s">
        <v>358</v>
      </c>
      <c r="C66" s="470"/>
      <c r="D66" s="450">
        <f>E66+G66</f>
        <v>233.4</v>
      </c>
      <c r="E66" s="468">
        <v>229.1</v>
      </c>
      <c r="F66" s="468">
        <v>134.5</v>
      </c>
      <c r="G66" s="468">
        <v>4.3</v>
      </c>
    </row>
    <row r="67" spans="1:7" ht="15">
      <c r="A67" s="482" t="s">
        <v>205</v>
      </c>
      <c r="B67" s="483" t="s">
        <v>425</v>
      </c>
      <c r="C67" s="471"/>
      <c r="D67" s="450">
        <f>E67+G67</f>
        <v>394</v>
      </c>
      <c r="E67" s="468">
        <v>394</v>
      </c>
      <c r="F67" s="468">
        <v>294</v>
      </c>
      <c r="G67" s="468"/>
    </row>
    <row r="68" spans="1:7" ht="15">
      <c r="A68" s="482" t="s">
        <v>254</v>
      </c>
      <c r="B68" s="432" t="s">
        <v>541</v>
      </c>
      <c r="C68" s="471"/>
      <c r="D68" s="450">
        <f>E68+G68</f>
        <v>2.2</v>
      </c>
      <c r="E68" s="468">
        <v>2.2</v>
      </c>
      <c r="F68" s="468"/>
      <c r="G68" s="468"/>
    </row>
    <row r="69" spans="1:7" ht="15.75">
      <c r="A69" s="490" t="s">
        <v>35</v>
      </c>
      <c r="B69" s="479" t="s">
        <v>5</v>
      </c>
      <c r="C69" s="424"/>
      <c r="D69" s="448">
        <f>D70</f>
        <v>265.3</v>
      </c>
      <c r="E69" s="448">
        <f>E70</f>
        <v>265.3</v>
      </c>
      <c r="F69" s="448">
        <f>F70</f>
        <v>182.4</v>
      </c>
      <c r="G69" s="448">
        <f>G70</f>
        <v>0</v>
      </c>
    </row>
    <row r="70" spans="1:7" ht="14.25">
      <c r="A70" s="481" t="s">
        <v>206</v>
      </c>
      <c r="B70" s="489" t="s">
        <v>186</v>
      </c>
      <c r="C70" s="422" t="s">
        <v>144</v>
      </c>
      <c r="D70" s="451">
        <f>D71+D72+D73</f>
        <v>265.3</v>
      </c>
      <c r="E70" s="451">
        <f>E71+E72+E73</f>
        <v>265.3</v>
      </c>
      <c r="F70" s="451">
        <f>F71+F72+F73</f>
        <v>182.4</v>
      </c>
      <c r="G70" s="451">
        <f>G71+G72+G73</f>
        <v>0</v>
      </c>
    </row>
    <row r="71" spans="1:7" ht="15">
      <c r="A71" s="482" t="s">
        <v>207</v>
      </c>
      <c r="B71" s="395" t="s">
        <v>358</v>
      </c>
      <c r="C71" s="499"/>
      <c r="D71" s="450">
        <f>E71+G71</f>
        <v>84.1</v>
      </c>
      <c r="E71" s="468">
        <v>84.1</v>
      </c>
      <c r="F71" s="468">
        <v>48.1</v>
      </c>
      <c r="G71" s="468"/>
    </row>
    <row r="72" spans="1:7" ht="15">
      <c r="A72" s="482" t="s">
        <v>208</v>
      </c>
      <c r="B72" s="483" t="s">
        <v>425</v>
      </c>
      <c r="C72" s="499"/>
      <c r="D72" s="450">
        <f>E72+G72</f>
        <v>178</v>
      </c>
      <c r="E72" s="468">
        <v>178</v>
      </c>
      <c r="F72" s="468">
        <v>134.3</v>
      </c>
      <c r="G72" s="468"/>
    </row>
    <row r="73" spans="1:7" ht="15">
      <c r="A73" s="497" t="s">
        <v>209</v>
      </c>
      <c r="B73" s="432" t="s">
        <v>541</v>
      </c>
      <c r="C73" s="499"/>
      <c r="D73" s="450">
        <f>E73+G73</f>
        <v>3.2</v>
      </c>
      <c r="E73" s="468">
        <v>3.2</v>
      </c>
      <c r="F73" s="468"/>
      <c r="G73" s="468"/>
    </row>
    <row r="74" spans="1:7" ht="15">
      <c r="A74" s="490" t="s">
        <v>39</v>
      </c>
      <c r="B74" s="489" t="s">
        <v>418</v>
      </c>
      <c r="C74" s="480"/>
      <c r="D74" s="452">
        <f>E74+G74</f>
        <v>2090.1000000000004</v>
      </c>
      <c r="E74" s="449">
        <f>E75</f>
        <v>2080.3</v>
      </c>
      <c r="F74" s="449">
        <f>F75</f>
        <v>1403.4</v>
      </c>
      <c r="G74" s="449">
        <f>G75</f>
        <v>9.8</v>
      </c>
    </row>
    <row r="75" spans="1:7" ht="14.25">
      <c r="A75" s="481" t="s">
        <v>40</v>
      </c>
      <c r="B75" s="438" t="s">
        <v>186</v>
      </c>
      <c r="C75" s="439" t="s">
        <v>144</v>
      </c>
      <c r="D75" s="452">
        <f>D76+D77+D78</f>
        <v>2090.1</v>
      </c>
      <c r="E75" s="449">
        <f>E76+E77+E78</f>
        <v>2080.3</v>
      </c>
      <c r="F75" s="449">
        <f>F76+F77+F78</f>
        <v>1403.4</v>
      </c>
      <c r="G75" s="449">
        <f>G76+G77+G78</f>
        <v>9.8</v>
      </c>
    </row>
    <row r="76" spans="1:7" ht="15">
      <c r="A76" s="482" t="s">
        <v>113</v>
      </c>
      <c r="B76" s="395" t="s">
        <v>358</v>
      </c>
      <c r="C76" s="470"/>
      <c r="D76" s="450">
        <f>E76+G76</f>
        <v>649.9</v>
      </c>
      <c r="E76" s="450">
        <f aca="true" t="shared" si="1" ref="E76:G78">E61+E66+E71</f>
        <v>643.1</v>
      </c>
      <c r="F76" s="450">
        <f t="shared" si="1"/>
        <v>358.70000000000005</v>
      </c>
      <c r="G76" s="450">
        <f t="shared" si="1"/>
        <v>6.8</v>
      </c>
    </row>
    <row r="77" spans="1:7" ht="15">
      <c r="A77" s="482" t="s">
        <v>210</v>
      </c>
      <c r="B77" s="483" t="s">
        <v>425</v>
      </c>
      <c r="C77" s="471"/>
      <c r="D77" s="450">
        <f>E77+G77</f>
        <v>1398.8</v>
      </c>
      <c r="E77" s="450">
        <f t="shared" si="1"/>
        <v>1395.8</v>
      </c>
      <c r="F77" s="450">
        <f t="shared" si="1"/>
        <v>1044.7</v>
      </c>
      <c r="G77" s="450">
        <f t="shared" si="1"/>
        <v>3</v>
      </c>
    </row>
    <row r="78" spans="1:7" ht="15">
      <c r="A78" s="482" t="s">
        <v>211</v>
      </c>
      <c r="B78" s="432" t="s">
        <v>364</v>
      </c>
      <c r="C78" s="472"/>
      <c r="D78" s="450">
        <f>E78+G78</f>
        <v>41.400000000000006</v>
      </c>
      <c r="E78" s="450">
        <f>E63+E68+E73</f>
        <v>41.400000000000006</v>
      </c>
      <c r="F78" s="450">
        <f t="shared" si="1"/>
        <v>0</v>
      </c>
      <c r="G78" s="450">
        <f t="shared" si="1"/>
        <v>0</v>
      </c>
    </row>
    <row r="79" spans="1:7" ht="15.75">
      <c r="A79" s="490" t="s">
        <v>41</v>
      </c>
      <c r="B79" s="479" t="s">
        <v>6</v>
      </c>
      <c r="C79" s="496"/>
      <c r="D79" s="408">
        <f>D81+D82+D83</f>
        <v>99.19999999999999</v>
      </c>
      <c r="E79" s="408">
        <f>E81+E82+E83</f>
        <v>98.49999999999999</v>
      </c>
      <c r="F79" s="408">
        <f>F81+F82+F83</f>
        <v>50.7</v>
      </c>
      <c r="G79" s="408">
        <f>G81+G82+G83</f>
        <v>0.7</v>
      </c>
    </row>
    <row r="80" spans="1:7" ht="14.25">
      <c r="A80" s="481" t="s">
        <v>42</v>
      </c>
      <c r="B80" s="500" t="s">
        <v>186</v>
      </c>
      <c r="C80" s="439" t="s">
        <v>144</v>
      </c>
      <c r="D80" s="401">
        <f>D81+D82+D83</f>
        <v>99.19999999999999</v>
      </c>
      <c r="E80" s="401">
        <f>E81+E82+E83</f>
        <v>98.49999999999999</v>
      </c>
      <c r="F80" s="401">
        <f>F81+F82+F83</f>
        <v>50.7</v>
      </c>
      <c r="G80" s="401">
        <f>G81+G82+G83</f>
        <v>0.7</v>
      </c>
    </row>
    <row r="81" spans="1:7" ht="15">
      <c r="A81" s="482" t="s">
        <v>123</v>
      </c>
      <c r="B81" s="395" t="s">
        <v>358</v>
      </c>
      <c r="C81" s="470"/>
      <c r="D81" s="403">
        <f>E81+G81</f>
        <v>91.6</v>
      </c>
      <c r="E81" s="416">
        <v>91.6</v>
      </c>
      <c r="F81" s="416">
        <v>50.5</v>
      </c>
      <c r="G81" s="416"/>
    </row>
    <row r="82" spans="1:7" ht="15">
      <c r="A82" s="482" t="s">
        <v>212</v>
      </c>
      <c r="B82" s="432" t="s">
        <v>541</v>
      </c>
      <c r="C82" s="471"/>
      <c r="D82" s="403">
        <f>E82+G82</f>
        <v>3</v>
      </c>
      <c r="E82" s="416">
        <v>2.3</v>
      </c>
      <c r="F82" s="416"/>
      <c r="G82" s="416">
        <v>0.7</v>
      </c>
    </row>
    <row r="83" spans="1:7" ht="25.5">
      <c r="A83" s="482" t="s">
        <v>526</v>
      </c>
      <c r="B83" s="426" t="s">
        <v>426</v>
      </c>
      <c r="C83" s="439" t="s">
        <v>195</v>
      </c>
      <c r="D83" s="403">
        <f>E83+G83</f>
        <v>4.6</v>
      </c>
      <c r="E83" s="403">
        <v>4.6</v>
      </c>
      <c r="F83" s="416">
        <v>0.2</v>
      </c>
      <c r="G83" s="416"/>
    </row>
    <row r="84" spans="1:7" ht="15.75">
      <c r="A84" s="490" t="s">
        <v>43</v>
      </c>
      <c r="B84" s="479" t="s">
        <v>48</v>
      </c>
      <c r="C84" s="480"/>
      <c r="D84" s="448">
        <f>D86+D87</f>
        <v>156</v>
      </c>
      <c r="E84" s="448">
        <f>E86+E87</f>
        <v>156</v>
      </c>
      <c r="F84" s="448">
        <f>F86+F87</f>
        <v>86.1</v>
      </c>
      <c r="G84" s="448">
        <f>G86+G87</f>
        <v>0</v>
      </c>
    </row>
    <row r="85" spans="1:7" ht="14.25">
      <c r="A85" s="481" t="s">
        <v>44</v>
      </c>
      <c r="B85" s="438" t="s">
        <v>186</v>
      </c>
      <c r="C85" s="439" t="s">
        <v>144</v>
      </c>
      <c r="D85" s="449">
        <f>D86+D87</f>
        <v>156</v>
      </c>
      <c r="E85" s="449">
        <f>E86+E87</f>
        <v>156</v>
      </c>
      <c r="F85" s="449">
        <f>F86+F87</f>
        <v>86.1</v>
      </c>
      <c r="G85" s="449">
        <f>G86+G87</f>
        <v>0</v>
      </c>
    </row>
    <row r="86" spans="1:7" ht="15">
      <c r="A86" s="482" t="s">
        <v>124</v>
      </c>
      <c r="B86" s="395" t="s">
        <v>358</v>
      </c>
      <c r="C86" s="424"/>
      <c r="D86" s="468">
        <f>E86+G86</f>
        <v>153.4</v>
      </c>
      <c r="E86" s="468">
        <v>153.4</v>
      </c>
      <c r="F86" s="468">
        <v>86.1</v>
      </c>
      <c r="G86" s="403"/>
    </row>
    <row r="87" spans="1:7" ht="15">
      <c r="A87" s="482" t="s">
        <v>213</v>
      </c>
      <c r="B87" s="432" t="s">
        <v>541</v>
      </c>
      <c r="C87" s="424"/>
      <c r="D87" s="468">
        <f>E87+G87</f>
        <v>2.6</v>
      </c>
      <c r="E87" s="468">
        <v>2.6</v>
      </c>
      <c r="F87" s="468"/>
      <c r="G87" s="403"/>
    </row>
    <row r="88" spans="1:7" ht="28.5">
      <c r="A88" s="501" t="s">
        <v>45</v>
      </c>
      <c r="B88" s="445" t="s">
        <v>416</v>
      </c>
      <c r="C88" s="502"/>
      <c r="D88" s="448">
        <f>D90+D91</f>
        <v>98.9</v>
      </c>
      <c r="E88" s="448">
        <f>E90+E91</f>
        <v>98.9</v>
      </c>
      <c r="F88" s="448">
        <f>F90+F91</f>
        <v>64.3</v>
      </c>
      <c r="G88" s="448">
        <f>G90+G91</f>
        <v>0</v>
      </c>
    </row>
    <row r="89" spans="1:7" ht="14.25">
      <c r="A89" s="481" t="s">
        <v>46</v>
      </c>
      <c r="B89" s="438" t="s">
        <v>186</v>
      </c>
      <c r="C89" s="439" t="s">
        <v>144</v>
      </c>
      <c r="D89" s="449">
        <f>D90+D91</f>
        <v>98.9</v>
      </c>
      <c r="E89" s="449">
        <f>E90+E91</f>
        <v>98.9</v>
      </c>
      <c r="F89" s="449">
        <f>F90+F91</f>
        <v>64.3</v>
      </c>
      <c r="G89" s="449">
        <f>G90+G91</f>
        <v>0</v>
      </c>
    </row>
    <row r="90" spans="1:7" ht="15">
      <c r="A90" s="482" t="s">
        <v>125</v>
      </c>
      <c r="B90" s="395" t="s">
        <v>358</v>
      </c>
      <c r="C90" s="470"/>
      <c r="D90" s="450">
        <f>E90+G90</f>
        <v>98.4</v>
      </c>
      <c r="E90" s="468">
        <v>98.4</v>
      </c>
      <c r="F90" s="468">
        <v>64.3</v>
      </c>
      <c r="G90" s="468"/>
    </row>
    <row r="91" spans="1:7" ht="15">
      <c r="A91" s="482" t="s">
        <v>214</v>
      </c>
      <c r="B91" s="432" t="s">
        <v>541</v>
      </c>
      <c r="C91" s="472"/>
      <c r="D91" s="450">
        <f>E91+G91</f>
        <v>0.5</v>
      </c>
      <c r="E91" s="468">
        <v>0.5</v>
      </c>
      <c r="F91" s="468"/>
      <c r="G91" s="468"/>
    </row>
    <row r="92" spans="1:7" ht="15.75">
      <c r="A92" s="481" t="s">
        <v>47</v>
      </c>
      <c r="B92" s="479" t="s">
        <v>54</v>
      </c>
      <c r="C92" s="441"/>
      <c r="D92" s="449">
        <f>D93+D95+D98+D100+D102</f>
        <v>53.5</v>
      </c>
      <c r="E92" s="449">
        <f>E93+E95+E98+E100+E102</f>
        <v>46.5</v>
      </c>
      <c r="F92" s="449">
        <f>F93+F95+F98+F100+F102</f>
        <v>25.1</v>
      </c>
      <c r="G92" s="449">
        <f>G93+G95+G98+G100+G102</f>
        <v>7</v>
      </c>
    </row>
    <row r="93" spans="1:7" ht="14.25">
      <c r="A93" s="481" t="s">
        <v>49</v>
      </c>
      <c r="B93" s="423" t="s">
        <v>111</v>
      </c>
      <c r="C93" s="422" t="s">
        <v>144</v>
      </c>
      <c r="D93" s="449">
        <f>D94</f>
        <v>0.8</v>
      </c>
      <c r="E93" s="449">
        <f>E94</f>
        <v>0.8</v>
      </c>
      <c r="F93" s="449">
        <f>F94</f>
        <v>0</v>
      </c>
      <c r="G93" s="449">
        <f>G94</f>
        <v>0</v>
      </c>
    </row>
    <row r="94" spans="1:7" ht="15">
      <c r="A94" s="436" t="s">
        <v>126</v>
      </c>
      <c r="B94" s="395" t="s">
        <v>358</v>
      </c>
      <c r="C94" s="424"/>
      <c r="D94" s="468">
        <f>E94+G94</f>
        <v>0.8</v>
      </c>
      <c r="E94" s="468">
        <v>0.8</v>
      </c>
      <c r="F94" s="468"/>
      <c r="G94" s="468"/>
    </row>
    <row r="95" spans="1:7" ht="25.5">
      <c r="A95" s="481" t="s">
        <v>251</v>
      </c>
      <c r="B95" s="485" t="s">
        <v>114</v>
      </c>
      <c r="C95" s="430" t="s">
        <v>148</v>
      </c>
      <c r="D95" s="449">
        <f>D96+D97</f>
        <v>44.900000000000006</v>
      </c>
      <c r="E95" s="449">
        <f>E96+E97</f>
        <v>37.900000000000006</v>
      </c>
      <c r="F95" s="449">
        <f>F96+F97</f>
        <v>22</v>
      </c>
      <c r="G95" s="449">
        <f>G96+G97</f>
        <v>7</v>
      </c>
    </row>
    <row r="96" spans="1:7" ht="15">
      <c r="A96" s="482" t="s">
        <v>252</v>
      </c>
      <c r="B96" s="488" t="s">
        <v>358</v>
      </c>
      <c r="C96" s="470"/>
      <c r="D96" s="450">
        <f aca="true" t="shared" si="2" ref="D96:D103">E96+G96</f>
        <v>44.7</v>
      </c>
      <c r="E96" s="468">
        <v>37.7</v>
      </c>
      <c r="F96" s="468">
        <v>22</v>
      </c>
      <c r="G96" s="468">
        <v>7</v>
      </c>
    </row>
    <row r="97" spans="1:7" ht="15">
      <c r="A97" s="482" t="s">
        <v>533</v>
      </c>
      <c r="B97" s="432" t="s">
        <v>541</v>
      </c>
      <c r="C97" s="499"/>
      <c r="D97" s="450">
        <f t="shared" si="2"/>
        <v>0.2</v>
      </c>
      <c r="E97" s="468">
        <v>0.2</v>
      </c>
      <c r="F97" s="449"/>
      <c r="G97" s="449"/>
    </row>
    <row r="98" spans="1:7" ht="25.5">
      <c r="A98" s="481" t="s">
        <v>362</v>
      </c>
      <c r="B98" s="429" t="s">
        <v>199</v>
      </c>
      <c r="C98" s="441" t="s">
        <v>150</v>
      </c>
      <c r="D98" s="452">
        <f t="shared" si="2"/>
        <v>3.9</v>
      </c>
      <c r="E98" s="449">
        <f>E99</f>
        <v>3.9</v>
      </c>
      <c r="F98" s="449">
        <f>F99</f>
        <v>3</v>
      </c>
      <c r="G98" s="449">
        <f>G99</f>
        <v>0</v>
      </c>
    </row>
    <row r="99" spans="1:7" ht="25.5">
      <c r="A99" s="482" t="s">
        <v>363</v>
      </c>
      <c r="B99" s="426" t="s">
        <v>426</v>
      </c>
      <c r="C99" s="430"/>
      <c r="D99" s="450">
        <f t="shared" si="2"/>
        <v>3.9</v>
      </c>
      <c r="E99" s="468">
        <v>3.9</v>
      </c>
      <c r="F99" s="503">
        <v>3</v>
      </c>
      <c r="G99" s="503"/>
    </row>
    <row r="100" spans="1:7" ht="25.5">
      <c r="A100" s="481" t="s">
        <v>375</v>
      </c>
      <c r="B100" s="429" t="s">
        <v>216</v>
      </c>
      <c r="C100" s="422" t="s">
        <v>195</v>
      </c>
      <c r="D100" s="452">
        <f t="shared" si="2"/>
        <v>1.4</v>
      </c>
      <c r="E100" s="449">
        <f>E101</f>
        <v>1.4</v>
      </c>
      <c r="F100" s="449">
        <f>F101</f>
        <v>0.1</v>
      </c>
      <c r="G100" s="449">
        <f>G101</f>
        <v>0</v>
      </c>
    </row>
    <row r="101" spans="1:7" ht="25.5">
      <c r="A101" s="482" t="s">
        <v>376</v>
      </c>
      <c r="B101" s="426" t="s">
        <v>426</v>
      </c>
      <c r="C101" s="430"/>
      <c r="D101" s="450">
        <f t="shared" si="2"/>
        <v>1.4</v>
      </c>
      <c r="E101" s="468">
        <v>1.4</v>
      </c>
      <c r="F101" s="503">
        <v>0.1</v>
      </c>
      <c r="G101" s="503"/>
    </row>
    <row r="102" spans="1:7" ht="14.25">
      <c r="A102" s="481" t="s">
        <v>377</v>
      </c>
      <c r="B102" s="438" t="s">
        <v>80</v>
      </c>
      <c r="C102" s="439" t="s">
        <v>145</v>
      </c>
      <c r="D102" s="449">
        <f t="shared" si="2"/>
        <v>2.5</v>
      </c>
      <c r="E102" s="449">
        <f>E103</f>
        <v>2.5</v>
      </c>
      <c r="F102" s="449">
        <f>F103</f>
        <v>0</v>
      </c>
      <c r="G102" s="449">
        <f>G103</f>
        <v>0</v>
      </c>
    </row>
    <row r="103" spans="1:7" ht="18.75" customHeight="1">
      <c r="A103" s="504" t="s">
        <v>378</v>
      </c>
      <c r="B103" s="395" t="s">
        <v>358</v>
      </c>
      <c r="C103" s="505"/>
      <c r="D103" s="450">
        <f t="shared" si="2"/>
        <v>2.5</v>
      </c>
      <c r="E103" s="468">
        <v>2.5</v>
      </c>
      <c r="F103" s="503"/>
      <c r="G103" s="503"/>
    </row>
    <row r="104" spans="1:7" ht="15.75">
      <c r="A104" s="506" t="s">
        <v>50</v>
      </c>
      <c r="B104" s="525" t="s">
        <v>59</v>
      </c>
      <c r="C104" s="392"/>
      <c r="D104" s="452">
        <f>D105+D107+D110+D112+D114</f>
        <v>68.60000000000001</v>
      </c>
      <c r="E104" s="452">
        <f>E105+E107+E110+E112+E114</f>
        <v>61.6</v>
      </c>
      <c r="F104" s="452">
        <f>F105+F107+F110+F112+F114</f>
        <v>35.7</v>
      </c>
      <c r="G104" s="452">
        <f>G105+G107+G110+G112+G114</f>
        <v>7</v>
      </c>
    </row>
    <row r="105" spans="1:7" ht="14.25">
      <c r="A105" s="481" t="s">
        <v>51</v>
      </c>
      <c r="B105" s="423" t="s">
        <v>111</v>
      </c>
      <c r="C105" s="441" t="s">
        <v>144</v>
      </c>
      <c r="D105" s="449">
        <f>D106</f>
        <v>1.7</v>
      </c>
      <c r="E105" s="449">
        <f>E106</f>
        <v>1.7</v>
      </c>
      <c r="F105" s="449">
        <f>F106</f>
        <v>0</v>
      </c>
      <c r="G105" s="449">
        <f>G106</f>
        <v>0</v>
      </c>
    </row>
    <row r="106" spans="1:7" ht="15">
      <c r="A106" s="482" t="s">
        <v>128</v>
      </c>
      <c r="B106" s="395" t="s">
        <v>358</v>
      </c>
      <c r="C106" s="424"/>
      <c r="D106" s="468">
        <f>E106+G106</f>
        <v>1.7</v>
      </c>
      <c r="E106" s="468">
        <v>1.7</v>
      </c>
      <c r="F106" s="468"/>
      <c r="G106" s="468"/>
    </row>
    <row r="107" spans="1:7" ht="25.5">
      <c r="A107" s="481" t="s">
        <v>52</v>
      </c>
      <c r="B107" s="485" t="s">
        <v>114</v>
      </c>
      <c r="C107" s="430" t="s">
        <v>148</v>
      </c>
      <c r="D107" s="449">
        <f>D108+D109</f>
        <v>58.4</v>
      </c>
      <c r="E107" s="449">
        <f>E108+E109</f>
        <v>51.4</v>
      </c>
      <c r="F107" s="449">
        <f>F108+F109</f>
        <v>32.3</v>
      </c>
      <c r="G107" s="449">
        <f>G108+G109</f>
        <v>7</v>
      </c>
    </row>
    <row r="108" spans="1:7" ht="15">
      <c r="A108" s="482" t="s">
        <v>129</v>
      </c>
      <c r="B108" s="395" t="s">
        <v>358</v>
      </c>
      <c r="C108" s="470"/>
      <c r="D108" s="450">
        <f aca="true" t="shared" si="3" ref="D108:D115">E108+G108</f>
        <v>57.8</v>
      </c>
      <c r="E108" s="468">
        <v>50.8</v>
      </c>
      <c r="F108" s="468">
        <v>32.3</v>
      </c>
      <c r="G108" s="468">
        <v>7</v>
      </c>
    </row>
    <row r="109" spans="1:7" ht="15">
      <c r="A109" s="482" t="s">
        <v>538</v>
      </c>
      <c r="B109" s="432" t="s">
        <v>541</v>
      </c>
      <c r="C109" s="392"/>
      <c r="D109" s="450">
        <f t="shared" si="3"/>
        <v>0.6</v>
      </c>
      <c r="E109" s="468">
        <v>0.6</v>
      </c>
      <c r="F109" s="449"/>
      <c r="G109" s="449"/>
    </row>
    <row r="110" spans="1:7" ht="25.5">
      <c r="A110" s="481" t="s">
        <v>255</v>
      </c>
      <c r="B110" s="429" t="s">
        <v>199</v>
      </c>
      <c r="C110" s="422" t="s">
        <v>150</v>
      </c>
      <c r="D110" s="452">
        <f t="shared" si="3"/>
        <v>4.2</v>
      </c>
      <c r="E110" s="449">
        <f>E111</f>
        <v>4.2</v>
      </c>
      <c r="F110" s="449">
        <f>F111</f>
        <v>3.2</v>
      </c>
      <c r="G110" s="449">
        <f>G111</f>
        <v>0</v>
      </c>
    </row>
    <row r="111" spans="1:7" ht="25.5">
      <c r="A111" s="482" t="s">
        <v>256</v>
      </c>
      <c r="B111" s="426" t="s">
        <v>426</v>
      </c>
      <c r="C111" s="430"/>
      <c r="D111" s="450">
        <f t="shared" si="3"/>
        <v>4.2</v>
      </c>
      <c r="E111" s="468">
        <v>4.2</v>
      </c>
      <c r="F111" s="503">
        <v>3.2</v>
      </c>
      <c r="G111" s="503"/>
    </row>
    <row r="112" spans="1:7" ht="25.5">
      <c r="A112" s="481" t="s">
        <v>257</v>
      </c>
      <c r="B112" s="429" t="s">
        <v>216</v>
      </c>
      <c r="C112" s="422" t="s">
        <v>195</v>
      </c>
      <c r="D112" s="452">
        <f t="shared" si="3"/>
        <v>2.4</v>
      </c>
      <c r="E112" s="449">
        <f>E113</f>
        <v>2.4</v>
      </c>
      <c r="F112" s="449">
        <f>F113</f>
        <v>0.2</v>
      </c>
      <c r="G112" s="449">
        <f>G113</f>
        <v>0</v>
      </c>
    </row>
    <row r="113" spans="1:7" ht="25.5">
      <c r="A113" s="482" t="s">
        <v>258</v>
      </c>
      <c r="B113" s="426" t="s">
        <v>426</v>
      </c>
      <c r="C113" s="430"/>
      <c r="D113" s="450">
        <f t="shared" si="3"/>
        <v>2.4</v>
      </c>
      <c r="E113" s="468">
        <v>2.4</v>
      </c>
      <c r="F113" s="503">
        <v>0.2</v>
      </c>
      <c r="G113" s="503"/>
    </row>
    <row r="114" spans="1:7" ht="14.25">
      <c r="A114" s="507" t="s">
        <v>259</v>
      </c>
      <c r="B114" s="438" t="s">
        <v>80</v>
      </c>
      <c r="C114" s="439" t="s">
        <v>145</v>
      </c>
      <c r="D114" s="452">
        <f t="shared" si="3"/>
        <v>1.9</v>
      </c>
      <c r="E114" s="449">
        <f>E115</f>
        <v>1.9</v>
      </c>
      <c r="F114" s="449">
        <f>F115</f>
        <v>0</v>
      </c>
      <c r="G114" s="449">
        <f>G115</f>
        <v>0</v>
      </c>
    </row>
    <row r="115" spans="1:7" ht="15">
      <c r="A115" s="508" t="s">
        <v>260</v>
      </c>
      <c r="B115" s="395" t="s">
        <v>358</v>
      </c>
      <c r="C115" s="444"/>
      <c r="D115" s="468">
        <f t="shared" si="3"/>
        <v>1.9</v>
      </c>
      <c r="E115" s="468">
        <v>1.9</v>
      </c>
      <c r="F115" s="503"/>
      <c r="G115" s="503"/>
    </row>
    <row r="116" spans="1:7" ht="15.75">
      <c r="A116" s="506" t="s">
        <v>53</v>
      </c>
      <c r="B116" s="517" t="s">
        <v>63</v>
      </c>
      <c r="C116" s="436"/>
      <c r="D116" s="401">
        <f>D117+D121+D123</f>
        <v>155.62000000000003</v>
      </c>
      <c r="E116" s="401">
        <f>E117+E121+E123</f>
        <v>154.42000000000002</v>
      </c>
      <c r="F116" s="401">
        <f>F117+F121+F123</f>
        <v>63.89</v>
      </c>
      <c r="G116" s="401">
        <f>G117+G121+G123</f>
        <v>1.2</v>
      </c>
    </row>
    <row r="117" spans="1:7" ht="25.5">
      <c r="A117" s="481" t="s">
        <v>55</v>
      </c>
      <c r="B117" s="492" t="s">
        <v>114</v>
      </c>
      <c r="C117" s="430" t="s">
        <v>148</v>
      </c>
      <c r="D117" s="401">
        <f>D118+D120+D119</f>
        <v>130.42000000000002</v>
      </c>
      <c r="E117" s="401">
        <f>E118+E120+E119</f>
        <v>129.22</v>
      </c>
      <c r="F117" s="401">
        <f>F118+F120+F119</f>
        <v>63.49</v>
      </c>
      <c r="G117" s="401">
        <f>G118+G120+G119</f>
        <v>1.2</v>
      </c>
    </row>
    <row r="118" spans="1:7" ht="15">
      <c r="A118" s="509" t="s">
        <v>130</v>
      </c>
      <c r="B118" s="395" t="s">
        <v>358</v>
      </c>
      <c r="C118" s="470"/>
      <c r="D118" s="402">
        <f aca="true" t="shared" si="4" ref="D118:D124">E118+G118</f>
        <v>125.9</v>
      </c>
      <c r="E118" s="403">
        <v>124.7</v>
      </c>
      <c r="F118" s="403">
        <v>63.4</v>
      </c>
      <c r="G118" s="403">
        <v>1.2</v>
      </c>
    </row>
    <row r="119" spans="1:7" ht="15">
      <c r="A119" s="509" t="s">
        <v>539</v>
      </c>
      <c r="B119" s="435" t="s">
        <v>189</v>
      </c>
      <c r="C119" s="471"/>
      <c r="D119" s="402">
        <f t="shared" si="4"/>
        <v>0.12</v>
      </c>
      <c r="E119" s="403">
        <v>0.12</v>
      </c>
      <c r="F119" s="403">
        <v>0.09</v>
      </c>
      <c r="G119" s="403"/>
    </row>
    <row r="120" spans="1:7" ht="15">
      <c r="A120" s="508" t="s">
        <v>583</v>
      </c>
      <c r="B120" s="432" t="s">
        <v>541</v>
      </c>
      <c r="C120" s="472"/>
      <c r="D120" s="450">
        <f t="shared" si="4"/>
        <v>4.4</v>
      </c>
      <c r="E120" s="468">
        <v>4.4</v>
      </c>
      <c r="F120" s="403"/>
      <c r="G120" s="403"/>
    </row>
    <row r="121" spans="1:7" ht="26.25" customHeight="1">
      <c r="A121" s="481" t="s">
        <v>56</v>
      </c>
      <c r="B121" s="429" t="s">
        <v>216</v>
      </c>
      <c r="C121" s="441" t="s">
        <v>195</v>
      </c>
      <c r="D121" s="452">
        <f t="shared" si="4"/>
        <v>9.3</v>
      </c>
      <c r="E121" s="449">
        <f>E122</f>
        <v>9.3</v>
      </c>
      <c r="F121" s="449">
        <f>F122</f>
        <v>0.4</v>
      </c>
      <c r="G121" s="449">
        <f>G122</f>
        <v>0</v>
      </c>
    </row>
    <row r="122" spans="1:7" ht="25.5">
      <c r="A122" s="482" t="s">
        <v>131</v>
      </c>
      <c r="B122" s="426" t="s">
        <v>426</v>
      </c>
      <c r="C122" s="430"/>
      <c r="D122" s="450">
        <f t="shared" si="4"/>
        <v>9.3</v>
      </c>
      <c r="E122" s="468">
        <v>9.3</v>
      </c>
      <c r="F122" s="503">
        <v>0.4</v>
      </c>
      <c r="G122" s="503"/>
    </row>
    <row r="123" spans="1:7" ht="14.25">
      <c r="A123" s="507" t="s">
        <v>57</v>
      </c>
      <c r="B123" s="438" t="s">
        <v>80</v>
      </c>
      <c r="C123" s="422" t="s">
        <v>145</v>
      </c>
      <c r="D123" s="452">
        <f t="shared" si="4"/>
        <v>15.9</v>
      </c>
      <c r="E123" s="449">
        <f>E124</f>
        <v>15.9</v>
      </c>
      <c r="F123" s="449">
        <f>F124</f>
        <v>0</v>
      </c>
      <c r="G123" s="449">
        <f>G124</f>
        <v>0</v>
      </c>
    </row>
    <row r="124" spans="1:7" ht="15">
      <c r="A124" s="482" t="s">
        <v>132</v>
      </c>
      <c r="B124" s="395" t="s">
        <v>358</v>
      </c>
      <c r="C124" s="444"/>
      <c r="D124" s="468">
        <f t="shared" si="4"/>
        <v>15.9</v>
      </c>
      <c r="E124" s="468">
        <v>15.9</v>
      </c>
      <c r="F124" s="503"/>
      <c r="G124" s="503"/>
    </row>
    <row r="125" spans="1:7" ht="15.75">
      <c r="A125" s="506" t="s">
        <v>58</v>
      </c>
      <c r="B125" s="517" t="s">
        <v>151</v>
      </c>
      <c r="D125" s="449">
        <f>D128+D131+D133+D135+D126</f>
        <v>99.1</v>
      </c>
      <c r="E125" s="449">
        <f>E128+E131+E133+E135+E126</f>
        <v>99.1</v>
      </c>
      <c r="F125" s="449">
        <f>F128+F131+F133+F135+F126</f>
        <v>46.3</v>
      </c>
      <c r="G125" s="449">
        <f>G128+G131+G133+G135+G126</f>
        <v>0</v>
      </c>
    </row>
    <row r="126" spans="1:7" ht="14.25">
      <c r="A126" s="481" t="s">
        <v>379</v>
      </c>
      <c r="B126" s="423" t="s">
        <v>111</v>
      </c>
      <c r="C126" s="441" t="s">
        <v>144</v>
      </c>
      <c r="D126" s="449">
        <f>D127</f>
        <v>1.4</v>
      </c>
      <c r="E126" s="449">
        <f>E127</f>
        <v>1.4</v>
      </c>
      <c r="F126" s="449">
        <f>F127</f>
        <v>0</v>
      </c>
      <c r="G126" s="449">
        <f>G127</f>
        <v>0</v>
      </c>
    </row>
    <row r="127" spans="1:7" ht="15">
      <c r="A127" s="506" t="s">
        <v>133</v>
      </c>
      <c r="B127" s="395" t="s">
        <v>358</v>
      </c>
      <c r="C127" s="424"/>
      <c r="D127" s="468">
        <f>E127+G127</f>
        <v>1.4</v>
      </c>
      <c r="E127" s="468">
        <v>1.4</v>
      </c>
      <c r="F127" s="468"/>
      <c r="G127" s="468"/>
    </row>
    <row r="128" spans="1:7" ht="25.5">
      <c r="A128" s="481" t="s">
        <v>61</v>
      </c>
      <c r="B128" s="492" t="s">
        <v>114</v>
      </c>
      <c r="C128" s="430" t="s">
        <v>148</v>
      </c>
      <c r="D128" s="449">
        <f>D129+D130</f>
        <v>72.89999999999999</v>
      </c>
      <c r="E128" s="449">
        <f>E129+E130</f>
        <v>72.89999999999999</v>
      </c>
      <c r="F128" s="449">
        <f>F129+F130</f>
        <v>39.7</v>
      </c>
      <c r="G128" s="449">
        <f>G129+G130</f>
        <v>0</v>
      </c>
    </row>
    <row r="129" spans="1:7" ht="15">
      <c r="A129" s="509" t="s">
        <v>134</v>
      </c>
      <c r="B129" s="395" t="s">
        <v>358</v>
      </c>
      <c r="C129" s="470"/>
      <c r="D129" s="450">
        <f>E129+G129</f>
        <v>72.8</v>
      </c>
      <c r="E129" s="468">
        <v>72.8</v>
      </c>
      <c r="F129" s="468">
        <v>39.7</v>
      </c>
      <c r="G129" s="468"/>
    </row>
    <row r="130" spans="1:7" ht="15">
      <c r="A130" s="482" t="s">
        <v>525</v>
      </c>
      <c r="B130" s="432" t="s">
        <v>541</v>
      </c>
      <c r="C130" s="472"/>
      <c r="D130" s="450">
        <f aca="true" t="shared" si="5" ref="D130:D136">E130+G130</f>
        <v>0.1</v>
      </c>
      <c r="E130" s="468">
        <v>0.1</v>
      </c>
      <c r="F130" s="468"/>
      <c r="G130" s="468"/>
    </row>
    <row r="131" spans="1:7" ht="25.5">
      <c r="A131" s="481" t="s">
        <v>218</v>
      </c>
      <c r="B131" s="429" t="s">
        <v>216</v>
      </c>
      <c r="C131" s="441" t="s">
        <v>195</v>
      </c>
      <c r="D131" s="452">
        <f t="shared" si="5"/>
        <v>7.2</v>
      </c>
      <c r="E131" s="449">
        <f>E132</f>
        <v>7.2</v>
      </c>
      <c r="F131" s="449">
        <f>F132</f>
        <v>0.3</v>
      </c>
      <c r="G131" s="449">
        <f>G132</f>
        <v>0</v>
      </c>
    </row>
    <row r="132" spans="1:7" ht="15">
      <c r="A132" s="482" t="s">
        <v>219</v>
      </c>
      <c r="B132" s="488" t="s">
        <v>189</v>
      </c>
      <c r="C132" s="430"/>
      <c r="D132" s="450">
        <f t="shared" si="5"/>
        <v>7.2</v>
      </c>
      <c r="E132" s="468">
        <v>7.2</v>
      </c>
      <c r="F132" s="503">
        <v>0.3</v>
      </c>
      <c r="G132" s="503"/>
    </row>
    <row r="133" spans="1:7" ht="14.25">
      <c r="A133" s="507" t="s">
        <v>534</v>
      </c>
      <c r="B133" s="438" t="s">
        <v>80</v>
      </c>
      <c r="C133" s="422" t="s">
        <v>145</v>
      </c>
      <c r="D133" s="452">
        <f t="shared" si="5"/>
        <v>9.3</v>
      </c>
      <c r="E133" s="449">
        <f>E134</f>
        <v>9.3</v>
      </c>
      <c r="F133" s="449">
        <f>F134</f>
        <v>0</v>
      </c>
      <c r="G133" s="449">
        <f>G134</f>
        <v>0</v>
      </c>
    </row>
    <row r="134" spans="1:7" ht="15">
      <c r="A134" s="482" t="s">
        <v>535</v>
      </c>
      <c r="B134" s="395" t="s">
        <v>358</v>
      </c>
      <c r="C134" s="444"/>
      <c r="D134" s="468">
        <f t="shared" si="5"/>
        <v>9.3</v>
      </c>
      <c r="E134" s="468">
        <v>9.3</v>
      </c>
      <c r="F134" s="503"/>
      <c r="G134" s="503"/>
    </row>
    <row r="135" spans="1:7" ht="25.5">
      <c r="A135" s="481" t="s">
        <v>536</v>
      </c>
      <c r="B135" s="429" t="s">
        <v>199</v>
      </c>
      <c r="C135" s="422" t="s">
        <v>150</v>
      </c>
      <c r="D135" s="452">
        <f t="shared" si="5"/>
        <v>8.3</v>
      </c>
      <c r="E135" s="449">
        <f>E136</f>
        <v>8.3</v>
      </c>
      <c r="F135" s="449">
        <f>F136</f>
        <v>6.3</v>
      </c>
      <c r="G135" s="449">
        <f>G136</f>
        <v>0</v>
      </c>
    </row>
    <row r="136" spans="1:7" ht="25.5">
      <c r="A136" s="482" t="s">
        <v>537</v>
      </c>
      <c r="B136" s="426" t="s">
        <v>426</v>
      </c>
      <c r="C136" s="422"/>
      <c r="D136" s="468">
        <f t="shared" si="5"/>
        <v>8.3</v>
      </c>
      <c r="E136" s="468">
        <v>8.3</v>
      </c>
      <c r="F136" s="503">
        <v>6.3</v>
      </c>
      <c r="G136" s="503"/>
    </row>
    <row r="137" spans="1:7" ht="15.75">
      <c r="A137" s="481" t="s">
        <v>62</v>
      </c>
      <c r="B137" s="479" t="s">
        <v>226</v>
      </c>
      <c r="C137" s="422"/>
      <c r="D137" s="401">
        <f>D138+D140+D144+D146+D148</f>
        <v>179.5</v>
      </c>
      <c r="E137" s="401">
        <f>E138+E140+E144+E146+E148</f>
        <v>169.9</v>
      </c>
      <c r="F137" s="401">
        <f>F138+F140+F144+F146+F148</f>
        <v>96.10000000000001</v>
      </c>
      <c r="G137" s="401">
        <f>G138+G140+G144+G146+G148</f>
        <v>9.6</v>
      </c>
    </row>
    <row r="138" spans="1:7" ht="14.25">
      <c r="A138" s="482" t="s">
        <v>64</v>
      </c>
      <c r="B138" s="423" t="s">
        <v>111</v>
      </c>
      <c r="C138" s="422" t="s">
        <v>144</v>
      </c>
      <c r="D138" s="449">
        <f>D139</f>
        <v>0.9</v>
      </c>
      <c r="E138" s="449">
        <f>E139</f>
        <v>0.9</v>
      </c>
      <c r="F138" s="449">
        <f>F139</f>
        <v>0</v>
      </c>
      <c r="G138" s="449">
        <f>G139</f>
        <v>0</v>
      </c>
    </row>
    <row r="139" spans="1:7" ht="15">
      <c r="A139" s="436" t="s">
        <v>135</v>
      </c>
      <c r="B139" s="395" t="s">
        <v>358</v>
      </c>
      <c r="C139" s="424"/>
      <c r="D139" s="468">
        <f>E139+G139</f>
        <v>0.9</v>
      </c>
      <c r="E139" s="468">
        <v>0.9</v>
      </c>
      <c r="F139" s="468"/>
      <c r="G139" s="468"/>
    </row>
    <row r="140" spans="1:7" ht="25.5">
      <c r="A140" s="481" t="s">
        <v>220</v>
      </c>
      <c r="B140" s="485" t="s">
        <v>114</v>
      </c>
      <c r="C140" s="430" t="s">
        <v>148</v>
      </c>
      <c r="D140" s="449">
        <f>D141+D143+D142</f>
        <v>162.4</v>
      </c>
      <c r="E140" s="449">
        <f>E141+E143+E142</f>
        <v>154.4</v>
      </c>
      <c r="F140" s="449">
        <f>F141+F143+F142</f>
        <v>91.30000000000001</v>
      </c>
      <c r="G140" s="449">
        <f>G141+G143+G142</f>
        <v>8</v>
      </c>
    </row>
    <row r="141" spans="1:7" ht="15">
      <c r="A141" s="482" t="s">
        <v>221</v>
      </c>
      <c r="B141" s="395" t="s">
        <v>358</v>
      </c>
      <c r="C141" s="470"/>
      <c r="D141" s="450">
        <f aca="true" t="shared" si="6" ref="D141:D149">E141+G141</f>
        <v>76.4</v>
      </c>
      <c r="E141" s="468">
        <v>68.4</v>
      </c>
      <c r="F141" s="468">
        <v>43.1</v>
      </c>
      <c r="G141" s="468">
        <v>8</v>
      </c>
    </row>
    <row r="142" spans="1:7" ht="25.5">
      <c r="A142" s="510" t="s">
        <v>380</v>
      </c>
      <c r="B142" s="426" t="s">
        <v>426</v>
      </c>
      <c r="C142" s="471"/>
      <c r="D142" s="450">
        <f t="shared" si="6"/>
        <v>83</v>
      </c>
      <c r="E142" s="468">
        <v>83</v>
      </c>
      <c r="F142" s="468">
        <v>48.2</v>
      </c>
      <c r="G142" s="468"/>
    </row>
    <row r="143" spans="1:7" ht="15">
      <c r="A143" s="497" t="s">
        <v>381</v>
      </c>
      <c r="B143" s="432" t="s">
        <v>541</v>
      </c>
      <c r="C143" s="392"/>
      <c r="D143" s="450">
        <f t="shared" si="6"/>
        <v>3</v>
      </c>
      <c r="E143" s="468">
        <v>3</v>
      </c>
      <c r="F143" s="449"/>
      <c r="G143" s="449"/>
    </row>
    <row r="144" spans="1:7" ht="25.5">
      <c r="A144" s="481" t="s">
        <v>222</v>
      </c>
      <c r="B144" s="429" t="s">
        <v>199</v>
      </c>
      <c r="C144" s="422" t="s">
        <v>150</v>
      </c>
      <c r="D144" s="452">
        <f t="shared" si="6"/>
        <v>6.2</v>
      </c>
      <c r="E144" s="449">
        <f>E145</f>
        <v>6.2</v>
      </c>
      <c r="F144" s="449">
        <f>F145</f>
        <v>4.7</v>
      </c>
      <c r="G144" s="449">
        <f>G145</f>
        <v>0</v>
      </c>
    </row>
    <row r="145" spans="1:7" ht="25.5">
      <c r="A145" s="482" t="s">
        <v>223</v>
      </c>
      <c r="B145" s="426" t="s">
        <v>426</v>
      </c>
      <c r="C145" s="430"/>
      <c r="D145" s="450">
        <f t="shared" si="6"/>
        <v>6.2</v>
      </c>
      <c r="E145" s="468">
        <v>6.2</v>
      </c>
      <c r="F145" s="503">
        <v>4.7</v>
      </c>
      <c r="G145" s="503"/>
    </row>
    <row r="146" spans="1:7" ht="25.5">
      <c r="A146" s="481" t="s">
        <v>382</v>
      </c>
      <c r="B146" s="429" t="s">
        <v>216</v>
      </c>
      <c r="C146" s="422" t="s">
        <v>195</v>
      </c>
      <c r="D146" s="452">
        <f t="shared" si="6"/>
        <v>3.3</v>
      </c>
      <c r="E146" s="449">
        <f>E147</f>
        <v>3.3</v>
      </c>
      <c r="F146" s="449">
        <f>F147</f>
        <v>0.1</v>
      </c>
      <c r="G146" s="449">
        <f>G147</f>
        <v>0</v>
      </c>
    </row>
    <row r="147" spans="1:7" ht="25.5">
      <c r="A147" s="482" t="s">
        <v>383</v>
      </c>
      <c r="B147" s="426" t="s">
        <v>426</v>
      </c>
      <c r="C147" s="430"/>
      <c r="D147" s="450">
        <f t="shared" si="6"/>
        <v>3.3</v>
      </c>
      <c r="E147" s="468">
        <v>3.3</v>
      </c>
      <c r="F147" s="503">
        <v>0.1</v>
      </c>
      <c r="G147" s="503"/>
    </row>
    <row r="148" spans="1:7" ht="14.25">
      <c r="A148" s="482" t="s">
        <v>384</v>
      </c>
      <c r="B148" s="438" t="s">
        <v>80</v>
      </c>
      <c r="C148" s="422" t="s">
        <v>145</v>
      </c>
      <c r="D148" s="449">
        <f t="shared" si="6"/>
        <v>6.699999999999999</v>
      </c>
      <c r="E148" s="449">
        <f>E149</f>
        <v>5.1</v>
      </c>
      <c r="F148" s="449">
        <f>F149</f>
        <v>0</v>
      </c>
      <c r="G148" s="449">
        <f>G149</f>
        <v>1.6</v>
      </c>
    </row>
    <row r="149" spans="1:7" ht="15">
      <c r="A149" s="482" t="s">
        <v>385</v>
      </c>
      <c r="B149" s="395" t="s">
        <v>358</v>
      </c>
      <c r="C149" s="444"/>
      <c r="D149" s="468">
        <f t="shared" si="6"/>
        <v>6.699999999999999</v>
      </c>
      <c r="E149" s="468">
        <v>5.1</v>
      </c>
      <c r="F149" s="503"/>
      <c r="G149" s="503">
        <v>1.6</v>
      </c>
    </row>
    <row r="150" spans="1:7" ht="15">
      <c r="A150" s="480" t="s">
        <v>66</v>
      </c>
      <c r="B150" s="511" t="s">
        <v>227</v>
      </c>
      <c r="C150" s="436"/>
      <c r="D150" s="401">
        <f>D151+D153+D157+D159+D161</f>
        <v>556.3199999999999</v>
      </c>
      <c r="E150" s="401">
        <f>E151+E153+E157+E159+E161</f>
        <v>531.5200000000001</v>
      </c>
      <c r="F150" s="401">
        <f>F151+F153+F157+F159+F161</f>
        <v>267.09000000000003</v>
      </c>
      <c r="G150" s="401">
        <f>G151+G153+G157+G159+G161</f>
        <v>24.8</v>
      </c>
    </row>
    <row r="151" spans="1:7" ht="14.25">
      <c r="A151" s="422" t="s">
        <v>67</v>
      </c>
      <c r="B151" s="512" t="s">
        <v>111</v>
      </c>
      <c r="C151" s="422" t="s">
        <v>144</v>
      </c>
      <c r="D151" s="401">
        <f>D152</f>
        <v>4.800000000000001</v>
      </c>
      <c r="E151" s="401">
        <f>E152</f>
        <v>4.800000000000001</v>
      </c>
      <c r="F151" s="401">
        <f>F152</f>
        <v>0</v>
      </c>
      <c r="G151" s="401">
        <f>G152</f>
        <v>0</v>
      </c>
    </row>
    <row r="152" spans="1:7" ht="15">
      <c r="A152" s="424" t="s">
        <v>136</v>
      </c>
      <c r="B152" s="395" t="s">
        <v>358</v>
      </c>
      <c r="C152" s="424"/>
      <c r="D152" s="403">
        <f>E152+G152</f>
        <v>4.800000000000001</v>
      </c>
      <c r="E152" s="403">
        <f>E139+E106+E94+E127</f>
        <v>4.800000000000001</v>
      </c>
      <c r="F152" s="403">
        <f>F139+F106+F94</f>
        <v>0</v>
      </c>
      <c r="G152" s="403">
        <f>G139+G106+G94</f>
        <v>0</v>
      </c>
    </row>
    <row r="153" spans="1:7" ht="25.5">
      <c r="A153" s="422" t="s">
        <v>68</v>
      </c>
      <c r="B153" s="513" t="s">
        <v>114</v>
      </c>
      <c r="C153" s="430" t="s">
        <v>148</v>
      </c>
      <c r="D153" s="401">
        <f>D154+D156+D155</f>
        <v>469.02</v>
      </c>
      <c r="E153" s="401">
        <f>E154+E156+E155</f>
        <v>445.82</v>
      </c>
      <c r="F153" s="401">
        <f>F154+F156+F155</f>
        <v>248.79000000000002</v>
      </c>
      <c r="G153" s="401">
        <f>G154+G156+G155</f>
        <v>23.2</v>
      </c>
    </row>
    <row r="154" spans="1:7" ht="15">
      <c r="A154" s="424" t="s">
        <v>137</v>
      </c>
      <c r="B154" s="395" t="s">
        <v>358</v>
      </c>
      <c r="C154" s="470"/>
      <c r="D154" s="402">
        <f aca="true" t="shared" si="7" ref="D154:D162">E154+G154</f>
        <v>377.59999999999997</v>
      </c>
      <c r="E154" s="403">
        <f>E141+E129+E118+E108+E96</f>
        <v>354.4</v>
      </c>
      <c r="F154" s="403">
        <f>F141+F129+F118+F108+F96</f>
        <v>200.5</v>
      </c>
      <c r="G154" s="403">
        <f>G141+G129+G118+G108+G96</f>
        <v>23.2</v>
      </c>
    </row>
    <row r="155" spans="1:7" ht="25.5">
      <c r="A155" s="424" t="s">
        <v>261</v>
      </c>
      <c r="B155" s="426" t="s">
        <v>426</v>
      </c>
      <c r="C155" s="471"/>
      <c r="D155" s="402">
        <f t="shared" si="7"/>
        <v>83.12</v>
      </c>
      <c r="E155" s="403">
        <f>E119+E142</f>
        <v>83.12</v>
      </c>
      <c r="F155" s="403">
        <f>F119+F142</f>
        <v>48.290000000000006</v>
      </c>
      <c r="G155" s="403">
        <f>G119+G142</f>
        <v>0</v>
      </c>
    </row>
    <row r="156" spans="1:7" ht="15">
      <c r="A156" s="424" t="s">
        <v>262</v>
      </c>
      <c r="B156" s="432" t="s">
        <v>364</v>
      </c>
      <c r="C156" s="392"/>
      <c r="D156" s="402">
        <f t="shared" si="7"/>
        <v>8.3</v>
      </c>
      <c r="E156" s="403">
        <f>E143+E130+E120+E97+E109</f>
        <v>8.3</v>
      </c>
      <c r="F156" s="403">
        <f>F143+F130+F120+F97+F109</f>
        <v>0</v>
      </c>
      <c r="G156" s="403">
        <f>G143+G130+G120+G97+G109</f>
        <v>0</v>
      </c>
    </row>
    <row r="157" spans="1:7" ht="25.5">
      <c r="A157" s="422" t="s">
        <v>224</v>
      </c>
      <c r="B157" s="429" t="s">
        <v>199</v>
      </c>
      <c r="C157" s="422" t="s">
        <v>150</v>
      </c>
      <c r="D157" s="410">
        <f>E157+G157</f>
        <v>22.599999999999998</v>
      </c>
      <c r="E157" s="401">
        <f>E158</f>
        <v>22.599999999999998</v>
      </c>
      <c r="F157" s="401">
        <f>F158</f>
        <v>17.2</v>
      </c>
      <c r="G157" s="401">
        <f>G158</f>
        <v>0</v>
      </c>
    </row>
    <row r="158" spans="1:7" ht="15">
      <c r="A158" s="424" t="s">
        <v>225</v>
      </c>
      <c r="B158" s="425" t="s">
        <v>189</v>
      </c>
      <c r="C158" s="430"/>
      <c r="D158" s="402">
        <f t="shared" si="7"/>
        <v>22.599999999999998</v>
      </c>
      <c r="E158" s="403">
        <f>E145+E136+E111+E99</f>
        <v>22.599999999999998</v>
      </c>
      <c r="F158" s="403">
        <f>F145+F136+F111+F99</f>
        <v>17.2</v>
      </c>
      <c r="G158" s="403">
        <f>G145+G136+G111+G99</f>
        <v>0</v>
      </c>
    </row>
    <row r="159" spans="1:7" ht="25.5">
      <c r="A159" s="422" t="s">
        <v>263</v>
      </c>
      <c r="B159" s="442" t="s">
        <v>216</v>
      </c>
      <c r="C159" s="422" t="s">
        <v>195</v>
      </c>
      <c r="D159" s="410">
        <f t="shared" si="7"/>
        <v>23.599999999999998</v>
      </c>
      <c r="E159" s="401">
        <f>E160</f>
        <v>23.599999999999998</v>
      </c>
      <c r="F159" s="401">
        <f>F160</f>
        <v>1.1</v>
      </c>
      <c r="G159" s="401">
        <f>G160</f>
        <v>0</v>
      </c>
    </row>
    <row r="160" spans="1:7" ht="25.5">
      <c r="A160" s="424" t="s">
        <v>264</v>
      </c>
      <c r="B160" s="426" t="s">
        <v>426</v>
      </c>
      <c r="C160" s="430"/>
      <c r="D160" s="402">
        <f t="shared" si="7"/>
        <v>23.599999999999998</v>
      </c>
      <c r="E160" s="403">
        <f>E147+E132+E122+E113+E101</f>
        <v>23.599999999999998</v>
      </c>
      <c r="F160" s="403">
        <f>F147+F132+F122+F113+F101</f>
        <v>1.1</v>
      </c>
      <c r="G160" s="403">
        <f>G147+G132+G122+G113+G101</f>
        <v>0</v>
      </c>
    </row>
    <row r="161" spans="1:7" ht="14.25">
      <c r="A161" s="424" t="s">
        <v>265</v>
      </c>
      <c r="B161" s="443" t="s">
        <v>80</v>
      </c>
      <c r="C161" s="439" t="s">
        <v>145</v>
      </c>
      <c r="D161" s="401">
        <f t="shared" si="7"/>
        <v>36.300000000000004</v>
      </c>
      <c r="E161" s="401">
        <f>E162</f>
        <v>34.7</v>
      </c>
      <c r="F161" s="401">
        <f>F162</f>
        <v>0</v>
      </c>
      <c r="G161" s="401">
        <f>G162</f>
        <v>1.6</v>
      </c>
    </row>
    <row r="162" spans="1:7" ht="15">
      <c r="A162" s="424" t="s">
        <v>266</v>
      </c>
      <c r="B162" s="395" t="s">
        <v>358</v>
      </c>
      <c r="C162" s="505"/>
      <c r="D162" s="402">
        <f t="shared" si="7"/>
        <v>36.300000000000004</v>
      </c>
      <c r="E162" s="403">
        <f>E149+E134+E124+E115+E103</f>
        <v>34.7</v>
      </c>
      <c r="F162" s="403">
        <f>F149+F134+F124+F115+F103</f>
        <v>0</v>
      </c>
      <c r="G162" s="403">
        <f>G149+G134+G124+G115+G103</f>
        <v>1.6</v>
      </c>
    </row>
    <row r="163" spans="1:7" ht="15.75">
      <c r="A163" s="430" t="s">
        <v>69</v>
      </c>
      <c r="B163" s="419" t="s">
        <v>119</v>
      </c>
      <c r="C163" s="392"/>
      <c r="D163" s="400">
        <f>D164+D168</f>
        <v>131.5</v>
      </c>
      <c r="E163" s="400">
        <f>E164+E168</f>
        <v>131.5</v>
      </c>
      <c r="F163" s="400">
        <f>F164+F168</f>
        <v>88.69999999999999</v>
      </c>
      <c r="G163" s="400">
        <f>G164+G168</f>
        <v>0</v>
      </c>
    </row>
    <row r="164" spans="1:7" ht="25.5">
      <c r="A164" s="514" t="s">
        <v>70</v>
      </c>
      <c r="B164" s="393" t="s">
        <v>112</v>
      </c>
      <c r="C164" s="394" t="s">
        <v>146</v>
      </c>
      <c r="D164" s="401">
        <f>D165+D166+D167</f>
        <v>129.7</v>
      </c>
      <c r="E164" s="401">
        <f>E165+E166+E167</f>
        <v>129.7</v>
      </c>
      <c r="F164" s="401">
        <f>F165+F166+F167</f>
        <v>88.6</v>
      </c>
      <c r="G164" s="401">
        <f>G165+G166+G167</f>
        <v>0</v>
      </c>
    </row>
    <row r="165" spans="1:7" ht="15">
      <c r="A165" s="515" t="s">
        <v>138</v>
      </c>
      <c r="B165" s="395" t="s">
        <v>358</v>
      </c>
      <c r="C165" s="396"/>
      <c r="D165" s="402">
        <f>E165+G165</f>
        <v>70.6</v>
      </c>
      <c r="E165" s="403">
        <v>70.6</v>
      </c>
      <c r="F165" s="403">
        <v>44.7</v>
      </c>
      <c r="G165" s="403"/>
    </row>
    <row r="166" spans="1:7" ht="15">
      <c r="A166" s="515" t="s">
        <v>373</v>
      </c>
      <c r="B166" s="395" t="s">
        <v>541</v>
      </c>
      <c r="C166" s="396"/>
      <c r="D166" s="402">
        <f>E166+G166</f>
        <v>1.6</v>
      </c>
      <c r="E166" s="403">
        <v>1.6</v>
      </c>
      <c r="F166" s="403"/>
      <c r="G166" s="403"/>
    </row>
    <row r="167" spans="1:7" ht="25.5">
      <c r="A167" s="515" t="s">
        <v>513</v>
      </c>
      <c r="B167" s="397" t="s">
        <v>426</v>
      </c>
      <c r="C167" s="398"/>
      <c r="D167" s="402">
        <f>E167+G167</f>
        <v>57.5</v>
      </c>
      <c r="E167" s="403">
        <v>57.5</v>
      </c>
      <c r="F167" s="403">
        <v>43.9</v>
      </c>
      <c r="G167" s="403"/>
    </row>
    <row r="168" spans="1:7" ht="25.5">
      <c r="A168" s="482" t="s">
        <v>615</v>
      </c>
      <c r="B168" s="516" t="s">
        <v>216</v>
      </c>
      <c r="C168" s="422" t="s">
        <v>195</v>
      </c>
      <c r="D168" s="410">
        <f>E168+G168</f>
        <v>1.8</v>
      </c>
      <c r="E168" s="401">
        <f>E169</f>
        <v>1.8</v>
      </c>
      <c r="F168" s="401">
        <f>F169</f>
        <v>0.1</v>
      </c>
      <c r="G168" s="401">
        <f>G169</f>
        <v>0</v>
      </c>
    </row>
    <row r="169" spans="1:7" ht="25.5">
      <c r="A169" s="482" t="s">
        <v>616</v>
      </c>
      <c r="B169" s="426" t="s">
        <v>426</v>
      </c>
      <c r="C169" s="422"/>
      <c r="D169" s="402">
        <f>E169+G169</f>
        <v>1.8</v>
      </c>
      <c r="E169" s="403">
        <v>1.8</v>
      </c>
      <c r="F169" s="403">
        <v>0.1</v>
      </c>
      <c r="G169" s="403"/>
    </row>
    <row r="170" spans="1:7" ht="15.75">
      <c r="A170" s="481" t="s">
        <v>71</v>
      </c>
      <c r="B170" s="517" t="s">
        <v>356</v>
      </c>
      <c r="C170" s="499"/>
      <c r="D170" s="402"/>
      <c r="E170" s="518"/>
      <c r="F170" s="518"/>
      <c r="G170" s="518"/>
    </row>
    <row r="171" spans="1:7" ht="14.25">
      <c r="A171" s="481" t="s">
        <v>72</v>
      </c>
      <c r="B171" s="423" t="s">
        <v>159</v>
      </c>
      <c r="C171" s="446" t="s">
        <v>39</v>
      </c>
      <c r="D171" s="411">
        <f>D172</f>
        <v>51</v>
      </c>
      <c r="E171" s="411">
        <f>E172</f>
        <v>51</v>
      </c>
      <c r="F171" s="411">
        <f>F172</f>
        <v>0</v>
      </c>
      <c r="G171" s="411">
        <f>G172</f>
        <v>0</v>
      </c>
    </row>
    <row r="172" spans="1:7" ht="15">
      <c r="A172" s="481" t="s">
        <v>228</v>
      </c>
      <c r="B172" s="395" t="s">
        <v>358</v>
      </c>
      <c r="C172" s="519"/>
      <c r="D172" s="412">
        <f>E172+G172</f>
        <v>51</v>
      </c>
      <c r="E172" s="416">
        <v>51</v>
      </c>
      <c r="F172" s="520"/>
      <c r="G172" s="520"/>
    </row>
    <row r="173" spans="1:7" ht="15.75">
      <c r="A173" s="481" t="s">
        <v>315</v>
      </c>
      <c r="B173" s="521" t="s">
        <v>367</v>
      </c>
      <c r="C173" s="522" t="s">
        <v>144</v>
      </c>
      <c r="D173" s="413">
        <f aca="true" t="shared" si="8" ref="D173:G174">D174</f>
        <v>19.8</v>
      </c>
      <c r="E173" s="413">
        <f t="shared" si="8"/>
        <v>19.8</v>
      </c>
      <c r="F173" s="413">
        <f t="shared" si="8"/>
        <v>12</v>
      </c>
      <c r="G173" s="413">
        <f t="shared" si="8"/>
        <v>0</v>
      </c>
    </row>
    <row r="174" spans="1:7" ht="14.25">
      <c r="A174" s="481" t="s">
        <v>229</v>
      </c>
      <c r="B174" s="423" t="s">
        <v>111</v>
      </c>
      <c r="C174" s="519"/>
      <c r="D174" s="414">
        <f t="shared" si="8"/>
        <v>19.8</v>
      </c>
      <c r="E174" s="414">
        <f t="shared" si="8"/>
        <v>19.8</v>
      </c>
      <c r="F174" s="414">
        <f t="shared" si="8"/>
        <v>12</v>
      </c>
      <c r="G174" s="414">
        <f t="shared" si="8"/>
        <v>0</v>
      </c>
    </row>
    <row r="175" spans="1:7" ht="15.75" thickBot="1">
      <c r="A175" s="481" t="s">
        <v>230</v>
      </c>
      <c r="B175" s="395" t="s">
        <v>358</v>
      </c>
      <c r="C175" s="519"/>
      <c r="D175" s="414">
        <f>E175+G175</f>
        <v>19.8</v>
      </c>
      <c r="E175" s="523">
        <v>19.8</v>
      </c>
      <c r="F175" s="523">
        <v>12</v>
      </c>
      <c r="G175" s="523"/>
    </row>
    <row r="176" spans="1:7" ht="32.25" thickBot="1">
      <c r="A176" s="447" t="s">
        <v>386</v>
      </c>
      <c r="B176" s="420" t="s">
        <v>231</v>
      </c>
      <c r="C176" s="421"/>
      <c r="D176" s="418">
        <f>E176+G176</f>
        <v>6342.8</v>
      </c>
      <c r="E176" s="418">
        <f>E177+E182+E186+E190+E192+E195+E199+E201+E203+E205</f>
        <v>5957</v>
      </c>
      <c r="F176" s="418">
        <f>F177+F182+F186+F190+F192+F195+F199+F201+F203+F205</f>
        <v>2992.43</v>
      </c>
      <c r="G176" s="418">
        <f>G177+G182+G186+G190+G192+G195+G199+G201+G203+G205</f>
        <v>385.8</v>
      </c>
    </row>
    <row r="177" spans="1:7" ht="14.25">
      <c r="A177" s="422" t="s">
        <v>368</v>
      </c>
      <c r="B177" s="423" t="s">
        <v>111</v>
      </c>
      <c r="C177" s="422" t="s">
        <v>144</v>
      </c>
      <c r="D177" s="415">
        <f>D178+D179+D180+D181</f>
        <v>3343.6</v>
      </c>
      <c r="E177" s="415">
        <f>E178+E179+E180+E181</f>
        <v>3328.9</v>
      </c>
      <c r="F177" s="415">
        <f>F178+F179+F180+F181</f>
        <v>2143</v>
      </c>
      <c r="G177" s="415">
        <f>G178+G179+G180+G181</f>
        <v>14.700000000000001</v>
      </c>
    </row>
    <row r="178" spans="1:7" ht="15">
      <c r="A178" s="424" t="s">
        <v>369</v>
      </c>
      <c r="B178" s="425" t="s">
        <v>358</v>
      </c>
      <c r="C178" s="424"/>
      <c r="D178" s="403">
        <f>D15+D50+D56+D76+D86+D90+D152+D81+D175</f>
        <v>1621.1</v>
      </c>
      <c r="E178" s="403">
        <f>E15+E50+E56+E76+E86+E90+E152+E81+E175</f>
        <v>1614.3000000000002</v>
      </c>
      <c r="F178" s="403">
        <f>F15+F50+F56+F76+F86+F90+F152+F81+F175</f>
        <v>959.1</v>
      </c>
      <c r="G178" s="403">
        <f>G15+G50+G56+G76+G86+G90+G152+G81+G175</f>
        <v>6.8</v>
      </c>
    </row>
    <row r="179" spans="1:7" ht="25.5">
      <c r="A179" s="424" t="s">
        <v>387</v>
      </c>
      <c r="B179" s="426" t="s">
        <v>426</v>
      </c>
      <c r="C179" s="424"/>
      <c r="D179" s="402">
        <f>E179+G179</f>
        <v>12</v>
      </c>
      <c r="E179" s="403">
        <f>E16</f>
        <v>12</v>
      </c>
      <c r="F179" s="403">
        <f>F16</f>
        <v>7.2</v>
      </c>
      <c r="G179" s="403">
        <f>G16</f>
        <v>0</v>
      </c>
    </row>
    <row r="180" spans="1:7" ht="15">
      <c r="A180" s="424" t="s">
        <v>388</v>
      </c>
      <c r="B180" s="427" t="s">
        <v>427</v>
      </c>
      <c r="C180" s="424"/>
      <c r="D180" s="402">
        <f>E180+G180</f>
        <v>1617</v>
      </c>
      <c r="E180" s="403">
        <f>E77+E57+E51+E17</f>
        <v>1614</v>
      </c>
      <c r="F180" s="403">
        <f>F77+F57+F51+F17</f>
        <v>1176.7</v>
      </c>
      <c r="G180" s="403">
        <f>G77+G57+G51+G17</f>
        <v>3</v>
      </c>
    </row>
    <row r="181" spans="1:7" ht="15">
      <c r="A181" s="424" t="s">
        <v>389</v>
      </c>
      <c r="B181" s="428" t="s">
        <v>364</v>
      </c>
      <c r="C181" s="424"/>
      <c r="D181" s="402">
        <f>E181+G181</f>
        <v>93.5</v>
      </c>
      <c r="E181" s="403">
        <f>E91+E87+E82+E78+E58+E52</f>
        <v>88.6</v>
      </c>
      <c r="F181" s="403">
        <f>F91+F87+F82+F78+F58+F52</f>
        <v>0</v>
      </c>
      <c r="G181" s="403">
        <f>G91+G87+G82+G78+G58+G52</f>
        <v>4.9</v>
      </c>
    </row>
    <row r="182" spans="1:7" ht="25.5">
      <c r="A182" s="422" t="s">
        <v>390</v>
      </c>
      <c r="B182" s="429" t="s">
        <v>112</v>
      </c>
      <c r="C182" s="430" t="s">
        <v>146</v>
      </c>
      <c r="D182" s="401">
        <f>D183+D184+D185</f>
        <v>801.5</v>
      </c>
      <c r="E182" s="401">
        <f>E183+E184+E185</f>
        <v>801.5</v>
      </c>
      <c r="F182" s="401">
        <f>F183+F184+F185</f>
        <v>114.6</v>
      </c>
      <c r="G182" s="401">
        <f>G183+G184-G185</f>
        <v>0</v>
      </c>
    </row>
    <row r="183" spans="1:7" ht="15">
      <c r="A183" s="424" t="s">
        <v>391</v>
      </c>
      <c r="B183" s="425" t="s">
        <v>358</v>
      </c>
      <c r="C183" s="424"/>
      <c r="D183" s="402">
        <f>E183+G183</f>
        <v>503.4</v>
      </c>
      <c r="E183" s="403">
        <f>E165+E42</f>
        <v>503.4</v>
      </c>
      <c r="F183" s="403">
        <f>F165+F42</f>
        <v>64.9</v>
      </c>
      <c r="G183" s="403">
        <f>G165+G42</f>
        <v>0</v>
      </c>
    </row>
    <row r="184" spans="1:7" ht="25.5">
      <c r="A184" s="424" t="s">
        <v>392</v>
      </c>
      <c r="B184" s="426" t="s">
        <v>426</v>
      </c>
      <c r="C184" s="424"/>
      <c r="D184" s="402">
        <f>E184+G184</f>
        <v>296.5</v>
      </c>
      <c r="E184" s="403">
        <f>E43+E167+E19+E53</f>
        <v>296.5</v>
      </c>
      <c r="F184" s="403">
        <f>F43+F167+F19+F53</f>
        <v>49.699999999999996</v>
      </c>
      <c r="G184" s="403">
        <f>G43+G167</f>
        <v>0</v>
      </c>
    </row>
    <row r="185" spans="1:7" ht="15">
      <c r="A185" s="431" t="s">
        <v>393</v>
      </c>
      <c r="B185" s="432" t="s">
        <v>364</v>
      </c>
      <c r="C185" s="424"/>
      <c r="D185" s="402">
        <f>E185+G185</f>
        <v>1.6</v>
      </c>
      <c r="E185" s="403">
        <f>E166</f>
        <v>1.6</v>
      </c>
      <c r="F185" s="403">
        <f>F166</f>
        <v>0</v>
      </c>
      <c r="G185" s="403">
        <f>G166</f>
        <v>0</v>
      </c>
    </row>
    <row r="186" spans="1:7" ht="25.5">
      <c r="A186" s="422" t="s">
        <v>394</v>
      </c>
      <c r="B186" s="429" t="s">
        <v>114</v>
      </c>
      <c r="C186" s="422" t="s">
        <v>148</v>
      </c>
      <c r="D186" s="401">
        <f>D187+D189+D188</f>
        <v>1312.3000000000002</v>
      </c>
      <c r="E186" s="401">
        <f>E187+E189+E188</f>
        <v>1277.5000000000002</v>
      </c>
      <c r="F186" s="401">
        <f>F187+F189+F188</f>
        <v>673.23</v>
      </c>
      <c r="G186" s="401">
        <f>G187+G189+G188</f>
        <v>34.8</v>
      </c>
    </row>
    <row r="187" spans="1:7" ht="15">
      <c r="A187" s="433" t="s">
        <v>395</v>
      </c>
      <c r="B187" s="395" t="s">
        <v>358</v>
      </c>
      <c r="C187" s="470"/>
      <c r="D187" s="402">
        <f>E187+G187</f>
        <v>1115.1000000000001</v>
      </c>
      <c r="E187" s="402">
        <f>E21+E154+E39</f>
        <v>1080.3000000000002</v>
      </c>
      <c r="F187" s="402">
        <f>F21+F154+F39</f>
        <v>562.4</v>
      </c>
      <c r="G187" s="402">
        <f>G21+G154+G39</f>
        <v>34.8</v>
      </c>
    </row>
    <row r="188" spans="1:7" ht="25.5">
      <c r="A188" s="424" t="s">
        <v>396</v>
      </c>
      <c r="B188" s="434" t="s">
        <v>426</v>
      </c>
      <c r="C188" s="424"/>
      <c r="D188" s="402">
        <f>E188+G188</f>
        <v>178.2</v>
      </c>
      <c r="E188" s="402">
        <f aca="true" t="shared" si="9" ref="E188:G189">E22+E155</f>
        <v>178.2</v>
      </c>
      <c r="F188" s="402">
        <f>F22+F155</f>
        <v>110.83000000000001</v>
      </c>
      <c r="G188" s="402">
        <f t="shared" si="9"/>
        <v>0</v>
      </c>
    </row>
    <row r="189" spans="1:7" ht="15">
      <c r="A189" s="424" t="s">
        <v>397</v>
      </c>
      <c r="B189" s="435" t="s">
        <v>364</v>
      </c>
      <c r="C189" s="436"/>
      <c r="D189" s="402">
        <f aca="true" t="shared" si="10" ref="D189:D202">E189+G189</f>
        <v>19</v>
      </c>
      <c r="E189" s="402">
        <f>E23+E156</f>
        <v>19</v>
      </c>
      <c r="F189" s="402">
        <f t="shared" si="9"/>
        <v>0</v>
      </c>
      <c r="G189" s="402">
        <f t="shared" si="9"/>
        <v>0</v>
      </c>
    </row>
    <row r="190" spans="1:7" ht="17.25" customHeight="1">
      <c r="A190" s="422" t="s">
        <v>398</v>
      </c>
      <c r="B190" s="437" t="s">
        <v>232</v>
      </c>
      <c r="C190" s="422" t="s">
        <v>147</v>
      </c>
      <c r="D190" s="410">
        <f t="shared" si="10"/>
        <v>32.1</v>
      </c>
      <c r="E190" s="401">
        <f>E191</f>
        <v>22.2</v>
      </c>
      <c r="F190" s="401">
        <f>F191</f>
        <v>5.5</v>
      </c>
      <c r="G190" s="401">
        <f>G191</f>
        <v>9.9</v>
      </c>
    </row>
    <row r="191" spans="1:7" ht="15">
      <c r="A191" s="424" t="s">
        <v>399</v>
      </c>
      <c r="B191" s="395" t="s">
        <v>358</v>
      </c>
      <c r="C191" s="392"/>
      <c r="D191" s="402">
        <f t="shared" si="10"/>
        <v>32.1</v>
      </c>
      <c r="E191" s="402">
        <f>E25</f>
        <v>22.2</v>
      </c>
      <c r="F191" s="402">
        <f>F25</f>
        <v>5.5</v>
      </c>
      <c r="G191" s="402">
        <f>G25</f>
        <v>9.9</v>
      </c>
    </row>
    <row r="192" spans="1:7" ht="14.25">
      <c r="A192" s="422" t="s">
        <v>400</v>
      </c>
      <c r="B192" s="438" t="s">
        <v>118</v>
      </c>
      <c r="C192" s="439" t="s">
        <v>149</v>
      </c>
      <c r="D192" s="410">
        <f>E192+G192</f>
        <v>356.1</v>
      </c>
      <c r="E192" s="401">
        <f>E193+E194</f>
        <v>31.3</v>
      </c>
      <c r="F192" s="401">
        <f>F193+F194</f>
        <v>0</v>
      </c>
      <c r="G192" s="401">
        <f>G193+G194</f>
        <v>324.8</v>
      </c>
    </row>
    <row r="193" spans="1:7" ht="15">
      <c r="A193" s="422" t="s">
        <v>401</v>
      </c>
      <c r="B193" s="427" t="s">
        <v>358</v>
      </c>
      <c r="C193" s="436"/>
      <c r="D193" s="402">
        <f t="shared" si="10"/>
        <v>138.1</v>
      </c>
      <c r="E193" s="402">
        <f aca="true" t="shared" si="11" ref="E193:G194">E27</f>
        <v>31.3</v>
      </c>
      <c r="F193" s="402">
        <f t="shared" si="11"/>
        <v>0</v>
      </c>
      <c r="G193" s="402">
        <f t="shared" si="11"/>
        <v>106.8</v>
      </c>
    </row>
    <row r="194" spans="1:7" ht="30">
      <c r="A194" s="422" t="s">
        <v>528</v>
      </c>
      <c r="B194" s="440" t="s">
        <v>524</v>
      </c>
      <c r="C194" s="436"/>
      <c r="D194" s="402">
        <f t="shared" si="10"/>
        <v>218</v>
      </c>
      <c r="E194" s="402">
        <f t="shared" si="11"/>
        <v>0</v>
      </c>
      <c r="F194" s="402">
        <f t="shared" si="11"/>
        <v>0</v>
      </c>
      <c r="G194" s="402">
        <f t="shared" si="11"/>
        <v>218</v>
      </c>
    </row>
    <row r="195" spans="1:7" ht="25.5">
      <c r="A195" s="422" t="s">
        <v>402</v>
      </c>
      <c r="B195" s="429" t="s">
        <v>199</v>
      </c>
      <c r="C195" s="441" t="s">
        <v>150</v>
      </c>
      <c r="D195" s="410">
        <f>E195+G195</f>
        <v>162.3</v>
      </c>
      <c r="E195" s="401">
        <f>E196+E197+E198</f>
        <v>162.3</v>
      </c>
      <c r="F195" s="401">
        <f>F196+F197+F198</f>
        <v>54.7</v>
      </c>
      <c r="G195" s="401">
        <f>G196+G197+G198</f>
        <v>0</v>
      </c>
    </row>
    <row r="196" spans="1:7" ht="15">
      <c r="A196" s="424" t="s">
        <v>403</v>
      </c>
      <c r="B196" s="435" t="s">
        <v>358</v>
      </c>
      <c r="C196" s="422"/>
      <c r="D196" s="402">
        <f t="shared" si="10"/>
        <v>2.9</v>
      </c>
      <c r="E196" s="402">
        <f>E30</f>
        <v>2.9</v>
      </c>
      <c r="F196" s="402">
        <f>F30</f>
        <v>0</v>
      </c>
      <c r="G196" s="402">
        <f>G30</f>
        <v>0</v>
      </c>
    </row>
    <row r="197" spans="1:7" ht="25.5">
      <c r="A197" s="424" t="s">
        <v>404</v>
      </c>
      <c r="B197" s="434" t="s">
        <v>426</v>
      </c>
      <c r="C197" s="422"/>
      <c r="D197" s="402">
        <f t="shared" si="10"/>
        <v>159.4</v>
      </c>
      <c r="E197" s="402">
        <f>E46+E158</f>
        <v>159.4</v>
      </c>
      <c r="F197" s="402">
        <f>F46+F158</f>
        <v>54.7</v>
      </c>
      <c r="G197" s="402">
        <f>G46+G158</f>
        <v>0</v>
      </c>
    </row>
    <row r="198" spans="1:7" ht="30">
      <c r="A198" s="424" t="s">
        <v>529</v>
      </c>
      <c r="B198" s="440" t="s">
        <v>524</v>
      </c>
      <c r="C198" s="422"/>
      <c r="D198" s="402">
        <f t="shared" si="10"/>
        <v>0</v>
      </c>
      <c r="E198" s="402">
        <f>E47</f>
        <v>0</v>
      </c>
      <c r="F198" s="402">
        <f>F47</f>
        <v>0</v>
      </c>
      <c r="G198" s="402">
        <f>G47</f>
        <v>0</v>
      </c>
    </row>
    <row r="199" spans="1:7" ht="25.5">
      <c r="A199" s="422" t="s">
        <v>405</v>
      </c>
      <c r="B199" s="442" t="s">
        <v>216</v>
      </c>
      <c r="C199" s="422" t="s">
        <v>195</v>
      </c>
      <c r="D199" s="410">
        <f t="shared" si="10"/>
        <v>29.999999999999996</v>
      </c>
      <c r="E199" s="401">
        <f>E200</f>
        <v>29.999999999999996</v>
      </c>
      <c r="F199" s="401">
        <f>F200</f>
        <v>1.4000000000000001</v>
      </c>
      <c r="G199" s="401">
        <f>G200</f>
        <v>0</v>
      </c>
    </row>
    <row r="200" spans="1:7" ht="25.5">
      <c r="A200" s="424" t="s">
        <v>406</v>
      </c>
      <c r="B200" s="426" t="s">
        <v>426</v>
      </c>
      <c r="C200" s="430"/>
      <c r="D200" s="402">
        <f t="shared" si="10"/>
        <v>29.999999999999996</v>
      </c>
      <c r="E200" s="402">
        <f>E160+E83+E169</f>
        <v>29.999999999999996</v>
      </c>
      <c r="F200" s="402">
        <f>F160+F83+F169</f>
        <v>1.4000000000000001</v>
      </c>
      <c r="G200" s="402">
        <f>G160+G83+G169</f>
        <v>0</v>
      </c>
    </row>
    <row r="201" spans="1:7" ht="14.25">
      <c r="A201" s="422" t="s">
        <v>407</v>
      </c>
      <c r="B201" s="443" t="s">
        <v>80</v>
      </c>
      <c r="C201" s="422" t="s">
        <v>145</v>
      </c>
      <c r="D201" s="401">
        <f t="shared" si="10"/>
        <v>89.19999999999999</v>
      </c>
      <c r="E201" s="401">
        <f>E202</f>
        <v>87.6</v>
      </c>
      <c r="F201" s="401">
        <f>F202</f>
        <v>0</v>
      </c>
      <c r="G201" s="401">
        <f>G202</f>
        <v>1.6</v>
      </c>
    </row>
    <row r="202" spans="1:7" ht="15">
      <c r="A202" s="424" t="s">
        <v>408</v>
      </c>
      <c r="B202" s="395" t="s">
        <v>358</v>
      </c>
      <c r="C202" s="444"/>
      <c r="D202" s="403">
        <f t="shared" si="10"/>
        <v>89.19999999999999</v>
      </c>
      <c r="E202" s="403">
        <f>E32+E162</f>
        <v>87.6</v>
      </c>
      <c r="F202" s="403">
        <f>F32+F162</f>
        <v>0</v>
      </c>
      <c r="G202" s="403">
        <f>G32+G162</f>
        <v>1.6</v>
      </c>
    </row>
    <row r="203" spans="1:7" ht="28.5">
      <c r="A203" s="422" t="s">
        <v>409</v>
      </c>
      <c r="B203" s="445" t="s">
        <v>158</v>
      </c>
      <c r="C203" s="422" t="s">
        <v>37</v>
      </c>
      <c r="D203" s="452">
        <f>E203+G203</f>
        <v>163.5</v>
      </c>
      <c r="E203" s="449">
        <f>E204</f>
        <v>163.5</v>
      </c>
      <c r="F203" s="449">
        <f>F204</f>
        <v>0</v>
      </c>
      <c r="G203" s="449">
        <f>G204</f>
        <v>0</v>
      </c>
    </row>
    <row r="204" spans="1:7" ht="15">
      <c r="A204" s="424" t="s">
        <v>410</v>
      </c>
      <c r="B204" s="395" t="s">
        <v>358</v>
      </c>
      <c r="C204" s="444"/>
      <c r="D204" s="450">
        <f>E204+G204</f>
        <v>163.5</v>
      </c>
      <c r="E204" s="450">
        <f>E34</f>
        <v>163.5</v>
      </c>
      <c r="F204" s="450">
        <f>F34</f>
        <v>0</v>
      </c>
      <c r="G204" s="450">
        <f>G34</f>
        <v>0</v>
      </c>
    </row>
    <row r="205" spans="1:7" ht="14.25">
      <c r="A205" s="422" t="s">
        <v>411</v>
      </c>
      <c r="B205" s="423" t="s">
        <v>159</v>
      </c>
      <c r="C205" s="422" t="s">
        <v>39</v>
      </c>
      <c r="D205" s="452">
        <f>E205+G205</f>
        <v>52.2</v>
      </c>
      <c r="E205" s="449">
        <f>E206</f>
        <v>52.2</v>
      </c>
      <c r="F205" s="449">
        <f>F206</f>
        <v>0</v>
      </c>
      <c r="G205" s="449">
        <f>G206</f>
        <v>0</v>
      </c>
    </row>
    <row r="206" spans="1:7" ht="15">
      <c r="A206" s="424" t="s">
        <v>412</v>
      </c>
      <c r="B206" s="395" t="s">
        <v>358</v>
      </c>
      <c r="C206" s="444"/>
      <c r="D206" s="450">
        <f>E206+G206</f>
        <v>52.2</v>
      </c>
      <c r="E206" s="450">
        <f>E36+E171</f>
        <v>52.2</v>
      </c>
      <c r="F206" s="450">
        <f>F36+F171</f>
        <v>0</v>
      </c>
      <c r="G206" s="450">
        <f>G36+G171</f>
        <v>0</v>
      </c>
    </row>
    <row r="207" spans="1:7" ht="15">
      <c r="A207" s="424"/>
      <c r="B207" s="435" t="s">
        <v>233</v>
      </c>
      <c r="C207" s="444"/>
      <c r="D207" s="403"/>
      <c r="E207" s="403"/>
      <c r="F207" s="403"/>
      <c r="G207" s="403"/>
    </row>
    <row r="208" spans="1:7" ht="12.75">
      <c r="A208" s="436"/>
      <c r="B208" s="436" t="s">
        <v>359</v>
      </c>
      <c r="C208" s="436"/>
      <c r="D208" s="469">
        <f>D178+D183+D187+D191+D193+D196+D202+D204+D206</f>
        <v>3717.6</v>
      </c>
      <c r="E208" s="469">
        <f>E178+E183+E187+E191+E193+E196+E202+E204+E206</f>
        <v>3557.7000000000003</v>
      </c>
      <c r="F208" s="469">
        <f>F178+F183+F187+F191+F193+F196+F202+F204+F206</f>
        <v>1591.9</v>
      </c>
      <c r="G208" s="469">
        <f>G178+G183+G187+G191+G193+G196+G202+G204+G206</f>
        <v>159.89999999999998</v>
      </c>
    </row>
    <row r="209" spans="1:7" ht="12.75">
      <c r="A209" s="436"/>
      <c r="B209" s="436" t="s">
        <v>234</v>
      </c>
      <c r="C209" s="436"/>
      <c r="D209" s="416">
        <f>D197+D188+D184+D179+D200</f>
        <v>676.1</v>
      </c>
      <c r="E209" s="416">
        <f>E197+E188+E184+E179+E200</f>
        <v>676.1</v>
      </c>
      <c r="F209" s="416">
        <f>F197+F188+F184+F179+F200</f>
        <v>223.83</v>
      </c>
      <c r="G209" s="416">
        <f>G197+G188+G184+G179+G200</f>
        <v>0</v>
      </c>
    </row>
    <row r="210" spans="1:7" ht="12.75">
      <c r="A210" s="436"/>
      <c r="B210" s="436" t="s">
        <v>156</v>
      </c>
      <c r="C210" s="436"/>
      <c r="D210" s="469">
        <f>D180</f>
        <v>1617</v>
      </c>
      <c r="E210" s="469">
        <f>E180</f>
        <v>1614</v>
      </c>
      <c r="F210" s="469">
        <f>F180</f>
        <v>1176.7</v>
      </c>
      <c r="G210" s="469">
        <f>G180</f>
        <v>3</v>
      </c>
    </row>
    <row r="211" spans="1:7" ht="12.75">
      <c r="A211" s="436"/>
      <c r="B211" s="436" t="s">
        <v>527</v>
      </c>
      <c r="C211" s="436"/>
      <c r="D211" s="469">
        <f>E211+G211</f>
        <v>218</v>
      </c>
      <c r="E211" s="469">
        <f>E194+E198</f>
        <v>0</v>
      </c>
      <c r="F211" s="469">
        <f>F194+F198</f>
        <v>0</v>
      </c>
      <c r="G211" s="469">
        <f>G194+G198</f>
        <v>218</v>
      </c>
    </row>
    <row r="212" spans="1:7" ht="12.75">
      <c r="A212" s="436"/>
      <c r="B212" s="436" t="s">
        <v>374</v>
      </c>
      <c r="C212" s="436"/>
      <c r="D212" s="469">
        <f>D189+D185+D181</f>
        <v>114.1</v>
      </c>
      <c r="E212" s="469">
        <f>E189+E185+E181</f>
        <v>109.19999999999999</v>
      </c>
      <c r="F212" s="469">
        <f>F189+F185+F181</f>
        <v>0</v>
      </c>
      <c r="G212" s="469">
        <f>G189+G185+G181</f>
        <v>4.9</v>
      </c>
    </row>
    <row r="213" spans="1:7" ht="12.75">
      <c r="A213" s="446"/>
      <c r="B213" s="446" t="s">
        <v>235</v>
      </c>
      <c r="C213" s="446"/>
      <c r="D213" s="411">
        <f>SUM(D208:D212)</f>
        <v>6342.8</v>
      </c>
      <c r="E213" s="411">
        <f>SUM(E208:E212)</f>
        <v>5957</v>
      </c>
      <c r="F213" s="411">
        <f>SUM(F208:F212)</f>
        <v>2992.4300000000003</v>
      </c>
      <c r="G213" s="411">
        <f>SUM(G208:G212)</f>
        <v>385.79999999999995</v>
      </c>
    </row>
  </sheetData>
  <sheetProtection/>
  <mergeCells count="12"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selection activeCell="Y65" sqref="Y65"/>
    </sheetView>
  </sheetViews>
  <sheetFormatPr defaultColWidth="8.7109375" defaultRowHeight="12.75"/>
  <cols>
    <col min="1" max="1" width="4.140625" style="253" customWidth="1"/>
    <col min="2" max="2" width="16.7109375" style="253" customWidth="1"/>
    <col min="3" max="3" width="8.7109375" style="253" customWidth="1"/>
    <col min="4" max="4" width="8.7109375" style="254" customWidth="1"/>
    <col min="5" max="5" width="7.7109375" style="253" customWidth="1"/>
    <col min="6" max="6" width="8.7109375" style="253" customWidth="1"/>
    <col min="7" max="7" width="8.140625" style="253" customWidth="1"/>
    <col min="8" max="8" width="8.7109375" style="253" customWidth="1"/>
    <col min="9" max="9" width="7.140625" style="253" customWidth="1"/>
    <col min="10" max="10" width="7.7109375" style="253" customWidth="1"/>
    <col min="11" max="11" width="7.421875" style="253" customWidth="1"/>
    <col min="12" max="12" width="7.140625" style="255" customWidth="1"/>
    <col min="13" max="13" width="6.00390625" style="253" customWidth="1"/>
    <col min="14" max="14" width="8.8515625" style="253" customWidth="1"/>
    <col min="15" max="15" width="7.57421875" style="255" customWidth="1"/>
    <col min="16" max="16" width="7.421875" style="253" customWidth="1"/>
    <col min="17" max="18" width="8.00390625" style="253" customWidth="1"/>
    <col min="19" max="19" width="6.8515625" style="255" customWidth="1"/>
    <col min="20" max="20" width="8.7109375" style="253" customWidth="1"/>
    <col min="21" max="21" width="7.28125" style="253" customWidth="1"/>
    <col min="22" max="22" width="6.7109375" style="253" customWidth="1"/>
    <col min="23" max="23" width="8.28125" style="255" customWidth="1"/>
    <col min="24" max="24" width="8.421875" style="253" customWidth="1"/>
    <col min="25" max="25" width="7.8515625" style="253" customWidth="1"/>
    <col min="26" max="16384" width="8.7109375" style="253" customWidth="1"/>
  </cols>
  <sheetData>
    <row r="1" spans="22:24" ht="14.25" customHeight="1">
      <c r="V1" s="256" t="s">
        <v>517</v>
      </c>
      <c r="W1" s="257"/>
      <c r="X1" s="236"/>
    </row>
    <row r="2" spans="17:24" ht="12.75" customHeight="1">
      <c r="Q2" s="258"/>
      <c r="R2" s="258"/>
      <c r="V2" s="635" t="s">
        <v>602</v>
      </c>
      <c r="W2" s="635"/>
      <c r="X2" s="635"/>
    </row>
    <row r="3" spans="11:24" ht="13.5" customHeight="1">
      <c r="K3" s="254"/>
      <c r="L3" s="259"/>
      <c r="M3" s="254"/>
      <c r="N3" s="254"/>
      <c r="O3" s="259"/>
      <c r="P3" s="254"/>
      <c r="Q3" s="258"/>
      <c r="R3" s="258"/>
      <c r="V3" s="256" t="s">
        <v>570</v>
      </c>
      <c r="W3" s="256"/>
      <c r="X3" s="258"/>
    </row>
    <row r="4" spans="11:24" ht="11.25" customHeight="1">
      <c r="K4" s="254"/>
      <c r="L4" s="259"/>
      <c r="M4" s="254"/>
      <c r="N4" s="254"/>
      <c r="O4" s="259"/>
      <c r="P4" s="254"/>
      <c r="Q4" s="258"/>
      <c r="R4" s="258"/>
      <c r="V4" s="256" t="s">
        <v>475</v>
      </c>
      <c r="W4" s="256"/>
      <c r="X4" s="258"/>
    </row>
    <row r="5" spans="3:21" ht="12.75">
      <c r="C5" s="254" t="s">
        <v>605</v>
      </c>
      <c r="E5" s="254"/>
      <c r="F5" s="254"/>
      <c r="G5" s="254"/>
      <c r="H5" s="254"/>
      <c r="I5" s="254"/>
      <c r="J5" s="254"/>
      <c r="K5" s="254"/>
      <c r="L5" s="259"/>
      <c r="M5" s="254"/>
      <c r="N5" s="254"/>
      <c r="O5" s="259"/>
      <c r="P5" s="254"/>
      <c r="Q5" s="254"/>
      <c r="R5" s="254"/>
      <c r="S5" s="256"/>
      <c r="T5" s="258"/>
      <c r="U5" s="258"/>
    </row>
    <row r="6" spans="4:10" ht="12.75">
      <c r="D6" s="254" t="s">
        <v>542</v>
      </c>
      <c r="E6" s="254"/>
      <c r="F6" s="254"/>
      <c r="G6" s="254"/>
      <c r="H6" s="254"/>
      <c r="I6" s="254"/>
      <c r="J6" s="254"/>
    </row>
    <row r="7" spans="5:10" ht="9" customHeight="1">
      <c r="E7" s="254"/>
      <c r="F7" s="254"/>
      <c r="G7" s="254"/>
      <c r="H7" s="254"/>
      <c r="I7" s="254"/>
      <c r="J7" s="254"/>
    </row>
    <row r="8" spans="1:25" ht="18" customHeight="1">
      <c r="A8" s="673"/>
      <c r="B8" s="674" t="s">
        <v>518</v>
      </c>
      <c r="C8" s="664" t="s">
        <v>476</v>
      </c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6"/>
      <c r="Y8" s="670" t="s">
        <v>609</v>
      </c>
    </row>
    <row r="9" spans="1:26" ht="19.5" customHeight="1">
      <c r="A9" s="673"/>
      <c r="B9" s="662"/>
      <c r="C9" s="672" t="s">
        <v>114</v>
      </c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60" t="s">
        <v>477</v>
      </c>
      <c r="P9" s="661"/>
      <c r="Q9" s="223" t="s">
        <v>478</v>
      </c>
      <c r="R9" s="223" t="s">
        <v>587</v>
      </c>
      <c r="S9" s="224" t="s">
        <v>617</v>
      </c>
      <c r="T9" s="667" t="s">
        <v>479</v>
      </c>
      <c r="U9" s="668"/>
      <c r="V9" s="668"/>
      <c r="W9" s="668"/>
      <c r="X9" s="669"/>
      <c r="Y9" s="671"/>
      <c r="Z9" s="260"/>
    </row>
    <row r="10" spans="1:25" ht="12.75" customHeight="1">
      <c r="A10" s="673"/>
      <c r="B10" s="662"/>
      <c r="C10" s="675" t="s">
        <v>480</v>
      </c>
      <c r="D10" s="658" t="s">
        <v>481</v>
      </c>
      <c r="E10" s="658" t="s">
        <v>482</v>
      </c>
      <c r="F10" s="658" t="s">
        <v>483</v>
      </c>
      <c r="G10" s="658" t="s">
        <v>519</v>
      </c>
      <c r="H10" s="658" t="s">
        <v>484</v>
      </c>
      <c r="I10" s="658" t="s">
        <v>485</v>
      </c>
      <c r="J10" s="658" t="s">
        <v>486</v>
      </c>
      <c r="K10" s="658" t="s">
        <v>487</v>
      </c>
      <c r="L10" s="656" t="s">
        <v>488</v>
      </c>
      <c r="M10" s="658" t="s">
        <v>576</v>
      </c>
      <c r="N10" s="658" t="s">
        <v>489</v>
      </c>
      <c r="O10" s="656" t="s">
        <v>571</v>
      </c>
      <c r="P10" s="658" t="s">
        <v>490</v>
      </c>
      <c r="Q10" s="658" t="s">
        <v>284</v>
      </c>
      <c r="R10" s="656" t="s">
        <v>572</v>
      </c>
      <c r="S10" s="656" t="s">
        <v>574</v>
      </c>
      <c r="T10" s="656" t="s">
        <v>520</v>
      </c>
      <c r="U10" s="656" t="s">
        <v>491</v>
      </c>
      <c r="V10" s="656" t="s">
        <v>492</v>
      </c>
      <c r="W10" s="656" t="s">
        <v>548</v>
      </c>
      <c r="X10" s="656" t="s">
        <v>575</v>
      </c>
      <c r="Y10" s="662" t="s">
        <v>0</v>
      </c>
    </row>
    <row r="11" spans="1:25" ht="87" customHeight="1">
      <c r="A11" s="673"/>
      <c r="B11" s="663"/>
      <c r="C11" s="676"/>
      <c r="D11" s="659"/>
      <c r="E11" s="659"/>
      <c r="F11" s="659"/>
      <c r="G11" s="659"/>
      <c r="H11" s="659"/>
      <c r="I11" s="659"/>
      <c r="J11" s="659"/>
      <c r="K11" s="659"/>
      <c r="L11" s="657"/>
      <c r="M11" s="659"/>
      <c r="N11" s="659"/>
      <c r="O11" s="657"/>
      <c r="P11" s="659"/>
      <c r="Q11" s="659"/>
      <c r="R11" s="657"/>
      <c r="S11" s="657"/>
      <c r="T11" s="657"/>
      <c r="U11" s="657"/>
      <c r="V11" s="657"/>
      <c r="W11" s="657"/>
      <c r="X11" s="657"/>
      <c r="Y11" s="663"/>
    </row>
    <row r="12" spans="1:25" ht="14.25" customHeight="1">
      <c r="A12" s="261"/>
      <c r="B12" s="262" t="s">
        <v>470</v>
      </c>
      <c r="C12" s="97"/>
      <c r="D12" s="105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5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12.75">
      <c r="A13" s="263"/>
      <c r="B13" s="265" t="s">
        <v>0</v>
      </c>
      <c r="C13" s="230">
        <f>C14+C16</f>
        <v>0.13</v>
      </c>
      <c r="D13" s="95">
        <f aca="true" t="shared" si="0" ref="D13:Y13">D14+D16</f>
        <v>17.3</v>
      </c>
      <c r="E13" s="95">
        <f t="shared" si="0"/>
        <v>14.5</v>
      </c>
      <c r="F13" s="95">
        <f t="shared" si="0"/>
        <v>0.3</v>
      </c>
      <c r="G13" s="95"/>
      <c r="H13" s="95">
        <f t="shared" si="0"/>
        <v>7.6</v>
      </c>
      <c r="I13" s="95">
        <f t="shared" si="0"/>
        <v>6.6</v>
      </c>
      <c r="J13" s="95">
        <f t="shared" si="0"/>
        <v>7.6</v>
      </c>
      <c r="K13" s="230">
        <f t="shared" si="0"/>
        <v>1.89</v>
      </c>
      <c r="L13" s="230">
        <f t="shared" si="0"/>
        <v>3.76</v>
      </c>
      <c r="M13" s="95">
        <f t="shared" si="0"/>
        <v>34.9</v>
      </c>
      <c r="N13" s="95">
        <f t="shared" si="0"/>
        <v>0.5</v>
      </c>
      <c r="O13" s="95">
        <f t="shared" si="0"/>
        <v>0</v>
      </c>
      <c r="P13" s="95">
        <f t="shared" si="0"/>
        <v>0</v>
      </c>
      <c r="Q13" s="95">
        <f t="shared" si="0"/>
        <v>12</v>
      </c>
      <c r="R13" s="95">
        <f t="shared" si="0"/>
        <v>3.5</v>
      </c>
      <c r="S13" s="265">
        <f t="shared" si="0"/>
        <v>0</v>
      </c>
      <c r="T13" s="265">
        <f t="shared" si="0"/>
        <v>0</v>
      </c>
      <c r="U13" s="265">
        <f t="shared" si="0"/>
        <v>0</v>
      </c>
      <c r="V13" s="265">
        <f t="shared" si="0"/>
        <v>0</v>
      </c>
      <c r="W13" s="95">
        <f t="shared" si="0"/>
        <v>0</v>
      </c>
      <c r="X13" s="265">
        <f t="shared" si="0"/>
        <v>0</v>
      </c>
      <c r="Y13" s="264">
        <f t="shared" si="0"/>
        <v>110.58</v>
      </c>
    </row>
    <row r="14" spans="1:25" ht="12.75">
      <c r="A14" s="266" t="s">
        <v>19</v>
      </c>
      <c r="B14" s="265" t="s">
        <v>493</v>
      </c>
      <c r="C14" s="264">
        <v>0.13</v>
      </c>
      <c r="D14" s="265">
        <v>17.3</v>
      </c>
      <c r="E14" s="265">
        <v>14.5</v>
      </c>
      <c r="F14" s="265">
        <v>0.3</v>
      </c>
      <c r="G14" s="265"/>
      <c r="H14" s="265">
        <v>7.6</v>
      </c>
      <c r="I14" s="265">
        <v>6.6</v>
      </c>
      <c r="J14" s="265">
        <v>7.6</v>
      </c>
      <c r="K14" s="264">
        <v>1.89</v>
      </c>
      <c r="L14" s="230">
        <v>3.76</v>
      </c>
      <c r="M14" s="265">
        <v>34.9</v>
      </c>
      <c r="N14" s="265">
        <v>0.5</v>
      </c>
      <c r="O14" s="95"/>
      <c r="P14" s="265"/>
      <c r="Q14" s="265">
        <v>12</v>
      </c>
      <c r="R14" s="265">
        <v>3.5</v>
      </c>
      <c r="S14" s="265"/>
      <c r="T14" s="265"/>
      <c r="U14" s="265"/>
      <c r="V14" s="265"/>
      <c r="W14" s="95"/>
      <c r="X14" s="265"/>
      <c r="Y14" s="264">
        <f>C14+D14+E14+F14+G14+H14+I14+J14+K14+L14+M14+N14+O14+P14+Q14+S14+T14+U14+V14+R14</f>
        <v>110.58</v>
      </c>
    </row>
    <row r="15" spans="1:25" ht="12.75">
      <c r="A15" s="267" t="s">
        <v>20</v>
      </c>
      <c r="B15" s="330" t="s">
        <v>494</v>
      </c>
      <c r="C15" s="264">
        <v>0.1</v>
      </c>
      <c r="D15" s="265">
        <v>12.6</v>
      </c>
      <c r="E15" s="265">
        <v>10.2</v>
      </c>
      <c r="F15" s="265">
        <v>0.2</v>
      </c>
      <c r="G15" s="265"/>
      <c r="H15" s="265">
        <v>5.8</v>
      </c>
      <c r="I15" s="265">
        <v>4.2</v>
      </c>
      <c r="J15" s="265">
        <v>5.2</v>
      </c>
      <c r="K15" s="264">
        <v>1.44</v>
      </c>
      <c r="L15" s="95"/>
      <c r="M15" s="265">
        <v>22.4</v>
      </c>
      <c r="N15" s="265">
        <v>0.4</v>
      </c>
      <c r="O15" s="95"/>
      <c r="P15" s="265"/>
      <c r="Q15" s="265">
        <v>7.2</v>
      </c>
      <c r="R15" s="265"/>
      <c r="S15" s="265"/>
      <c r="T15" s="265"/>
      <c r="U15" s="265"/>
      <c r="V15" s="265"/>
      <c r="W15" s="95"/>
      <c r="X15" s="265"/>
      <c r="Y15" s="264">
        <f>C15+D15+E15+F15+G15+H15+I15+J15+K15+L15+M15+N15+O15+P15+Q15+S15+T15+U15+V15+R15</f>
        <v>69.74</v>
      </c>
    </row>
    <row r="16" spans="1:25" ht="12.75">
      <c r="A16" s="202" t="s">
        <v>21</v>
      </c>
      <c r="B16" s="331" t="s">
        <v>12</v>
      </c>
      <c r="C16" s="265"/>
      <c r="D16" s="332"/>
      <c r="E16" s="265"/>
      <c r="F16" s="265"/>
      <c r="G16" s="265"/>
      <c r="H16" s="265"/>
      <c r="I16" s="265"/>
      <c r="J16" s="265"/>
      <c r="K16" s="265"/>
      <c r="L16" s="95"/>
      <c r="M16" s="265"/>
      <c r="N16" s="265"/>
      <c r="O16" s="95"/>
      <c r="P16" s="265"/>
      <c r="Q16" s="265"/>
      <c r="R16" s="265"/>
      <c r="S16" s="265"/>
      <c r="T16" s="265"/>
      <c r="U16" s="265"/>
      <c r="V16" s="265"/>
      <c r="W16" s="95"/>
      <c r="X16" s="265"/>
      <c r="Y16" s="265"/>
    </row>
    <row r="17" spans="1:25" ht="36" customHeight="1">
      <c r="A17" s="267"/>
      <c r="B17" s="333" t="s">
        <v>495</v>
      </c>
      <c r="C17" s="265"/>
      <c r="D17" s="332"/>
      <c r="E17" s="265"/>
      <c r="F17" s="265"/>
      <c r="G17" s="265"/>
      <c r="H17" s="265"/>
      <c r="I17" s="265"/>
      <c r="J17" s="265"/>
      <c r="K17" s="265"/>
      <c r="L17" s="95"/>
      <c r="M17" s="265"/>
      <c r="N17" s="265"/>
      <c r="O17" s="95"/>
      <c r="P17" s="265"/>
      <c r="Q17" s="265"/>
      <c r="R17" s="265"/>
      <c r="S17" s="265"/>
      <c r="T17" s="265"/>
      <c r="U17" s="265"/>
      <c r="V17" s="265"/>
      <c r="W17" s="95"/>
      <c r="X17" s="265"/>
      <c r="Y17" s="265"/>
    </row>
    <row r="18" spans="1:25" ht="12.75">
      <c r="A18" s="267"/>
      <c r="B18" s="331" t="s">
        <v>0</v>
      </c>
      <c r="C18" s="265">
        <f aca="true" t="shared" si="1" ref="C18:Y18">C19+C21</f>
        <v>0</v>
      </c>
      <c r="D18" s="265">
        <f t="shared" si="1"/>
        <v>0</v>
      </c>
      <c r="E18" s="265">
        <f t="shared" si="1"/>
        <v>0</v>
      </c>
      <c r="F18" s="265">
        <f t="shared" si="1"/>
        <v>0</v>
      </c>
      <c r="G18" s="265">
        <f t="shared" si="1"/>
        <v>0</v>
      </c>
      <c r="H18" s="265">
        <f t="shared" si="1"/>
        <v>0</v>
      </c>
      <c r="I18" s="265">
        <f t="shared" si="1"/>
        <v>0</v>
      </c>
      <c r="J18" s="265">
        <f t="shared" si="1"/>
        <v>0</v>
      </c>
      <c r="K18" s="265">
        <f t="shared" si="1"/>
        <v>0</v>
      </c>
      <c r="L18" s="95">
        <f t="shared" si="1"/>
        <v>0</v>
      </c>
      <c r="M18" s="265">
        <f t="shared" si="1"/>
        <v>0</v>
      </c>
      <c r="N18" s="265">
        <f t="shared" si="1"/>
        <v>0</v>
      </c>
      <c r="O18" s="95">
        <f t="shared" si="1"/>
        <v>0</v>
      </c>
      <c r="P18" s="265">
        <f t="shared" si="1"/>
        <v>0</v>
      </c>
      <c r="Q18" s="265">
        <f t="shared" si="1"/>
        <v>0</v>
      </c>
      <c r="R18" s="265"/>
      <c r="S18" s="265">
        <f t="shared" si="1"/>
        <v>0</v>
      </c>
      <c r="T18" s="95">
        <f t="shared" si="1"/>
        <v>43.7</v>
      </c>
      <c r="U18" s="95">
        <f t="shared" si="1"/>
        <v>118.3</v>
      </c>
      <c r="V18" s="265">
        <f t="shared" si="1"/>
        <v>46.1</v>
      </c>
      <c r="W18" s="95">
        <f t="shared" si="1"/>
        <v>12.5</v>
      </c>
      <c r="X18" s="265">
        <f t="shared" si="1"/>
        <v>12.5</v>
      </c>
      <c r="Y18" s="265">
        <f t="shared" si="1"/>
        <v>233.1</v>
      </c>
    </row>
    <row r="19" spans="1:25" ht="12.75">
      <c r="A19" s="266" t="s">
        <v>19</v>
      </c>
      <c r="B19" s="331" t="s">
        <v>493</v>
      </c>
      <c r="C19" s="265"/>
      <c r="D19" s="332"/>
      <c r="E19" s="265"/>
      <c r="F19" s="265"/>
      <c r="G19" s="265"/>
      <c r="H19" s="265"/>
      <c r="I19" s="265"/>
      <c r="J19" s="265"/>
      <c r="K19" s="265"/>
      <c r="L19" s="95"/>
      <c r="M19" s="265"/>
      <c r="N19" s="265"/>
      <c r="O19" s="95"/>
      <c r="P19" s="265"/>
      <c r="Q19" s="265"/>
      <c r="R19" s="265"/>
      <c r="S19" s="265"/>
      <c r="T19" s="265">
        <v>43.7</v>
      </c>
      <c r="U19" s="265">
        <v>118.3</v>
      </c>
      <c r="V19" s="265">
        <v>46.1</v>
      </c>
      <c r="W19" s="95">
        <v>12.5</v>
      </c>
      <c r="X19" s="265">
        <v>12.5</v>
      </c>
      <c r="Y19" s="265">
        <f>C19+D19+E19+F19+G19+H19+I19+J19+K19+L19+M19+N19+O19+P19+Q19+S19+T19+U19+V19+R19+W19+X19</f>
        <v>233.1</v>
      </c>
    </row>
    <row r="20" spans="1:25" ht="12.75">
      <c r="A20" s="267" t="s">
        <v>20</v>
      </c>
      <c r="B20" s="334" t="s">
        <v>494</v>
      </c>
      <c r="C20" s="265"/>
      <c r="D20" s="332"/>
      <c r="E20" s="265"/>
      <c r="F20" s="265"/>
      <c r="G20" s="265"/>
      <c r="H20" s="265"/>
      <c r="I20" s="265"/>
      <c r="J20" s="265"/>
      <c r="K20" s="265"/>
      <c r="L20" s="95"/>
      <c r="M20" s="265"/>
      <c r="N20" s="265"/>
      <c r="O20" s="95"/>
      <c r="P20" s="265"/>
      <c r="Q20" s="265"/>
      <c r="R20" s="265"/>
      <c r="S20" s="265"/>
      <c r="T20" s="265">
        <v>0.6</v>
      </c>
      <c r="U20" s="265">
        <v>2.9</v>
      </c>
      <c r="V20" s="265">
        <v>0.8</v>
      </c>
      <c r="W20" s="95"/>
      <c r="X20" s="265"/>
      <c r="Y20" s="265">
        <f>C20+D20+E20+F20+G20+H20+I20+J20+K20+L20+M20+N20+O20+P20+Q20+S20+T20+U20+V20+R20+W20+X20</f>
        <v>4.3</v>
      </c>
    </row>
    <row r="21" spans="1:25" ht="12.75">
      <c r="A21" s="202" t="s">
        <v>21</v>
      </c>
      <c r="B21" s="331" t="s">
        <v>12</v>
      </c>
      <c r="C21" s="265"/>
      <c r="D21" s="265"/>
      <c r="E21" s="265"/>
      <c r="F21" s="265"/>
      <c r="G21" s="265"/>
      <c r="H21" s="265"/>
      <c r="I21" s="265"/>
      <c r="J21" s="265"/>
      <c r="K21" s="265"/>
      <c r="L21" s="95"/>
      <c r="M21" s="265"/>
      <c r="N21" s="265"/>
      <c r="O21" s="95"/>
      <c r="P21" s="265"/>
      <c r="Q21" s="265"/>
      <c r="R21" s="265"/>
      <c r="S21" s="265"/>
      <c r="T21" s="265"/>
      <c r="U21" s="265"/>
      <c r="V21" s="265"/>
      <c r="W21" s="95"/>
      <c r="X21" s="265"/>
      <c r="Y21" s="265"/>
    </row>
    <row r="22" spans="1:25" ht="12.75">
      <c r="A22" s="267"/>
      <c r="B22" s="335" t="s">
        <v>24</v>
      </c>
      <c r="C22" s="265"/>
      <c r="D22" s="265"/>
      <c r="E22" s="265"/>
      <c r="F22" s="265"/>
      <c r="G22" s="265"/>
      <c r="H22" s="265"/>
      <c r="I22" s="265"/>
      <c r="J22" s="265"/>
      <c r="K22" s="265"/>
      <c r="L22" s="95"/>
      <c r="M22" s="265"/>
      <c r="N22" s="265"/>
      <c r="O22" s="95"/>
      <c r="P22" s="265"/>
      <c r="Q22" s="265"/>
      <c r="R22" s="265"/>
      <c r="S22" s="265"/>
      <c r="T22" s="265"/>
      <c r="U22" s="265"/>
      <c r="V22" s="265"/>
      <c r="W22" s="95"/>
      <c r="X22" s="265"/>
      <c r="Y22" s="265"/>
    </row>
    <row r="23" spans="1:25" ht="12.75">
      <c r="A23" s="267"/>
      <c r="B23" s="331" t="s">
        <v>0</v>
      </c>
      <c r="C23" s="265">
        <f aca="true" t="shared" si="2" ref="C23:Y23">C24+C26</f>
        <v>0</v>
      </c>
      <c r="D23" s="265">
        <f t="shared" si="2"/>
        <v>0</v>
      </c>
      <c r="E23" s="265">
        <f t="shared" si="2"/>
        <v>0</v>
      </c>
      <c r="F23" s="265">
        <f t="shared" si="2"/>
        <v>0</v>
      </c>
      <c r="G23" s="265">
        <f t="shared" si="2"/>
        <v>0</v>
      </c>
      <c r="H23" s="265">
        <f t="shared" si="2"/>
        <v>0</v>
      </c>
      <c r="I23" s="265">
        <f t="shared" si="2"/>
        <v>0</v>
      </c>
      <c r="J23" s="265">
        <f t="shared" si="2"/>
        <v>0</v>
      </c>
      <c r="K23" s="265">
        <f t="shared" si="2"/>
        <v>0</v>
      </c>
      <c r="L23" s="95">
        <f t="shared" si="2"/>
        <v>0</v>
      </c>
      <c r="M23" s="265">
        <f t="shared" si="2"/>
        <v>0</v>
      </c>
      <c r="N23" s="265">
        <f t="shared" si="2"/>
        <v>0</v>
      </c>
      <c r="O23" s="95">
        <f>O24+O26</f>
        <v>56.8</v>
      </c>
      <c r="P23" s="265">
        <f t="shared" si="2"/>
        <v>80</v>
      </c>
      <c r="Q23" s="265">
        <f t="shared" si="2"/>
        <v>0</v>
      </c>
      <c r="R23" s="265"/>
      <c r="S23" s="265">
        <f t="shared" si="2"/>
        <v>0</v>
      </c>
      <c r="T23" s="265">
        <f t="shared" si="2"/>
        <v>0</v>
      </c>
      <c r="U23" s="265">
        <f t="shared" si="2"/>
        <v>0</v>
      </c>
      <c r="V23" s="265">
        <f t="shared" si="2"/>
        <v>0</v>
      </c>
      <c r="W23" s="95">
        <f t="shared" si="2"/>
        <v>0</v>
      </c>
      <c r="X23" s="265">
        <f t="shared" si="2"/>
        <v>0</v>
      </c>
      <c r="Y23" s="265">
        <f t="shared" si="2"/>
        <v>136.8</v>
      </c>
    </row>
    <row r="24" spans="1:25" ht="12.75">
      <c r="A24" s="266" t="s">
        <v>19</v>
      </c>
      <c r="B24" s="331" t="s">
        <v>493</v>
      </c>
      <c r="C24" s="265"/>
      <c r="D24" s="332"/>
      <c r="E24" s="265"/>
      <c r="F24" s="265"/>
      <c r="G24" s="265"/>
      <c r="H24" s="265"/>
      <c r="I24" s="265"/>
      <c r="J24" s="265"/>
      <c r="K24" s="265"/>
      <c r="L24" s="95"/>
      <c r="M24" s="265"/>
      <c r="N24" s="265"/>
      <c r="O24" s="95">
        <v>56.8</v>
      </c>
      <c r="P24" s="265">
        <v>80</v>
      </c>
      <c r="Q24" s="265"/>
      <c r="R24" s="265"/>
      <c r="S24" s="265"/>
      <c r="T24" s="265"/>
      <c r="U24" s="265"/>
      <c r="V24" s="265"/>
      <c r="W24" s="95"/>
      <c r="X24" s="265"/>
      <c r="Y24" s="265">
        <f>C24+D24+E24+F24+G24+H24+I24+J24+K24+L24+M24+N24+O24+P24+Q24+S24+T24+U24+V24+R24</f>
        <v>136.8</v>
      </c>
    </row>
    <row r="25" spans="1:25" ht="12.75">
      <c r="A25" s="267" t="s">
        <v>20</v>
      </c>
      <c r="B25" s="334" t="s">
        <v>494</v>
      </c>
      <c r="C25" s="265"/>
      <c r="D25" s="332"/>
      <c r="E25" s="265"/>
      <c r="F25" s="265"/>
      <c r="G25" s="265"/>
      <c r="H25" s="265"/>
      <c r="I25" s="265"/>
      <c r="J25" s="265"/>
      <c r="K25" s="265"/>
      <c r="L25" s="95"/>
      <c r="M25" s="265"/>
      <c r="N25" s="265"/>
      <c r="O25" s="95">
        <v>37.5</v>
      </c>
      <c r="P25" s="265"/>
      <c r="Q25" s="265"/>
      <c r="R25" s="265"/>
      <c r="S25" s="265"/>
      <c r="T25" s="265"/>
      <c r="U25" s="265"/>
      <c r="V25" s="265"/>
      <c r="W25" s="95"/>
      <c r="X25" s="265"/>
      <c r="Y25" s="265">
        <f>C25+D25+E25+F25+G25+H25+I25+J25+K25+L25+M25+N25+O25+P25+Q25+S25+T25+U25+V25+R25</f>
        <v>37.5</v>
      </c>
    </row>
    <row r="26" spans="1:25" ht="12.75">
      <c r="A26" s="202" t="s">
        <v>21</v>
      </c>
      <c r="B26" s="331" t="s">
        <v>12</v>
      </c>
      <c r="C26" s="265"/>
      <c r="D26" s="265"/>
      <c r="E26" s="265"/>
      <c r="F26" s="265"/>
      <c r="G26" s="265"/>
      <c r="H26" s="265"/>
      <c r="I26" s="265"/>
      <c r="J26" s="265"/>
      <c r="K26" s="265"/>
      <c r="L26" s="95"/>
      <c r="M26" s="265"/>
      <c r="N26" s="265"/>
      <c r="O26" s="299"/>
      <c r="P26" s="265"/>
      <c r="Q26" s="265"/>
      <c r="R26" s="265"/>
      <c r="S26" s="265"/>
      <c r="T26" s="265"/>
      <c r="U26" s="265"/>
      <c r="V26" s="265"/>
      <c r="W26" s="95"/>
      <c r="X26" s="265"/>
      <c r="Y26" s="265"/>
    </row>
    <row r="27" spans="1:25" ht="14.25" customHeight="1">
      <c r="A27" s="267"/>
      <c r="B27" s="333" t="s">
        <v>54</v>
      </c>
      <c r="C27" s="265"/>
      <c r="D27" s="265"/>
      <c r="E27" s="265"/>
      <c r="F27" s="265"/>
      <c r="G27" s="265"/>
      <c r="H27" s="265"/>
      <c r="I27" s="265"/>
      <c r="J27" s="265"/>
      <c r="K27" s="265"/>
      <c r="L27" s="95"/>
      <c r="M27" s="265"/>
      <c r="N27" s="265"/>
      <c r="O27" s="299"/>
      <c r="P27" s="265"/>
      <c r="Q27" s="265"/>
      <c r="R27" s="265"/>
      <c r="S27" s="265"/>
      <c r="T27" s="265"/>
      <c r="U27" s="265"/>
      <c r="V27" s="265"/>
      <c r="W27" s="95"/>
      <c r="X27" s="265"/>
      <c r="Y27" s="265"/>
    </row>
    <row r="28" spans="1:25" ht="12.75">
      <c r="A28" s="267"/>
      <c r="B28" s="331" t="s">
        <v>0</v>
      </c>
      <c r="C28" s="265">
        <f aca="true" t="shared" si="3" ref="C28:Y28">C29+C31</f>
        <v>0</v>
      </c>
      <c r="D28" s="265">
        <f t="shared" si="3"/>
        <v>0</v>
      </c>
      <c r="E28" s="265">
        <f t="shared" si="3"/>
        <v>0</v>
      </c>
      <c r="F28" s="265">
        <f t="shared" si="3"/>
        <v>0</v>
      </c>
      <c r="G28" s="265">
        <f t="shared" si="3"/>
        <v>0</v>
      </c>
      <c r="H28" s="265">
        <f t="shared" si="3"/>
        <v>0</v>
      </c>
      <c r="I28" s="265">
        <f t="shared" si="3"/>
        <v>0</v>
      </c>
      <c r="J28" s="265">
        <f t="shared" si="3"/>
        <v>0</v>
      </c>
      <c r="K28" s="265">
        <f t="shared" si="3"/>
        <v>0</v>
      </c>
      <c r="L28" s="95">
        <f t="shared" si="3"/>
        <v>0</v>
      </c>
      <c r="M28" s="265">
        <f t="shared" si="3"/>
        <v>0</v>
      </c>
      <c r="N28" s="265">
        <f t="shared" si="3"/>
        <v>0</v>
      </c>
      <c r="O28" s="95">
        <f t="shared" si="3"/>
        <v>3.9</v>
      </c>
      <c r="P28" s="265">
        <f t="shared" si="3"/>
        <v>0</v>
      </c>
      <c r="Q28" s="265">
        <f t="shared" si="3"/>
        <v>0</v>
      </c>
      <c r="R28" s="265"/>
      <c r="S28" s="265">
        <f t="shared" si="3"/>
        <v>1.4</v>
      </c>
      <c r="T28" s="265">
        <f t="shared" si="3"/>
        <v>0</v>
      </c>
      <c r="U28" s="265">
        <f t="shared" si="3"/>
        <v>0</v>
      </c>
      <c r="V28" s="265">
        <f t="shared" si="3"/>
        <v>0</v>
      </c>
      <c r="W28" s="95">
        <f t="shared" si="3"/>
        <v>0</v>
      </c>
      <c r="X28" s="265">
        <f t="shared" si="3"/>
        <v>0</v>
      </c>
      <c r="Y28" s="265">
        <f t="shared" si="3"/>
        <v>5.3</v>
      </c>
    </row>
    <row r="29" spans="1:25" ht="12.75">
      <c r="A29" s="266" t="s">
        <v>19</v>
      </c>
      <c r="B29" s="331" t="s">
        <v>11</v>
      </c>
      <c r="C29" s="265"/>
      <c r="D29" s="332"/>
      <c r="E29" s="265"/>
      <c r="F29" s="265"/>
      <c r="G29" s="265"/>
      <c r="H29" s="265"/>
      <c r="I29" s="265"/>
      <c r="J29" s="265"/>
      <c r="K29" s="265"/>
      <c r="L29" s="95"/>
      <c r="M29" s="265"/>
      <c r="N29" s="265"/>
      <c r="O29" s="95">
        <v>3.9</v>
      </c>
      <c r="P29" s="265"/>
      <c r="Q29" s="265"/>
      <c r="R29" s="265"/>
      <c r="S29" s="265">
        <v>1.4</v>
      </c>
      <c r="T29" s="265"/>
      <c r="U29" s="265"/>
      <c r="V29" s="265"/>
      <c r="W29" s="95"/>
      <c r="X29" s="265"/>
      <c r="Y29" s="265">
        <f>C29+D29+E29+F29+G29+H29+I29+J29+K29+L29+M29+N29+O29+P29+Q29+S29+T29+U29+V29+R29</f>
        <v>5.3</v>
      </c>
    </row>
    <row r="30" spans="1:25" ht="12.75">
      <c r="A30" s="267" t="s">
        <v>20</v>
      </c>
      <c r="B30" s="334" t="s">
        <v>494</v>
      </c>
      <c r="C30" s="265"/>
      <c r="D30" s="332"/>
      <c r="E30" s="265"/>
      <c r="F30" s="265"/>
      <c r="G30" s="265"/>
      <c r="H30" s="265"/>
      <c r="I30" s="265"/>
      <c r="J30" s="265"/>
      <c r="K30" s="265"/>
      <c r="L30" s="95"/>
      <c r="M30" s="265"/>
      <c r="N30" s="265"/>
      <c r="O30" s="95">
        <v>3</v>
      </c>
      <c r="P30" s="265"/>
      <c r="Q30" s="265"/>
      <c r="R30" s="265"/>
      <c r="S30" s="265">
        <v>0.1</v>
      </c>
      <c r="T30" s="265"/>
      <c r="U30" s="265"/>
      <c r="V30" s="265"/>
      <c r="W30" s="95"/>
      <c r="X30" s="265"/>
      <c r="Y30" s="265">
        <f>C30+D30+E30+F30+G30+H30+I30+J30+K30+L30+M30+N30+O30+P30+Q30+S30+T30+U30+V30+R30</f>
        <v>3.1</v>
      </c>
    </row>
    <row r="31" spans="1:25" ht="12.75">
      <c r="A31" s="202" t="s">
        <v>21</v>
      </c>
      <c r="B31" s="331" t="s">
        <v>12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95"/>
      <c r="M31" s="265"/>
      <c r="N31" s="265"/>
      <c r="O31" s="95"/>
      <c r="P31" s="265"/>
      <c r="Q31" s="265"/>
      <c r="R31" s="265"/>
      <c r="S31" s="265"/>
      <c r="T31" s="265"/>
      <c r="U31" s="265"/>
      <c r="V31" s="265"/>
      <c r="W31" s="95"/>
      <c r="X31" s="265"/>
      <c r="Y31" s="265"/>
    </row>
    <row r="32" spans="1:25" ht="23.25" customHeight="1">
      <c r="A32" s="267"/>
      <c r="B32" s="333" t="s">
        <v>59</v>
      </c>
      <c r="C32" s="265"/>
      <c r="D32" s="265"/>
      <c r="E32" s="265"/>
      <c r="F32" s="265"/>
      <c r="G32" s="265"/>
      <c r="H32" s="265"/>
      <c r="I32" s="265"/>
      <c r="J32" s="265"/>
      <c r="K32" s="265"/>
      <c r="L32" s="95"/>
      <c r="M32" s="265"/>
      <c r="N32" s="265"/>
      <c r="O32" s="95"/>
      <c r="P32" s="265"/>
      <c r="Q32" s="265"/>
      <c r="R32" s="265"/>
      <c r="S32" s="265"/>
      <c r="T32" s="265"/>
      <c r="U32" s="265"/>
      <c r="V32" s="265"/>
      <c r="W32" s="95"/>
      <c r="X32" s="265"/>
      <c r="Y32" s="265"/>
    </row>
    <row r="33" spans="1:25" ht="12.75">
      <c r="A33" s="267"/>
      <c r="B33" s="331" t="s">
        <v>0</v>
      </c>
      <c r="C33" s="265">
        <f aca="true" t="shared" si="4" ref="C33:Y33">C34+C36</f>
        <v>0</v>
      </c>
      <c r="D33" s="265">
        <f t="shared" si="4"/>
        <v>0</v>
      </c>
      <c r="E33" s="265">
        <f t="shared" si="4"/>
        <v>0</v>
      </c>
      <c r="F33" s="265">
        <f t="shared" si="4"/>
        <v>0</v>
      </c>
      <c r="G33" s="265">
        <f t="shared" si="4"/>
        <v>0</v>
      </c>
      <c r="H33" s="265">
        <f t="shared" si="4"/>
        <v>0</v>
      </c>
      <c r="I33" s="265">
        <f t="shared" si="4"/>
        <v>0</v>
      </c>
      <c r="J33" s="265">
        <f t="shared" si="4"/>
        <v>0</v>
      </c>
      <c r="K33" s="265">
        <f t="shared" si="4"/>
        <v>0</v>
      </c>
      <c r="L33" s="95">
        <f t="shared" si="4"/>
        <v>0</v>
      </c>
      <c r="M33" s="265">
        <f t="shared" si="4"/>
        <v>0</v>
      </c>
      <c r="N33" s="265">
        <f t="shared" si="4"/>
        <v>0</v>
      </c>
      <c r="O33" s="95">
        <f t="shared" si="4"/>
        <v>4.2</v>
      </c>
      <c r="P33" s="265">
        <f t="shared" si="4"/>
        <v>0</v>
      </c>
      <c r="Q33" s="265">
        <f t="shared" si="4"/>
        <v>0</v>
      </c>
      <c r="R33" s="265"/>
      <c r="S33" s="265">
        <f t="shared" si="4"/>
        <v>2.4</v>
      </c>
      <c r="T33" s="265">
        <f t="shared" si="4"/>
        <v>0</v>
      </c>
      <c r="U33" s="265">
        <f t="shared" si="4"/>
        <v>0</v>
      </c>
      <c r="V33" s="265">
        <f t="shared" si="4"/>
        <v>0</v>
      </c>
      <c r="W33" s="95">
        <f t="shared" si="4"/>
        <v>0</v>
      </c>
      <c r="X33" s="265">
        <f t="shared" si="4"/>
        <v>0</v>
      </c>
      <c r="Y33" s="265">
        <f t="shared" si="4"/>
        <v>6.6</v>
      </c>
    </row>
    <row r="34" spans="1:25" ht="12.75">
      <c r="A34" s="266" t="s">
        <v>19</v>
      </c>
      <c r="B34" s="331" t="s">
        <v>11</v>
      </c>
      <c r="C34" s="265"/>
      <c r="D34" s="332"/>
      <c r="E34" s="265"/>
      <c r="F34" s="265"/>
      <c r="G34" s="265"/>
      <c r="H34" s="265"/>
      <c r="I34" s="265"/>
      <c r="J34" s="265"/>
      <c r="K34" s="265"/>
      <c r="L34" s="95"/>
      <c r="M34" s="265"/>
      <c r="N34" s="265"/>
      <c r="O34" s="95">
        <v>4.2</v>
      </c>
      <c r="P34" s="265"/>
      <c r="Q34" s="265"/>
      <c r="R34" s="265"/>
      <c r="S34" s="265">
        <v>2.4</v>
      </c>
      <c r="T34" s="265"/>
      <c r="U34" s="265"/>
      <c r="V34" s="265"/>
      <c r="W34" s="95"/>
      <c r="X34" s="265"/>
      <c r="Y34" s="265">
        <f>C34+D34+E34+F34+G34+H34+I34+J34+K34+L34+M34+N34+O34+P34+Q34+S34+T34+U34+V34+R34</f>
        <v>6.6</v>
      </c>
    </row>
    <row r="35" spans="1:25" ht="12.75">
      <c r="A35" s="267" t="s">
        <v>20</v>
      </c>
      <c r="B35" s="334" t="s">
        <v>494</v>
      </c>
      <c r="C35" s="265"/>
      <c r="D35" s="332"/>
      <c r="E35" s="265"/>
      <c r="F35" s="265"/>
      <c r="G35" s="265"/>
      <c r="H35" s="265"/>
      <c r="I35" s="265"/>
      <c r="J35" s="265"/>
      <c r="K35" s="265"/>
      <c r="L35" s="95"/>
      <c r="M35" s="265"/>
      <c r="N35" s="265"/>
      <c r="O35" s="95">
        <v>3.2</v>
      </c>
      <c r="P35" s="265"/>
      <c r="Q35" s="265"/>
      <c r="R35" s="265"/>
      <c r="S35" s="265">
        <v>0.2</v>
      </c>
      <c r="T35" s="265"/>
      <c r="U35" s="265"/>
      <c r="V35" s="265"/>
      <c r="W35" s="95"/>
      <c r="X35" s="265"/>
      <c r="Y35" s="265">
        <f>C35+D35+E35+F35+G35+H35+I35+J35+K35+L35+M35+N35+O35+P35+Q35+S35+T35+U35+V35+R35</f>
        <v>3.4000000000000004</v>
      </c>
    </row>
    <row r="36" spans="1:25" ht="12.75">
      <c r="A36" s="202" t="s">
        <v>21</v>
      </c>
      <c r="B36" s="331" t="s">
        <v>12</v>
      </c>
      <c r="C36" s="265"/>
      <c r="D36" s="265"/>
      <c r="E36" s="265"/>
      <c r="F36" s="265"/>
      <c r="G36" s="265"/>
      <c r="H36" s="265"/>
      <c r="I36" s="265"/>
      <c r="J36" s="265"/>
      <c r="K36" s="265"/>
      <c r="L36" s="95"/>
      <c r="M36" s="265"/>
      <c r="N36" s="265"/>
      <c r="O36" s="299"/>
      <c r="P36" s="265"/>
      <c r="Q36" s="265"/>
      <c r="R36" s="265"/>
      <c r="S36" s="265"/>
      <c r="T36" s="265"/>
      <c r="U36" s="265"/>
      <c r="V36" s="265"/>
      <c r="W36" s="95"/>
      <c r="X36" s="265"/>
      <c r="Y36" s="265"/>
    </row>
    <row r="37" spans="1:25" ht="27" customHeight="1">
      <c r="A37" s="267"/>
      <c r="B37" s="333" t="s">
        <v>63</v>
      </c>
      <c r="C37" s="265"/>
      <c r="D37" s="332"/>
      <c r="E37" s="265"/>
      <c r="F37" s="265"/>
      <c r="G37" s="265"/>
      <c r="H37" s="265"/>
      <c r="I37" s="265"/>
      <c r="J37" s="265"/>
      <c r="K37" s="265"/>
      <c r="L37" s="95"/>
      <c r="M37" s="265"/>
      <c r="N37" s="265"/>
      <c r="O37" s="299"/>
      <c r="P37" s="265"/>
      <c r="Q37" s="265"/>
      <c r="R37" s="265"/>
      <c r="S37" s="265"/>
      <c r="T37" s="265"/>
      <c r="U37" s="265"/>
      <c r="V37" s="265"/>
      <c r="W37" s="95"/>
      <c r="X37" s="265"/>
      <c r="Y37" s="265"/>
    </row>
    <row r="38" spans="1:25" ht="12.75">
      <c r="A38" s="267"/>
      <c r="B38" s="331" t="s">
        <v>0</v>
      </c>
      <c r="C38" s="265">
        <f aca="true" t="shared" si="5" ref="C38:Y38">C39+C41</f>
        <v>0</v>
      </c>
      <c r="D38" s="265">
        <f t="shared" si="5"/>
        <v>0</v>
      </c>
      <c r="E38" s="265">
        <f t="shared" si="5"/>
        <v>0</v>
      </c>
      <c r="F38" s="265">
        <f t="shared" si="5"/>
        <v>0</v>
      </c>
      <c r="G38" s="265">
        <f t="shared" si="5"/>
        <v>0</v>
      </c>
      <c r="H38" s="265">
        <f t="shared" si="5"/>
        <v>0</v>
      </c>
      <c r="I38" s="265">
        <f t="shared" si="5"/>
        <v>0</v>
      </c>
      <c r="J38" s="265">
        <f t="shared" si="5"/>
        <v>0</v>
      </c>
      <c r="K38" s="265">
        <f t="shared" si="5"/>
        <v>0</v>
      </c>
      <c r="L38" s="230">
        <f t="shared" si="5"/>
        <v>0.12</v>
      </c>
      <c r="M38" s="265">
        <f t="shared" si="5"/>
        <v>0</v>
      </c>
      <c r="N38" s="265">
        <f t="shared" si="5"/>
        <v>0</v>
      </c>
      <c r="O38" s="95">
        <f t="shared" si="5"/>
        <v>0</v>
      </c>
      <c r="P38" s="265">
        <f t="shared" si="5"/>
        <v>0</v>
      </c>
      <c r="Q38" s="265">
        <f t="shared" si="5"/>
        <v>0</v>
      </c>
      <c r="R38" s="265"/>
      <c r="S38" s="265">
        <f t="shared" si="5"/>
        <v>9.3</v>
      </c>
      <c r="T38" s="265">
        <f t="shared" si="5"/>
        <v>0</v>
      </c>
      <c r="U38" s="265">
        <f t="shared" si="5"/>
        <v>0</v>
      </c>
      <c r="V38" s="265">
        <f t="shared" si="5"/>
        <v>0</v>
      </c>
      <c r="W38" s="95">
        <f t="shared" si="5"/>
        <v>0</v>
      </c>
      <c r="X38" s="265">
        <f t="shared" si="5"/>
        <v>0</v>
      </c>
      <c r="Y38" s="264">
        <f t="shared" si="5"/>
        <v>9.42</v>
      </c>
    </row>
    <row r="39" spans="1:25" ht="12.75">
      <c r="A39" s="266" t="s">
        <v>19</v>
      </c>
      <c r="B39" s="331" t="s">
        <v>11</v>
      </c>
      <c r="C39" s="265"/>
      <c r="D39" s="332"/>
      <c r="E39" s="265"/>
      <c r="F39" s="265"/>
      <c r="G39" s="265"/>
      <c r="H39" s="265"/>
      <c r="I39" s="265"/>
      <c r="J39" s="265"/>
      <c r="K39" s="265"/>
      <c r="L39" s="230">
        <v>0.12</v>
      </c>
      <c r="M39" s="265"/>
      <c r="N39" s="265"/>
      <c r="O39" s="95"/>
      <c r="P39" s="265"/>
      <c r="Q39" s="265"/>
      <c r="R39" s="265"/>
      <c r="S39" s="265">
        <v>9.3</v>
      </c>
      <c r="T39" s="265"/>
      <c r="U39" s="265"/>
      <c r="V39" s="265"/>
      <c r="W39" s="95"/>
      <c r="X39" s="265"/>
      <c r="Y39" s="264">
        <f>C39+D39+E39+F39+G39+H39+I39+J39+K39+L39+M39+N39+O39+P39+Q39+S39+T39+U39+V39+R39</f>
        <v>9.42</v>
      </c>
    </row>
    <row r="40" spans="1:25" ht="12.75">
      <c r="A40" s="267" t="s">
        <v>20</v>
      </c>
      <c r="B40" s="334" t="s">
        <v>494</v>
      </c>
      <c r="C40" s="265"/>
      <c r="D40" s="332"/>
      <c r="E40" s="265"/>
      <c r="F40" s="265"/>
      <c r="G40" s="265"/>
      <c r="H40" s="265"/>
      <c r="I40" s="265"/>
      <c r="J40" s="265"/>
      <c r="K40" s="265"/>
      <c r="L40" s="230">
        <v>0.09</v>
      </c>
      <c r="M40" s="265"/>
      <c r="N40" s="265"/>
      <c r="O40" s="95"/>
      <c r="P40" s="265"/>
      <c r="Q40" s="265"/>
      <c r="R40" s="265"/>
      <c r="S40" s="265">
        <v>0.4</v>
      </c>
      <c r="T40" s="265"/>
      <c r="U40" s="265"/>
      <c r="V40" s="265"/>
      <c r="W40" s="95"/>
      <c r="X40" s="265"/>
      <c r="Y40" s="264">
        <f>C40+D40+E40+F40+G40+H40+I40+J40+K40+L40+M40+N40+O40+P40+Q40+S40+T40+U40+V40+R40</f>
        <v>0.49</v>
      </c>
    </row>
    <row r="41" spans="1:25" ht="12.75">
      <c r="A41" s="202" t="s">
        <v>21</v>
      </c>
      <c r="B41" s="331" t="s">
        <v>12</v>
      </c>
      <c r="C41" s="265"/>
      <c r="D41" s="265"/>
      <c r="E41" s="265"/>
      <c r="F41" s="265"/>
      <c r="G41" s="265"/>
      <c r="H41" s="265"/>
      <c r="I41" s="265"/>
      <c r="J41" s="265"/>
      <c r="K41" s="265"/>
      <c r="L41" s="95"/>
      <c r="M41" s="265"/>
      <c r="N41" s="265"/>
      <c r="O41" s="299"/>
      <c r="P41" s="265"/>
      <c r="Q41" s="265"/>
      <c r="R41" s="265"/>
      <c r="S41" s="265"/>
      <c r="T41" s="265"/>
      <c r="U41" s="265"/>
      <c r="V41" s="265"/>
      <c r="W41" s="95"/>
      <c r="X41" s="265"/>
      <c r="Y41" s="265"/>
    </row>
    <row r="42" spans="1:25" ht="12.75">
      <c r="A42" s="267"/>
      <c r="B42" s="335" t="s">
        <v>7</v>
      </c>
      <c r="C42" s="265"/>
      <c r="D42" s="332"/>
      <c r="E42" s="265"/>
      <c r="F42" s="265"/>
      <c r="G42" s="265"/>
      <c r="H42" s="265"/>
      <c r="I42" s="265"/>
      <c r="J42" s="265"/>
      <c r="K42" s="265"/>
      <c r="L42" s="95"/>
      <c r="M42" s="265"/>
      <c r="N42" s="265"/>
      <c r="O42" s="299"/>
      <c r="P42" s="265"/>
      <c r="Q42" s="265"/>
      <c r="R42" s="265"/>
      <c r="S42" s="265"/>
      <c r="T42" s="265"/>
      <c r="U42" s="265"/>
      <c r="V42" s="265"/>
      <c r="W42" s="95"/>
      <c r="X42" s="265"/>
      <c r="Y42" s="265"/>
    </row>
    <row r="43" spans="1:25" ht="12.75">
      <c r="A43" s="267"/>
      <c r="B43" s="331" t="s">
        <v>0</v>
      </c>
      <c r="C43" s="265">
        <f aca="true" t="shared" si="6" ref="C43:Y43">C44+C46</f>
        <v>0</v>
      </c>
      <c r="D43" s="265">
        <f t="shared" si="6"/>
        <v>0</v>
      </c>
      <c r="E43" s="265">
        <f t="shared" si="6"/>
        <v>0</v>
      </c>
      <c r="F43" s="265">
        <f t="shared" si="6"/>
        <v>0</v>
      </c>
      <c r="G43" s="265">
        <f t="shared" si="6"/>
        <v>0</v>
      </c>
      <c r="H43" s="265">
        <f t="shared" si="6"/>
        <v>0</v>
      </c>
      <c r="I43" s="265">
        <f t="shared" si="6"/>
        <v>0</v>
      </c>
      <c r="J43" s="265">
        <f t="shared" si="6"/>
        <v>0</v>
      </c>
      <c r="K43" s="265">
        <f t="shared" si="6"/>
        <v>0</v>
      </c>
      <c r="L43" s="95">
        <f t="shared" si="6"/>
        <v>0</v>
      </c>
      <c r="M43" s="265">
        <f t="shared" si="6"/>
        <v>0</v>
      </c>
      <c r="N43" s="265">
        <f t="shared" si="6"/>
        <v>0</v>
      </c>
      <c r="O43" s="95">
        <f t="shared" si="6"/>
        <v>8.3</v>
      </c>
      <c r="P43" s="265">
        <f t="shared" si="6"/>
        <v>0</v>
      </c>
      <c r="Q43" s="265">
        <f t="shared" si="6"/>
        <v>0</v>
      </c>
      <c r="R43" s="265"/>
      <c r="S43" s="265">
        <f t="shared" si="6"/>
        <v>7.2</v>
      </c>
      <c r="T43" s="265">
        <f t="shared" si="6"/>
        <v>0</v>
      </c>
      <c r="U43" s="265">
        <f t="shared" si="6"/>
        <v>0</v>
      </c>
      <c r="V43" s="265">
        <f t="shared" si="6"/>
        <v>0</v>
      </c>
      <c r="W43" s="95">
        <f t="shared" si="6"/>
        <v>0</v>
      </c>
      <c r="X43" s="265">
        <f t="shared" si="6"/>
        <v>0</v>
      </c>
      <c r="Y43" s="265">
        <f t="shared" si="6"/>
        <v>15.5</v>
      </c>
    </row>
    <row r="44" spans="1:25" ht="12.75">
      <c r="A44" s="266" t="s">
        <v>19</v>
      </c>
      <c r="B44" s="331" t="s">
        <v>11</v>
      </c>
      <c r="C44" s="265"/>
      <c r="D44" s="332"/>
      <c r="E44" s="265"/>
      <c r="F44" s="265"/>
      <c r="G44" s="265"/>
      <c r="H44" s="265"/>
      <c r="I44" s="265"/>
      <c r="J44" s="265"/>
      <c r="K44" s="265"/>
      <c r="L44" s="95"/>
      <c r="M44" s="265"/>
      <c r="N44" s="265"/>
      <c r="O44" s="95">
        <v>8.3</v>
      </c>
      <c r="P44" s="265"/>
      <c r="Q44" s="265"/>
      <c r="R44" s="265"/>
      <c r="S44" s="265">
        <v>7.2</v>
      </c>
      <c r="T44" s="265"/>
      <c r="U44" s="265"/>
      <c r="V44" s="265"/>
      <c r="W44" s="95"/>
      <c r="X44" s="265"/>
      <c r="Y44" s="265">
        <f>C44+D44+E44+F44+G44+H44+I44+J44+K44+L44+M44+N44+O44+P44+Q44+S44+T44+U44+V44+R44</f>
        <v>15.5</v>
      </c>
    </row>
    <row r="45" spans="1:25" ht="12.75">
      <c r="A45" s="267" t="s">
        <v>20</v>
      </c>
      <c r="B45" s="334" t="s">
        <v>494</v>
      </c>
      <c r="C45" s="265"/>
      <c r="D45" s="332"/>
      <c r="E45" s="265"/>
      <c r="F45" s="265"/>
      <c r="G45" s="265"/>
      <c r="H45" s="265"/>
      <c r="I45" s="265"/>
      <c r="J45" s="265"/>
      <c r="K45" s="265"/>
      <c r="L45" s="95"/>
      <c r="M45" s="265"/>
      <c r="N45" s="265"/>
      <c r="O45" s="95">
        <v>6.3</v>
      </c>
      <c r="P45" s="265"/>
      <c r="Q45" s="265"/>
      <c r="R45" s="265"/>
      <c r="S45" s="265">
        <v>0.3</v>
      </c>
      <c r="T45" s="265"/>
      <c r="U45" s="265"/>
      <c r="V45" s="265"/>
      <c r="W45" s="95"/>
      <c r="X45" s="265"/>
      <c r="Y45" s="265">
        <f>C45+D45+E45+F45+G45+H45+I45+J45+K45+L45+M45+N45+O45+P45+Q45+S45+T45+U45+V45+R45</f>
        <v>6.6</v>
      </c>
    </row>
    <row r="46" spans="1:25" ht="12.75">
      <c r="A46" s="202" t="s">
        <v>21</v>
      </c>
      <c r="B46" s="331" t="s">
        <v>12</v>
      </c>
      <c r="C46" s="265"/>
      <c r="D46" s="265"/>
      <c r="E46" s="265"/>
      <c r="F46" s="265"/>
      <c r="G46" s="265"/>
      <c r="H46" s="265"/>
      <c r="I46" s="265"/>
      <c r="J46" s="265"/>
      <c r="K46" s="265"/>
      <c r="L46" s="95"/>
      <c r="M46" s="265"/>
      <c r="N46" s="265"/>
      <c r="O46" s="95"/>
      <c r="P46" s="265"/>
      <c r="Q46" s="265"/>
      <c r="R46" s="265"/>
      <c r="S46" s="265"/>
      <c r="T46" s="265"/>
      <c r="U46" s="265"/>
      <c r="V46" s="265"/>
      <c r="W46" s="95"/>
      <c r="X46" s="265"/>
      <c r="Y46" s="265"/>
    </row>
    <row r="47" spans="1:25" ht="12.75">
      <c r="A47" s="267"/>
      <c r="B47" s="335" t="s">
        <v>8</v>
      </c>
      <c r="C47" s="265"/>
      <c r="D47" s="332"/>
      <c r="E47" s="265"/>
      <c r="F47" s="265"/>
      <c r="G47" s="265"/>
      <c r="H47" s="265"/>
      <c r="I47" s="265"/>
      <c r="J47" s="265"/>
      <c r="K47" s="265"/>
      <c r="L47" s="95"/>
      <c r="M47" s="265"/>
      <c r="N47" s="265"/>
      <c r="O47" s="95"/>
      <c r="P47" s="265"/>
      <c r="Q47" s="265"/>
      <c r="R47" s="265"/>
      <c r="S47" s="265"/>
      <c r="T47" s="265"/>
      <c r="U47" s="265"/>
      <c r="V47" s="265"/>
      <c r="W47" s="95"/>
      <c r="X47" s="265"/>
      <c r="Y47" s="265"/>
    </row>
    <row r="48" spans="1:25" ht="12.75">
      <c r="A48" s="267"/>
      <c r="B48" s="331" t="s">
        <v>0</v>
      </c>
      <c r="C48" s="265">
        <f aca="true" t="shared" si="7" ref="C48:Y48">C49+C51</f>
        <v>0</v>
      </c>
      <c r="D48" s="265">
        <f t="shared" si="7"/>
        <v>0</v>
      </c>
      <c r="E48" s="265">
        <f t="shared" si="7"/>
        <v>0</v>
      </c>
      <c r="F48" s="265">
        <f t="shared" si="7"/>
        <v>0</v>
      </c>
      <c r="G48" s="265">
        <f t="shared" si="7"/>
        <v>83</v>
      </c>
      <c r="H48" s="265">
        <f t="shared" si="7"/>
        <v>0</v>
      </c>
      <c r="I48" s="265">
        <f t="shared" si="7"/>
        <v>0</v>
      </c>
      <c r="J48" s="265">
        <f t="shared" si="7"/>
        <v>0</v>
      </c>
      <c r="K48" s="265">
        <f t="shared" si="7"/>
        <v>0</v>
      </c>
      <c r="L48" s="95">
        <f t="shared" si="7"/>
        <v>0</v>
      </c>
      <c r="M48" s="265">
        <f t="shared" si="7"/>
        <v>0</v>
      </c>
      <c r="N48" s="265">
        <f t="shared" si="7"/>
        <v>0</v>
      </c>
      <c r="O48" s="95">
        <f t="shared" si="7"/>
        <v>6.2</v>
      </c>
      <c r="P48" s="265">
        <f t="shared" si="7"/>
        <v>0</v>
      </c>
      <c r="Q48" s="265">
        <f t="shared" si="7"/>
        <v>0</v>
      </c>
      <c r="R48" s="265"/>
      <c r="S48" s="265">
        <f t="shared" si="7"/>
        <v>3.3</v>
      </c>
      <c r="T48" s="265">
        <f t="shared" si="7"/>
        <v>0</v>
      </c>
      <c r="U48" s="265">
        <f t="shared" si="7"/>
        <v>0</v>
      </c>
      <c r="V48" s="265">
        <f t="shared" si="7"/>
        <v>0</v>
      </c>
      <c r="W48" s="95">
        <f t="shared" si="7"/>
        <v>0</v>
      </c>
      <c r="X48" s="265">
        <f t="shared" si="7"/>
        <v>0</v>
      </c>
      <c r="Y48" s="265">
        <f t="shared" si="7"/>
        <v>92.5</v>
      </c>
    </row>
    <row r="49" spans="1:25" ht="12.75">
      <c r="A49" s="266" t="s">
        <v>19</v>
      </c>
      <c r="B49" s="331" t="s">
        <v>11</v>
      </c>
      <c r="C49" s="265"/>
      <c r="D49" s="332"/>
      <c r="E49" s="265"/>
      <c r="F49" s="265"/>
      <c r="G49" s="265">
        <v>83</v>
      </c>
      <c r="H49" s="265"/>
      <c r="I49" s="265"/>
      <c r="J49" s="265"/>
      <c r="K49" s="265"/>
      <c r="L49" s="95"/>
      <c r="M49" s="265"/>
      <c r="N49" s="265"/>
      <c r="O49" s="95">
        <v>6.2</v>
      </c>
      <c r="P49" s="265"/>
      <c r="Q49" s="265"/>
      <c r="R49" s="265"/>
      <c r="S49" s="265">
        <v>3.3</v>
      </c>
      <c r="T49" s="265"/>
      <c r="U49" s="265"/>
      <c r="V49" s="265"/>
      <c r="W49" s="95"/>
      <c r="X49" s="265"/>
      <c r="Y49" s="265">
        <f>C49+D49+E49+F49+G49+H49+I49+J49+K49+L49+M49+N49+O49+P49+Q49+S49+T49+U49+V49+R49</f>
        <v>92.5</v>
      </c>
    </row>
    <row r="50" spans="1:25" ht="12.75">
      <c r="A50" s="267" t="s">
        <v>20</v>
      </c>
      <c r="B50" s="334" t="s">
        <v>494</v>
      </c>
      <c r="C50" s="265"/>
      <c r="D50" s="332"/>
      <c r="E50" s="265"/>
      <c r="F50" s="265"/>
      <c r="G50" s="265">
        <v>48.2</v>
      </c>
      <c r="H50" s="265"/>
      <c r="I50" s="265"/>
      <c r="J50" s="265"/>
      <c r="K50" s="265"/>
      <c r="L50" s="95"/>
      <c r="M50" s="265"/>
      <c r="N50" s="265"/>
      <c r="O50" s="95">
        <v>4.7</v>
      </c>
      <c r="P50" s="265"/>
      <c r="Q50" s="265"/>
      <c r="R50" s="265"/>
      <c r="S50" s="265">
        <v>0.1</v>
      </c>
      <c r="T50" s="265"/>
      <c r="U50" s="265"/>
      <c r="V50" s="265"/>
      <c r="W50" s="95"/>
      <c r="X50" s="265"/>
      <c r="Y50" s="265">
        <f>C50+D50+E50+F50+G50+H50+I50+J50+K50+L50+M50+N50+O50+P50+Q50+S50+T50+U50+V50+R50</f>
        <v>53.00000000000001</v>
      </c>
    </row>
    <row r="51" spans="1:25" ht="12.75">
      <c r="A51" s="202" t="s">
        <v>21</v>
      </c>
      <c r="B51" s="331" t="s">
        <v>12</v>
      </c>
      <c r="C51" s="265"/>
      <c r="D51" s="265"/>
      <c r="E51" s="265"/>
      <c r="F51" s="265"/>
      <c r="G51" s="265"/>
      <c r="H51" s="265"/>
      <c r="I51" s="265"/>
      <c r="J51" s="265"/>
      <c r="K51" s="265"/>
      <c r="L51" s="95"/>
      <c r="M51" s="265"/>
      <c r="N51" s="265"/>
      <c r="O51" s="299"/>
      <c r="P51" s="265"/>
      <c r="Q51" s="265"/>
      <c r="R51" s="265"/>
      <c r="S51" s="265"/>
      <c r="T51" s="265"/>
      <c r="U51" s="265"/>
      <c r="V51" s="265"/>
      <c r="W51" s="95"/>
      <c r="X51" s="265"/>
      <c r="Y51" s="265"/>
    </row>
    <row r="52" spans="1:25" ht="19.5" customHeight="1">
      <c r="A52" s="202"/>
      <c r="B52" s="335" t="s">
        <v>119</v>
      </c>
      <c r="C52" s="265"/>
      <c r="D52" s="265"/>
      <c r="E52" s="265"/>
      <c r="F52" s="265"/>
      <c r="G52" s="265"/>
      <c r="H52" s="265"/>
      <c r="I52" s="265"/>
      <c r="J52" s="265"/>
      <c r="K52" s="265"/>
      <c r="L52" s="95"/>
      <c r="M52" s="265"/>
      <c r="N52" s="265"/>
      <c r="O52" s="299"/>
      <c r="P52" s="265"/>
      <c r="Q52" s="265"/>
      <c r="R52" s="265"/>
      <c r="S52" s="265"/>
      <c r="T52" s="265"/>
      <c r="U52" s="265"/>
      <c r="V52" s="265"/>
      <c r="W52" s="95"/>
      <c r="X52" s="265"/>
      <c r="Y52" s="265"/>
    </row>
    <row r="53" spans="1:25" ht="12.75">
      <c r="A53" s="202"/>
      <c r="B53" s="331" t="s">
        <v>0</v>
      </c>
      <c r="C53" s="265">
        <f aca="true" t="shared" si="8" ref="C53:Y53">C54+C56</f>
        <v>0</v>
      </c>
      <c r="D53" s="265">
        <f t="shared" si="8"/>
        <v>0</v>
      </c>
      <c r="E53" s="265">
        <f t="shared" si="8"/>
        <v>0</v>
      </c>
      <c r="F53" s="265">
        <f t="shared" si="8"/>
        <v>0</v>
      </c>
      <c r="G53" s="265">
        <f t="shared" si="8"/>
        <v>0</v>
      </c>
      <c r="H53" s="265">
        <f t="shared" si="8"/>
        <v>0</v>
      </c>
      <c r="I53" s="265">
        <f t="shared" si="8"/>
        <v>0</v>
      </c>
      <c r="J53" s="265">
        <f t="shared" si="8"/>
        <v>0</v>
      </c>
      <c r="K53" s="265">
        <f t="shared" si="8"/>
        <v>0</v>
      </c>
      <c r="L53" s="95">
        <f t="shared" si="8"/>
        <v>0</v>
      </c>
      <c r="M53" s="265">
        <f t="shared" si="8"/>
        <v>0</v>
      </c>
      <c r="N53" s="265">
        <f t="shared" si="8"/>
        <v>0</v>
      </c>
      <c r="O53" s="95">
        <f t="shared" si="8"/>
        <v>0</v>
      </c>
      <c r="P53" s="265">
        <f t="shared" si="8"/>
        <v>0</v>
      </c>
      <c r="Q53" s="265">
        <f t="shared" si="8"/>
        <v>0</v>
      </c>
      <c r="R53" s="265"/>
      <c r="S53" s="265">
        <f t="shared" si="8"/>
        <v>1.8</v>
      </c>
      <c r="T53" s="265">
        <f t="shared" si="8"/>
        <v>0</v>
      </c>
      <c r="U53" s="265">
        <f t="shared" si="8"/>
        <v>0</v>
      </c>
      <c r="V53" s="265">
        <f t="shared" si="8"/>
        <v>57.5</v>
      </c>
      <c r="W53" s="95">
        <f t="shared" si="8"/>
        <v>0</v>
      </c>
      <c r="X53" s="265">
        <f t="shared" si="8"/>
        <v>0</v>
      </c>
      <c r="Y53" s="265">
        <f t="shared" si="8"/>
        <v>59.3</v>
      </c>
    </row>
    <row r="54" spans="1:25" ht="12.75">
      <c r="A54" s="266" t="s">
        <v>19</v>
      </c>
      <c r="B54" s="331" t="s">
        <v>11</v>
      </c>
      <c r="C54" s="265"/>
      <c r="D54" s="265"/>
      <c r="E54" s="265"/>
      <c r="F54" s="265"/>
      <c r="G54" s="265"/>
      <c r="H54" s="265"/>
      <c r="I54" s="265"/>
      <c r="J54" s="265"/>
      <c r="K54" s="265"/>
      <c r="L54" s="95"/>
      <c r="M54" s="265"/>
      <c r="N54" s="265"/>
      <c r="O54" s="299"/>
      <c r="P54" s="265"/>
      <c r="Q54" s="265"/>
      <c r="R54" s="265"/>
      <c r="S54" s="265">
        <v>1.8</v>
      </c>
      <c r="T54" s="265"/>
      <c r="U54" s="265"/>
      <c r="V54" s="265">
        <v>57.5</v>
      </c>
      <c r="W54" s="95"/>
      <c r="X54" s="265"/>
      <c r="Y54" s="265">
        <f>C54+D54+E54+F54+G54+H54+I54+J54+K54+L54+M54+N54+O54+P54+Q54+S54+T54+U54+V54+R54</f>
        <v>59.3</v>
      </c>
    </row>
    <row r="55" spans="1:25" ht="12.75">
      <c r="A55" s="267" t="s">
        <v>20</v>
      </c>
      <c r="B55" s="334" t="s">
        <v>494</v>
      </c>
      <c r="C55" s="265"/>
      <c r="D55" s="265"/>
      <c r="E55" s="265"/>
      <c r="F55" s="265"/>
      <c r="G55" s="265"/>
      <c r="H55" s="265"/>
      <c r="I55" s="265"/>
      <c r="J55" s="265"/>
      <c r="K55" s="265"/>
      <c r="L55" s="95"/>
      <c r="M55" s="265"/>
      <c r="N55" s="265"/>
      <c r="O55" s="299"/>
      <c r="P55" s="265"/>
      <c r="Q55" s="265"/>
      <c r="R55" s="265"/>
      <c r="S55" s="265">
        <v>0.1</v>
      </c>
      <c r="T55" s="265"/>
      <c r="U55" s="265"/>
      <c r="V55" s="265">
        <v>43.9</v>
      </c>
      <c r="W55" s="95"/>
      <c r="X55" s="265"/>
      <c r="Y55" s="265">
        <f>C55+D55+E55+F55+G55+H55+I55+J55+K55+L55+M55+N55+O55+P55+Q55+S55+T55+U55+V55+R55</f>
        <v>44</v>
      </c>
    </row>
    <row r="56" spans="1:25" ht="16.5" customHeight="1">
      <c r="A56" s="202" t="s">
        <v>21</v>
      </c>
      <c r="B56" s="331" t="s">
        <v>12</v>
      </c>
      <c r="C56" s="265"/>
      <c r="D56" s="332"/>
      <c r="E56" s="265"/>
      <c r="F56" s="265"/>
      <c r="G56" s="265"/>
      <c r="H56" s="265"/>
      <c r="I56" s="265"/>
      <c r="J56" s="265"/>
      <c r="K56" s="265"/>
      <c r="L56" s="95"/>
      <c r="M56" s="265"/>
      <c r="N56" s="265"/>
      <c r="O56" s="299"/>
      <c r="P56" s="265"/>
      <c r="Q56" s="265"/>
      <c r="R56" s="265"/>
      <c r="S56" s="265"/>
      <c r="T56" s="265"/>
      <c r="U56" s="265"/>
      <c r="V56" s="265"/>
      <c r="W56" s="95"/>
      <c r="X56" s="265"/>
      <c r="Y56" s="265"/>
    </row>
    <row r="57" spans="1:25" ht="16.5" customHeight="1">
      <c r="A57" s="202"/>
      <c r="B57" s="678" t="s">
        <v>6</v>
      </c>
      <c r="C57" s="679"/>
      <c r="D57" s="679"/>
      <c r="E57" s="680"/>
      <c r="F57" s="265"/>
      <c r="G57" s="265"/>
      <c r="H57" s="265"/>
      <c r="I57" s="265"/>
      <c r="J57" s="265"/>
      <c r="K57" s="265"/>
      <c r="L57" s="95"/>
      <c r="M57" s="265"/>
      <c r="N57" s="265"/>
      <c r="O57" s="299"/>
      <c r="P57" s="265"/>
      <c r="Q57" s="265"/>
      <c r="R57" s="265"/>
      <c r="S57" s="265"/>
      <c r="T57" s="265"/>
      <c r="U57" s="265"/>
      <c r="V57" s="265"/>
      <c r="W57" s="95"/>
      <c r="X57" s="265"/>
      <c r="Y57" s="265"/>
    </row>
    <row r="58" spans="1:25" ht="16.5" customHeight="1">
      <c r="A58" s="266" t="s">
        <v>19</v>
      </c>
      <c r="B58" s="331" t="s">
        <v>0</v>
      </c>
      <c r="C58" s="265">
        <f aca="true" t="shared" si="9" ref="C58:Q58">C59+C61</f>
        <v>0</v>
      </c>
      <c r="D58" s="265">
        <f t="shared" si="9"/>
        <v>0</v>
      </c>
      <c r="E58" s="265">
        <f t="shared" si="9"/>
        <v>0</v>
      </c>
      <c r="F58" s="265">
        <f t="shared" si="9"/>
        <v>0</v>
      </c>
      <c r="G58" s="265">
        <f t="shared" si="9"/>
        <v>0</v>
      </c>
      <c r="H58" s="265">
        <f t="shared" si="9"/>
        <v>0</v>
      </c>
      <c r="I58" s="265">
        <f t="shared" si="9"/>
        <v>0</v>
      </c>
      <c r="J58" s="265">
        <f t="shared" si="9"/>
        <v>0</v>
      </c>
      <c r="K58" s="265">
        <f t="shared" si="9"/>
        <v>0</v>
      </c>
      <c r="L58" s="95">
        <f t="shared" si="9"/>
        <v>0</v>
      </c>
      <c r="M58" s="265">
        <f t="shared" si="9"/>
        <v>0</v>
      </c>
      <c r="N58" s="265">
        <f t="shared" si="9"/>
        <v>0</v>
      </c>
      <c r="O58" s="95">
        <f t="shared" si="9"/>
        <v>0</v>
      </c>
      <c r="P58" s="265">
        <f t="shared" si="9"/>
        <v>0</v>
      </c>
      <c r="Q58" s="265">
        <f t="shared" si="9"/>
        <v>0</v>
      </c>
      <c r="R58" s="265"/>
      <c r="S58" s="265">
        <f aca="true" t="shared" si="10" ref="S58:Y58">S59+S61</f>
        <v>4.6</v>
      </c>
      <c r="T58" s="265">
        <f t="shared" si="10"/>
        <v>0</v>
      </c>
      <c r="U58" s="265">
        <f t="shared" si="10"/>
        <v>0</v>
      </c>
      <c r="V58" s="265">
        <f t="shared" si="10"/>
        <v>0</v>
      </c>
      <c r="W58" s="95">
        <f t="shared" si="10"/>
        <v>0</v>
      </c>
      <c r="X58" s="265">
        <f t="shared" si="10"/>
        <v>0</v>
      </c>
      <c r="Y58" s="265">
        <f t="shared" si="10"/>
        <v>4.6</v>
      </c>
    </row>
    <row r="59" spans="1:25" ht="16.5" customHeight="1">
      <c r="A59" s="267" t="s">
        <v>20</v>
      </c>
      <c r="B59" s="331" t="s">
        <v>11</v>
      </c>
      <c r="C59" s="265"/>
      <c r="D59" s="332"/>
      <c r="E59" s="265"/>
      <c r="F59" s="265"/>
      <c r="G59" s="265"/>
      <c r="H59" s="265"/>
      <c r="I59" s="265"/>
      <c r="J59" s="265"/>
      <c r="K59" s="265"/>
      <c r="L59" s="95"/>
      <c r="M59" s="265"/>
      <c r="N59" s="265"/>
      <c r="O59" s="299"/>
      <c r="P59" s="265"/>
      <c r="Q59" s="265"/>
      <c r="R59" s="265"/>
      <c r="S59" s="265">
        <v>4.6</v>
      </c>
      <c r="T59" s="265"/>
      <c r="U59" s="265"/>
      <c r="V59" s="265"/>
      <c r="W59" s="95"/>
      <c r="X59" s="265"/>
      <c r="Y59" s="265">
        <f>C59+D59+E59+F59+G59+H59+I59+J59+K59+L59+M59+N59+O59+P59+Q59+S59+T59+U59+V59+R59</f>
        <v>4.6</v>
      </c>
    </row>
    <row r="60" spans="1:25" ht="16.5" customHeight="1">
      <c r="A60" s="202" t="s">
        <v>21</v>
      </c>
      <c r="B60" s="334" t="s">
        <v>494</v>
      </c>
      <c r="C60" s="265"/>
      <c r="D60" s="332"/>
      <c r="E60" s="265"/>
      <c r="F60" s="265"/>
      <c r="G60" s="265"/>
      <c r="H60" s="265"/>
      <c r="I60" s="265"/>
      <c r="J60" s="265"/>
      <c r="K60" s="265"/>
      <c r="L60" s="95"/>
      <c r="M60" s="265"/>
      <c r="N60" s="265"/>
      <c r="O60" s="299"/>
      <c r="P60" s="265"/>
      <c r="Q60" s="265"/>
      <c r="R60" s="265"/>
      <c r="S60" s="265">
        <v>0.2</v>
      </c>
      <c r="T60" s="265"/>
      <c r="U60" s="265"/>
      <c r="V60" s="265"/>
      <c r="W60" s="95"/>
      <c r="X60" s="265"/>
      <c r="Y60" s="265">
        <f>C60+D60+E60+F60+G60+H60+I60+J60+K60+L60+M60+N60+O60+P60+Q60+S60+T60+U60+V60+R60</f>
        <v>0.2</v>
      </c>
    </row>
    <row r="61" spans="1:25" ht="16.5" customHeight="1">
      <c r="A61" s="202"/>
      <c r="B61" s="331" t="s">
        <v>12</v>
      </c>
      <c r="C61" s="265"/>
      <c r="D61" s="332"/>
      <c r="E61" s="265"/>
      <c r="F61" s="265"/>
      <c r="G61" s="265"/>
      <c r="H61" s="265"/>
      <c r="I61" s="265"/>
      <c r="J61" s="265"/>
      <c r="K61" s="265"/>
      <c r="L61" s="95"/>
      <c r="M61" s="265"/>
      <c r="N61" s="265"/>
      <c r="O61" s="299"/>
      <c r="P61" s="265"/>
      <c r="Q61" s="265"/>
      <c r="R61" s="265"/>
      <c r="S61" s="265"/>
      <c r="T61" s="265"/>
      <c r="U61" s="265"/>
      <c r="V61" s="265"/>
      <c r="W61" s="95"/>
      <c r="X61" s="265"/>
      <c r="Y61" s="265"/>
    </row>
    <row r="62" spans="1:25" ht="16.5" customHeight="1">
      <c r="A62" s="202"/>
      <c r="B62" s="678" t="s">
        <v>573</v>
      </c>
      <c r="C62" s="679"/>
      <c r="D62" s="679"/>
      <c r="E62" s="680"/>
      <c r="F62" s="265"/>
      <c r="G62" s="265"/>
      <c r="H62" s="265"/>
      <c r="I62" s="265"/>
      <c r="J62" s="265"/>
      <c r="K62" s="265"/>
      <c r="L62" s="95"/>
      <c r="M62" s="265"/>
      <c r="N62" s="265"/>
      <c r="O62" s="299"/>
      <c r="P62" s="265"/>
      <c r="Q62" s="265"/>
      <c r="R62" s="265"/>
      <c r="S62" s="265"/>
      <c r="T62" s="265"/>
      <c r="U62" s="265"/>
      <c r="V62" s="265"/>
      <c r="W62" s="95"/>
      <c r="X62" s="265"/>
      <c r="Y62" s="265"/>
    </row>
    <row r="63" spans="1:25" ht="16.5" customHeight="1">
      <c r="A63" s="266" t="s">
        <v>19</v>
      </c>
      <c r="B63" s="331" t="s">
        <v>0</v>
      </c>
      <c r="C63" s="265">
        <f>C64+C66</f>
        <v>0</v>
      </c>
      <c r="D63" s="265">
        <f aca="true" t="shared" si="11" ref="D63:Y63">D64+D66</f>
        <v>0</v>
      </c>
      <c r="E63" s="265">
        <f t="shared" si="11"/>
        <v>0</v>
      </c>
      <c r="F63" s="265">
        <f t="shared" si="11"/>
        <v>0</v>
      </c>
      <c r="G63" s="265">
        <f t="shared" si="11"/>
        <v>0</v>
      </c>
      <c r="H63" s="265">
        <f t="shared" si="11"/>
        <v>0</v>
      </c>
      <c r="I63" s="265">
        <f t="shared" si="11"/>
        <v>0</v>
      </c>
      <c r="J63" s="265">
        <f t="shared" si="11"/>
        <v>0</v>
      </c>
      <c r="K63" s="265">
        <f t="shared" si="11"/>
        <v>0</v>
      </c>
      <c r="L63" s="95">
        <f t="shared" si="11"/>
        <v>0</v>
      </c>
      <c r="M63" s="265">
        <f t="shared" si="11"/>
        <v>0</v>
      </c>
      <c r="N63" s="265">
        <f t="shared" si="11"/>
        <v>0</v>
      </c>
      <c r="O63" s="95">
        <f t="shared" si="11"/>
        <v>0</v>
      </c>
      <c r="P63" s="265">
        <f t="shared" si="11"/>
        <v>0</v>
      </c>
      <c r="Q63" s="265">
        <f t="shared" si="11"/>
        <v>0</v>
      </c>
      <c r="R63" s="265"/>
      <c r="S63" s="265">
        <f t="shared" si="11"/>
        <v>0</v>
      </c>
      <c r="T63" s="265">
        <f t="shared" si="11"/>
        <v>0</v>
      </c>
      <c r="U63" s="265">
        <f t="shared" si="11"/>
        <v>0</v>
      </c>
      <c r="V63" s="265">
        <f t="shared" si="11"/>
        <v>0</v>
      </c>
      <c r="W63" s="95">
        <f t="shared" si="11"/>
        <v>2.4</v>
      </c>
      <c r="X63" s="265">
        <f t="shared" si="11"/>
        <v>0</v>
      </c>
      <c r="Y63" s="265">
        <f t="shared" si="11"/>
        <v>2.4</v>
      </c>
    </row>
    <row r="64" spans="1:25" ht="16.5" customHeight="1">
      <c r="A64" s="267" t="s">
        <v>20</v>
      </c>
      <c r="B64" s="331" t="s">
        <v>11</v>
      </c>
      <c r="C64" s="265"/>
      <c r="D64" s="332"/>
      <c r="E64" s="265"/>
      <c r="F64" s="265"/>
      <c r="G64" s="265"/>
      <c r="H64" s="265"/>
      <c r="I64" s="265"/>
      <c r="J64" s="265"/>
      <c r="K64" s="265"/>
      <c r="L64" s="95"/>
      <c r="M64" s="265"/>
      <c r="N64" s="265"/>
      <c r="O64" s="299"/>
      <c r="P64" s="265"/>
      <c r="Q64" s="265"/>
      <c r="R64" s="265"/>
      <c r="S64" s="265"/>
      <c r="T64" s="265"/>
      <c r="U64" s="265"/>
      <c r="V64" s="265"/>
      <c r="W64" s="95">
        <v>2.4</v>
      </c>
      <c r="X64" s="265"/>
      <c r="Y64" s="265">
        <f>C64+D64+E64+F64+G64+H64+I64+J64+K64+L64+M64+N64+O64+P64+Q64+S64+T64+U64+V64+R64+W64</f>
        <v>2.4</v>
      </c>
    </row>
    <row r="65" spans="1:25" s="255" customFormat="1" ht="16.5" customHeight="1">
      <c r="A65" s="202" t="s">
        <v>21</v>
      </c>
      <c r="B65" s="336" t="s">
        <v>494</v>
      </c>
      <c r="C65" s="95"/>
      <c r="D65" s="299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299"/>
      <c r="P65" s="95"/>
      <c r="Q65" s="95"/>
      <c r="R65" s="95"/>
      <c r="S65" s="95"/>
      <c r="T65" s="95"/>
      <c r="U65" s="95"/>
      <c r="V65" s="95"/>
      <c r="W65" s="95">
        <v>1.5</v>
      </c>
      <c r="X65" s="95"/>
      <c r="Y65" s="265">
        <f>C65+D65+E65+F65+G65+H65+I65+J65+K65+L65+M65+N65+O65+P65+Q65+S65+T65+U65+V65+R65+W65</f>
        <v>1.5</v>
      </c>
    </row>
    <row r="66" spans="1:25" ht="16.5" customHeight="1">
      <c r="A66" s="202"/>
      <c r="B66" s="331" t="s">
        <v>12</v>
      </c>
      <c r="C66" s="265"/>
      <c r="D66" s="332"/>
      <c r="E66" s="265"/>
      <c r="F66" s="265"/>
      <c r="G66" s="265"/>
      <c r="H66" s="265"/>
      <c r="I66" s="265"/>
      <c r="J66" s="265"/>
      <c r="K66" s="265"/>
      <c r="L66" s="95"/>
      <c r="M66" s="265"/>
      <c r="N66" s="265"/>
      <c r="O66" s="299"/>
      <c r="P66" s="265"/>
      <c r="Q66" s="265"/>
      <c r="R66" s="265"/>
      <c r="S66" s="265"/>
      <c r="T66" s="265"/>
      <c r="U66" s="265"/>
      <c r="V66" s="265"/>
      <c r="W66" s="95"/>
      <c r="X66" s="265"/>
      <c r="Y66" s="265"/>
    </row>
    <row r="67" spans="1:25" s="255" customFormat="1" ht="12.75">
      <c r="A67" s="268"/>
      <c r="B67" s="304" t="s">
        <v>0</v>
      </c>
      <c r="C67" s="95">
        <f>C68+C70</f>
        <v>0.13</v>
      </c>
      <c r="D67" s="95">
        <f aca="true" t="shared" si="12" ref="D67:X67">D68+D70</f>
        <v>17.3</v>
      </c>
      <c r="E67" s="95">
        <f t="shared" si="12"/>
        <v>14.5</v>
      </c>
      <c r="F67" s="95">
        <f t="shared" si="12"/>
        <v>0.3</v>
      </c>
      <c r="G67" s="95">
        <f t="shared" si="12"/>
        <v>83</v>
      </c>
      <c r="H67" s="95">
        <f t="shared" si="12"/>
        <v>7.6</v>
      </c>
      <c r="I67" s="95">
        <f t="shared" si="12"/>
        <v>6.6</v>
      </c>
      <c r="J67" s="95">
        <f t="shared" si="12"/>
        <v>7.6</v>
      </c>
      <c r="K67" s="95">
        <f t="shared" si="12"/>
        <v>1.89</v>
      </c>
      <c r="L67" s="230">
        <f t="shared" si="12"/>
        <v>3.88</v>
      </c>
      <c r="M67" s="95">
        <f t="shared" si="12"/>
        <v>34.9</v>
      </c>
      <c r="N67" s="95">
        <f t="shared" si="12"/>
        <v>0.5</v>
      </c>
      <c r="O67" s="95">
        <f t="shared" si="12"/>
        <v>79.39999999999999</v>
      </c>
      <c r="P67" s="95">
        <f t="shared" si="12"/>
        <v>80</v>
      </c>
      <c r="Q67" s="95">
        <f t="shared" si="12"/>
        <v>12</v>
      </c>
      <c r="R67" s="95">
        <f t="shared" si="12"/>
        <v>3.5</v>
      </c>
      <c r="S67" s="95">
        <f t="shared" si="12"/>
        <v>30</v>
      </c>
      <c r="T67" s="95">
        <f t="shared" si="12"/>
        <v>43.7</v>
      </c>
      <c r="U67" s="95">
        <f t="shared" si="12"/>
        <v>118.3</v>
      </c>
      <c r="V67" s="95">
        <f t="shared" si="12"/>
        <v>103.6</v>
      </c>
      <c r="W67" s="95">
        <f t="shared" si="12"/>
        <v>14.9</v>
      </c>
      <c r="X67" s="95">
        <f t="shared" si="12"/>
        <v>12.5</v>
      </c>
      <c r="Y67" s="95">
        <f>Y68+Y70</f>
        <v>676.1</v>
      </c>
    </row>
    <row r="68" spans="1:25" s="255" customFormat="1" ht="12.75">
      <c r="A68" s="268" t="s">
        <v>19</v>
      </c>
      <c r="B68" s="304" t="s">
        <v>11</v>
      </c>
      <c r="C68" s="95">
        <f>C14+C19+C24+C29+C34+C39+C44+C49+C54+C59+C64</f>
        <v>0.13</v>
      </c>
      <c r="D68" s="95">
        <f aca="true" t="shared" si="13" ref="D68:X68">D14+D19+D24+D29+D34+D39+D44+D49+D54+D59+D64</f>
        <v>17.3</v>
      </c>
      <c r="E68" s="95">
        <f t="shared" si="13"/>
        <v>14.5</v>
      </c>
      <c r="F68" s="95">
        <f t="shared" si="13"/>
        <v>0.3</v>
      </c>
      <c r="G68" s="95">
        <f t="shared" si="13"/>
        <v>83</v>
      </c>
      <c r="H68" s="95">
        <f t="shared" si="13"/>
        <v>7.6</v>
      </c>
      <c r="I68" s="95">
        <f t="shared" si="13"/>
        <v>6.6</v>
      </c>
      <c r="J68" s="95">
        <f t="shared" si="13"/>
        <v>7.6</v>
      </c>
      <c r="K68" s="95">
        <f t="shared" si="13"/>
        <v>1.89</v>
      </c>
      <c r="L68" s="230">
        <f t="shared" si="13"/>
        <v>3.88</v>
      </c>
      <c r="M68" s="95">
        <f t="shared" si="13"/>
        <v>34.9</v>
      </c>
      <c r="N68" s="95">
        <f t="shared" si="13"/>
        <v>0.5</v>
      </c>
      <c r="O68" s="95">
        <f t="shared" si="13"/>
        <v>79.39999999999999</v>
      </c>
      <c r="P68" s="95">
        <f t="shared" si="13"/>
        <v>80</v>
      </c>
      <c r="Q68" s="95">
        <f t="shared" si="13"/>
        <v>12</v>
      </c>
      <c r="R68" s="95">
        <f t="shared" si="13"/>
        <v>3.5</v>
      </c>
      <c r="S68" s="95">
        <f t="shared" si="13"/>
        <v>30</v>
      </c>
      <c r="T68" s="95">
        <f t="shared" si="13"/>
        <v>43.7</v>
      </c>
      <c r="U68" s="95">
        <f t="shared" si="13"/>
        <v>118.3</v>
      </c>
      <c r="V68" s="95">
        <f t="shared" si="13"/>
        <v>103.6</v>
      </c>
      <c r="W68" s="95">
        <f t="shared" si="13"/>
        <v>14.9</v>
      </c>
      <c r="X68" s="95">
        <f t="shared" si="13"/>
        <v>12.5</v>
      </c>
      <c r="Y68" s="95">
        <f>Y14+Y19+Y24+Y29+Y34+Y39+Y44+Y49+Y54+Y59+Y64</f>
        <v>676.1</v>
      </c>
    </row>
    <row r="69" spans="1:25" s="255" customFormat="1" ht="12.75">
      <c r="A69" s="202" t="s">
        <v>101</v>
      </c>
      <c r="B69" s="337" t="s">
        <v>496</v>
      </c>
      <c r="C69" s="95">
        <f>C15+C20+C25+C30+C35+C40+C45+C50+C55+C60+C65</f>
        <v>0.1</v>
      </c>
      <c r="D69" s="95">
        <f aca="true" t="shared" si="14" ref="D69:X69">D15+D20+D25+D30+D35+D40+D45+D50+D55+D60+D65</f>
        <v>12.6</v>
      </c>
      <c r="E69" s="95">
        <f t="shared" si="14"/>
        <v>10.2</v>
      </c>
      <c r="F69" s="95">
        <f t="shared" si="14"/>
        <v>0.2</v>
      </c>
      <c r="G69" s="95">
        <f t="shared" si="14"/>
        <v>48.2</v>
      </c>
      <c r="H69" s="95">
        <f t="shared" si="14"/>
        <v>5.8</v>
      </c>
      <c r="I69" s="95">
        <f t="shared" si="14"/>
        <v>4.2</v>
      </c>
      <c r="J69" s="95">
        <f t="shared" si="14"/>
        <v>5.2</v>
      </c>
      <c r="K69" s="95">
        <f t="shared" si="14"/>
        <v>1.44</v>
      </c>
      <c r="L69" s="230">
        <f t="shared" si="14"/>
        <v>0.09</v>
      </c>
      <c r="M69" s="95">
        <f t="shared" si="14"/>
        <v>22.4</v>
      </c>
      <c r="N69" s="95">
        <f t="shared" si="14"/>
        <v>0.4</v>
      </c>
      <c r="O69" s="95">
        <f t="shared" si="14"/>
        <v>54.7</v>
      </c>
      <c r="P69" s="95">
        <f t="shared" si="14"/>
        <v>0</v>
      </c>
      <c r="Q69" s="95">
        <f t="shared" si="14"/>
        <v>7.2</v>
      </c>
      <c r="R69" s="95">
        <f t="shared" si="14"/>
        <v>0</v>
      </c>
      <c r="S69" s="95">
        <f t="shared" si="14"/>
        <v>1.4000000000000001</v>
      </c>
      <c r="T69" s="95">
        <f t="shared" si="14"/>
        <v>0.6</v>
      </c>
      <c r="U69" s="95">
        <f t="shared" si="14"/>
        <v>2.9</v>
      </c>
      <c r="V69" s="95">
        <f t="shared" si="14"/>
        <v>44.699999999999996</v>
      </c>
      <c r="W69" s="95">
        <f t="shared" si="14"/>
        <v>1.5</v>
      </c>
      <c r="X69" s="95">
        <f t="shared" si="14"/>
        <v>0</v>
      </c>
      <c r="Y69" s="95">
        <f>Y15+Y20+Y25+Y30+Y35+Y40+Y45+Y50+Y55+Y60+Y65</f>
        <v>223.82999999999998</v>
      </c>
    </row>
    <row r="70" spans="1:25" ht="12.75">
      <c r="A70" s="202" t="s">
        <v>21</v>
      </c>
      <c r="B70" s="335" t="s">
        <v>12</v>
      </c>
      <c r="C70" s="265">
        <f>C16+C21+C26+C31+C36+C41+C46+C51+C56+C61+C66</f>
        <v>0</v>
      </c>
      <c r="D70" s="265">
        <f aca="true" t="shared" si="15" ref="D70:V70">D16+D21+D26+D31+D36+D41+D46+D51+D56+D61</f>
        <v>0</v>
      </c>
      <c r="E70" s="265">
        <f t="shared" si="15"/>
        <v>0</v>
      </c>
      <c r="F70" s="265">
        <f t="shared" si="15"/>
        <v>0</v>
      </c>
      <c r="G70" s="265">
        <f t="shared" si="15"/>
        <v>0</v>
      </c>
      <c r="H70" s="265">
        <f t="shared" si="15"/>
        <v>0</v>
      </c>
      <c r="I70" s="265">
        <f t="shared" si="15"/>
        <v>0</v>
      </c>
      <c r="J70" s="265">
        <f t="shared" si="15"/>
        <v>0</v>
      </c>
      <c r="K70" s="265">
        <f t="shared" si="15"/>
        <v>0</v>
      </c>
      <c r="L70" s="230">
        <f t="shared" si="15"/>
        <v>0</v>
      </c>
      <c r="M70" s="265">
        <f t="shared" si="15"/>
        <v>0</v>
      </c>
      <c r="N70" s="265">
        <f t="shared" si="15"/>
        <v>0</v>
      </c>
      <c r="O70" s="95">
        <f t="shared" si="15"/>
        <v>0</v>
      </c>
      <c r="P70" s="265">
        <f t="shared" si="15"/>
        <v>0</v>
      </c>
      <c r="Q70" s="265">
        <f t="shared" si="15"/>
        <v>0</v>
      </c>
      <c r="R70" s="265">
        <f t="shared" si="15"/>
        <v>0</v>
      </c>
      <c r="S70" s="265">
        <f t="shared" si="15"/>
        <v>0</v>
      </c>
      <c r="T70" s="265">
        <f t="shared" si="15"/>
        <v>0</v>
      </c>
      <c r="U70" s="265">
        <f t="shared" si="15"/>
        <v>0</v>
      </c>
      <c r="V70" s="265">
        <f t="shared" si="15"/>
        <v>0</v>
      </c>
      <c r="W70" s="95"/>
      <c r="X70" s="265"/>
      <c r="Y70" s="265">
        <f>Y16+Y21+Y26+Y31+Y36+Y41+Y46+Y51+Y56+Y61</f>
        <v>0</v>
      </c>
    </row>
    <row r="71" spans="4:23" ht="12.75">
      <c r="D71" s="253"/>
      <c r="L71" s="253"/>
      <c r="O71" s="253"/>
      <c r="S71" s="253"/>
      <c r="W71" s="253"/>
    </row>
    <row r="72" spans="4:23" ht="12.75">
      <c r="D72" s="253"/>
      <c r="L72" s="253"/>
      <c r="O72" s="253"/>
      <c r="S72" s="253"/>
      <c r="W72" s="253"/>
    </row>
    <row r="73" spans="2:23" ht="12.75">
      <c r="B73" s="255" t="s">
        <v>497</v>
      </c>
      <c r="L73" s="253"/>
      <c r="O73" s="253"/>
      <c r="S73" s="253"/>
      <c r="W73" s="253"/>
    </row>
    <row r="74" spans="2:23" ht="12.75">
      <c r="B74" s="385" t="s">
        <v>498</v>
      </c>
      <c r="C74" s="385"/>
      <c r="D74" s="385"/>
      <c r="E74" s="385"/>
      <c r="F74" s="385"/>
      <c r="G74" s="385"/>
      <c r="L74" s="253"/>
      <c r="O74" s="253"/>
      <c r="S74" s="253"/>
      <c r="W74" s="253"/>
    </row>
    <row r="75" spans="2:23" ht="12.75">
      <c r="B75" s="681" t="s">
        <v>499</v>
      </c>
      <c r="C75" s="681"/>
      <c r="D75" s="681"/>
      <c r="E75" s="681"/>
      <c r="F75" s="681"/>
      <c r="G75" s="681"/>
      <c r="L75" s="253"/>
      <c r="O75" s="253"/>
      <c r="S75" s="253"/>
      <c r="W75" s="253"/>
    </row>
    <row r="76" spans="2:7" ht="12.75">
      <c r="B76" s="677" t="s">
        <v>500</v>
      </c>
      <c r="C76" s="677"/>
      <c r="D76" s="677"/>
      <c r="E76" s="677"/>
      <c r="F76" s="677"/>
      <c r="G76" s="677"/>
    </row>
    <row r="77" spans="2:7" ht="12.75">
      <c r="B77" s="677" t="s">
        <v>501</v>
      </c>
      <c r="C77" s="677"/>
      <c r="D77" s="677"/>
      <c r="E77" s="677"/>
      <c r="F77" s="677"/>
      <c r="G77" s="677"/>
    </row>
    <row r="79" ht="12.75" customHeight="1"/>
    <row r="80" ht="12.75" customHeight="1"/>
  </sheetData>
  <sheetProtection/>
  <mergeCells count="36">
    <mergeCell ref="R10:R11"/>
    <mergeCell ref="B77:G77"/>
    <mergeCell ref="B57:E57"/>
    <mergeCell ref="B75:G75"/>
    <mergeCell ref="B76:G76"/>
    <mergeCell ref="E10:E11"/>
    <mergeCell ref="B62:E62"/>
    <mergeCell ref="J10:J11"/>
    <mergeCell ref="K10:K11"/>
    <mergeCell ref="N10:N11"/>
    <mergeCell ref="O10:O11"/>
    <mergeCell ref="M10:M11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V2:X2"/>
    <mergeCell ref="O9:P9"/>
    <mergeCell ref="G10:G11"/>
    <mergeCell ref="H10:H11"/>
    <mergeCell ref="I10:I11"/>
  </mergeCells>
  <printOptions/>
  <pageMargins left="0" right="0" top="0.7874015748031497" bottom="0.5905511811023623" header="0" footer="0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4">
      <selection activeCell="J16" sqref="J16:J17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47.421875" style="2" customWidth="1"/>
    <col min="4" max="4" width="8.140625" style="2" customWidth="1"/>
    <col min="5" max="5" width="8.57421875" style="2" customWidth="1"/>
    <col min="6" max="6" width="11.421875" style="2" customWidth="1"/>
    <col min="7" max="7" width="10.421875" style="2" customWidth="1"/>
    <col min="8" max="8" width="9.140625" style="3" customWidth="1"/>
    <col min="9" max="16384" width="9.140625" style="2" customWidth="1"/>
  </cols>
  <sheetData>
    <row r="2" spans="5:7" ht="15">
      <c r="E2" s="102" t="s">
        <v>465</v>
      </c>
      <c r="F2" s="103"/>
      <c r="G2" s="103"/>
    </row>
    <row r="3" spans="2:7" ht="12.75">
      <c r="B3" s="101"/>
      <c r="C3" s="101"/>
      <c r="D3" s="101"/>
      <c r="E3" s="635" t="s">
        <v>602</v>
      </c>
      <c r="F3" s="636"/>
      <c r="G3" s="636"/>
    </row>
    <row r="4" spans="2:7" ht="15">
      <c r="B4" s="101"/>
      <c r="C4" s="101"/>
      <c r="D4" s="101"/>
      <c r="E4" s="9" t="s">
        <v>567</v>
      </c>
      <c r="F4" s="183"/>
      <c r="G4" s="183"/>
    </row>
    <row r="5" spans="2:7" ht="15">
      <c r="B5" s="101"/>
      <c r="C5" s="101"/>
      <c r="D5" s="101"/>
      <c r="E5" s="151" t="s">
        <v>466</v>
      </c>
      <c r="F5" s="183"/>
      <c r="G5" s="183"/>
    </row>
    <row r="6" spans="2:7" ht="15">
      <c r="B6" s="101"/>
      <c r="C6" s="101"/>
      <c r="D6" s="101"/>
      <c r="E6" s="9"/>
      <c r="F6" s="183"/>
      <c r="G6" s="183"/>
    </row>
    <row r="7" spans="2:7" ht="15">
      <c r="B7" s="101"/>
      <c r="C7" s="184" t="s">
        <v>604</v>
      </c>
      <c r="D7" s="101"/>
      <c r="E7" s="9"/>
      <c r="F7" s="183"/>
      <c r="G7" s="183"/>
    </row>
    <row r="8" spans="2:7" ht="14.25">
      <c r="B8" s="149"/>
      <c r="C8" s="685" t="s">
        <v>467</v>
      </c>
      <c r="D8" s="685"/>
      <c r="E8" s="685"/>
      <c r="F8" s="685"/>
      <c r="G8" s="685"/>
    </row>
    <row r="9" spans="2:7" ht="14.25">
      <c r="B9" s="149"/>
      <c r="C9" s="101"/>
      <c r="D9" s="101"/>
      <c r="E9" s="101"/>
      <c r="F9" s="101"/>
      <c r="G9" s="101"/>
    </row>
    <row r="10" spans="2:7" ht="12.75">
      <c r="B10" s="101"/>
      <c r="C10" s="101"/>
      <c r="D10" s="101"/>
      <c r="E10" s="101"/>
      <c r="F10" s="101"/>
      <c r="G10" s="101"/>
    </row>
    <row r="11" spans="2:7" ht="15.75">
      <c r="B11" s="185"/>
      <c r="C11" s="101"/>
      <c r="D11" s="101"/>
      <c r="E11" s="101"/>
      <c r="F11" s="684" t="s">
        <v>568</v>
      </c>
      <c r="G11" s="684"/>
    </row>
    <row r="12" spans="2:7" ht="12.75" customHeight="1">
      <c r="B12" s="682" t="s">
        <v>468</v>
      </c>
      <c r="C12" s="687" t="s">
        <v>469</v>
      </c>
      <c r="D12" s="690" t="s">
        <v>0</v>
      </c>
      <c r="E12" s="693" t="s">
        <v>10</v>
      </c>
      <c r="F12" s="693"/>
      <c r="G12" s="693"/>
    </row>
    <row r="13" spans="2:7" ht="12.75" customHeight="1">
      <c r="B13" s="686"/>
      <c r="C13" s="688"/>
      <c r="D13" s="691"/>
      <c r="E13" s="693" t="s">
        <v>11</v>
      </c>
      <c r="F13" s="693"/>
      <c r="G13" s="693" t="s">
        <v>12</v>
      </c>
    </row>
    <row r="14" spans="2:7" ht="12.75" customHeight="1">
      <c r="B14" s="686"/>
      <c r="C14" s="688"/>
      <c r="D14" s="691"/>
      <c r="E14" s="694" t="s">
        <v>13</v>
      </c>
      <c r="F14" s="682" t="s">
        <v>245</v>
      </c>
      <c r="G14" s="693"/>
    </row>
    <row r="15" spans="2:7" ht="23.25" customHeight="1">
      <c r="B15" s="683"/>
      <c r="C15" s="689"/>
      <c r="D15" s="692"/>
      <c r="E15" s="692"/>
      <c r="F15" s="683"/>
      <c r="G15" s="693"/>
    </row>
    <row r="16" spans="2:7" ht="12.75">
      <c r="B16" s="93" t="s">
        <v>14</v>
      </c>
      <c r="C16" s="111" t="s">
        <v>470</v>
      </c>
      <c r="D16" s="111"/>
      <c r="E16" s="111"/>
      <c r="F16" s="111"/>
      <c r="G16" s="110"/>
    </row>
    <row r="17" spans="2:7" ht="12.75">
      <c r="B17" s="4" t="s">
        <v>169</v>
      </c>
      <c r="C17" s="186" t="s">
        <v>425</v>
      </c>
      <c r="D17" s="327">
        <f>E17+G17</f>
        <v>38.9</v>
      </c>
      <c r="E17" s="327">
        <v>38.9</v>
      </c>
      <c r="F17" s="278">
        <v>0.2</v>
      </c>
      <c r="G17" s="278"/>
    </row>
    <row r="18" spans="2:7" ht="12.75">
      <c r="B18" s="93" t="s">
        <v>19</v>
      </c>
      <c r="C18" s="187" t="s">
        <v>73</v>
      </c>
      <c r="D18" s="110"/>
      <c r="E18" s="110"/>
      <c r="F18" s="279"/>
      <c r="G18" s="279"/>
    </row>
    <row r="19" spans="2:7" ht="12.75">
      <c r="B19" s="4" t="s">
        <v>471</v>
      </c>
      <c r="C19" s="186" t="s">
        <v>425</v>
      </c>
      <c r="D19" s="278">
        <f>E19+G19</f>
        <v>160</v>
      </c>
      <c r="E19" s="278">
        <v>160</v>
      </c>
      <c r="F19" s="278">
        <v>117.1</v>
      </c>
      <c r="G19" s="278"/>
    </row>
    <row r="20" spans="2:7" ht="13.5" customHeight="1">
      <c r="B20" s="93" t="s">
        <v>21</v>
      </c>
      <c r="C20" s="8" t="s">
        <v>291</v>
      </c>
      <c r="D20" s="278"/>
      <c r="E20" s="278"/>
      <c r="F20" s="278"/>
      <c r="G20" s="278"/>
    </row>
    <row r="21" spans="2:7" ht="12.75">
      <c r="B21" s="4" t="s">
        <v>472</v>
      </c>
      <c r="C21" s="186" t="s">
        <v>425</v>
      </c>
      <c r="D21" s="278">
        <f>E21+G21</f>
        <v>19.3</v>
      </c>
      <c r="E21" s="278">
        <v>19.3</v>
      </c>
      <c r="F21" s="278">
        <v>14.7</v>
      </c>
      <c r="G21" s="278"/>
    </row>
    <row r="22" spans="2:7" ht="12.75">
      <c r="B22" s="93" t="s">
        <v>23</v>
      </c>
      <c r="C22" s="187" t="s">
        <v>31</v>
      </c>
      <c r="D22" s="278"/>
      <c r="E22" s="279"/>
      <c r="F22" s="279"/>
      <c r="G22" s="279"/>
    </row>
    <row r="23" spans="2:7" ht="12.75">
      <c r="B23" s="4" t="s">
        <v>287</v>
      </c>
      <c r="C23" s="186" t="s">
        <v>425</v>
      </c>
      <c r="D23" s="278">
        <f>E23+G23</f>
        <v>826.8</v>
      </c>
      <c r="E23" s="278">
        <v>823.8</v>
      </c>
      <c r="F23" s="278">
        <v>616.4</v>
      </c>
      <c r="G23" s="278">
        <v>3</v>
      </c>
    </row>
    <row r="24" spans="2:7" ht="12.75">
      <c r="B24" s="93" t="s">
        <v>26</v>
      </c>
      <c r="C24" s="187" t="s">
        <v>36</v>
      </c>
      <c r="D24" s="279"/>
      <c r="E24" s="279"/>
      <c r="F24" s="279"/>
      <c r="G24" s="327"/>
    </row>
    <row r="25" spans="2:7" ht="12.75">
      <c r="B25" s="4" t="s">
        <v>287</v>
      </c>
      <c r="C25" s="186" t="s">
        <v>425</v>
      </c>
      <c r="D25" s="278">
        <f>E25+G25</f>
        <v>394</v>
      </c>
      <c r="E25" s="278">
        <v>394</v>
      </c>
      <c r="F25" s="278">
        <v>294</v>
      </c>
      <c r="G25" s="327"/>
    </row>
    <row r="26" spans="2:7" ht="12.75">
      <c r="B26" s="93" t="s">
        <v>28</v>
      </c>
      <c r="C26" s="188" t="s">
        <v>5</v>
      </c>
      <c r="D26" s="279"/>
      <c r="E26" s="279"/>
      <c r="F26" s="279"/>
      <c r="G26" s="110"/>
    </row>
    <row r="27" spans="2:7" ht="12.75">
      <c r="B27" s="4" t="s">
        <v>473</v>
      </c>
      <c r="C27" s="186" t="s">
        <v>425</v>
      </c>
      <c r="D27" s="278">
        <f>E27+G27</f>
        <v>178</v>
      </c>
      <c r="E27" s="278">
        <v>178</v>
      </c>
      <c r="F27" s="278">
        <v>134.3</v>
      </c>
      <c r="G27" s="327"/>
    </row>
    <row r="28" spans="2:7" ht="12.75">
      <c r="B28" s="93" t="s">
        <v>30</v>
      </c>
      <c r="C28" s="189" t="s">
        <v>417</v>
      </c>
      <c r="D28" s="279"/>
      <c r="E28" s="279"/>
      <c r="F28" s="279"/>
      <c r="G28" s="110"/>
    </row>
    <row r="29" spans="2:7" ht="12.75">
      <c r="B29" s="4"/>
      <c r="C29" s="186" t="s">
        <v>425</v>
      </c>
      <c r="D29" s="278">
        <f>E29+G29</f>
        <v>1398.8</v>
      </c>
      <c r="E29" s="278">
        <f>E23+E25+E27</f>
        <v>1395.8</v>
      </c>
      <c r="F29" s="278">
        <f>F23+F25+F27</f>
        <v>1044.7</v>
      </c>
      <c r="G29" s="278">
        <f>G23+G25+G27</f>
        <v>3</v>
      </c>
    </row>
    <row r="30" spans="2:7" ht="12.75">
      <c r="B30" s="93" t="s">
        <v>33</v>
      </c>
      <c r="C30" s="190" t="s">
        <v>474</v>
      </c>
      <c r="D30" s="279"/>
      <c r="E30" s="279"/>
      <c r="F30" s="279"/>
      <c r="G30" s="110"/>
    </row>
    <row r="31" spans="2:7" ht="12.75">
      <c r="B31" s="4"/>
      <c r="C31" s="191" t="s">
        <v>425</v>
      </c>
      <c r="D31" s="278">
        <f>E31+G31</f>
        <v>1617</v>
      </c>
      <c r="E31" s="278">
        <f>E17+E19+E21+E29</f>
        <v>1614</v>
      </c>
      <c r="F31" s="278">
        <f>F17+F19+F21+F29</f>
        <v>1176.7</v>
      </c>
      <c r="G31" s="278">
        <f>G17+G19+G21+G29</f>
        <v>3</v>
      </c>
    </row>
    <row r="32" spans="2:7" ht="12.75">
      <c r="B32" s="101"/>
      <c r="C32" s="101"/>
      <c r="D32" s="101"/>
      <c r="E32" s="101"/>
      <c r="F32" s="101"/>
      <c r="G32" s="101"/>
    </row>
  </sheetData>
  <sheetProtection/>
  <mergeCells count="11">
    <mergeCell ref="E14:E15"/>
    <mergeCell ref="F14:F15"/>
    <mergeCell ref="F11:G11"/>
    <mergeCell ref="E3:G3"/>
    <mergeCell ref="C8:G8"/>
    <mergeCell ref="B12:B15"/>
    <mergeCell ref="C12:C15"/>
    <mergeCell ref="D12:D15"/>
    <mergeCell ref="E12:G12"/>
    <mergeCell ref="E13:F13"/>
    <mergeCell ref="G13:G15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76">
      <selection activeCell="A76" sqref="A1:IV16384"/>
    </sheetView>
  </sheetViews>
  <sheetFormatPr defaultColWidth="9.140625" defaultRowHeight="12.75"/>
  <cols>
    <col min="1" max="1" width="0.2890625" style="406" customWidth="1"/>
    <col min="2" max="2" width="8.8515625" style="406" customWidth="1"/>
    <col min="3" max="3" width="42.57421875" style="406" customWidth="1"/>
    <col min="4" max="4" width="8.28125" style="406" customWidth="1"/>
    <col min="5" max="5" width="7.8515625" style="406" customWidth="1"/>
    <col min="6" max="6" width="8.57421875" style="406" customWidth="1"/>
    <col min="7" max="7" width="11.57421875" style="406" customWidth="1"/>
    <col min="8" max="8" width="10.8515625" style="406" customWidth="1"/>
    <col min="9" max="9" width="9.140625" style="524" customWidth="1"/>
    <col min="10" max="16384" width="9.140625" style="406" customWidth="1"/>
  </cols>
  <sheetData>
    <row r="1" spans="4:8" ht="15">
      <c r="D1" s="529"/>
      <c r="E1" s="529"/>
      <c r="F1" s="530" t="s">
        <v>249</v>
      </c>
      <c r="G1" s="531"/>
      <c r="H1" s="531"/>
    </row>
    <row r="2" spans="4:8" ht="15">
      <c r="D2" s="427"/>
      <c r="E2" s="427"/>
      <c r="F2" s="648" t="s">
        <v>602</v>
      </c>
      <c r="G2" s="648"/>
      <c r="H2" s="648"/>
    </row>
    <row r="3" spans="4:8" ht="15">
      <c r="D3" s="529"/>
      <c r="E3" s="529"/>
      <c r="F3" s="427" t="s">
        <v>589</v>
      </c>
      <c r="G3" s="531"/>
      <c r="H3" s="531"/>
    </row>
    <row r="4" spans="5:8" ht="15">
      <c r="E4" s="427"/>
      <c r="F4" s="427" t="s">
        <v>253</v>
      </c>
      <c r="G4" s="427"/>
      <c r="H4" s="531"/>
    </row>
    <row r="6" spans="2:9" ht="14.25" customHeight="1">
      <c r="B6" s="705" t="s">
        <v>606</v>
      </c>
      <c r="C6" s="705"/>
      <c r="D6" s="705"/>
      <c r="E6" s="705"/>
      <c r="F6" s="705"/>
      <c r="G6" s="705"/>
      <c r="H6" s="705"/>
      <c r="I6" s="532"/>
    </row>
    <row r="7" spans="2:9" ht="14.25">
      <c r="B7" s="696" t="s">
        <v>419</v>
      </c>
      <c r="C7" s="696"/>
      <c r="D7" s="696"/>
      <c r="E7" s="696"/>
      <c r="F7" s="696"/>
      <c r="G7" s="696"/>
      <c r="H7" s="696"/>
      <c r="I7" s="533"/>
    </row>
    <row r="8" ht="12.75">
      <c r="H8" s="406" t="s">
        <v>609</v>
      </c>
    </row>
    <row r="9" spans="2:8" ht="12.75" customHeight="1">
      <c r="B9" s="695" t="s">
        <v>292</v>
      </c>
      <c r="C9" s="534"/>
      <c r="D9" s="653" t="s">
        <v>294</v>
      </c>
      <c r="E9" s="649" t="s">
        <v>0</v>
      </c>
      <c r="F9" s="652" t="s">
        <v>10</v>
      </c>
      <c r="G9" s="652"/>
      <c r="H9" s="652"/>
    </row>
    <row r="10" spans="2:8" ht="12.75" customHeight="1">
      <c r="B10" s="695"/>
      <c r="C10" s="697" t="s">
        <v>122</v>
      </c>
      <c r="D10" s="699"/>
      <c r="E10" s="650"/>
      <c r="F10" s="652" t="s">
        <v>11</v>
      </c>
      <c r="G10" s="652"/>
      <c r="H10" s="706" t="s">
        <v>12</v>
      </c>
    </row>
    <row r="11" spans="2:8" ht="12.75" customHeight="1">
      <c r="B11" s="695"/>
      <c r="C11" s="697"/>
      <c r="D11" s="699"/>
      <c r="E11" s="650"/>
      <c r="F11" s="649" t="s">
        <v>13</v>
      </c>
      <c r="G11" s="653" t="s">
        <v>245</v>
      </c>
      <c r="H11" s="706"/>
    </row>
    <row r="12" spans="2:8" ht="29.25" customHeight="1">
      <c r="B12" s="695"/>
      <c r="C12" s="698"/>
      <c r="D12" s="654"/>
      <c r="E12" s="651"/>
      <c r="F12" s="651"/>
      <c r="G12" s="654"/>
      <c r="H12" s="706"/>
    </row>
    <row r="13" spans="2:8" ht="15.75">
      <c r="B13" s="481" t="s">
        <v>14</v>
      </c>
      <c r="C13" s="521" t="s">
        <v>1</v>
      </c>
      <c r="D13" s="522"/>
      <c r="E13" s="528">
        <f>SB!E13+'D-2012'!E13+'skol. lėšos'!E13+Lik!E13</f>
        <v>1227.8000000000002</v>
      </c>
      <c r="F13" s="528">
        <f>SB!F13+'D-2012'!F13+'skol. lėšos'!F13+Lik!F13</f>
        <v>1099.5000000000002</v>
      </c>
      <c r="G13" s="528">
        <f>SB!G13+'D-2012'!G13+'skol. lėšos'!G13+Lik!G13</f>
        <v>412.30000000000007</v>
      </c>
      <c r="H13" s="528">
        <f>SB!H13+'D-2012'!H13+'skol. lėšos'!H13+Lik!H13</f>
        <v>128.29999999999998</v>
      </c>
    </row>
    <row r="14" spans="2:8" ht="14.25">
      <c r="B14" s="422" t="s">
        <v>15</v>
      </c>
      <c r="C14" s="423" t="s">
        <v>111</v>
      </c>
      <c r="D14" s="522" t="s">
        <v>144</v>
      </c>
      <c r="E14" s="528">
        <f>SB!E14+'D-2012'!E14+'skol. lėšos'!E14+Lik!E14</f>
        <v>122</v>
      </c>
      <c r="F14" s="528">
        <f>SB!F14+'D-2012'!F14+'skol. lėšos'!F14+Lik!F14</f>
        <v>122</v>
      </c>
      <c r="G14" s="528">
        <f>SB!G14+'D-2012'!G14+'skol. lėšos'!G14+Lik!G14</f>
        <v>60.900000000000006</v>
      </c>
      <c r="H14" s="528">
        <f>SB!H14+'D-2012'!H14+'skol. lėšos'!H14+Lik!H14</f>
        <v>0</v>
      </c>
    </row>
    <row r="15" spans="2:8" ht="15">
      <c r="B15" s="482" t="s">
        <v>165</v>
      </c>
      <c r="C15" s="529" t="s">
        <v>277</v>
      </c>
      <c r="D15" s="703"/>
      <c r="E15" s="535">
        <f>SB!E15+'D-2012'!E15+'skol. lėšos'!E15+Lik!E15</f>
        <v>57.9</v>
      </c>
      <c r="F15" s="535">
        <f>SB!F15+'D-2012'!F15+'skol. lėšos'!F15+Lik!F15</f>
        <v>57.9</v>
      </c>
      <c r="G15" s="535">
        <f>SB!G15+'D-2012'!G15+'skol. lėšos'!G15+Lik!G15</f>
        <v>41.4</v>
      </c>
      <c r="H15" s="535">
        <f>SB!H15+'D-2012'!H15+'skol. lėšos'!H15+Lik!H15</f>
        <v>0</v>
      </c>
    </row>
    <row r="16" spans="2:8" ht="15">
      <c r="B16" s="482" t="s">
        <v>361</v>
      </c>
      <c r="C16" s="529" t="s">
        <v>360</v>
      </c>
      <c r="D16" s="704"/>
      <c r="E16" s="535">
        <f>SB!E16+'D-2012'!E16+'skol. lėšos'!E16+Lik!E16</f>
        <v>11.9</v>
      </c>
      <c r="F16" s="535">
        <f>SB!F16+'D-2012'!F16+'skol. lėšos'!F16+Lik!F16</f>
        <v>11.9</v>
      </c>
      <c r="G16" s="535">
        <f>SB!G16+'D-2012'!G16+'skol. lėšos'!G16+Lik!G16</f>
        <v>8.8</v>
      </c>
      <c r="H16" s="535">
        <f>SB!H16+'D-2012'!H16+'skol. lėšos'!H16+Lik!H16</f>
        <v>0</v>
      </c>
    </row>
    <row r="17" spans="2:8" ht="15">
      <c r="B17" s="482" t="s">
        <v>166</v>
      </c>
      <c r="C17" s="529" t="s">
        <v>278</v>
      </c>
      <c r="D17" s="704"/>
      <c r="E17" s="535">
        <f>SB!E17+'D-2012'!E17+'skol. lėšos'!E17+Lik!E17</f>
        <v>14.7</v>
      </c>
      <c r="F17" s="535">
        <f>SB!F17+'D-2012'!F17+'skol. lėšos'!F17+Lik!F17</f>
        <v>14.7</v>
      </c>
      <c r="G17" s="535">
        <f>SB!G17+'D-2012'!G17+'skol. lėšos'!G17+Lik!G17</f>
        <v>10.7</v>
      </c>
      <c r="H17" s="535">
        <f>SB!H17+'D-2012'!H17+'skol. lėšos'!H17+Lik!H17</f>
        <v>0</v>
      </c>
    </row>
    <row r="18" spans="2:8" ht="15">
      <c r="B18" s="482" t="s">
        <v>167</v>
      </c>
      <c r="C18" s="427" t="s">
        <v>243</v>
      </c>
      <c r="D18" s="704"/>
      <c r="E18" s="535">
        <f>SB!E18+'D-2012'!E18+'skol. lėšos'!E18+Lik!E18</f>
        <v>8.5</v>
      </c>
      <c r="F18" s="535">
        <f>SB!F18+'D-2012'!F18+'skol. lėšos'!F18+Lik!F18</f>
        <v>8.5</v>
      </c>
      <c r="G18" s="535">
        <f>SB!G18+'D-2012'!G18+'skol. lėšos'!G18+Lik!G18</f>
        <v>0</v>
      </c>
      <c r="H18" s="535">
        <f>SB!H18+'D-2012'!H18+'skol. lėšos'!H18+Lik!H18</f>
        <v>0</v>
      </c>
    </row>
    <row r="19" spans="2:8" ht="15">
      <c r="B19" s="482" t="s">
        <v>168</v>
      </c>
      <c r="C19" s="427" t="s">
        <v>246</v>
      </c>
      <c r="D19" s="704"/>
      <c r="E19" s="535">
        <f>SB!E19+'D-2012'!E19+'skol. lėšos'!E19+Lik!E19</f>
        <v>14</v>
      </c>
      <c r="F19" s="535">
        <f>SB!F19+'D-2012'!F19+'skol. lėšos'!F19+Lik!F19</f>
        <v>14</v>
      </c>
      <c r="G19" s="535">
        <f>SB!G19+'D-2012'!G19+'skol. lėšos'!G19+Lik!G19</f>
        <v>0</v>
      </c>
      <c r="H19" s="535">
        <f>SB!H19+'D-2012'!H19+'skol. lėšos'!H19+Lik!H19</f>
        <v>0</v>
      </c>
    </row>
    <row r="20" spans="2:8" ht="15">
      <c r="B20" s="482" t="s">
        <v>169</v>
      </c>
      <c r="C20" s="427" t="s">
        <v>83</v>
      </c>
      <c r="D20" s="704"/>
      <c r="E20" s="535">
        <f>SB!E20+'D-2012'!E20+'skol. lėšos'!E20+Lik!E20</f>
        <v>2</v>
      </c>
      <c r="F20" s="535">
        <f>SB!F20+'D-2012'!F20+'skol. lėšos'!F20+Lik!F20</f>
        <v>2</v>
      </c>
      <c r="G20" s="535">
        <f>SB!G20+'D-2012'!G20+'skol. lėšos'!G20+Lik!G20</f>
        <v>0</v>
      </c>
      <c r="H20" s="535">
        <f>SB!H20+'D-2012'!H20+'skol. lėšos'!H20+Lik!H20</f>
        <v>0</v>
      </c>
    </row>
    <row r="21" spans="2:8" ht="15">
      <c r="B21" s="482" t="s">
        <v>170</v>
      </c>
      <c r="C21" s="427" t="s">
        <v>84</v>
      </c>
      <c r="D21" s="704"/>
      <c r="E21" s="535">
        <f>SB!E21+'D-2012'!E21+'skol. lėšos'!E21+Lik!E21</f>
        <v>13</v>
      </c>
      <c r="F21" s="535">
        <f>SB!F21+'D-2012'!F21+'skol. lėšos'!F21+Lik!F21</f>
        <v>13</v>
      </c>
      <c r="G21" s="535">
        <f>SB!G21+'D-2012'!G21+'skol. lėšos'!G21+Lik!G21</f>
        <v>0</v>
      </c>
      <c r="H21" s="535">
        <f>SB!H21+'D-2012'!H21+'skol. lėšos'!H21+Lik!H21</f>
        <v>0</v>
      </c>
    </row>
    <row r="22" spans="2:8" ht="15">
      <c r="B22" s="482" t="s">
        <v>171</v>
      </c>
      <c r="C22" s="536" t="s">
        <v>79</v>
      </c>
      <c r="D22" s="430"/>
      <c r="E22" s="535">
        <f>SB!E22+'D-2012'!E22+'skol. lėšos'!E22+Lik!E22</f>
        <v>0</v>
      </c>
      <c r="F22" s="535">
        <f>SB!F22+'D-2012'!F22+'skol. lėšos'!F22+Lik!F22</f>
        <v>0</v>
      </c>
      <c r="G22" s="535">
        <f>SB!G22+'D-2012'!G22+'skol. lėšos'!G22+Lik!G22</f>
        <v>0</v>
      </c>
      <c r="H22" s="535">
        <f>SB!H22+'D-2012'!H22+'skol. lėšos'!H22+Lik!H22</f>
        <v>0</v>
      </c>
    </row>
    <row r="23" spans="2:8" ht="26.25" customHeight="1">
      <c r="B23" s="537" t="s">
        <v>16</v>
      </c>
      <c r="C23" s="538" t="s">
        <v>114</v>
      </c>
      <c r="D23" s="539" t="s">
        <v>148</v>
      </c>
      <c r="E23" s="528">
        <f>SB!E23+'D-2012'!E23+'skol. lėšos'!E23+Lik!E23</f>
        <v>715.1</v>
      </c>
      <c r="F23" s="528">
        <f>SB!F23+'D-2012'!F23+'skol. lėšos'!F23+Lik!F23</f>
        <v>703.5</v>
      </c>
      <c r="G23" s="528">
        <f>SB!G23+'D-2012'!G23+'skol. lėšos'!G23+Lik!G23</f>
        <v>345.90000000000003</v>
      </c>
      <c r="H23" s="528">
        <f>SB!H23+'D-2012'!H23+'skol. lėšos'!H23+Lik!H23</f>
        <v>11.6</v>
      </c>
    </row>
    <row r="24" spans="2:8" ht="15">
      <c r="B24" s="508" t="s">
        <v>293</v>
      </c>
      <c r="C24" s="540" t="s">
        <v>276</v>
      </c>
      <c r="D24" s="541"/>
      <c r="E24" s="535">
        <f>SB!E24+'D-2012'!E24+'skol. lėšos'!E24+Lik!E24</f>
        <v>544.5</v>
      </c>
      <c r="F24" s="535">
        <f>SB!F24+'D-2012'!F24+'skol. lėšos'!F24+Lik!F24</f>
        <v>534.4</v>
      </c>
      <c r="G24" s="535">
        <f>SB!G24+'D-2012'!G24+'skol. lėšos'!G24+Lik!G24</f>
        <v>306.1</v>
      </c>
      <c r="H24" s="535">
        <f>SB!H24+'D-2012'!H24+'skol. lėšos'!H24+Lik!H24</f>
        <v>10.1</v>
      </c>
    </row>
    <row r="25" spans="2:8" ht="15">
      <c r="B25" s="508" t="s">
        <v>162</v>
      </c>
      <c r="C25" s="395" t="s">
        <v>275</v>
      </c>
      <c r="D25" s="542"/>
      <c r="E25" s="535">
        <f>SB!E25+'D-2012'!E25+'skol. lėšos'!E25+Lik!E25</f>
        <v>62.1</v>
      </c>
      <c r="F25" s="535">
        <f>SB!F25+'D-2012'!F25+'skol. lėšos'!F25+Lik!F25</f>
        <v>62.1</v>
      </c>
      <c r="G25" s="535">
        <f>SB!G25+'D-2012'!G25+'skol. lėšos'!G25+Lik!G25</f>
        <v>37</v>
      </c>
      <c r="H25" s="535">
        <f>SB!H25+'D-2012'!H25+'skol. lėšos'!H25+Lik!H25</f>
        <v>0</v>
      </c>
    </row>
    <row r="26" spans="2:8" ht="15">
      <c r="B26" s="508" t="s">
        <v>173</v>
      </c>
      <c r="C26" s="395" t="s">
        <v>74</v>
      </c>
      <c r="D26" s="543"/>
      <c r="E26" s="535">
        <f>SB!E26+'D-2012'!E26+'skol. lėšos'!E26+Lik!E26</f>
        <v>1.8</v>
      </c>
      <c r="F26" s="535">
        <f>SB!F26+'D-2012'!F26+'skol. lėšos'!F26+Lik!F26</f>
        <v>1.8</v>
      </c>
      <c r="G26" s="535">
        <f>SB!G26+'D-2012'!G26+'skol. lėšos'!G26+Lik!G26</f>
        <v>0</v>
      </c>
      <c r="H26" s="535">
        <f>SB!H26+'D-2012'!H26+'skol. lėšos'!H26+Lik!H26</f>
        <v>0</v>
      </c>
    </row>
    <row r="27" spans="2:8" ht="15">
      <c r="B27" s="508" t="s">
        <v>169</v>
      </c>
      <c r="C27" s="395" t="s">
        <v>181</v>
      </c>
      <c r="D27" s="543"/>
      <c r="E27" s="535">
        <f>SB!E27+'D-2012'!E27+'skol. lėšos'!E27+Lik!E27</f>
        <v>77</v>
      </c>
      <c r="F27" s="535">
        <f>SB!F27+'D-2012'!F27+'skol. lėšos'!F27+Lik!F27</f>
        <v>77</v>
      </c>
      <c r="G27" s="535">
        <f>SB!G27+'D-2012'!G27+'skol. lėšos'!G27+Lik!G27</f>
        <v>0</v>
      </c>
      <c r="H27" s="535">
        <f>SB!H27+'D-2012'!H27+'skol. lėšos'!H27+Lik!H27</f>
        <v>0</v>
      </c>
    </row>
    <row r="28" spans="2:8" ht="15">
      <c r="B28" s="508" t="s">
        <v>174</v>
      </c>
      <c r="C28" s="536" t="s">
        <v>2</v>
      </c>
      <c r="D28" s="542"/>
      <c r="E28" s="535">
        <f>SB!E28+'D-2012'!E28+'skol. lėšos'!E28+Lik!E28</f>
        <v>1</v>
      </c>
      <c r="F28" s="535">
        <f>SB!F28+'D-2012'!F28+'skol. lėšos'!F28+Lik!F28</f>
        <v>1</v>
      </c>
      <c r="G28" s="535">
        <f>SB!G28+'D-2012'!G28+'skol. lėšos'!G28+Lik!G28</f>
        <v>0</v>
      </c>
      <c r="H28" s="535">
        <f>SB!H28+'D-2012'!H28+'skol. lėšos'!H28+Lik!H28</f>
        <v>0</v>
      </c>
    </row>
    <row r="29" spans="2:8" ht="15">
      <c r="B29" s="508" t="s">
        <v>171</v>
      </c>
      <c r="C29" s="536" t="s">
        <v>79</v>
      </c>
      <c r="D29" s="542"/>
      <c r="E29" s="535">
        <f>SB!E29+'D-2012'!E29+'skol. lėšos'!E29+Lik!E29</f>
        <v>8.5</v>
      </c>
      <c r="F29" s="535">
        <f>SB!F29+'D-2012'!F29+'skol. lėšos'!F29+Lik!F29</f>
        <v>8.5</v>
      </c>
      <c r="G29" s="535">
        <f>SB!G29+'D-2012'!G29+'skol. lėšos'!G29+Lik!G29</f>
        <v>0</v>
      </c>
      <c r="H29" s="535">
        <f>SB!H29+'D-2012'!H29+'skol. lėšos'!H29+Lik!H29</f>
        <v>0</v>
      </c>
    </row>
    <row r="30" spans="2:8" ht="15">
      <c r="B30" s="508" t="s">
        <v>287</v>
      </c>
      <c r="C30" s="395" t="s">
        <v>4</v>
      </c>
      <c r="D30" s="543"/>
      <c r="E30" s="535">
        <f>SB!E30+'D-2012'!E30+'skol. lėšos'!E30+Lik!E30</f>
        <v>7.4</v>
      </c>
      <c r="F30" s="535">
        <f>SB!F30+'D-2012'!F30+'skol. lėšos'!F30+Lik!F30</f>
        <v>7.4</v>
      </c>
      <c r="G30" s="535">
        <f>SB!G30+'D-2012'!G30+'skol. lėšos'!G30+Lik!G30</f>
        <v>0</v>
      </c>
      <c r="H30" s="535">
        <f>SB!H30+'D-2012'!H30+'skol. lėšos'!H30+Lik!H30</f>
        <v>0</v>
      </c>
    </row>
    <row r="31" spans="2:8" ht="15">
      <c r="B31" s="544" t="s">
        <v>507</v>
      </c>
      <c r="C31" s="545" t="s">
        <v>97</v>
      </c>
      <c r="D31" s="543"/>
      <c r="E31" s="535">
        <f>SB!E31+'D-2012'!E31+'skol. lėšos'!E31+Lik!E31</f>
        <v>1.5</v>
      </c>
      <c r="F31" s="535">
        <f>SB!F31+'D-2012'!F31+'skol. lėšos'!F31+Lik!F31</f>
        <v>0</v>
      </c>
      <c r="G31" s="535">
        <f>SB!G31+'D-2012'!G31+'skol. lėšos'!G31+Lik!G31</f>
        <v>0</v>
      </c>
      <c r="H31" s="535">
        <f>SB!H31+'D-2012'!H31+'skol. lėšos'!H31+Lik!H31</f>
        <v>1.5</v>
      </c>
    </row>
    <row r="32" spans="2:8" ht="30">
      <c r="B32" s="544" t="s">
        <v>176</v>
      </c>
      <c r="C32" s="546" t="s">
        <v>115</v>
      </c>
      <c r="D32" s="543"/>
      <c r="E32" s="535">
        <f>SB!E32+'D-2012'!E32+'skol. lėšos'!E32+Lik!E32</f>
        <v>3.7</v>
      </c>
      <c r="F32" s="535">
        <f>SB!F32+'D-2012'!F32+'skol. lėšos'!F32+Lik!F32</f>
        <v>3.7</v>
      </c>
      <c r="G32" s="535">
        <f>SB!G32+'D-2012'!G32+'skol. lėšos'!G32+Lik!G32</f>
        <v>2.8</v>
      </c>
      <c r="H32" s="535">
        <f>SB!H32+'D-2012'!H32+'skol. lėšos'!H32+Lik!H32</f>
        <v>0</v>
      </c>
    </row>
    <row r="33" spans="2:8" ht="30">
      <c r="B33" s="544" t="s">
        <v>522</v>
      </c>
      <c r="C33" s="547" t="s">
        <v>543</v>
      </c>
      <c r="D33" s="543"/>
      <c r="E33" s="535">
        <f>SB!E33+'D-2012'!E33+'skol. lėšos'!E33+Lik!E33</f>
        <v>7.6</v>
      </c>
      <c r="F33" s="535">
        <f>SB!F33+'D-2012'!F33+'skol. lėšos'!F33+Lik!F33</f>
        <v>7.6</v>
      </c>
      <c r="G33" s="535">
        <f>SB!G33+'D-2012'!G33+'skol. lėšos'!G33+Lik!G33</f>
        <v>0</v>
      </c>
      <c r="H33" s="535">
        <f>SB!H33+'D-2012'!H33+'skol. lėšos'!H33+Lik!H33</f>
        <v>0</v>
      </c>
    </row>
    <row r="34" spans="2:8" ht="30.75" customHeight="1">
      <c r="B34" s="481" t="s">
        <v>17</v>
      </c>
      <c r="C34" s="548" t="s">
        <v>232</v>
      </c>
      <c r="D34" s="549" t="s">
        <v>147</v>
      </c>
      <c r="E34" s="528">
        <f>SB!E34+'D-2012'!E34+'skol. lėšos'!E34+Lik!E34</f>
        <v>32.099999999999994</v>
      </c>
      <c r="F34" s="528">
        <f>SB!F34+'D-2012'!F34+'skol. lėšos'!F34+Lik!F34</f>
        <v>22.2</v>
      </c>
      <c r="G34" s="528">
        <f>SB!G34+'D-2012'!G34+'skol. lėšos'!G34+Lik!G34</f>
        <v>5.5</v>
      </c>
      <c r="H34" s="528">
        <f>SB!H34+'D-2012'!H34+'skol. lėšos'!H34+Lik!H34</f>
        <v>9.9</v>
      </c>
    </row>
    <row r="35" spans="2:8" ht="15">
      <c r="B35" s="482" t="s">
        <v>177</v>
      </c>
      <c r="C35" s="550" t="s">
        <v>3</v>
      </c>
      <c r="D35" s="549"/>
      <c r="E35" s="535">
        <f>SB!E35+'D-2012'!E35+'skol. lėšos'!E35+Lik!E35</f>
        <v>3</v>
      </c>
      <c r="F35" s="535">
        <f>SB!F35+'D-2012'!F35+'skol. lėšos'!F35+Lik!F35</f>
        <v>3</v>
      </c>
      <c r="G35" s="535">
        <f>SB!G35+'D-2012'!G35+'skol. lėšos'!G35+Lik!G35</f>
        <v>2.3</v>
      </c>
      <c r="H35" s="535">
        <f>SB!H35+'D-2012'!H35+'skol. lėšos'!H35+Lik!H35</f>
        <v>0</v>
      </c>
    </row>
    <row r="36" spans="2:8" ht="15">
      <c r="B36" s="482" t="s">
        <v>178</v>
      </c>
      <c r="C36" s="550" t="s">
        <v>157</v>
      </c>
      <c r="D36" s="551"/>
      <c r="E36" s="535">
        <f>SB!E36+'D-2012'!E36+'skol. lėšos'!E36+Lik!E36</f>
        <v>5.2</v>
      </c>
      <c r="F36" s="535">
        <f>SB!F36+'D-2012'!F36+'skol. lėšos'!F36+Lik!F36</f>
        <v>4.2</v>
      </c>
      <c r="G36" s="535">
        <f>SB!G36+'D-2012'!G36+'skol. lėšos'!G36+Lik!G36</f>
        <v>3.2</v>
      </c>
      <c r="H36" s="535">
        <f>SB!H36+'D-2012'!H36+'skol. lėšos'!H36+Lik!H36</f>
        <v>1</v>
      </c>
    </row>
    <row r="37" spans="2:8" ht="15">
      <c r="B37" s="482" t="s">
        <v>179</v>
      </c>
      <c r="C37" s="427" t="s">
        <v>81</v>
      </c>
      <c r="D37" s="551"/>
      <c r="E37" s="535">
        <f>SB!E37+'D-2012'!E37+'skol. lėšos'!E37+Lik!E37</f>
        <v>15</v>
      </c>
      <c r="F37" s="535">
        <f>SB!F37+'D-2012'!F37+'skol. lėšos'!F37+Lik!F37</f>
        <v>15</v>
      </c>
      <c r="G37" s="535">
        <f>SB!G37+'D-2012'!G37+'skol. lėšos'!G37+Lik!G37</f>
        <v>0</v>
      </c>
      <c r="H37" s="535">
        <f>SB!H37+'D-2012'!H37+'skol. lėšos'!H37+Lik!H37</f>
        <v>0</v>
      </c>
    </row>
    <row r="38" spans="2:8" ht="15">
      <c r="B38" s="482" t="s">
        <v>164</v>
      </c>
      <c r="C38" s="427" t="s">
        <v>503</v>
      </c>
      <c r="D38" s="552"/>
      <c r="E38" s="535">
        <f>SB!E38+'D-2012'!E38+'skol. lėšos'!E38+Lik!E38</f>
        <v>8.9</v>
      </c>
      <c r="F38" s="535">
        <f>SB!F38+'D-2012'!F38+'skol. lėšos'!F38+Lik!F38</f>
        <v>0</v>
      </c>
      <c r="G38" s="535">
        <f>SB!G38+'D-2012'!G38+'skol. lėšos'!G38+Lik!G38</f>
        <v>0</v>
      </c>
      <c r="H38" s="535">
        <f>SB!H38+'D-2012'!H38+'skol. lėšos'!H38+Lik!H38</f>
        <v>8.9</v>
      </c>
    </row>
    <row r="39" spans="2:8" ht="14.25">
      <c r="B39" s="481" t="s">
        <v>18</v>
      </c>
      <c r="C39" s="438" t="s">
        <v>118</v>
      </c>
      <c r="D39" s="551" t="s">
        <v>149</v>
      </c>
      <c r="E39" s="528">
        <f>SB!E39+'D-2012'!E39+'skol. lėšos'!E39+Lik!E39</f>
        <v>138.1</v>
      </c>
      <c r="F39" s="528">
        <f>SB!F39+'D-2012'!F39+'skol. lėšos'!F39+Lik!F39</f>
        <v>31.3</v>
      </c>
      <c r="G39" s="528">
        <f>SB!G39+'D-2012'!G39+'skol. lėšos'!G39+Lik!G39</f>
        <v>0</v>
      </c>
      <c r="H39" s="528">
        <f>SB!H39+'D-2012'!H39+'skol. lėšos'!H39+Lik!H39</f>
        <v>106.8</v>
      </c>
    </row>
    <row r="40" spans="2:8" ht="15">
      <c r="B40" s="482" t="s">
        <v>164</v>
      </c>
      <c r="C40" s="427" t="s">
        <v>75</v>
      </c>
      <c r="D40" s="549"/>
      <c r="E40" s="535">
        <f>SB!E40+'D-2012'!E40+'skol. lėšos'!E40+Lik!E40</f>
        <v>2.9</v>
      </c>
      <c r="F40" s="535">
        <f>SB!F40+'D-2012'!F40+'skol. lėšos'!F40+Lik!F40</f>
        <v>2.9</v>
      </c>
      <c r="G40" s="535">
        <f>SB!G40+'D-2012'!G40+'skol. lėšos'!G40+Lik!G40</f>
        <v>0</v>
      </c>
      <c r="H40" s="535">
        <f>SB!H40+'D-2012'!H40+'skol. lėšos'!H40+Lik!H40</f>
        <v>0</v>
      </c>
    </row>
    <row r="41" spans="2:8" ht="15">
      <c r="B41" s="482" t="s">
        <v>164</v>
      </c>
      <c r="C41" s="427" t="s">
        <v>82</v>
      </c>
      <c r="D41" s="551"/>
      <c r="E41" s="535">
        <f>SB!E41+'D-2012'!E41+'skol. lėšos'!E41+Lik!E41</f>
        <v>21.5</v>
      </c>
      <c r="F41" s="535">
        <f>SB!F41+'D-2012'!F41+'skol. lėšos'!F41+Lik!F41</f>
        <v>21.5</v>
      </c>
      <c r="G41" s="535">
        <f>SB!G41+'D-2012'!G41+'skol. lėšos'!G41+Lik!G41</f>
        <v>0</v>
      </c>
      <c r="H41" s="535">
        <f>SB!H41+'D-2012'!H41+'skol. lėšos'!H41+Lik!H41</f>
        <v>0</v>
      </c>
    </row>
    <row r="42" spans="2:8" ht="15">
      <c r="B42" s="482" t="s">
        <v>164</v>
      </c>
      <c r="C42" s="427" t="s">
        <v>161</v>
      </c>
      <c r="D42" s="552"/>
      <c r="E42" s="535">
        <f>SB!E42+'D-2012'!E42+'skol. lėšos'!E42+Lik!E42</f>
        <v>113.69999999999999</v>
      </c>
      <c r="F42" s="535">
        <f>SB!F42+'D-2012'!F42+'skol. lėšos'!F42+Lik!F42</f>
        <v>6.9</v>
      </c>
      <c r="G42" s="535">
        <f>SB!G42+'D-2012'!G42+'skol. lėšos'!G42+Lik!G42</f>
        <v>0</v>
      </c>
      <c r="H42" s="535">
        <f>SB!H42+'D-2012'!H42+'skol. lėšos'!H42+Lik!H42</f>
        <v>106.8</v>
      </c>
    </row>
    <row r="43" spans="2:8" ht="28.5">
      <c r="B43" s="481" t="s">
        <v>76</v>
      </c>
      <c r="C43" s="445" t="s">
        <v>199</v>
      </c>
      <c r="D43" s="551" t="s">
        <v>150</v>
      </c>
      <c r="E43" s="528">
        <f>SB!E43+'D-2012'!E43+'skol. lėšos'!E43+Lik!E43</f>
        <v>2.9</v>
      </c>
      <c r="F43" s="528">
        <f>SB!F43+'D-2012'!F43+'skol. lėšos'!F43+Lik!F43</f>
        <v>2.9</v>
      </c>
      <c r="G43" s="528">
        <f>SB!G43+'D-2012'!G43+'skol. lėšos'!G43+Lik!G43</f>
        <v>0</v>
      </c>
      <c r="H43" s="528">
        <f>SB!H43+'D-2012'!H43+'skol. lėšos'!H43+Lik!H43</f>
        <v>0</v>
      </c>
    </row>
    <row r="44" spans="2:8" ht="15">
      <c r="B44" s="482" t="s">
        <v>164</v>
      </c>
      <c r="C44" s="427" t="s">
        <v>75</v>
      </c>
      <c r="D44" s="549"/>
      <c r="E44" s="535">
        <f>SB!E44+'D-2012'!E44+'skol. lėšos'!E44+Lik!E44</f>
        <v>2.9</v>
      </c>
      <c r="F44" s="535">
        <f>SB!F44+'D-2012'!F44+'skol. lėšos'!F44+Lik!F44</f>
        <v>2.9</v>
      </c>
      <c r="G44" s="535">
        <f>SB!G44+'D-2012'!G44+'skol. lėšos'!G44+Lik!G44</f>
        <v>0</v>
      </c>
      <c r="H44" s="535">
        <f>SB!H44+'D-2012'!H44+'skol. lėšos'!H44+Lik!H44</f>
        <v>0</v>
      </c>
    </row>
    <row r="45" spans="2:8" ht="14.25">
      <c r="B45" s="481" t="s">
        <v>142</v>
      </c>
      <c r="C45" s="489" t="s">
        <v>140</v>
      </c>
      <c r="D45" s="552" t="s">
        <v>145</v>
      </c>
      <c r="E45" s="528">
        <f>SB!E45+'D-2012'!E45+'skol. lėšos'!E45+Lik!E45</f>
        <v>52.9</v>
      </c>
      <c r="F45" s="528">
        <f>SB!F45+'D-2012'!F45+'skol. lėšos'!F45+Lik!F45</f>
        <v>52.9</v>
      </c>
      <c r="G45" s="528">
        <f>SB!G45+'D-2012'!G45+'skol. lėšos'!G45+Lik!G45</f>
        <v>0</v>
      </c>
      <c r="H45" s="528">
        <f>SB!H45+'D-2012'!H45+'skol. lėšos'!H45+Lik!H45</f>
        <v>0</v>
      </c>
    </row>
    <row r="46" spans="2:8" ht="15">
      <c r="B46" s="482" t="s">
        <v>510</v>
      </c>
      <c r="C46" s="553" t="s">
        <v>141</v>
      </c>
      <c r="D46" s="549"/>
      <c r="E46" s="535">
        <f>SB!E46+'D-2012'!E46+'skol. lėšos'!E46+Lik!E46</f>
        <v>52.9</v>
      </c>
      <c r="F46" s="535">
        <f>SB!F46+'D-2012'!F46+'skol. lėšos'!F46+Lik!F46</f>
        <v>52.9</v>
      </c>
      <c r="G46" s="535">
        <f>SB!G46+'D-2012'!G46+'skol. lėšos'!G46+Lik!G46</f>
        <v>0</v>
      </c>
      <c r="H46" s="535">
        <f>SB!H46+'D-2012'!H46+'skol. lėšos'!H46+Lik!H46</f>
        <v>0</v>
      </c>
    </row>
    <row r="47" spans="2:8" ht="28.5">
      <c r="B47" s="481" t="s">
        <v>153</v>
      </c>
      <c r="C47" s="445" t="s">
        <v>158</v>
      </c>
      <c r="D47" s="549" t="s">
        <v>37</v>
      </c>
      <c r="E47" s="528">
        <f>SB!E47+'D-2012'!E47+'skol. lėšos'!E47+Lik!E47</f>
        <v>163.5</v>
      </c>
      <c r="F47" s="528">
        <f>SB!F47+'D-2012'!F47+'skol. lėšos'!F47+Lik!F47</f>
        <v>163.5</v>
      </c>
      <c r="G47" s="528">
        <f>SB!G47+'D-2012'!G47+'skol. lėšos'!G47+Lik!G47</f>
        <v>0</v>
      </c>
      <c r="H47" s="528">
        <f>SB!H47+'D-2012'!H47+'skol. lėšos'!H47+Lik!H47</f>
        <v>0</v>
      </c>
    </row>
    <row r="48" spans="2:8" ht="15">
      <c r="B48" s="482" t="s">
        <v>511</v>
      </c>
      <c r="C48" s="553" t="s">
        <v>120</v>
      </c>
      <c r="D48" s="549"/>
      <c r="E48" s="535">
        <f>SB!E48+'D-2012'!E48+'skol. lėšos'!E48+Lik!E48</f>
        <v>161</v>
      </c>
      <c r="F48" s="535">
        <f>SB!F48+'D-2012'!F48+'skol. lėšos'!F48+Lik!F48</f>
        <v>161</v>
      </c>
      <c r="G48" s="535">
        <f>SB!G48+'D-2012'!G48+'skol. lėšos'!G48+Lik!G48</f>
        <v>0</v>
      </c>
      <c r="H48" s="535">
        <f>SB!H48+'D-2012'!H48+'skol. lėšos'!H48+Lik!H48</f>
        <v>0</v>
      </c>
    </row>
    <row r="49" spans="2:8" ht="30">
      <c r="B49" s="482" t="s">
        <v>511</v>
      </c>
      <c r="C49" s="554" t="s">
        <v>550</v>
      </c>
      <c r="D49" s="552"/>
      <c r="E49" s="535">
        <f>SB!E49+'D-2012'!E49+'skol. lėšos'!E49+Lik!E49</f>
        <v>2.5</v>
      </c>
      <c r="F49" s="535">
        <f>SB!F49+'D-2012'!F49+'skol. lėšos'!F49+Lik!F49</f>
        <v>2.5</v>
      </c>
      <c r="G49" s="535">
        <f>SB!G49+'D-2012'!G49+'skol. lėšos'!G49+Lik!G49</f>
        <v>0</v>
      </c>
      <c r="H49" s="535">
        <f>SB!H49+'D-2012'!H49+'skol. lėšos'!H49+Lik!H49</f>
        <v>0</v>
      </c>
    </row>
    <row r="50" spans="2:8" ht="14.25">
      <c r="B50" s="481" t="s">
        <v>160</v>
      </c>
      <c r="C50" s="423" t="s">
        <v>159</v>
      </c>
      <c r="D50" s="552" t="s">
        <v>39</v>
      </c>
      <c r="E50" s="528">
        <f>SB!E50+'D-2012'!E50+'skol. lėšos'!E50+Lik!E50</f>
        <v>1.2</v>
      </c>
      <c r="F50" s="528">
        <f>SB!F50+'D-2012'!F50+'skol. lėšos'!F50+Lik!F50</f>
        <v>1.2</v>
      </c>
      <c r="G50" s="528">
        <f>SB!G50+'D-2012'!G50+'skol. lėšos'!G50+Lik!G50</f>
        <v>0</v>
      </c>
      <c r="H50" s="528">
        <f>SB!H50+'D-2012'!H50+'skol. lėšos'!H50+Lik!H50</f>
        <v>0</v>
      </c>
    </row>
    <row r="51" spans="2:8" ht="15">
      <c r="B51" s="482" t="s">
        <v>512</v>
      </c>
      <c r="C51" s="555" t="s">
        <v>77</v>
      </c>
      <c r="D51" s="519"/>
      <c r="E51" s="535">
        <f>SB!E51+'D-2012'!E51+'skol. lėšos'!E51+Lik!E51</f>
        <v>1.2</v>
      </c>
      <c r="F51" s="535">
        <f>SB!F51+'D-2012'!F51+'skol. lėšos'!F51+Lik!F51</f>
        <v>1.2</v>
      </c>
      <c r="G51" s="535">
        <f>SB!G51+'D-2012'!G51+'skol. lėšos'!G51+Lik!G51</f>
        <v>0</v>
      </c>
      <c r="H51" s="535">
        <f>SB!H51+'D-2012'!H51+'skol. lėšos'!H51+Lik!H51</f>
        <v>0</v>
      </c>
    </row>
    <row r="52" spans="2:8" ht="15">
      <c r="B52" s="482" t="s">
        <v>172</v>
      </c>
      <c r="C52" s="555" t="s">
        <v>78</v>
      </c>
      <c r="D52" s="519"/>
      <c r="E52" s="535">
        <f>SB!E52+'D-2012'!E52+'skol. lėšos'!E52+Lik!E52</f>
        <v>0</v>
      </c>
      <c r="F52" s="535">
        <f>SB!F52+'D-2012'!F52+'skol. lėšos'!F52+Lik!F52</f>
        <v>0</v>
      </c>
      <c r="G52" s="535">
        <f>SB!G52+'D-2012'!G52+'skol. lėšos'!G52+Lik!G52</f>
        <v>0</v>
      </c>
      <c r="H52" s="535">
        <f>SB!H52+'D-2012'!H52+'skol. lėšos'!H52+Lik!H52</f>
        <v>0</v>
      </c>
    </row>
    <row r="53" spans="2:8" ht="15.75">
      <c r="B53" s="481" t="s">
        <v>19</v>
      </c>
      <c r="C53" s="491" t="s">
        <v>242</v>
      </c>
      <c r="D53" s="446"/>
      <c r="E53" s="528">
        <f>SB!E53+'D-2012'!E53+'skol. lėšos'!E53+Lik!E53</f>
        <v>22.4</v>
      </c>
      <c r="F53" s="528">
        <f>SB!F53+'D-2012'!F53+'skol. lėšos'!F53+Lik!F53</f>
        <v>22.4</v>
      </c>
      <c r="G53" s="528">
        <f>SB!G53+'D-2012'!G53+'skol. lėšos'!G53+Lik!G53</f>
        <v>16</v>
      </c>
      <c r="H53" s="528">
        <f>SB!H53+'D-2012'!H53+'skol. lėšos'!H53+Lik!H53</f>
        <v>0</v>
      </c>
    </row>
    <row r="54" spans="2:8" ht="25.5">
      <c r="B54" s="481" t="s">
        <v>20</v>
      </c>
      <c r="C54" s="485" t="s">
        <v>114</v>
      </c>
      <c r="D54" s="549" t="s">
        <v>148</v>
      </c>
      <c r="E54" s="535">
        <f>SB!E54+'D-2012'!E54+'skol. lėšos'!E54+Lik!E54</f>
        <v>22.4</v>
      </c>
      <c r="F54" s="535">
        <f>SB!F54+'D-2012'!F54+'skol. lėšos'!F54+Lik!F54</f>
        <v>22.4</v>
      </c>
      <c r="G54" s="535">
        <f>SB!G54+'D-2012'!G54+'skol. lėšos'!G54+Lik!G54</f>
        <v>16</v>
      </c>
      <c r="H54" s="535">
        <f>SB!H54+'D-2012'!H54+'skol. lėšos'!H54+Lik!H54</f>
        <v>0</v>
      </c>
    </row>
    <row r="55" spans="2:13" ht="28.5">
      <c r="B55" s="481" t="s">
        <v>21</v>
      </c>
      <c r="C55" s="445" t="s">
        <v>85</v>
      </c>
      <c r="D55" s="505"/>
      <c r="E55" s="528">
        <f>SB!E55+'D-2012'!E55+'skol. lėšos'!E55+Lik!E55</f>
        <v>432.79999999999995</v>
      </c>
      <c r="F55" s="528">
        <f>SB!F55+'D-2012'!F55+'skol. lėšos'!F55+Lik!F55</f>
        <v>432.79999999999995</v>
      </c>
      <c r="G55" s="528">
        <f>SB!G55+'D-2012'!G55+'skol. lėšos'!G55+Lik!G55</f>
        <v>20.2</v>
      </c>
      <c r="H55" s="528">
        <f>SB!H55+'D-2012'!H55+'skol. lėšos'!H55+Lik!H55</f>
        <v>0</v>
      </c>
      <c r="I55" s="556"/>
      <c r="J55" s="557"/>
      <c r="K55" s="557"/>
      <c r="L55" s="558"/>
      <c r="M55" s="558"/>
    </row>
    <row r="56" spans="2:13" ht="30" customHeight="1">
      <c r="B56" s="481" t="s">
        <v>22</v>
      </c>
      <c r="C56" s="559" t="s">
        <v>112</v>
      </c>
      <c r="D56" s="560" t="s">
        <v>146</v>
      </c>
      <c r="E56" s="528">
        <f>SB!E56+'D-2012'!E56+'skol. lėšos'!E56+Lik!E56</f>
        <v>432.79999999999995</v>
      </c>
      <c r="F56" s="528">
        <f>SB!F56+'D-2012'!F56+'skol. lėšos'!F56+Lik!F56</f>
        <v>432.79999999999995</v>
      </c>
      <c r="G56" s="528">
        <f>SB!G56+'D-2012'!G56+'skol. lėšos'!G56+Lik!G56</f>
        <v>20.2</v>
      </c>
      <c r="H56" s="528">
        <f>SB!H56+'D-2012'!H56+'skol. lėšos'!H56+Lik!H56</f>
        <v>0</v>
      </c>
      <c r="I56" s="556"/>
      <c r="J56" s="557"/>
      <c r="K56" s="557"/>
      <c r="L56" s="558"/>
      <c r="M56" s="558"/>
    </row>
    <row r="57" spans="2:13" ht="15">
      <c r="B57" s="508" t="s">
        <v>280</v>
      </c>
      <c r="C57" s="561" t="s">
        <v>86</v>
      </c>
      <c r="D57" s="505"/>
      <c r="E57" s="535">
        <f>SB!E57+'D-2012'!E57+'skol. lėšos'!E57+Lik!E57</f>
        <v>2</v>
      </c>
      <c r="F57" s="535">
        <f>SB!F57+'D-2012'!F57+'skol. lėšos'!F57+Lik!F57</f>
        <v>2</v>
      </c>
      <c r="G57" s="535">
        <f>SB!G57+'D-2012'!G57+'skol. lėšos'!G57+Lik!G57</f>
        <v>0</v>
      </c>
      <c r="H57" s="535">
        <f>SB!H57+'D-2012'!H57+'skol. lėšos'!H57+Lik!H57</f>
        <v>0</v>
      </c>
      <c r="I57" s="556"/>
      <c r="J57" s="557"/>
      <c r="K57" s="557"/>
      <c r="L57" s="558"/>
      <c r="M57" s="558"/>
    </row>
    <row r="58" spans="2:13" ht="30">
      <c r="B58" s="508" t="s">
        <v>239</v>
      </c>
      <c r="C58" s="562" t="s">
        <v>247</v>
      </c>
      <c r="D58" s="563"/>
      <c r="E58" s="535">
        <f>SB!E58+'D-2012'!E58+'skol. lėšos'!E58+Lik!E58</f>
        <v>1</v>
      </c>
      <c r="F58" s="535">
        <f>SB!F58+'D-2012'!F58+'skol. lėšos'!F58+Lik!F58</f>
        <v>1</v>
      </c>
      <c r="G58" s="535">
        <f>SB!G58+'D-2012'!G58+'skol. lėšos'!G58+Lik!G58</f>
        <v>0</v>
      </c>
      <c r="H58" s="535">
        <f>SB!H58+'D-2012'!H58+'skol. lėšos'!H58+Lik!H58</f>
        <v>0</v>
      </c>
      <c r="I58" s="556"/>
      <c r="J58" s="557"/>
      <c r="K58" s="557"/>
      <c r="L58" s="558"/>
      <c r="M58" s="558"/>
    </row>
    <row r="59" spans="2:13" ht="15">
      <c r="B59" s="508" t="s">
        <v>240</v>
      </c>
      <c r="C59" s="395" t="s">
        <v>366</v>
      </c>
      <c r="D59" s="543"/>
      <c r="E59" s="535">
        <f>SB!E59+'D-2012'!E59+'skol. lėšos'!E59+Lik!E59</f>
        <v>1.5</v>
      </c>
      <c r="F59" s="535">
        <f>SB!F59+'D-2012'!F59+'skol. lėšos'!F59+Lik!F59</f>
        <v>1.5</v>
      </c>
      <c r="G59" s="535">
        <f>SB!G59+'D-2012'!G59+'skol. lėšos'!G59+Lik!G59</f>
        <v>0</v>
      </c>
      <c r="H59" s="535">
        <f>SB!H59+'D-2012'!H59+'skol. lėšos'!H59+Lik!H59</f>
        <v>0</v>
      </c>
      <c r="I59" s="564"/>
      <c r="J59" s="557"/>
      <c r="K59" s="557"/>
      <c r="L59" s="557"/>
      <c r="M59" s="557"/>
    </row>
    <row r="60" spans="2:13" ht="15">
      <c r="B60" s="565"/>
      <c r="C60" s="566" t="s">
        <v>152</v>
      </c>
      <c r="D60" s="567"/>
      <c r="E60" s="568">
        <f>SB!E60+'D-2012'!E60+'skol. lėšos'!E60+Lik!E60</f>
        <v>77</v>
      </c>
      <c r="F60" s="568">
        <f>SB!F60+'D-2012'!F60+'skol. lėšos'!F60+Lik!F60</f>
        <v>77</v>
      </c>
      <c r="G60" s="568">
        <f>SB!G60+'D-2012'!G60+'skol. lėšos'!G60+Lik!G60</f>
        <v>0</v>
      </c>
      <c r="H60" s="568">
        <f>SB!H60+'D-2012'!H60+'skol. lėšos'!H60+Lik!H60</f>
        <v>0</v>
      </c>
      <c r="I60" s="564"/>
      <c r="J60" s="557"/>
      <c r="K60" s="557"/>
      <c r="L60" s="557"/>
      <c r="M60" s="557"/>
    </row>
    <row r="61" spans="2:13" ht="15">
      <c r="B61" s="508" t="s">
        <v>241</v>
      </c>
      <c r="C61" s="569" t="s">
        <v>92</v>
      </c>
      <c r="D61" s="570"/>
      <c r="E61" s="571">
        <f>SB!E61+'D-2012'!E61+'skol. lėšos'!E61+Lik!E61</f>
        <v>1</v>
      </c>
      <c r="F61" s="571">
        <f>SB!F61+'D-2012'!F61+'skol. lėšos'!F61+Lik!F61</f>
        <v>1</v>
      </c>
      <c r="G61" s="571">
        <f>SB!G61+'D-2012'!G61+'skol. lėšos'!G61+Lik!G61</f>
        <v>0</v>
      </c>
      <c r="H61" s="571">
        <f>SB!H61+'D-2012'!H61+'skol. lėšos'!H61+Lik!H61</f>
        <v>0</v>
      </c>
      <c r="I61" s="564"/>
      <c r="J61" s="557"/>
      <c r="K61" s="557"/>
      <c r="L61" s="557"/>
      <c r="M61" s="557"/>
    </row>
    <row r="62" spans="2:13" ht="15">
      <c r="B62" s="508" t="s">
        <v>238</v>
      </c>
      <c r="C62" s="569" t="s">
        <v>93</v>
      </c>
      <c r="D62" s="567"/>
      <c r="E62" s="571">
        <f>SB!E62+'D-2012'!E62+'skol. lėšos'!E62+Lik!E62</f>
        <v>13</v>
      </c>
      <c r="F62" s="571">
        <f>SB!F62+'D-2012'!F62+'skol. lėšos'!F62+Lik!F62</f>
        <v>13</v>
      </c>
      <c r="G62" s="571">
        <f>SB!G62+'D-2012'!G62+'skol. lėšos'!G62+Lik!G62</f>
        <v>0</v>
      </c>
      <c r="H62" s="571">
        <f>SB!H62+'D-2012'!H62+'skol. lėšos'!H62+Lik!H62</f>
        <v>0</v>
      </c>
      <c r="I62" s="564"/>
      <c r="J62" s="557"/>
      <c r="K62" s="557"/>
      <c r="L62" s="558"/>
      <c r="M62" s="558"/>
    </row>
    <row r="63" spans="2:13" ht="15">
      <c r="B63" s="482" t="s">
        <v>239</v>
      </c>
      <c r="C63" s="572" t="s">
        <v>88</v>
      </c>
      <c r="D63" s="567"/>
      <c r="E63" s="571">
        <f>SB!E63+'D-2012'!E63+'skol. lėšos'!E63+Lik!E63</f>
        <v>41</v>
      </c>
      <c r="F63" s="571">
        <f>SB!F63+'D-2012'!F63+'skol. lėšos'!F63+Lik!F63</f>
        <v>41</v>
      </c>
      <c r="G63" s="571">
        <f>SB!G63+'D-2012'!G63+'skol. lėšos'!G63+Lik!G63</f>
        <v>0</v>
      </c>
      <c r="H63" s="571">
        <f>SB!H63+'D-2012'!H63+'skol. lėšos'!H63+Lik!H63</f>
        <v>0</v>
      </c>
      <c r="I63" s="564"/>
      <c r="J63" s="557"/>
      <c r="K63" s="557"/>
      <c r="L63" s="557"/>
      <c r="M63" s="557"/>
    </row>
    <row r="64" spans="2:8" ht="15">
      <c r="B64" s="482" t="s">
        <v>240</v>
      </c>
      <c r="C64" s="572" t="s">
        <v>89</v>
      </c>
      <c r="D64" s="567"/>
      <c r="E64" s="571">
        <f>SB!E64+'D-2012'!E64+'skol. lėšos'!E64+Lik!E64</f>
        <v>7</v>
      </c>
      <c r="F64" s="571">
        <f>SB!F64+'D-2012'!F64+'skol. lėšos'!F64+Lik!F64</f>
        <v>7</v>
      </c>
      <c r="G64" s="571">
        <f>SB!G64+'D-2012'!G64+'skol. lėšos'!G64+Lik!G64</f>
        <v>0</v>
      </c>
      <c r="H64" s="571">
        <f>SB!H64+'D-2012'!H64+'skol. lėšos'!H64+Lik!H64</f>
        <v>0</v>
      </c>
    </row>
    <row r="65" spans="2:8" ht="15">
      <c r="B65" s="482" t="s">
        <v>240</v>
      </c>
      <c r="C65" s="572" t="s">
        <v>90</v>
      </c>
      <c r="D65" s="567"/>
      <c r="E65" s="571">
        <f>SB!E65+'D-2012'!E65+'skol. lėšos'!E65+Lik!E65</f>
        <v>0</v>
      </c>
      <c r="F65" s="571">
        <f>SB!F65+'D-2012'!F65+'skol. lėšos'!F65+Lik!F65</f>
        <v>0</v>
      </c>
      <c r="G65" s="571">
        <f>SB!G65+'D-2012'!G65+'skol. lėšos'!G65+Lik!G65</f>
        <v>0</v>
      </c>
      <c r="H65" s="571">
        <f>SB!H65+'D-2012'!H65+'skol. lėšos'!H65+Lik!H65</f>
        <v>0</v>
      </c>
    </row>
    <row r="66" spans="2:8" ht="15">
      <c r="B66" s="482" t="s">
        <v>240</v>
      </c>
      <c r="C66" s="572" t="s">
        <v>91</v>
      </c>
      <c r="D66" s="567"/>
      <c r="E66" s="571">
        <f>SB!E66+'D-2012'!E66+'skol. lėšos'!E66+Lik!E66</f>
        <v>15</v>
      </c>
      <c r="F66" s="571">
        <f>SB!F66+'D-2012'!F66+'skol. lėšos'!F66+Lik!F66</f>
        <v>15</v>
      </c>
      <c r="G66" s="571">
        <f>SB!G66+'D-2012'!G66+'skol. lėšos'!G66+Lik!G66</f>
        <v>0</v>
      </c>
      <c r="H66" s="571">
        <f>SB!H66+'D-2012'!H66+'skol. lėšos'!H66+Lik!H66</f>
        <v>0</v>
      </c>
    </row>
    <row r="67" spans="2:8" ht="15">
      <c r="B67" s="508" t="s">
        <v>236</v>
      </c>
      <c r="C67" s="488" t="s">
        <v>582</v>
      </c>
      <c r="D67" s="567"/>
      <c r="E67" s="535">
        <f>SB!E67+'D-2012'!E67+'skol. lėšos'!E67+Lik!E67</f>
        <v>7.9</v>
      </c>
      <c r="F67" s="535">
        <f>SB!F67+'D-2012'!F67+'skol. lėšos'!F67+Lik!F67</f>
        <v>7.9</v>
      </c>
      <c r="G67" s="535">
        <f>SB!G67+'D-2012'!G67+'skol. lėšos'!G67+Lik!G67</f>
        <v>6</v>
      </c>
      <c r="H67" s="535">
        <f>SB!H67+'D-2012'!H67+'skol. lėšos'!H67+Lik!H67</f>
        <v>0</v>
      </c>
    </row>
    <row r="68" spans="2:8" ht="15">
      <c r="B68" s="508" t="s">
        <v>236</v>
      </c>
      <c r="C68" s="488" t="s">
        <v>579</v>
      </c>
      <c r="D68" s="567"/>
      <c r="E68" s="535">
        <f>SB!E68+'D-2012'!E68+'skol. lėšos'!E68+Lik!E68</f>
        <v>0.9</v>
      </c>
      <c r="F68" s="535">
        <f>SB!F68+'D-2012'!F68+'skol. lėšos'!F68+Lik!F68</f>
        <v>0.9</v>
      </c>
      <c r="G68" s="535">
        <f>SB!G68+'D-2012'!G68+'skol. lėšos'!G68+Lik!G68</f>
        <v>0</v>
      </c>
      <c r="H68" s="535">
        <f>SB!H68+'D-2012'!H68+'skol. lėšos'!H68+Lik!H68</f>
        <v>0</v>
      </c>
    </row>
    <row r="69" spans="2:8" ht="15">
      <c r="B69" s="508" t="s">
        <v>236</v>
      </c>
      <c r="C69" s="488" t="s">
        <v>283</v>
      </c>
      <c r="D69" s="567"/>
      <c r="E69" s="535">
        <f>SB!E69+'D-2012'!E69+'skol. lėšos'!E69+Lik!E69</f>
        <v>25</v>
      </c>
      <c r="F69" s="535">
        <f>SB!F69+'D-2012'!F69+'skol. lėšos'!F69+Lik!F69</f>
        <v>25</v>
      </c>
      <c r="G69" s="535">
        <f>SB!G69+'D-2012'!G69+'skol. lėšos'!G69+Lik!G69</f>
        <v>0</v>
      </c>
      <c r="H69" s="535">
        <f>SB!H69+'D-2012'!H69+'skol. lėšos'!H69+Lik!H69</f>
        <v>0</v>
      </c>
    </row>
    <row r="70" spans="2:8" ht="15">
      <c r="B70" s="508" t="s">
        <v>236</v>
      </c>
      <c r="C70" s="488" t="s">
        <v>285</v>
      </c>
      <c r="D70" s="567"/>
      <c r="E70" s="535">
        <f>SB!E70+'D-2012'!E70+'skol. lėšos'!E70+Lik!E70</f>
        <v>20</v>
      </c>
      <c r="F70" s="535">
        <f>SB!F70+'D-2012'!F70+'skol. lėšos'!F70+Lik!F70</f>
        <v>20</v>
      </c>
      <c r="G70" s="535">
        <f>SB!G70+'D-2012'!G70+'skol. lėšos'!G70+Lik!G70</f>
        <v>0</v>
      </c>
      <c r="H70" s="535">
        <f>SB!H70+'D-2012'!H70+'skol. lėšos'!H70+Lik!H70</f>
        <v>0</v>
      </c>
    </row>
    <row r="71" spans="2:8" ht="15">
      <c r="B71" s="508" t="s">
        <v>236</v>
      </c>
      <c r="C71" s="488" t="s">
        <v>286</v>
      </c>
      <c r="D71" s="567"/>
      <c r="E71" s="535">
        <f>SB!E71+'D-2012'!E71+'skol. lėšos'!E71+Lik!E71</f>
        <v>4</v>
      </c>
      <c r="F71" s="535">
        <f>SB!F71+'D-2012'!F71+'skol. lėšos'!F71+Lik!F71</f>
        <v>4</v>
      </c>
      <c r="G71" s="535">
        <f>SB!G71+'D-2012'!G71+'skol. lėšos'!G71+Lik!G71</f>
        <v>0</v>
      </c>
      <c r="H71" s="535">
        <f>SB!H71+'D-2012'!H71+'skol. lėšos'!H71+Lik!H71</f>
        <v>0</v>
      </c>
    </row>
    <row r="72" spans="2:8" ht="15">
      <c r="B72" s="508" t="s">
        <v>236</v>
      </c>
      <c r="C72" s="488" t="s">
        <v>581</v>
      </c>
      <c r="D72" s="567"/>
      <c r="E72" s="535">
        <f>SB!E72+'D-2012'!E73+'skol. lėšos'!E73+Lik!E73</f>
        <v>30</v>
      </c>
      <c r="F72" s="535">
        <f>SB!F72+'D-2012'!F73+'skol. lėšos'!F73+Lik!F73</f>
        <v>30</v>
      </c>
      <c r="G72" s="535">
        <f>SB!G72+'D-2012'!G73+'skol. lėšos'!G73+Lik!G73</f>
        <v>0</v>
      </c>
      <c r="H72" s="535">
        <f>SB!H72+'D-2012'!H73+'skol. lėšos'!H73+Lik!H73</f>
        <v>0</v>
      </c>
    </row>
    <row r="73" spans="2:8" ht="15">
      <c r="B73" s="508" t="s">
        <v>237</v>
      </c>
      <c r="C73" s="488" t="s">
        <v>87</v>
      </c>
      <c r="D73" s="567"/>
      <c r="E73" s="535">
        <f>SB!E73+'D-2012'!E73+'skol. lėšos'!E73+Lik!E73</f>
        <v>4.9</v>
      </c>
      <c r="F73" s="535">
        <f>SB!F73+'D-2012'!F73+'skol. lėšos'!F73+Lik!F73</f>
        <v>4.9</v>
      </c>
      <c r="G73" s="535">
        <f>SB!G73+'D-2012'!G73+'skol. lėšos'!G73+Lik!G73</f>
        <v>0</v>
      </c>
      <c r="H73" s="535">
        <f>SB!H73+'D-2012'!H73+'skol. lėšos'!H73+Lik!H73</f>
        <v>0</v>
      </c>
    </row>
    <row r="74" spans="2:8" ht="15">
      <c r="B74" s="508" t="s">
        <v>237</v>
      </c>
      <c r="C74" s="488" t="s">
        <v>94</v>
      </c>
      <c r="D74" s="567"/>
      <c r="E74" s="535">
        <f>SB!E74+'D-2012'!E74+'skol. lėšos'!E74+Lik!E74</f>
        <v>2.7</v>
      </c>
      <c r="F74" s="535">
        <f>SB!F74+'D-2012'!F74+'skol. lėšos'!F74+Lik!F74</f>
        <v>2.7</v>
      </c>
      <c r="G74" s="535">
        <f>SB!G74+'D-2012'!G74+'skol. lėšos'!G74+Lik!G74</f>
        <v>0</v>
      </c>
      <c r="H74" s="535">
        <f>SB!H74+'D-2012'!H74+'skol. lėšos'!H74+Lik!H74</f>
        <v>0</v>
      </c>
    </row>
    <row r="75" spans="2:8" ht="15">
      <c r="B75" s="508" t="s">
        <v>237</v>
      </c>
      <c r="C75" s="488" t="s">
        <v>279</v>
      </c>
      <c r="D75" s="567"/>
      <c r="E75" s="535">
        <f>SB!E75+'D-2012'!E75+'skol. lėšos'!E75+Lik!E75</f>
        <v>230</v>
      </c>
      <c r="F75" s="535">
        <f>SB!F75+'D-2012'!F75+'skol. lėšos'!F75+Lik!F75</f>
        <v>230</v>
      </c>
      <c r="G75" s="535">
        <f>SB!G75+'D-2012'!G75+'skol. lėšos'!G75+Lik!G75</f>
        <v>0</v>
      </c>
      <c r="H75" s="535">
        <f>SB!H75+'D-2012'!H75+'skol. lėšos'!H75+Lik!H75</f>
        <v>0</v>
      </c>
    </row>
    <row r="76" spans="2:8" ht="15">
      <c r="B76" s="508" t="s">
        <v>237</v>
      </c>
      <c r="C76" s="488" t="s">
        <v>290</v>
      </c>
      <c r="D76" s="567"/>
      <c r="E76" s="535">
        <f>SB!E76+'D-2012'!E76+'skol. lėšos'!E76+Lik!E76</f>
        <v>19.2</v>
      </c>
      <c r="F76" s="535">
        <f>SB!F76+'D-2012'!F76+'skol. lėšos'!F76+Lik!F76</f>
        <v>19.2</v>
      </c>
      <c r="G76" s="535">
        <f>SB!G76+'D-2012'!G76+'skol. lėšos'!G76+Lik!G76</f>
        <v>14.2</v>
      </c>
      <c r="H76" s="535">
        <f>SB!H76+'D-2012'!H76+'skol. lėšos'!H76+Lik!H76</f>
        <v>0</v>
      </c>
    </row>
    <row r="77" spans="2:9" ht="15">
      <c r="B77" s="508" t="s">
        <v>180</v>
      </c>
      <c r="C77" s="488" t="s">
        <v>95</v>
      </c>
      <c r="D77" s="573"/>
      <c r="E77" s="535">
        <f>SB!E77+'D-2012'!E77+'skol. lėšos'!E77+Lik!E77</f>
        <v>6.7</v>
      </c>
      <c r="F77" s="535">
        <f>SB!F77+'D-2012'!F77+'skol. lėšos'!F77+Lik!F77</f>
        <v>6.7</v>
      </c>
      <c r="G77" s="535">
        <f>SB!G77+'D-2012'!G77+'skol. lėšos'!G77+Lik!G77</f>
        <v>0</v>
      </c>
      <c r="H77" s="535">
        <f>SB!H77+'D-2012'!H77+'skol. lėšos'!H77+Lik!H77</f>
        <v>0</v>
      </c>
      <c r="I77" s="406"/>
    </row>
    <row r="78" spans="2:8" ht="15.75">
      <c r="B78" s="574" t="s">
        <v>23</v>
      </c>
      <c r="C78" s="517" t="s">
        <v>73</v>
      </c>
      <c r="D78" s="575"/>
      <c r="E78" s="528"/>
      <c r="F78" s="528"/>
      <c r="G78" s="528"/>
      <c r="H78" s="528"/>
    </row>
    <row r="79" spans="2:8" ht="14.25">
      <c r="B79" s="574" t="s">
        <v>25</v>
      </c>
      <c r="C79" s="423" t="s">
        <v>111</v>
      </c>
      <c r="D79" s="444" t="s">
        <v>144</v>
      </c>
      <c r="E79" s="528">
        <f>SB!E79+'D-2012'!E79+'skol. lėšos'!E79+Lik!E79</f>
        <v>268</v>
      </c>
      <c r="F79" s="528">
        <f>SB!F79+'D-2012'!F79+'skol. lėšos'!F79+Lik!F79</f>
        <v>268</v>
      </c>
      <c r="G79" s="528">
        <f>SB!G79+'D-2012'!G79+'skol. lėšos'!G79+Lik!G79</f>
        <v>170.4</v>
      </c>
      <c r="H79" s="528">
        <f>SB!H79+'D-2012'!H79+'skol. lėšos'!H79+Lik!H79</f>
        <v>0</v>
      </c>
    </row>
    <row r="80" spans="2:8" ht="15">
      <c r="B80" s="482" t="s">
        <v>471</v>
      </c>
      <c r="C80" s="435" t="s">
        <v>248</v>
      </c>
      <c r="D80" s="576"/>
      <c r="E80" s="535">
        <f>SB!E80+'D-2012'!E80+'skol. lėšos'!E80+Lik!E80</f>
        <v>268</v>
      </c>
      <c r="F80" s="535">
        <f>SB!F80+'D-2012'!F80+'skol. lėšos'!F80+Lik!F80</f>
        <v>268</v>
      </c>
      <c r="G80" s="535">
        <f>SB!G80+'D-2012'!G80+'skol. lėšos'!G80+Lik!G80</f>
        <v>170.4</v>
      </c>
      <c r="H80" s="535">
        <f>SB!H80+'D-2012'!H80+'skol. lėšos'!H80+Lik!H80</f>
        <v>0</v>
      </c>
    </row>
    <row r="81" spans="2:8" ht="31.5">
      <c r="B81" s="481" t="s">
        <v>26</v>
      </c>
      <c r="C81" s="498" t="s">
        <v>291</v>
      </c>
      <c r="D81" s="444"/>
      <c r="E81" s="528"/>
      <c r="F81" s="528"/>
      <c r="G81" s="528"/>
      <c r="H81" s="528"/>
    </row>
    <row r="82" spans="2:8" ht="14.25">
      <c r="B82" s="481" t="s">
        <v>27</v>
      </c>
      <c r="C82" s="423" t="s">
        <v>111</v>
      </c>
      <c r="D82" s="444" t="s">
        <v>144</v>
      </c>
      <c r="E82" s="528">
        <f>SB!E82+'D-2012'!E82+'skol. lėšos'!E82+Lik!E82</f>
        <v>213.2</v>
      </c>
      <c r="F82" s="528">
        <f>SB!F82+'D-2012'!F82+'skol. lėšos'!F82+Lik!F82</f>
        <v>213.2</v>
      </c>
      <c r="G82" s="528">
        <f>SB!G82+'D-2012'!G82+'skol. lėšos'!G82+Lik!G82</f>
        <v>156.2</v>
      </c>
      <c r="H82" s="528">
        <f>SB!H82+'D-2012'!H82+'skol. lėšos'!H82+Lik!H82</f>
        <v>0</v>
      </c>
    </row>
    <row r="83" spans="2:8" ht="15">
      <c r="B83" s="482" t="s">
        <v>472</v>
      </c>
      <c r="C83" s="435" t="s">
        <v>248</v>
      </c>
      <c r="D83" s="576"/>
      <c r="E83" s="535">
        <f>SB!E83+'D-2012'!E83+'skol. lėšos'!E83+Lik!E83</f>
        <v>213.2</v>
      </c>
      <c r="F83" s="535">
        <f>SB!F83+'D-2012'!F83+'skol. lėšos'!F83+Lik!F83</f>
        <v>213.2</v>
      </c>
      <c r="G83" s="528">
        <f>SB!G83+'D-2012'!G83+'skol. lėšos'!G83+Lik!G83</f>
        <v>156.2</v>
      </c>
      <c r="H83" s="535">
        <f>SB!H83+'D-2012'!H83+'skol. lėšos'!H83+Lik!H83</f>
        <v>0</v>
      </c>
    </row>
    <row r="84" spans="2:8" ht="15.75">
      <c r="B84" s="481" t="s">
        <v>28</v>
      </c>
      <c r="C84" s="517" t="s">
        <v>31</v>
      </c>
      <c r="D84" s="444"/>
      <c r="E84" s="528"/>
      <c r="F84" s="528"/>
      <c r="G84" s="528"/>
      <c r="H84" s="528"/>
    </row>
    <row r="85" spans="2:8" ht="14.25">
      <c r="B85" s="482" t="s">
        <v>29</v>
      </c>
      <c r="C85" s="577" t="s">
        <v>111</v>
      </c>
      <c r="D85" s="444" t="s">
        <v>144</v>
      </c>
      <c r="E85" s="528">
        <f>SB!E85+'D-2012'!E85+'skol. lėšos'!E85+Lik!E85</f>
        <v>332.4</v>
      </c>
      <c r="F85" s="528">
        <f>SB!F85+'D-2012'!F85+'skol. lėšos'!F85+Lik!F85</f>
        <v>329.9</v>
      </c>
      <c r="G85" s="528">
        <f>SB!G85+'D-2012'!G85+'skol. lėšos'!G85+Lik!G85</f>
        <v>176.1</v>
      </c>
      <c r="H85" s="528">
        <f>SB!H85+'D-2012'!H85+'skol. lėšos'!H85+Lik!H85</f>
        <v>2.5</v>
      </c>
    </row>
    <row r="86" spans="2:8" ht="15">
      <c r="B86" s="482" t="s">
        <v>287</v>
      </c>
      <c r="C86" s="435" t="s">
        <v>248</v>
      </c>
      <c r="D86" s="444"/>
      <c r="E86" s="535">
        <f>SB!E86+'D-2012'!E86+'skol. lėšos'!E86+Lik!E86</f>
        <v>332.4</v>
      </c>
      <c r="F86" s="535">
        <f>SB!F86+'D-2012'!F86+'skol. lėšos'!F86+Lik!F86</f>
        <v>329.9</v>
      </c>
      <c r="G86" s="535">
        <f>SB!G86+'D-2012'!G86+'skol. lėšos'!G86+Lik!G86</f>
        <v>176.1</v>
      </c>
      <c r="H86" s="535">
        <f>SB!H86+'D-2012'!H86+'skol. lėšos'!H86+Lik!H86</f>
        <v>2.5</v>
      </c>
    </row>
    <row r="87" spans="2:8" ht="15.75">
      <c r="B87" s="481" t="s">
        <v>30</v>
      </c>
      <c r="C87" s="517" t="s">
        <v>36</v>
      </c>
      <c r="D87" s="444"/>
      <c r="E87" s="528"/>
      <c r="F87" s="528"/>
      <c r="G87" s="528"/>
      <c r="H87" s="528"/>
    </row>
    <row r="88" spans="2:8" ht="14.25">
      <c r="B88" s="481" t="s">
        <v>32</v>
      </c>
      <c r="C88" s="577" t="s">
        <v>111</v>
      </c>
      <c r="D88" s="444" t="s">
        <v>144</v>
      </c>
      <c r="E88" s="528">
        <f>SB!E88+'D-2012'!E88+'skol. lėšos'!E88+Lik!E88</f>
        <v>233.4</v>
      </c>
      <c r="F88" s="528">
        <f>SB!F88+'D-2012'!F88+'skol. lėšos'!F88+Lik!F88</f>
        <v>229.1</v>
      </c>
      <c r="G88" s="528">
        <f>SB!G88+'D-2012'!G88+'skol. lėšos'!G88+Lik!G88</f>
        <v>134.5</v>
      </c>
      <c r="H88" s="528">
        <f>SB!H88+'D-2012'!H88+'skol. lėšos'!H88+Lik!H88</f>
        <v>4.3</v>
      </c>
    </row>
    <row r="89" spans="2:8" ht="15">
      <c r="B89" s="482" t="s">
        <v>287</v>
      </c>
      <c r="C89" s="435" t="s">
        <v>248</v>
      </c>
      <c r="D89" s="444"/>
      <c r="E89" s="535">
        <f>SB!E89+'D-2012'!E89+'skol. lėšos'!E89+Lik!E89</f>
        <v>233.4</v>
      </c>
      <c r="F89" s="535">
        <f>SB!F89+'D-2012'!F89+'skol. lėšos'!F89+Lik!F89</f>
        <v>229.1</v>
      </c>
      <c r="G89" s="535">
        <f>SB!G89+'D-2012'!G89+'skol. lėšos'!G89+Lik!G89</f>
        <v>134.5</v>
      </c>
      <c r="H89" s="535">
        <f>SB!H89+'D-2012'!H89+'skol. lėšos'!H89+Lik!H89</f>
        <v>4.3</v>
      </c>
    </row>
    <row r="90" spans="2:8" ht="15.75">
      <c r="B90" s="481" t="s">
        <v>33</v>
      </c>
      <c r="C90" s="479" t="s">
        <v>5</v>
      </c>
      <c r="D90" s="444"/>
      <c r="E90" s="528"/>
      <c r="F90" s="528"/>
      <c r="G90" s="528"/>
      <c r="H90" s="528"/>
    </row>
    <row r="91" spans="2:8" ht="14.25">
      <c r="B91" s="481" t="s">
        <v>34</v>
      </c>
      <c r="C91" s="423" t="s">
        <v>111</v>
      </c>
      <c r="D91" s="444" t="s">
        <v>144</v>
      </c>
      <c r="E91" s="528">
        <f>SB!E91+'D-2012'!E91+'skol. lėšos'!E91+Lik!E91</f>
        <v>84.1</v>
      </c>
      <c r="F91" s="528">
        <f>SB!F91+'D-2012'!F91+'skol. lėšos'!F91+Lik!F91</f>
        <v>84.1</v>
      </c>
      <c r="G91" s="528">
        <f>SB!G91+'D-2012'!G91+'skol. lėšos'!G91+Lik!G91</f>
        <v>48.1</v>
      </c>
      <c r="H91" s="528">
        <f>SB!H91+'D-2012'!H91+'skol. lėšos'!H91+Lik!H91</f>
        <v>0</v>
      </c>
    </row>
    <row r="92" spans="2:8" ht="15">
      <c r="B92" s="482" t="s">
        <v>473</v>
      </c>
      <c r="C92" s="395" t="s">
        <v>365</v>
      </c>
      <c r="D92" s="444"/>
      <c r="E92" s="535">
        <f>SB!E92+'D-2012'!E92+'skol. lėšos'!E92+Lik!E92</f>
        <v>84.1</v>
      </c>
      <c r="F92" s="535">
        <f>SB!F92+'D-2012'!F92+'skol. lėšos'!F92+Lik!F92</f>
        <v>84.1</v>
      </c>
      <c r="G92" s="535">
        <f>SB!G92+'D-2012'!G92+'skol. lėšos'!G92+Lik!G92</f>
        <v>48.1</v>
      </c>
      <c r="H92" s="535">
        <f>SB!H92+'D-2012'!H92+'skol. lėšos'!H92+Lik!H92</f>
        <v>0</v>
      </c>
    </row>
    <row r="93" spans="2:8" ht="19.5" customHeight="1">
      <c r="B93" s="481" t="s">
        <v>37</v>
      </c>
      <c r="C93" s="489" t="s">
        <v>417</v>
      </c>
      <c r="D93" s="444"/>
      <c r="E93" s="528"/>
      <c r="F93" s="528"/>
      <c r="G93" s="528"/>
      <c r="H93" s="528"/>
    </row>
    <row r="94" spans="2:8" ht="14.25">
      <c r="B94" s="481" t="s">
        <v>38</v>
      </c>
      <c r="C94" s="423" t="s">
        <v>111</v>
      </c>
      <c r="D94" s="444" t="s">
        <v>144</v>
      </c>
      <c r="E94" s="528">
        <f>SB!E94+'D-2012'!E94+'skol. lėšos'!E94+Lik!E94</f>
        <v>649.9</v>
      </c>
      <c r="F94" s="528">
        <f>SB!F94+'D-2012'!F94+'skol. lėšos'!F94+Lik!F94</f>
        <v>643.1</v>
      </c>
      <c r="G94" s="528">
        <f>SB!G94+'D-2012'!G94+'skol. lėšos'!G94+Lik!G94</f>
        <v>358.70000000000005</v>
      </c>
      <c r="H94" s="528">
        <f>SB!H94+'D-2012'!H94+'skol. lėšos'!H94+Lik!H94</f>
        <v>6.8</v>
      </c>
    </row>
    <row r="95" spans="2:8" ht="15">
      <c r="B95" s="482"/>
      <c r="C95" s="395" t="s">
        <v>365</v>
      </c>
      <c r="D95" s="444"/>
      <c r="E95" s="528">
        <f>SB!E95+'D-2012'!E95+'skol. lėšos'!E95+Lik!E95</f>
        <v>649.9</v>
      </c>
      <c r="F95" s="528">
        <f>SB!F95+'D-2012'!F95+'skol. lėšos'!F95+Lik!F95</f>
        <v>643.1</v>
      </c>
      <c r="G95" s="528">
        <f>SB!G95+'D-2012'!G95+'skol. lėšos'!G95+Lik!G95</f>
        <v>358.70000000000005</v>
      </c>
      <c r="H95" s="528">
        <f>SB!H95+'D-2012'!H95+'skol. lėšos'!H95+Lik!H95</f>
        <v>6.8</v>
      </c>
    </row>
    <row r="96" spans="2:8" ht="15.75">
      <c r="B96" s="481" t="s">
        <v>39</v>
      </c>
      <c r="C96" s="517" t="s">
        <v>6</v>
      </c>
      <c r="D96" s="578"/>
      <c r="E96" s="700"/>
      <c r="F96" s="701"/>
      <c r="G96" s="701"/>
      <c r="H96" s="702"/>
    </row>
    <row r="97" spans="2:8" ht="14.25">
      <c r="B97" s="481" t="s">
        <v>40</v>
      </c>
      <c r="C97" s="423" t="s">
        <v>111</v>
      </c>
      <c r="D97" s="578" t="s">
        <v>144</v>
      </c>
      <c r="E97" s="528">
        <f>SB!E97+'D-2012'!E97+'skol. lėšos'!E97+Lik!E97</f>
        <v>91.6</v>
      </c>
      <c r="F97" s="528">
        <f>SB!F97+'D-2012'!F97+'skol. lėšos'!F97+Lik!F97</f>
        <v>91.6</v>
      </c>
      <c r="G97" s="528">
        <f>SB!G97+'D-2012'!G97+'skol. lėšos'!G97+Lik!G97</f>
        <v>50.5</v>
      </c>
      <c r="H97" s="528">
        <f>SB!H97+'D-2012'!H97+'skol. lėšos'!H97+Lik!H97</f>
        <v>0</v>
      </c>
    </row>
    <row r="98" spans="2:8" ht="15">
      <c r="B98" s="482" t="s">
        <v>504</v>
      </c>
      <c r="C98" s="395" t="s">
        <v>365</v>
      </c>
      <c r="D98" s="578"/>
      <c r="E98" s="535">
        <f>SB!E98+'D-2012'!E98+'skol. lėšos'!E98+Lik!E98</f>
        <v>91.6</v>
      </c>
      <c r="F98" s="535">
        <f>SB!F98+'D-2012'!F98+'skol. lėšos'!F98+Lik!F98</f>
        <v>91.6</v>
      </c>
      <c r="G98" s="535">
        <f>SB!G98+'D-2012'!G98+'skol. lėšos'!G98+Lik!G98</f>
        <v>50.5</v>
      </c>
      <c r="H98" s="535">
        <f>SB!H98+'D-2012'!H98+'skol. lėšos'!H98+Lik!H98</f>
        <v>0</v>
      </c>
    </row>
    <row r="99" spans="2:8" ht="15.75">
      <c r="B99" s="481" t="s">
        <v>41</v>
      </c>
      <c r="C99" s="517" t="s">
        <v>48</v>
      </c>
      <c r="D99" s="578"/>
      <c r="E99" s="700"/>
      <c r="F99" s="701"/>
      <c r="G99" s="701"/>
      <c r="H99" s="702"/>
    </row>
    <row r="100" spans="2:8" ht="14.25">
      <c r="B100" s="482" t="s">
        <v>42</v>
      </c>
      <c r="C100" s="579" t="s">
        <v>111</v>
      </c>
      <c r="D100" s="578" t="s">
        <v>144</v>
      </c>
      <c r="E100" s="528">
        <f>SB!E100+'D-2012'!E100+'skol. lėšos'!E100+Lik!E100</f>
        <v>153.4</v>
      </c>
      <c r="F100" s="528">
        <f>SB!F100+'D-2012'!F100+'skol. lėšos'!F100+Lik!F100</f>
        <v>153.4</v>
      </c>
      <c r="G100" s="528">
        <f>SB!G100+'D-2012'!G100+'skol. lėšos'!G100+Lik!G100</f>
        <v>86.1</v>
      </c>
      <c r="H100" s="528">
        <f>SB!H100+'D-2012'!H100+'skol. lėšos'!H100+Lik!H100</f>
        <v>0</v>
      </c>
    </row>
    <row r="101" spans="2:8" ht="15">
      <c r="B101" s="482" t="s">
        <v>505</v>
      </c>
      <c r="C101" s="395" t="s">
        <v>365</v>
      </c>
      <c r="D101" s="580"/>
      <c r="E101" s="581">
        <f>SB!E101+'D-2012'!E101+'skol. lėšos'!E101+Lik!E101</f>
        <v>153.4</v>
      </c>
      <c r="F101" s="581">
        <f>SB!F101+'D-2012'!F101+'skol. lėšos'!F101+Lik!F101</f>
        <v>153.4</v>
      </c>
      <c r="G101" s="581">
        <f>SB!G101+'D-2012'!G101+'skol. lėšos'!G101+Lik!G101</f>
        <v>86.1</v>
      </c>
      <c r="H101" s="581">
        <f>SB!H101+'D-2012'!H101+'skol. lėšos'!H101+Lik!H101</f>
        <v>0</v>
      </c>
    </row>
    <row r="102" spans="2:8" ht="28.5">
      <c r="B102" s="481" t="s">
        <v>43</v>
      </c>
      <c r="C102" s="445" t="s">
        <v>416</v>
      </c>
      <c r="D102" s="582"/>
      <c r="E102" s="583"/>
      <c r="F102" s="584"/>
      <c r="G102" s="584"/>
      <c r="H102" s="585"/>
    </row>
    <row r="103" spans="2:8" ht="14.25">
      <c r="B103" s="481" t="s">
        <v>44</v>
      </c>
      <c r="C103" s="423" t="s">
        <v>111</v>
      </c>
      <c r="D103" s="578" t="s">
        <v>144</v>
      </c>
      <c r="E103" s="528">
        <f>SB!E103+'D-2012'!E103+'skol. lėšos'!E103+Lik!E103</f>
        <v>98.4</v>
      </c>
      <c r="F103" s="528">
        <f>SB!F103+'D-2012'!F103+'skol. lėšos'!F103+Lik!F103</f>
        <v>98.4</v>
      </c>
      <c r="G103" s="528">
        <f>SB!G103+'D-2012'!G103+'skol. lėšos'!G103+Lik!G103</f>
        <v>64.3</v>
      </c>
      <c r="H103" s="528">
        <f>SB!H103+'D-2012'!H103+'skol. lėšos'!H103+Lik!H103</f>
        <v>0</v>
      </c>
    </row>
    <row r="104" spans="2:8" ht="15">
      <c r="B104" s="482" t="s">
        <v>506</v>
      </c>
      <c r="C104" s="395" t="s">
        <v>365</v>
      </c>
      <c r="D104" s="580"/>
      <c r="E104" s="535">
        <f>SB!E104+'D-2012'!E104+'skol. lėšos'!E104+Lik!E104</f>
        <v>98.4</v>
      </c>
      <c r="F104" s="535">
        <f>SB!F104+'D-2012'!F104+'skol. lėšos'!F104+Lik!F104</f>
        <v>98.4</v>
      </c>
      <c r="G104" s="535">
        <f>SB!G104+'D-2012'!G104+'skol. lėšos'!G104+Lik!G104</f>
        <v>64.3</v>
      </c>
      <c r="H104" s="535">
        <f>SB!H104+'D-2012'!H104+'skol. lėšos'!H104+Lik!H104</f>
        <v>0</v>
      </c>
    </row>
    <row r="105" spans="2:8" ht="15.75">
      <c r="B105" s="481" t="s">
        <v>45</v>
      </c>
      <c r="C105" s="517" t="s">
        <v>54</v>
      </c>
      <c r="D105" s="444"/>
      <c r="E105" s="528">
        <f>SB!E105+'D-2012'!E105+'skol. lėšos'!E105+Lik!E105</f>
        <v>48</v>
      </c>
      <c r="F105" s="528">
        <f>SB!F105+'D-2012'!F105+'skol. lėšos'!F105+Lik!F105</f>
        <v>41</v>
      </c>
      <c r="G105" s="528">
        <f>SB!G105+'D-2012'!G105+'skol. lėšos'!G105+Lik!G105</f>
        <v>22</v>
      </c>
      <c r="H105" s="528">
        <f>SB!H105+'D-2012'!H105+'skol. lėšos'!H105+Lik!H105</f>
        <v>7</v>
      </c>
    </row>
    <row r="106" spans="2:8" ht="14.25">
      <c r="B106" s="481" t="s">
        <v>46</v>
      </c>
      <c r="C106" s="423" t="s">
        <v>111</v>
      </c>
      <c r="D106" s="444" t="s">
        <v>144</v>
      </c>
      <c r="E106" s="535">
        <f>SB!E106+'D-2012'!E106+'skol. lėšos'!E106+Lik!E106</f>
        <v>0.8</v>
      </c>
      <c r="F106" s="535">
        <f>SB!F106+'D-2012'!F106+'skol. lėšos'!F106+Lik!F106</f>
        <v>0.8</v>
      </c>
      <c r="G106" s="535">
        <f>SB!G106+'D-2012'!G106+'skol. lėšos'!G106+Lik!G106</f>
        <v>0</v>
      </c>
      <c r="H106" s="535">
        <f>SB!H106+'D-2012'!H106+'skol. lėšos'!H106+Lik!H106</f>
        <v>0</v>
      </c>
    </row>
    <row r="107" spans="2:8" ht="15">
      <c r="B107" s="482" t="s">
        <v>506</v>
      </c>
      <c r="C107" s="540" t="s">
        <v>98</v>
      </c>
      <c r="D107" s="505"/>
      <c r="E107" s="535">
        <f>SB!E107+'D-2012'!E107+'skol. lėšos'!E107+Lik!E107</f>
        <v>0.4</v>
      </c>
      <c r="F107" s="535">
        <f>SB!F107+'D-2012'!F107+'skol. lėšos'!F107+Lik!F107</f>
        <v>0.4</v>
      </c>
      <c r="G107" s="535">
        <f>SB!G107+'D-2012'!G107+'skol. lėšos'!G107+Lik!G107</f>
        <v>0</v>
      </c>
      <c r="H107" s="535">
        <f>SB!H107+'D-2012'!H107+'skol. lėšos'!H107+Lik!H107</f>
        <v>0</v>
      </c>
    </row>
    <row r="108" spans="2:8" ht="15">
      <c r="B108" s="482" t="s">
        <v>532</v>
      </c>
      <c r="C108" s="586" t="s">
        <v>127</v>
      </c>
      <c r="D108" s="575"/>
      <c r="E108" s="535">
        <f>SB!E108+'D-2012'!E108+'skol. lėšos'!E108+Lik!E108</f>
        <v>0.4</v>
      </c>
      <c r="F108" s="535">
        <f>SB!F108+'D-2012'!F108+'skol. lėšos'!F108+Lik!F108</f>
        <v>0.4</v>
      </c>
      <c r="G108" s="535">
        <f>SB!G108+'D-2012'!G108+'skol. lėšos'!G108+Lik!G108</f>
        <v>0</v>
      </c>
      <c r="H108" s="535">
        <f>SB!H108+'D-2012'!H108+'skol. lėšos'!H108+Lik!H108</f>
        <v>0</v>
      </c>
    </row>
    <row r="109" spans="2:8" ht="25.5">
      <c r="B109" s="481" t="s">
        <v>250</v>
      </c>
      <c r="C109" s="485" t="s">
        <v>114</v>
      </c>
      <c r="D109" s="444" t="s">
        <v>148</v>
      </c>
      <c r="E109" s="535">
        <f>SB!E109+'D-2012'!E109+'skol. lėšos'!E109+Lik!E109</f>
        <v>44.7</v>
      </c>
      <c r="F109" s="535">
        <f>SB!F109+'D-2012'!F109+'skol. lėšos'!F109+Lik!F109</f>
        <v>37.7</v>
      </c>
      <c r="G109" s="535">
        <f>SB!G109+'D-2012'!G109+'skol. lėšos'!G109+Lik!G109</f>
        <v>22</v>
      </c>
      <c r="H109" s="535">
        <f>SB!H109+'D-2012'!H109+'skol. lėšos'!H109+Lik!H109</f>
        <v>7</v>
      </c>
    </row>
    <row r="110" spans="2:8" ht="15">
      <c r="B110" s="482" t="s">
        <v>293</v>
      </c>
      <c r="C110" s="540" t="s">
        <v>96</v>
      </c>
      <c r="D110" s="567"/>
      <c r="E110" s="535">
        <f>SB!E110+'D-2012'!E110+'skol. lėšos'!E110+Lik!E110</f>
        <v>36.7</v>
      </c>
      <c r="F110" s="535">
        <f>SB!F110+'D-2012'!F110+'skol. lėšos'!F110+Lik!F110</f>
        <v>29.7</v>
      </c>
      <c r="G110" s="535">
        <f>SB!G110+'D-2012'!G110+'skol. lėšos'!G110+Lik!G110</f>
        <v>19.9</v>
      </c>
      <c r="H110" s="535">
        <f>SB!H110+'D-2012'!H110+'skol. lėšos'!H110+Lik!H110</f>
        <v>7</v>
      </c>
    </row>
    <row r="111" spans="2:8" ht="15">
      <c r="B111" s="482" t="s">
        <v>507</v>
      </c>
      <c r="C111" s="587" t="s">
        <v>97</v>
      </c>
      <c r="D111" s="567"/>
      <c r="E111" s="535">
        <f>SB!E111+'D-2012'!E111+'skol. lėšos'!E111+Lik!E111</f>
        <v>8</v>
      </c>
      <c r="F111" s="535">
        <f>SB!F111+'D-2012'!F111+'skol. lėšos'!F111+Lik!F111</f>
        <v>8</v>
      </c>
      <c r="G111" s="535">
        <f>SB!G111+'D-2012'!G111+'skol. lėšos'!G111+Lik!G111</f>
        <v>2.1</v>
      </c>
      <c r="H111" s="535">
        <f>SB!H111+'D-2012'!H111+'skol. lėšos'!H111+Lik!H111</f>
        <v>0</v>
      </c>
    </row>
    <row r="112" spans="2:8" ht="14.25">
      <c r="B112" s="481" t="s">
        <v>414</v>
      </c>
      <c r="C112" s="438" t="s">
        <v>80</v>
      </c>
      <c r="D112" s="444" t="s">
        <v>145</v>
      </c>
      <c r="E112" s="535">
        <f>SB!E112+'D-2012'!E112+'skol. lėšos'!E112+Lik!E112</f>
        <v>2.5</v>
      </c>
      <c r="F112" s="535">
        <f>SB!F112+'D-2012'!F112+'skol. lėšos'!F112+Lik!F112</f>
        <v>2.5</v>
      </c>
      <c r="G112" s="535">
        <f>SB!G112+'D-2012'!G112+'skol. lėšos'!G112+Lik!G112</f>
        <v>0</v>
      </c>
      <c r="H112" s="535">
        <f>SB!H112+'D-2012'!H112+'skol. lėšos'!H112+Lik!H112</f>
        <v>0</v>
      </c>
    </row>
    <row r="113" spans="2:8" ht="15">
      <c r="B113" s="482" t="s">
        <v>510</v>
      </c>
      <c r="C113" s="427" t="s">
        <v>117</v>
      </c>
      <c r="D113" s="444"/>
      <c r="E113" s="535">
        <f>SB!E113+'D-2012'!E113+'skol. lėšos'!E113+Lik!E113</f>
        <v>2.5</v>
      </c>
      <c r="F113" s="535">
        <f>SB!F113+'D-2012'!F113+'skol. lėšos'!F113+Lik!F113</f>
        <v>2.5</v>
      </c>
      <c r="G113" s="535">
        <f>SB!G113+'D-2012'!G113+'skol. lėšos'!G113+Lik!G113</f>
        <v>0</v>
      </c>
      <c r="H113" s="535">
        <f>SB!H113+'D-2012'!H113+'skol. lėšos'!H113+Lik!H113</f>
        <v>0</v>
      </c>
    </row>
    <row r="114" spans="2:8" ht="15.75">
      <c r="B114" s="481" t="s">
        <v>47</v>
      </c>
      <c r="C114" s="517" t="s">
        <v>59</v>
      </c>
      <c r="D114" s="444"/>
      <c r="E114" s="528">
        <f>SB!E114+'D-2012'!E114+'skol. lėšos'!E114+Lik!E114</f>
        <v>61.4</v>
      </c>
      <c r="F114" s="528">
        <f>SB!F114+'D-2012'!F114+'skol. lėšos'!F114+Lik!F114</f>
        <v>54.4</v>
      </c>
      <c r="G114" s="528">
        <f>SB!G114+'D-2012'!G114+'skol. lėšos'!G114+Lik!G114</f>
        <v>32.3</v>
      </c>
      <c r="H114" s="528">
        <f>SB!H114+'D-2012'!H114+'skol. lėšos'!H114+Lik!H114</f>
        <v>7</v>
      </c>
    </row>
    <row r="115" spans="2:8" ht="14.25">
      <c r="B115" s="506" t="s">
        <v>49</v>
      </c>
      <c r="C115" s="423" t="s">
        <v>111</v>
      </c>
      <c r="D115" s="444" t="s">
        <v>144</v>
      </c>
      <c r="E115" s="528">
        <f>SB!E115+'D-2012'!E115+'skol. lėšos'!E115+Lik!E115</f>
        <v>1.7000000000000002</v>
      </c>
      <c r="F115" s="528">
        <f>SB!F115+'D-2012'!F115+'skol. lėšos'!F115+Lik!F115</f>
        <v>1.7000000000000002</v>
      </c>
      <c r="G115" s="528">
        <f>SB!G115+'D-2012'!G115+'skol. lėšos'!G115+Lik!G115</f>
        <v>0</v>
      </c>
      <c r="H115" s="528">
        <f>SB!H115+'D-2012'!H115+'skol. lėšos'!H115+Lik!H115</f>
        <v>0</v>
      </c>
    </row>
    <row r="116" spans="2:8" ht="15">
      <c r="B116" s="482" t="s">
        <v>506</v>
      </c>
      <c r="C116" s="540" t="s">
        <v>98</v>
      </c>
      <c r="D116" s="505"/>
      <c r="E116" s="535">
        <f>SB!E116+'D-2012'!E116+'skol. lėšos'!E116+Lik!E116</f>
        <v>0.6</v>
      </c>
      <c r="F116" s="535">
        <f>SB!F116+'D-2012'!F116+'skol. lėšos'!F116+Lik!F116</f>
        <v>0.6</v>
      </c>
      <c r="G116" s="535">
        <f>SB!G116+'D-2012'!G116+'skol. lėšos'!G116+Lik!G116</f>
        <v>0</v>
      </c>
      <c r="H116" s="535">
        <f>SB!H116+'D-2012'!H116+'skol. lėšos'!H116+Lik!H116</f>
        <v>0</v>
      </c>
    </row>
    <row r="117" spans="2:8" ht="15">
      <c r="B117" s="482" t="s">
        <v>505</v>
      </c>
      <c r="C117" s="586" t="s">
        <v>127</v>
      </c>
      <c r="D117" s="575"/>
      <c r="E117" s="535">
        <f>SB!E117+'D-2012'!E117+'skol. lėšos'!E117+Lik!E117</f>
        <v>1.1</v>
      </c>
      <c r="F117" s="535">
        <f>SB!F117+'D-2012'!F117+'skol. lėšos'!F117+Lik!F117</f>
        <v>1.1</v>
      </c>
      <c r="G117" s="535">
        <f>SB!G117+'D-2012'!G117+'skol. lėšos'!G117+Lik!G117</f>
        <v>0</v>
      </c>
      <c r="H117" s="535">
        <f>SB!H117+'D-2012'!H117+'skol. lėšos'!H117+Lik!H117</f>
        <v>0</v>
      </c>
    </row>
    <row r="118" spans="2:8" ht="25.5">
      <c r="B118" s="481" t="s">
        <v>251</v>
      </c>
      <c r="C118" s="485" t="s">
        <v>114</v>
      </c>
      <c r="D118" s="444" t="s">
        <v>148</v>
      </c>
      <c r="E118" s="528">
        <f>SB!E118+'D-2012'!E118+'skol. lėšos'!E118+Lik!E118</f>
        <v>57.8</v>
      </c>
      <c r="F118" s="528">
        <f>SB!F118+'D-2012'!F118+'skol. lėšos'!F118+Lik!F118</f>
        <v>50.8</v>
      </c>
      <c r="G118" s="528">
        <f>SB!G118+'D-2012'!G118+'skol. lėšos'!G118+Lik!G118</f>
        <v>32.3</v>
      </c>
      <c r="H118" s="528">
        <f>SB!H118+'D-2012'!H118+'skol. lėšos'!H118+Lik!H118</f>
        <v>7</v>
      </c>
    </row>
    <row r="119" spans="2:8" ht="15">
      <c r="B119" s="482" t="s">
        <v>293</v>
      </c>
      <c r="C119" s="540" t="s">
        <v>96</v>
      </c>
      <c r="D119" s="567"/>
      <c r="E119" s="535">
        <f>SB!E119+'D-2012'!E119+'skol. lėšos'!E119+Lik!E119</f>
        <v>44</v>
      </c>
      <c r="F119" s="535">
        <f>SB!F119+'D-2012'!F119+'skol. lėšos'!F119+Lik!F119</f>
        <v>37</v>
      </c>
      <c r="G119" s="535">
        <f>SB!G119+'D-2012'!G119+'skol. lėšos'!G119+Lik!G119</f>
        <v>25.9</v>
      </c>
      <c r="H119" s="535">
        <f>SB!H119+'D-2012'!H119+'skol. lėšos'!H119+Lik!H119</f>
        <v>7</v>
      </c>
    </row>
    <row r="120" spans="2:8" ht="15">
      <c r="B120" s="482" t="s">
        <v>507</v>
      </c>
      <c r="C120" s="587" t="s">
        <v>97</v>
      </c>
      <c r="D120" s="567"/>
      <c r="E120" s="535">
        <f>SB!E120+'D-2012'!E120+'skol. lėšos'!E120+Lik!E120</f>
        <v>13.8</v>
      </c>
      <c r="F120" s="535">
        <f>SB!F120+'D-2012'!F120+'skol. lėšos'!F120+Lik!F120</f>
        <v>13.8</v>
      </c>
      <c r="G120" s="535">
        <f>SB!G120+'D-2012'!G120+'skol. lėšos'!G120+Lik!G120</f>
        <v>6.4</v>
      </c>
      <c r="H120" s="535">
        <f>SB!H120+'D-2012'!H120+'skol. lėšos'!H120+Lik!H120</f>
        <v>0</v>
      </c>
    </row>
    <row r="121" spans="2:8" ht="14.25">
      <c r="B121" s="506" t="s">
        <v>362</v>
      </c>
      <c r="C121" s="438" t="s">
        <v>80</v>
      </c>
      <c r="D121" s="444" t="s">
        <v>145</v>
      </c>
      <c r="E121" s="535">
        <f>SB!E121+'D-2012'!E121+'skol. lėšos'!E121+Lik!E121</f>
        <v>1.9</v>
      </c>
      <c r="F121" s="535">
        <f>SB!F121+'D-2012'!F121+'skol. lėšos'!F121+Lik!F121</f>
        <v>1.9</v>
      </c>
      <c r="G121" s="535">
        <f>SB!G121+'D-2012'!G121+'skol. lėšos'!G121+Lik!G121</f>
        <v>0</v>
      </c>
      <c r="H121" s="535">
        <f>SB!H121+'D-2012'!H121+'skol. lėšos'!H121+Lik!H121</f>
        <v>0</v>
      </c>
    </row>
    <row r="122" spans="2:8" ht="15">
      <c r="B122" s="482" t="s">
        <v>510</v>
      </c>
      <c r="C122" s="427" t="s">
        <v>117</v>
      </c>
      <c r="D122" s="444"/>
      <c r="E122" s="535">
        <f>SB!E122+'D-2012'!E122+'skol. lėšos'!E122+Lik!E122</f>
        <v>1.9</v>
      </c>
      <c r="F122" s="535">
        <f>SB!F122+'D-2012'!F122+'skol. lėšos'!F122+Lik!F122</f>
        <v>1.9</v>
      </c>
      <c r="G122" s="535">
        <f>SB!G122+'D-2012'!G122+'skol. lėšos'!G122+Lik!G122</f>
        <v>0</v>
      </c>
      <c r="H122" s="535">
        <f>SB!H122+'D-2012'!H122+'skol. lėšos'!H122+Lik!H122</f>
        <v>0</v>
      </c>
    </row>
    <row r="123" spans="2:8" ht="14.25">
      <c r="B123" s="506" t="s">
        <v>50</v>
      </c>
      <c r="C123" s="438" t="s">
        <v>63</v>
      </c>
      <c r="D123" s="444"/>
      <c r="E123" s="528">
        <f>SB!E123+'D-2012'!E123+'skol. lėšos'!E123+Lik!E123</f>
        <v>141.8</v>
      </c>
      <c r="F123" s="528">
        <f>SB!F123+'D-2012'!F123+'skol. lėšos'!F123+Lik!F123</f>
        <v>140.6</v>
      </c>
      <c r="G123" s="528">
        <f>SB!G123+'D-2012'!G123+'skol. lėšos'!G123+Lik!G123</f>
        <v>63.4</v>
      </c>
      <c r="H123" s="528">
        <f>SB!H123+'D-2012'!H123+'skol. lėšos'!H123+Lik!H123</f>
        <v>1.2</v>
      </c>
    </row>
    <row r="124" spans="2:8" ht="25.5">
      <c r="B124" s="481" t="s">
        <v>51</v>
      </c>
      <c r="C124" s="538" t="s">
        <v>114</v>
      </c>
      <c r="D124" s="444" t="s">
        <v>148</v>
      </c>
      <c r="E124" s="528">
        <f>SB!E124+'D-2012'!E124+'skol. lėšos'!E124+Lik!E124</f>
        <v>125.9</v>
      </c>
      <c r="F124" s="528">
        <f>SB!F124+'D-2012'!F124+'skol. lėšos'!F124+Lik!F124</f>
        <v>124.69999999999999</v>
      </c>
      <c r="G124" s="528">
        <f>SB!G124+'D-2012'!G124+'skol. lėšos'!G124+Lik!G124</f>
        <v>63.4</v>
      </c>
      <c r="H124" s="528">
        <f>SB!H124+'D-2012'!H124+'skol. lėšos'!H124+Lik!H124</f>
        <v>1.2</v>
      </c>
    </row>
    <row r="125" spans="2:8" ht="15">
      <c r="B125" s="482" t="s">
        <v>293</v>
      </c>
      <c r="C125" s="540" t="s">
        <v>96</v>
      </c>
      <c r="D125" s="543"/>
      <c r="E125" s="535">
        <f>SB!E125+'D-2012'!E125+'skol. lėšos'!E125+Lik!E125</f>
        <v>44.3</v>
      </c>
      <c r="F125" s="535">
        <f>SB!F125+'D-2012'!F125+'skol. lėšos'!F125+Lik!F125</f>
        <v>44.3</v>
      </c>
      <c r="G125" s="535">
        <f>SB!G125+'D-2012'!G125+'skol. lėšos'!G125+Lik!G125</f>
        <v>30.9</v>
      </c>
      <c r="H125" s="535">
        <f>SB!H125+'D-2012'!H125+'skol. lėšos'!H125+Lik!H125</f>
        <v>0</v>
      </c>
    </row>
    <row r="126" spans="2:8" ht="15">
      <c r="B126" s="482" t="s">
        <v>512</v>
      </c>
      <c r="C126" s="395" t="s">
        <v>613</v>
      </c>
      <c r="D126" s="543"/>
      <c r="E126" s="467">
        <f>F126+H126</f>
        <v>0.7</v>
      </c>
      <c r="F126" s="535">
        <f>SB!F126+'D-2012'!F126+'skol. lėšos'!F126+Lik!F126</f>
        <v>0.7</v>
      </c>
      <c r="G126" s="535">
        <f>SB!G126+'D-2012'!G126+'skol. lėšos'!G126+Lik!G126</f>
        <v>0</v>
      </c>
      <c r="H126" s="535">
        <f>SB!H126+'D-2012'!H126+'skol. lėšos'!H126+Lik!H126</f>
        <v>0</v>
      </c>
    </row>
    <row r="127" spans="2:8" ht="15">
      <c r="B127" s="482" t="s">
        <v>507</v>
      </c>
      <c r="C127" s="395" t="s">
        <v>97</v>
      </c>
      <c r="D127" s="543"/>
      <c r="E127" s="535">
        <f>SB!E127+'D-2012'!E127+'skol. lėšos'!E127+Lik!E127</f>
        <v>53.6</v>
      </c>
      <c r="F127" s="535">
        <f>SB!F127+'D-2012'!F127+'skol. lėšos'!F127+Lik!F127</f>
        <v>52.4</v>
      </c>
      <c r="G127" s="535">
        <f>SB!G127+'D-2012'!G127+'skol. lėšos'!G127+Lik!G127</f>
        <v>32.5</v>
      </c>
      <c r="H127" s="535">
        <f>SB!H127+'D-2012'!H127+'skol. lėšos'!H127+Lik!H127</f>
        <v>1.2</v>
      </c>
    </row>
    <row r="128" spans="2:8" ht="15">
      <c r="B128" s="509" t="s">
        <v>508</v>
      </c>
      <c r="C128" s="587" t="s">
        <v>99</v>
      </c>
      <c r="D128" s="543"/>
      <c r="E128" s="535">
        <f>SB!E128+'D-2012'!E128+'skol. lėšos'!E128+Lik!E128</f>
        <v>27.3</v>
      </c>
      <c r="F128" s="535">
        <f>SB!F128+'D-2012'!F128+'skol. lėšos'!F128+Lik!F128</f>
        <v>27.3</v>
      </c>
      <c r="G128" s="535">
        <f>SB!G128+'D-2012'!G128+'skol. lėšos'!G128+Lik!G128</f>
        <v>0</v>
      </c>
      <c r="H128" s="535">
        <f>SB!H128+'D-2012'!H128+'skol. lėšos'!H128+Lik!H128</f>
        <v>0</v>
      </c>
    </row>
    <row r="129" spans="2:8" ht="14.25">
      <c r="B129" s="506" t="s">
        <v>52</v>
      </c>
      <c r="C129" s="438" t="s">
        <v>80</v>
      </c>
      <c r="D129" s="444" t="s">
        <v>145</v>
      </c>
      <c r="E129" s="528">
        <f>SB!E129+'D-2012'!E129+'skol. lėšos'!E129+Lik!E129</f>
        <v>15.9</v>
      </c>
      <c r="F129" s="528">
        <f>SB!F129+'D-2012'!F129+'skol. lėšos'!F129+Lik!F129</f>
        <v>15.9</v>
      </c>
      <c r="G129" s="528">
        <f>SB!G129+'D-2012'!G129+'skol. lėšos'!G129+Lik!G129</f>
        <v>0</v>
      </c>
      <c r="H129" s="528">
        <f>SB!H129+'D-2012'!H129+'skol. lėšos'!H129+Lik!H129</f>
        <v>0</v>
      </c>
    </row>
    <row r="130" spans="2:8" ht="15">
      <c r="B130" s="510" t="s">
        <v>510</v>
      </c>
      <c r="C130" s="427" t="s">
        <v>117</v>
      </c>
      <c r="D130" s="444"/>
      <c r="E130" s="535">
        <f>SB!E130+'D-2012'!E130+'skol. lėšos'!E130+Lik!E130</f>
        <v>15.9</v>
      </c>
      <c r="F130" s="535">
        <f>SB!F130+'D-2012'!F130+'skol. lėšos'!F130+Lik!F130</f>
        <v>15.9</v>
      </c>
      <c r="G130" s="535">
        <f>SB!G130+'D-2012'!G130+'skol. lėšos'!G130+Lik!G130</f>
        <v>0</v>
      </c>
      <c r="H130" s="535">
        <f>SB!H130+'D-2012'!H130+'skol. lėšos'!H130+Lik!H130</f>
        <v>0</v>
      </c>
    </row>
    <row r="131" spans="2:8" ht="15.75">
      <c r="B131" s="506" t="s">
        <v>53</v>
      </c>
      <c r="C131" s="517" t="s">
        <v>7</v>
      </c>
      <c r="D131" s="444"/>
      <c r="E131" s="528">
        <f>SB!E131+'D-2012'!E131+'skol. lėšos'!E131+Lik!E131</f>
        <v>83.5</v>
      </c>
      <c r="F131" s="528">
        <f>SB!F131+'D-2012'!F131+'skol. lėšos'!F131+Lik!F131</f>
        <v>83.5</v>
      </c>
      <c r="G131" s="528">
        <f>SB!G131+'D-2012'!G131+'skol. lėšos'!G131+Lik!G131</f>
        <v>39.7</v>
      </c>
      <c r="H131" s="528">
        <f>SB!H131+'D-2012'!H131+'skol. lėšos'!H131+Lik!H131</f>
        <v>0</v>
      </c>
    </row>
    <row r="132" spans="2:8" ht="14.25">
      <c r="B132" s="506" t="s">
        <v>55</v>
      </c>
      <c r="C132" s="423" t="s">
        <v>111</v>
      </c>
      <c r="D132" s="444" t="s">
        <v>144</v>
      </c>
      <c r="E132" s="528">
        <f>SB!E132+'D-2012'!E132+'skol. lėšos'!E132+Lik!E132</f>
        <v>1.4</v>
      </c>
      <c r="F132" s="528">
        <f>SB!F132+'D-2012'!F132+'skol. lėšos'!F132+Lik!F132</f>
        <v>1.4</v>
      </c>
      <c r="G132" s="528">
        <f>SB!G132+'D-2012'!G132+'skol. lėšos'!G132+Lik!G132</f>
        <v>0</v>
      </c>
      <c r="H132" s="528">
        <f>SB!H132+'D-2012'!H132+'skol. lėšos'!H132+Lik!H132</f>
        <v>0</v>
      </c>
    </row>
    <row r="133" spans="2:8" ht="15">
      <c r="B133" s="482" t="s">
        <v>506</v>
      </c>
      <c r="C133" s="540" t="s">
        <v>98</v>
      </c>
      <c r="D133" s="588"/>
      <c r="E133" s="535">
        <f>SB!E133+'D-2012'!E133+'skol. lėšos'!E133+Lik!E133</f>
        <v>0.4</v>
      </c>
      <c r="F133" s="535">
        <f>SB!F133+'D-2012'!F133+'skol. lėšos'!F133+Lik!F133</f>
        <v>0.4</v>
      </c>
      <c r="G133" s="535">
        <f>SB!G133+'D-2012'!G133+'skol. lėšos'!G133+Lik!G133</f>
        <v>0</v>
      </c>
      <c r="H133" s="535">
        <f>SB!H133+'D-2012'!H133+'skol. lėšos'!H133+Lik!H133</f>
        <v>0</v>
      </c>
    </row>
    <row r="134" spans="2:8" ht="15">
      <c r="B134" s="482" t="s">
        <v>505</v>
      </c>
      <c r="C134" s="586" t="s">
        <v>127</v>
      </c>
      <c r="D134" s="589"/>
      <c r="E134" s="535">
        <f>SB!E134+'D-2012'!E134+'skol. lėšos'!E134+Lik!E134</f>
        <v>1</v>
      </c>
      <c r="F134" s="535">
        <f>SB!F134+'D-2012'!F134+'skol. lėšos'!F134+Lik!F134</f>
        <v>1</v>
      </c>
      <c r="G134" s="535">
        <f>SB!G134+'D-2012'!G134+'skol. lėšos'!G134+Lik!G134</f>
        <v>0</v>
      </c>
      <c r="H134" s="535">
        <f>SB!H134+'D-2012'!H134+'skol. lėšos'!H134+Lik!H134</f>
        <v>0</v>
      </c>
    </row>
    <row r="135" spans="2:8" ht="25.5">
      <c r="B135" s="481" t="s">
        <v>56</v>
      </c>
      <c r="C135" s="538" t="s">
        <v>114</v>
      </c>
      <c r="D135" s="444" t="s">
        <v>148</v>
      </c>
      <c r="E135" s="528">
        <f>SB!E135+'D-2012'!E135+'skol. lėšos'!E135+Lik!E135</f>
        <v>72.8</v>
      </c>
      <c r="F135" s="528">
        <f>SB!F135+'D-2012'!F135+'skol. lėšos'!F135+Lik!F135</f>
        <v>72.8</v>
      </c>
      <c r="G135" s="528">
        <f>SB!G135+'D-2012'!G135+'skol. lėšos'!G135+Lik!G135</f>
        <v>39.7</v>
      </c>
      <c r="H135" s="528">
        <f>SB!H135+'D-2012'!H135+'skol. lėšos'!H135+Lik!H135</f>
        <v>0</v>
      </c>
    </row>
    <row r="136" spans="2:8" ht="15">
      <c r="B136" s="482" t="s">
        <v>293</v>
      </c>
      <c r="C136" s="540" t="s">
        <v>96</v>
      </c>
      <c r="D136" s="543"/>
      <c r="E136" s="535">
        <f>SB!E136+'D-2012'!E136+'skol. lėšos'!E136+Lik!E136</f>
        <v>48.9</v>
      </c>
      <c r="F136" s="535">
        <f>SB!F136+'D-2012'!F136+'skol. lėšos'!F136+Lik!F136</f>
        <v>48.9</v>
      </c>
      <c r="G136" s="535">
        <f>SB!G136+'D-2012'!G136+'skol. lėšos'!G136+Lik!G136</f>
        <v>31</v>
      </c>
      <c r="H136" s="535">
        <f>SB!H136+'D-2012'!H136+'skol. lėšos'!H136+Lik!H136</f>
        <v>0</v>
      </c>
    </row>
    <row r="137" spans="2:8" ht="15">
      <c r="B137" s="482" t="s">
        <v>507</v>
      </c>
      <c r="C137" s="395" t="s">
        <v>97</v>
      </c>
      <c r="D137" s="543"/>
      <c r="E137" s="535">
        <f>SB!E137+'D-2012'!E137+'skol. lėšos'!E137+Lik!E137</f>
        <v>23.9</v>
      </c>
      <c r="F137" s="535">
        <f>SB!F137+'D-2012'!F137+'skol. lėšos'!F137+Lik!F137</f>
        <v>23.9</v>
      </c>
      <c r="G137" s="535">
        <f>SB!G137+'D-2012'!G137+'skol. lėšos'!G137+Lik!G137</f>
        <v>8.7</v>
      </c>
      <c r="H137" s="535">
        <f>SB!H137+'D-2012'!H137+'skol. lėšos'!H137+Lik!H137</f>
        <v>0</v>
      </c>
    </row>
    <row r="138" spans="2:8" ht="14.25">
      <c r="B138" s="506" t="s">
        <v>215</v>
      </c>
      <c r="C138" s="438" t="s">
        <v>80</v>
      </c>
      <c r="D138" s="444" t="s">
        <v>145</v>
      </c>
      <c r="E138" s="528">
        <f>SB!E138+'D-2012'!E138+'skol. lėšos'!E138+Lik!E138</f>
        <v>9.3</v>
      </c>
      <c r="F138" s="528">
        <f>SB!F138+'D-2012'!F138+'skol. lėšos'!F138+Lik!F138</f>
        <v>9.3</v>
      </c>
      <c r="G138" s="528">
        <f>SB!G138+'D-2012'!G138+'skol. lėšos'!G138+Lik!G138</f>
        <v>0</v>
      </c>
      <c r="H138" s="528">
        <f>SB!H138+'D-2012'!H138+'skol. lėšos'!H138+Lik!H138</f>
        <v>0</v>
      </c>
    </row>
    <row r="139" spans="2:8" ht="15">
      <c r="B139" s="482" t="s">
        <v>510</v>
      </c>
      <c r="C139" s="427" t="s">
        <v>117</v>
      </c>
      <c r="D139" s="590"/>
      <c r="E139" s="535">
        <f>SB!E139+'D-2012'!E139+'skol. lėšos'!E139+Lik!E139</f>
        <v>9.3</v>
      </c>
      <c r="F139" s="535">
        <f>SB!F139+'D-2012'!F139+'skol. lėšos'!F139+Lik!F139</f>
        <v>9.3</v>
      </c>
      <c r="G139" s="535">
        <f>SB!G139+'D-2012'!G139+'skol. lėšos'!G139+Lik!G139</f>
        <v>0</v>
      </c>
      <c r="H139" s="535">
        <f>SB!H139+'D-2012'!H139+'skol. lėšos'!H139+Lik!H139</f>
        <v>0</v>
      </c>
    </row>
    <row r="140" spans="2:8" ht="15" customHeight="1">
      <c r="B140" s="482" t="s">
        <v>58</v>
      </c>
      <c r="C140" s="517" t="s">
        <v>8</v>
      </c>
      <c r="D140" s="444"/>
      <c r="E140" s="528">
        <f>SB!E140+'D-2012'!E140+'skol. lėšos'!E140+Lik!E140</f>
        <v>84.00000000000001</v>
      </c>
      <c r="F140" s="528">
        <f>SB!F140+'D-2012'!F140+'skol. lėšos'!F140+Lik!F140</f>
        <v>74.4</v>
      </c>
      <c r="G140" s="528">
        <f>SB!G140+'D-2012'!G140+'skol. lėšos'!G140+Lik!G140</f>
        <v>43.1</v>
      </c>
      <c r="H140" s="528">
        <f>SB!H140+'D-2012'!H140+'skol. lėšos'!H140+Lik!H140</f>
        <v>9.6</v>
      </c>
    </row>
    <row r="141" spans="2:8" ht="14.25">
      <c r="B141" s="481" t="s">
        <v>60</v>
      </c>
      <c r="C141" s="423" t="s">
        <v>111</v>
      </c>
      <c r="D141" s="444" t="s">
        <v>144</v>
      </c>
      <c r="E141" s="535">
        <f>SB!E141+'D-2012'!E141+'skol. lėšos'!E141+Lik!E141</f>
        <v>0.9</v>
      </c>
      <c r="F141" s="535">
        <f>SB!F141+'D-2012'!F141+'skol. lėšos'!F141+Lik!F141</f>
        <v>0.9</v>
      </c>
      <c r="G141" s="535">
        <f>SB!G141+'D-2012'!G141+'skol. lėšos'!G141+Lik!G141</f>
        <v>0</v>
      </c>
      <c r="H141" s="535">
        <f>SB!H141+'D-2012'!H141+'skol. lėšos'!H141+Lik!H141</f>
        <v>0</v>
      </c>
    </row>
    <row r="142" spans="2:8" ht="15">
      <c r="B142" s="482" t="s">
        <v>506</v>
      </c>
      <c r="C142" s="540" t="s">
        <v>98</v>
      </c>
      <c r="D142" s="505"/>
      <c r="E142" s="535">
        <f>SB!E142+'D-2012'!E142+'skol. lėšos'!E142+Lik!E142</f>
        <v>0.1</v>
      </c>
      <c r="F142" s="535">
        <f>SB!F142+'D-2012'!F142+'skol. lėšos'!F142+Lik!F142</f>
        <v>0.1</v>
      </c>
      <c r="G142" s="535">
        <f>SB!G142+'D-2012'!G142+'skol. lėšos'!G142+Lik!G142</f>
        <v>0</v>
      </c>
      <c r="H142" s="535">
        <f>SB!H142+'D-2012'!H142+'skol. lėšos'!H142+Lik!H142</f>
        <v>0</v>
      </c>
    </row>
    <row r="143" spans="2:8" ht="15">
      <c r="B143" s="482" t="s">
        <v>505</v>
      </c>
      <c r="C143" s="586" t="s">
        <v>155</v>
      </c>
      <c r="D143" s="575"/>
      <c r="E143" s="535">
        <f>SB!E143+'D-2012'!E143+'skol. lėšos'!E143+Lik!E143</f>
        <v>0.8</v>
      </c>
      <c r="F143" s="535">
        <f>SB!F143+'D-2012'!F143+'skol. lėšos'!F143+Lik!F143</f>
        <v>0.8</v>
      </c>
      <c r="G143" s="535">
        <f>SB!G143+'D-2012'!G143+'skol. lėšos'!G143+Lik!G143</f>
        <v>0</v>
      </c>
      <c r="H143" s="535">
        <f>SB!H143+'D-2012'!H143+'skol. lėšos'!H143+Lik!H143</f>
        <v>0</v>
      </c>
    </row>
    <row r="144" spans="2:8" ht="25.5">
      <c r="B144" s="481" t="s">
        <v>61</v>
      </c>
      <c r="C144" s="538" t="s">
        <v>114</v>
      </c>
      <c r="D144" s="444" t="s">
        <v>148</v>
      </c>
      <c r="E144" s="535">
        <f>SB!E144+'D-2012'!E144+'skol. lėšos'!E144+Lik!E144</f>
        <v>76.4</v>
      </c>
      <c r="F144" s="535">
        <f>SB!F144+'D-2012'!F144+'skol. lėšos'!F144+Lik!F144</f>
        <v>68.4</v>
      </c>
      <c r="G144" s="535">
        <f>SB!G144+'D-2012'!G144+'skol. lėšos'!G144+Lik!G144</f>
        <v>43.1</v>
      </c>
      <c r="H144" s="535">
        <f>SB!H144+'D-2012'!H144+'skol. lėšos'!H144+Lik!H144</f>
        <v>8</v>
      </c>
    </row>
    <row r="145" spans="2:8" ht="15">
      <c r="B145" s="482" t="s">
        <v>293</v>
      </c>
      <c r="C145" s="540" t="s">
        <v>96</v>
      </c>
      <c r="D145" s="543"/>
      <c r="E145" s="535">
        <f>SB!E145+'D-2012'!E145+'skol. lėšos'!E145+Lik!E145</f>
        <v>60.5</v>
      </c>
      <c r="F145" s="535">
        <f>SB!F145+'D-2012'!F145+'skol. lėšos'!F145+Lik!F145</f>
        <v>52.5</v>
      </c>
      <c r="G145" s="535">
        <f>SB!G145+'D-2012'!G145+'skol. lėšos'!G145+Lik!G145</f>
        <v>37</v>
      </c>
      <c r="H145" s="535">
        <f>SB!H145+'D-2012'!H145+'skol. lėšos'!H145+Lik!H145</f>
        <v>8</v>
      </c>
    </row>
    <row r="146" spans="2:8" ht="15">
      <c r="B146" s="482" t="s">
        <v>507</v>
      </c>
      <c r="C146" s="395" t="s">
        <v>97</v>
      </c>
      <c r="D146" s="543"/>
      <c r="E146" s="535">
        <f>SB!E146+'D-2012'!E146+'skol. lėšos'!E146+Lik!E146</f>
        <v>15.9</v>
      </c>
      <c r="F146" s="535">
        <f>SB!F146+'D-2012'!F146+'skol. lėšos'!F146+Lik!F146</f>
        <v>15.9</v>
      </c>
      <c r="G146" s="535">
        <f>SB!G146+'D-2012'!G146+'skol. lėšos'!G146+Lik!G146</f>
        <v>6.1</v>
      </c>
      <c r="H146" s="535">
        <f>SB!H146+'D-2012'!H146+'skol. lėšos'!H146+Lik!H146</f>
        <v>0</v>
      </c>
    </row>
    <row r="147" spans="2:8" ht="15">
      <c r="B147" s="508" t="s">
        <v>509</v>
      </c>
      <c r="C147" s="425" t="s">
        <v>289</v>
      </c>
      <c r="D147" s="543"/>
      <c r="E147" s="535">
        <f>SB!E147+'D-2012'!E147+'skol. lėšos'!E147+Lik!E147</f>
        <v>0</v>
      </c>
      <c r="F147" s="535">
        <f>SB!F147+'D-2012'!F147+'skol. lėšos'!F147+Lik!F147</f>
        <v>0</v>
      </c>
      <c r="G147" s="535">
        <f>SB!G147+'D-2012'!G147+'skol. lėšos'!G147+Lik!G147</f>
        <v>0</v>
      </c>
      <c r="H147" s="535">
        <f>SB!H147+'D-2012'!H147+'skol. lėšos'!H147+Lik!H147</f>
        <v>0</v>
      </c>
    </row>
    <row r="148" spans="2:8" ht="14.25">
      <c r="B148" s="481" t="s">
        <v>217</v>
      </c>
      <c r="C148" s="438" t="s">
        <v>80</v>
      </c>
      <c r="D148" s="444" t="s">
        <v>145</v>
      </c>
      <c r="E148" s="535">
        <f>SB!E148+'D-2012'!E148+'skol. lėšos'!E148+Lik!E148</f>
        <v>6.699999999999999</v>
      </c>
      <c r="F148" s="535">
        <f>SB!F148+'D-2012'!F148+'skol. lėšos'!F148+Lik!F148</f>
        <v>5.1</v>
      </c>
      <c r="G148" s="535">
        <f>SB!G148+'D-2012'!G148+'skol. lėšos'!G148+Lik!G148</f>
        <v>0</v>
      </c>
      <c r="H148" s="535">
        <f>SB!H148+'D-2012'!H148+'skol. lėšos'!H148+Lik!H148</f>
        <v>1.6</v>
      </c>
    </row>
    <row r="149" spans="2:8" ht="15">
      <c r="B149" s="482" t="s">
        <v>510</v>
      </c>
      <c r="C149" s="427" t="s">
        <v>117</v>
      </c>
      <c r="D149" s="444"/>
      <c r="E149" s="535">
        <f>SB!E149+'D-2012'!E149+'skol. lėšos'!E149+Lik!E149</f>
        <v>6.699999999999999</v>
      </c>
      <c r="F149" s="535">
        <f>SB!F149+'D-2012'!F149+'skol. lėšos'!F149+Lik!F149</f>
        <v>5.1</v>
      </c>
      <c r="G149" s="535">
        <f>SB!G149+'D-2012'!G149+'skol. lėšos'!G149+Lik!G149</f>
        <v>0</v>
      </c>
      <c r="H149" s="535">
        <f>SB!H149+'D-2012'!H149+'skol. lėšos'!H149+Lik!H149</f>
        <v>1.6</v>
      </c>
    </row>
    <row r="150" spans="2:8" ht="14.25">
      <c r="B150" s="574" t="s">
        <v>62</v>
      </c>
      <c r="C150" s="438" t="s">
        <v>415</v>
      </c>
      <c r="D150" s="576"/>
      <c r="E150" s="528">
        <f>SB!E150+'D-2012'!E150+'skol. lėšos'!E150+Lik!E150</f>
        <v>418.7</v>
      </c>
      <c r="F150" s="528">
        <f>SB!F150+'D-2012'!F150+'skol. lėšos'!F150+Lik!F150</f>
        <v>393.9</v>
      </c>
      <c r="G150" s="528">
        <f>SB!G150+'D-2012'!G150+'skol. lėšos'!G150+Lik!G150</f>
        <v>200.5</v>
      </c>
      <c r="H150" s="528">
        <f>SB!H150+'D-2012'!H150+'skol. lėšos'!H150+Lik!H150</f>
        <v>24.8</v>
      </c>
    </row>
    <row r="151" spans="2:8" ht="14.25">
      <c r="B151" s="481" t="s">
        <v>64</v>
      </c>
      <c r="C151" s="423" t="s">
        <v>111</v>
      </c>
      <c r="D151" s="444" t="s">
        <v>144</v>
      </c>
      <c r="E151" s="535">
        <f>SB!E151+'D-2012'!E151+'skol. lėšos'!E151+Lik!E151</f>
        <v>4.8</v>
      </c>
      <c r="F151" s="535">
        <f>SB!F151+'D-2012'!F151+'skol. lėšos'!F151+Lik!F151</f>
        <v>4.8</v>
      </c>
      <c r="G151" s="535">
        <f>SB!G151+'D-2012'!G151+'skol. lėšos'!G151+Lik!G151</f>
        <v>0</v>
      </c>
      <c r="H151" s="535">
        <f>SB!H151+'D-2012'!H151+'skol. lėšos'!H151+Lik!H151</f>
        <v>0</v>
      </c>
    </row>
    <row r="152" spans="2:8" ht="15">
      <c r="B152" s="482" t="s">
        <v>506</v>
      </c>
      <c r="C152" s="395" t="s">
        <v>98</v>
      </c>
      <c r="D152" s="567"/>
      <c r="E152" s="535">
        <f>SB!E152+'D-2012'!E152+'skol. lėšos'!E152+Lik!E152</f>
        <v>1.5</v>
      </c>
      <c r="F152" s="535">
        <f>SB!F152+'D-2012'!F152+'skol. lėšos'!F152+Lik!F152</f>
        <v>1.5</v>
      </c>
      <c r="G152" s="535">
        <f>SB!G152+'D-2012'!G152+'skol. lėšos'!G152+Lik!G152</f>
        <v>0</v>
      </c>
      <c r="H152" s="535">
        <f>SB!H152+'D-2012'!H152+'skol. lėšos'!H152+Lik!H152</f>
        <v>0</v>
      </c>
    </row>
    <row r="153" spans="2:8" ht="15">
      <c r="B153" s="482" t="s">
        <v>505</v>
      </c>
      <c r="C153" s="395" t="s">
        <v>127</v>
      </c>
      <c r="D153" s="564"/>
      <c r="E153" s="535">
        <f>SB!E153+'D-2012'!E153+'skol. lėšos'!E153+Lik!E153</f>
        <v>3.3</v>
      </c>
      <c r="F153" s="535">
        <f>SB!F153+'D-2012'!F153+'skol. lėšos'!F153+Lik!F153</f>
        <v>3.3</v>
      </c>
      <c r="G153" s="535">
        <f>SB!G153+'D-2012'!G153+'skol. lėšos'!G153+Lik!G153</f>
        <v>0</v>
      </c>
      <c r="H153" s="535">
        <f>SB!H153+'D-2012'!H153+'skol. lėšos'!H153+Lik!H153</f>
        <v>0</v>
      </c>
    </row>
    <row r="154" spans="2:8" ht="15">
      <c r="B154" s="482" t="s">
        <v>293</v>
      </c>
      <c r="C154" s="561" t="s">
        <v>96</v>
      </c>
      <c r="D154" s="549"/>
      <c r="E154" s="535">
        <f>SB!E155+'D-2012'!E155+'skol. lėšos'!E155+Lik!E155</f>
        <v>234.4</v>
      </c>
      <c r="F154" s="535">
        <f>SB!F155+'D-2012'!F155+'skol. lėšos'!F155+Lik!F155</f>
        <v>212.4</v>
      </c>
      <c r="G154" s="535">
        <f>SB!G155+'D-2012'!G155+'skol. lėšos'!G155+Lik!G155</f>
        <v>144.7</v>
      </c>
      <c r="H154" s="535">
        <f>SB!H155+'D-2012'!H155+'skol. lėšos'!H155+Lik!H155</f>
        <v>22</v>
      </c>
    </row>
    <row r="155" spans="2:8" ht="15">
      <c r="B155" s="482" t="s">
        <v>512</v>
      </c>
      <c r="C155" s="395" t="s">
        <v>613</v>
      </c>
      <c r="D155" s="551"/>
      <c r="E155" s="535">
        <f>SB!E156+'D-2012'!E156+'skol. lėšos'!E156+Lik!E156</f>
        <v>0.7</v>
      </c>
      <c r="F155" s="535">
        <f>SB!F156+'D-2012'!F156+'skol. lėšos'!F156+Lik!F156</f>
        <v>0.7</v>
      </c>
      <c r="G155" s="535">
        <f>SB!G156+'D-2012'!G156+'skol. lėšos'!G156+Lik!G156</f>
        <v>0</v>
      </c>
      <c r="H155" s="535">
        <f>SB!H156+'D-2012'!H156+'skol. lėšos'!H156+Lik!H156</f>
        <v>0</v>
      </c>
    </row>
    <row r="156" spans="2:13" ht="15">
      <c r="B156" s="482" t="s">
        <v>507</v>
      </c>
      <c r="C156" s="488" t="s">
        <v>97</v>
      </c>
      <c r="D156" s="590"/>
      <c r="E156" s="535">
        <f>SB!E157+'D-2012'!E157+'skol. lėšos'!E157+Lik!E157</f>
        <v>115.20000000000002</v>
      </c>
      <c r="F156" s="535">
        <f>SB!F157+'D-2012'!F157+'skol. lėšos'!F157+Lik!F157</f>
        <v>114</v>
      </c>
      <c r="G156" s="535">
        <f>SB!G157+'D-2012'!G157+'skol. lėšos'!G157+Lik!G157</f>
        <v>55.800000000000004</v>
      </c>
      <c r="H156" s="535">
        <f>SB!H157+'D-2012'!H157+'skol. lėšos'!H157+Lik!H157</f>
        <v>1.2</v>
      </c>
      <c r="M156" s="406" t="s">
        <v>100</v>
      </c>
    </row>
    <row r="157" spans="2:8" ht="15">
      <c r="B157" s="482" t="s">
        <v>508</v>
      </c>
      <c r="C157" s="432" t="s">
        <v>99</v>
      </c>
      <c r="D157" s="392"/>
      <c r="E157" s="535">
        <f>SB!E158+'D-2012'!E158+'skol. lėšos'!E158+Lik!E158</f>
        <v>27.3</v>
      </c>
      <c r="F157" s="535">
        <f>SB!F158+'D-2012'!F158+'skol. lėšos'!F158+Lik!F158</f>
        <v>27.3</v>
      </c>
      <c r="G157" s="535">
        <f>SB!G158+'D-2012'!G158+'skol. lėšos'!G158+Lik!G158</f>
        <v>0</v>
      </c>
      <c r="H157" s="535">
        <f>SB!H158+'D-2012'!H158+'skol. lėšos'!H158+Lik!H158</f>
        <v>0</v>
      </c>
    </row>
    <row r="158" spans="2:8" ht="15">
      <c r="B158" s="482" t="s">
        <v>509</v>
      </c>
      <c r="C158" s="488" t="s">
        <v>289</v>
      </c>
      <c r="D158" s="392"/>
      <c r="E158" s="535">
        <f>SB!E159+'D-2012'!E159+'skol. lėšos'!E159+Lik!E159</f>
        <v>0</v>
      </c>
      <c r="F158" s="535">
        <f>SB!F159+'D-2012'!F159+'skol. lėšos'!F159+Lik!F159</f>
        <v>0</v>
      </c>
      <c r="G158" s="535">
        <f>SB!G159+'D-2012'!G159+'skol. lėšos'!G159+Lik!G159</f>
        <v>0</v>
      </c>
      <c r="H158" s="535">
        <f>SB!H159+'D-2012'!H159+'skol. lėšos'!H159+Lik!H159</f>
        <v>0</v>
      </c>
    </row>
    <row r="159" spans="2:8" ht="14.25">
      <c r="B159" s="591" t="s">
        <v>220</v>
      </c>
      <c r="C159" s="592" t="s">
        <v>80</v>
      </c>
      <c r="D159" s="552" t="s">
        <v>145</v>
      </c>
      <c r="E159" s="528">
        <f>SB!E160+'D-2012'!E160+'skol. lėšos'!E160+Lik!E160</f>
        <v>36.3</v>
      </c>
      <c r="F159" s="528">
        <f>SB!F160+'D-2012'!F160+'skol. lėšos'!F160+Lik!F160</f>
        <v>34.7</v>
      </c>
      <c r="G159" s="528">
        <f>SB!G160+'D-2012'!G160+'skol. lėšos'!G160+Lik!G160</f>
        <v>0</v>
      </c>
      <c r="H159" s="528">
        <f>SB!H160+'D-2012'!H160+'skol. lėšos'!H160+Lik!H160</f>
        <v>1.6</v>
      </c>
    </row>
    <row r="160" spans="2:8" ht="15">
      <c r="B160" s="482" t="s">
        <v>510</v>
      </c>
      <c r="C160" s="435" t="s">
        <v>117</v>
      </c>
      <c r="D160" s="436"/>
      <c r="E160" s="535">
        <f>SB!E161+'D-2012'!E161+'skol. lėšos'!E161+Lik!E161</f>
        <v>36.3</v>
      </c>
      <c r="F160" s="535">
        <f>SB!F161+'D-2012'!F161+'skol. lėšos'!F161+Lik!F161</f>
        <v>34.7</v>
      </c>
      <c r="G160" s="535">
        <f>SB!G161+'D-2012'!G161+'skol. lėšos'!G161+Lik!G161</f>
        <v>0</v>
      </c>
      <c r="H160" s="535">
        <f>SB!H161+'D-2012'!H161+'skol. lėšos'!H161+Lik!H161</f>
        <v>1.6</v>
      </c>
    </row>
    <row r="161" spans="2:8" ht="15.75">
      <c r="B161" s="490" t="s">
        <v>66</v>
      </c>
      <c r="C161" s="517" t="s">
        <v>119</v>
      </c>
      <c r="D161" s="436"/>
      <c r="E161" s="528">
        <f>SB!E162+'D-2012'!E162+'skol. lėšos'!E162+Lik!E162</f>
        <v>70.7</v>
      </c>
      <c r="F161" s="528">
        <f>SB!F162+'D-2012'!F162+'skol. lėšos'!F162+Lik!F162</f>
        <v>70.7</v>
      </c>
      <c r="G161" s="528">
        <f>SB!G162+'D-2012'!G162+'skol. lėšos'!G162+Lik!G162</f>
        <v>44.7</v>
      </c>
      <c r="H161" s="528">
        <f>SB!H162+'D-2012'!H162+'skol. lėšos'!H162+Lik!H162</f>
        <v>0</v>
      </c>
    </row>
    <row r="162" spans="2:8" ht="25.5">
      <c r="B162" s="482" t="s">
        <v>67</v>
      </c>
      <c r="C162" s="485" t="s">
        <v>112</v>
      </c>
      <c r="D162" s="446" t="s">
        <v>146</v>
      </c>
      <c r="E162" s="535">
        <f>SB!E163+'D-2012'!E163+'skol. lėšos'!E163+Lik!E163</f>
        <v>70.7</v>
      </c>
      <c r="F162" s="535">
        <f>SB!F163+'D-2012'!F163+'skol. lėšos'!F163+Lik!F163</f>
        <v>70.7</v>
      </c>
      <c r="G162" s="535">
        <f>SB!G163+'D-2012'!G163+'skol. lėšos'!G163+Lik!G163</f>
        <v>44.7</v>
      </c>
      <c r="H162" s="535">
        <f>SB!H163+'D-2012'!H163+'skol. lėšos'!H163+Lik!H163</f>
        <v>0</v>
      </c>
    </row>
    <row r="163" spans="2:8" ht="15.75">
      <c r="B163" s="481" t="s">
        <v>69</v>
      </c>
      <c r="C163" s="593" t="s">
        <v>356</v>
      </c>
      <c r="D163" s="446"/>
      <c r="E163" s="528">
        <f>SB!E164+'D-2012'!E164+'skol. lėšos'!E164+Lik!E164</f>
        <v>51</v>
      </c>
      <c r="F163" s="528">
        <f>SB!F164+'D-2012'!F164+'skol. lėšos'!F164+Lik!F164</f>
        <v>51</v>
      </c>
      <c r="G163" s="528">
        <f>SB!G164+'D-2012'!G164+'skol. lėšos'!G164+Lik!G164</f>
        <v>0</v>
      </c>
      <c r="H163" s="528">
        <f>SB!H164+'D-2012'!H164+'skol. lėšos'!H164+Lik!H164</f>
        <v>0</v>
      </c>
    </row>
    <row r="164" spans="2:8" ht="14.25">
      <c r="B164" s="482" t="s">
        <v>70</v>
      </c>
      <c r="C164" s="423" t="s">
        <v>159</v>
      </c>
      <c r="D164" s="552" t="s">
        <v>39</v>
      </c>
      <c r="E164" s="528">
        <f>SB!E165+'D-2012'!E165+'skol. lėšos'!E165+Lik!E165</f>
        <v>51</v>
      </c>
      <c r="F164" s="528">
        <f>SB!F165+'D-2012'!F165+'skol. lėšos'!F165+Lik!F165</f>
        <v>51</v>
      </c>
      <c r="G164" s="528">
        <f>SB!G165+'D-2012'!G165+'skol. lėšos'!G165+Lik!G165</f>
        <v>0</v>
      </c>
      <c r="H164" s="528">
        <f>SB!H165+'D-2012'!H165+'skol. lėšos'!H165+Lik!H165</f>
        <v>0</v>
      </c>
    </row>
    <row r="165" spans="2:8" ht="15">
      <c r="B165" s="482" t="s">
        <v>138</v>
      </c>
      <c r="C165" s="555" t="s">
        <v>77</v>
      </c>
      <c r="D165" s="519"/>
      <c r="E165" s="535">
        <f>SB!E166+'D-2012'!E166+'skol. lėšos'!E166+Lik!E166</f>
        <v>51</v>
      </c>
      <c r="F165" s="535">
        <f>SB!F166+'D-2012'!F166+'skol. lėšos'!F166+Lik!F166</f>
        <v>51</v>
      </c>
      <c r="G165" s="535">
        <f>SB!G166+'D-2012'!G166+'skol. lėšos'!G166+Lik!G166</f>
        <v>0</v>
      </c>
      <c r="H165" s="535">
        <f>SB!H166+'D-2012'!H166+'skol. lėšos'!H166+Lik!H166</f>
        <v>0</v>
      </c>
    </row>
    <row r="166" spans="2:8" ht="15">
      <c r="B166" s="482" t="s">
        <v>357</v>
      </c>
      <c r="C166" s="555" t="s">
        <v>78</v>
      </c>
      <c r="D166" s="519"/>
      <c r="E166" s="535">
        <f>SB!E167+'D-2012'!E167+'skol. lėšos'!E167+Lik!E167</f>
        <v>0</v>
      </c>
      <c r="F166" s="535">
        <f>SB!F167+'D-2012'!F167+'skol. lėšos'!F167+Lik!F167</f>
        <v>0</v>
      </c>
      <c r="G166" s="535">
        <f>SB!G167+'D-2012'!G167+'skol. lėšos'!G167+Lik!G167</f>
        <v>0</v>
      </c>
      <c r="H166" s="535">
        <f>SB!H167+'D-2012'!H167+'skol. lėšos'!H167+Lik!H167</f>
        <v>0</v>
      </c>
    </row>
    <row r="167" spans="2:8" ht="15.75">
      <c r="B167" s="481" t="s">
        <v>71</v>
      </c>
      <c r="C167" s="521" t="s">
        <v>367</v>
      </c>
      <c r="D167" s="594" t="s">
        <v>144</v>
      </c>
      <c r="E167" s="528">
        <f>SB!E168+'D-2012'!E168+'skol. lėšos'!E168+Lik!E168</f>
        <v>19.8</v>
      </c>
      <c r="F167" s="528">
        <f>SB!F168+'D-2012'!F168+'skol. lėšos'!F168+Lik!F168</f>
        <v>19.8</v>
      </c>
      <c r="G167" s="528">
        <f>SB!G168+'D-2012'!G168+'skol. lėšos'!G168+Lik!G168</f>
        <v>12</v>
      </c>
      <c r="H167" s="528">
        <f>SB!H168+'D-2012'!H168+'skol. lėšos'!H168+Lik!H168</f>
        <v>0</v>
      </c>
    </row>
    <row r="168" spans="2:8" ht="15">
      <c r="B168" s="482" t="s">
        <v>72</v>
      </c>
      <c r="C168" s="595" t="s">
        <v>111</v>
      </c>
      <c r="D168" s="519"/>
      <c r="E168" s="535">
        <f>SB!E169+'D-2012'!E169+'skol. lėšos'!E169+Lik!E169</f>
        <v>19.8</v>
      </c>
      <c r="F168" s="535">
        <f>SB!F169+'D-2012'!F169+'skol. lėšos'!F169+Lik!F169</f>
        <v>19.8</v>
      </c>
      <c r="G168" s="535">
        <f>SB!G169+'D-2012'!G169+'skol. lėšos'!G169+Lik!G169</f>
        <v>12</v>
      </c>
      <c r="H168" s="535">
        <f>SB!H169+'D-2012'!H169+'skol. lėšos'!H169+Lik!H169</f>
        <v>0</v>
      </c>
    </row>
    <row r="169" spans="2:8" ht="15.75">
      <c r="B169" s="490" t="s">
        <v>315</v>
      </c>
      <c r="C169" s="526" t="s">
        <v>139</v>
      </c>
      <c r="D169" s="527"/>
      <c r="E169" s="528">
        <f>SB!E170+'D-2012'!E170+'skol. lėšos'!E170+Lik!E170</f>
        <v>3717.6999999999994</v>
      </c>
      <c r="F169" s="528">
        <f>SB!F170+'D-2012'!F170+'skol. lėšos'!F170+Lik!F170</f>
        <v>3557.7999999999997</v>
      </c>
      <c r="G169" s="528">
        <f>SB!G170+'D-2012'!G170+'skol. lėšos'!G170+Lik!G170</f>
        <v>1591.8999999999999</v>
      </c>
      <c r="H169" s="528">
        <f>SB!H170+'D-2012'!H170+'skol. lėšos'!H170+Lik!H170</f>
        <v>159.89999999999998</v>
      </c>
    </row>
    <row r="170" spans="2:8" ht="14.25">
      <c r="B170" s="481" t="s">
        <v>229</v>
      </c>
      <c r="C170" s="423" t="s">
        <v>111</v>
      </c>
      <c r="D170" s="446" t="s">
        <v>144</v>
      </c>
      <c r="E170" s="528">
        <f>SB!E171+'D-2012'!E171+'skol. lėšos'!E171+Lik!E171</f>
        <v>1621.1</v>
      </c>
      <c r="F170" s="528">
        <f>SB!F171+'D-2012'!F171+'skol. lėšos'!F171+Lik!F171</f>
        <v>1614.3</v>
      </c>
      <c r="G170" s="528">
        <f>SB!G171+'D-2012'!G171+'skol. lėšos'!G171+Lik!G171</f>
        <v>959.0999999999999</v>
      </c>
      <c r="H170" s="528">
        <f>SB!H171+'D-2012'!H171+'skol. lėšos'!H171+Lik!H171</f>
        <v>6.8</v>
      </c>
    </row>
    <row r="171" spans="2:8" ht="25.5">
      <c r="B171" s="481" t="s">
        <v>267</v>
      </c>
      <c r="C171" s="485" t="s">
        <v>112</v>
      </c>
      <c r="D171" s="446" t="s">
        <v>146</v>
      </c>
      <c r="E171" s="528">
        <f>SB!E172+'D-2012'!E172+'skol. lėšos'!E172+Lik!E172</f>
        <v>503.49999999999994</v>
      </c>
      <c r="F171" s="528">
        <f>SB!F172+'D-2012'!F172+'skol. lėšos'!F172+Lik!F172</f>
        <v>503.49999999999994</v>
      </c>
      <c r="G171" s="528">
        <f>SB!G172+'D-2012'!G172+'skol. lėšos'!G172+Lik!G172</f>
        <v>64.9</v>
      </c>
      <c r="H171" s="528">
        <f>SB!H172+'D-2012'!H172+'skol. lėšos'!H172+Lik!H172</f>
        <v>0</v>
      </c>
    </row>
    <row r="172" spans="2:8" ht="25.5">
      <c r="B172" s="481" t="s">
        <v>268</v>
      </c>
      <c r="C172" s="538" t="s">
        <v>114</v>
      </c>
      <c r="D172" s="446" t="s">
        <v>148</v>
      </c>
      <c r="E172" s="528">
        <f>SB!E173+'D-2012'!E173+'skol. lėšos'!E173+Lik!E173</f>
        <v>1115.1</v>
      </c>
      <c r="F172" s="528">
        <f>SB!F173+'D-2012'!F173+'skol. lėšos'!F173+Lik!F173</f>
        <v>1080.3</v>
      </c>
      <c r="G172" s="528">
        <f>SB!G173+'D-2012'!G173+'skol. lėšos'!G173+Lik!G173</f>
        <v>562.4000000000001</v>
      </c>
      <c r="H172" s="528">
        <f>SB!H173+'D-2012'!H173+'skol. lėšos'!H173+Lik!H173</f>
        <v>34.8</v>
      </c>
    </row>
    <row r="173" spans="2:8" ht="28.5">
      <c r="B173" s="481" t="s">
        <v>269</v>
      </c>
      <c r="C173" s="596" t="s">
        <v>232</v>
      </c>
      <c r="D173" s="446" t="s">
        <v>147</v>
      </c>
      <c r="E173" s="528">
        <f>SB!E174+'D-2012'!E174+'skol. lėšos'!E174+Lik!E174</f>
        <v>32.099999999999994</v>
      </c>
      <c r="F173" s="528">
        <f>SB!F174+'D-2012'!F174+'skol. lėšos'!F174+Lik!F174</f>
        <v>22.2</v>
      </c>
      <c r="G173" s="528">
        <f>SB!G174+'D-2012'!G174+'skol. lėšos'!G174+Lik!G174</f>
        <v>5.5</v>
      </c>
      <c r="H173" s="528">
        <f>SB!H174+'D-2012'!H174+'skol. lėšos'!H174+Lik!H174</f>
        <v>9.9</v>
      </c>
    </row>
    <row r="174" spans="2:8" ht="14.25">
      <c r="B174" s="481" t="s">
        <v>270</v>
      </c>
      <c r="C174" s="438" t="s">
        <v>118</v>
      </c>
      <c r="D174" s="446" t="s">
        <v>149</v>
      </c>
      <c r="E174" s="528">
        <f>SB!E175+'D-2012'!E175+'skol. lėšos'!E175+Lik!E175</f>
        <v>138.1</v>
      </c>
      <c r="F174" s="528">
        <f>SB!F175+'D-2012'!F175+'skol. lėšos'!F175+Lik!F175</f>
        <v>31.3</v>
      </c>
      <c r="G174" s="528">
        <f>SB!G175+'D-2012'!G175+'skol. lėšos'!G175+Lik!G175</f>
        <v>0</v>
      </c>
      <c r="H174" s="528">
        <f>SB!H175+'D-2012'!H175+'skol. lėšos'!H175+Lik!H175</f>
        <v>106.8</v>
      </c>
    </row>
    <row r="175" spans="2:8" ht="31.5">
      <c r="B175" s="481" t="s">
        <v>271</v>
      </c>
      <c r="C175" s="498" t="s">
        <v>199</v>
      </c>
      <c r="D175" s="446" t="s">
        <v>150</v>
      </c>
      <c r="E175" s="528">
        <f>SB!E176+'D-2012'!E176+'skol. lėšos'!E176+Lik!E176</f>
        <v>2.9</v>
      </c>
      <c r="F175" s="528">
        <f>SB!F176+'D-2012'!F176+'skol. lėšos'!F176+Lik!F176</f>
        <v>2.9</v>
      </c>
      <c r="G175" s="528">
        <f>SB!G176+'D-2012'!G176+'skol. lėšos'!G176+Lik!G176</f>
        <v>0</v>
      </c>
      <c r="H175" s="528">
        <f>SB!H176+'D-2012'!H176+'skol. lėšos'!H176+Lik!H176</f>
        <v>0</v>
      </c>
    </row>
    <row r="176" spans="2:8" ht="14.25">
      <c r="B176" s="481" t="s">
        <v>272</v>
      </c>
      <c r="C176" s="438" t="s">
        <v>80</v>
      </c>
      <c r="D176" s="446" t="s">
        <v>145</v>
      </c>
      <c r="E176" s="528">
        <f>SB!E177+'D-2012'!E177+'skol. lėšos'!E177+Lik!E177</f>
        <v>89.2</v>
      </c>
      <c r="F176" s="528">
        <f>SB!F177+'D-2012'!F177+'skol. lėšos'!F177+Lik!F177</f>
        <v>87.6</v>
      </c>
      <c r="G176" s="528">
        <f>SB!G177+'D-2012'!G177+'skol. lėšos'!G177+Lik!G177</f>
        <v>0</v>
      </c>
      <c r="H176" s="528">
        <f>SB!H177+'D-2012'!H177+'skol. lėšos'!H177+Lik!H177</f>
        <v>1.6</v>
      </c>
    </row>
    <row r="177" spans="2:8" ht="25.5">
      <c r="B177" s="537" t="s">
        <v>273</v>
      </c>
      <c r="C177" s="493" t="s">
        <v>158</v>
      </c>
      <c r="D177" s="446" t="s">
        <v>37</v>
      </c>
      <c r="E177" s="528">
        <f>SB!E178+'D-2012'!E178+'skol. lėšos'!E178+Lik!E178</f>
        <v>163.5</v>
      </c>
      <c r="F177" s="528">
        <f>SB!F178+'D-2012'!F178+'skol. lėšos'!F178+Lik!F178</f>
        <v>163.5</v>
      </c>
      <c r="G177" s="528">
        <f>SB!G178+'D-2012'!G178+'skol. lėšos'!G178+Lik!G178</f>
        <v>0</v>
      </c>
      <c r="H177" s="528">
        <f>SB!H178+'D-2012'!H178+'skol. lėšos'!H178+Lik!H178</f>
        <v>0</v>
      </c>
    </row>
    <row r="178" spans="2:8" ht="18.75" customHeight="1">
      <c r="B178" s="481" t="s">
        <v>274</v>
      </c>
      <c r="C178" s="423" t="s">
        <v>159</v>
      </c>
      <c r="D178" s="551" t="s">
        <v>39</v>
      </c>
      <c r="E178" s="528">
        <f>SB!E179+'D-2012'!E179+'skol. lėšos'!E179+Lik!E179</f>
        <v>52.2</v>
      </c>
      <c r="F178" s="528">
        <f>SB!F179+'D-2012'!F179+'skol. lėšos'!F179+Lik!F179</f>
        <v>52.2</v>
      </c>
      <c r="G178" s="528">
        <f>SB!G179+'D-2012'!G179+'skol. lėšos'!G179+Lik!G179</f>
        <v>0</v>
      </c>
      <c r="H178" s="528">
        <f>SB!H179+'D-2012'!H179+'skol. lėšos'!H179+Lik!H179</f>
        <v>0</v>
      </c>
    </row>
    <row r="179" spans="2:8" ht="12.75">
      <c r="B179" s="481"/>
      <c r="C179" s="493"/>
      <c r="D179" s="446"/>
      <c r="E179" s="446"/>
      <c r="F179" s="446"/>
      <c r="G179" s="446"/>
      <c r="H179" s="446"/>
    </row>
    <row r="180" spans="2:8" ht="12.75">
      <c r="B180" s="558"/>
      <c r="D180" s="558"/>
      <c r="E180" s="558"/>
      <c r="F180" s="558"/>
      <c r="G180" s="558"/>
      <c r="H180" s="558"/>
    </row>
  </sheetData>
  <sheetProtection/>
  <mergeCells count="15">
    <mergeCell ref="E96:H96"/>
    <mergeCell ref="E99:H99"/>
    <mergeCell ref="D15:D21"/>
    <mergeCell ref="G11:G12"/>
    <mergeCell ref="B6:H6"/>
    <mergeCell ref="H10:H12"/>
    <mergeCell ref="F11:F12"/>
    <mergeCell ref="F2:H2"/>
    <mergeCell ref="B9:B12"/>
    <mergeCell ref="B7:H7"/>
    <mergeCell ref="C10:C12"/>
    <mergeCell ref="D9:D12"/>
    <mergeCell ref="E9:E12"/>
    <mergeCell ref="F9:H9"/>
    <mergeCell ref="F10:G10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1"/>
  <sheetViews>
    <sheetView zoomScalePageLayoutView="0" workbookViewId="0" topLeftCell="A157">
      <selection activeCell="A157" sqref="A1:IV16384"/>
    </sheetView>
  </sheetViews>
  <sheetFormatPr defaultColWidth="9.140625" defaultRowHeight="12.75"/>
  <cols>
    <col min="1" max="1" width="0.2890625" style="406" customWidth="1"/>
    <col min="2" max="2" width="9.140625" style="406" customWidth="1"/>
    <col min="3" max="3" width="40.28125" style="406" customWidth="1"/>
    <col min="4" max="4" width="8.28125" style="406" customWidth="1"/>
    <col min="5" max="5" width="7.8515625" style="406" customWidth="1"/>
    <col min="6" max="6" width="8.28125" style="406" customWidth="1"/>
    <col min="7" max="7" width="11.57421875" style="406" customWidth="1"/>
    <col min="8" max="8" width="10.8515625" style="406" customWidth="1"/>
    <col min="9" max="9" width="9.140625" style="524" customWidth="1"/>
    <col min="10" max="16384" width="9.140625" style="406" customWidth="1"/>
  </cols>
  <sheetData>
    <row r="1" spans="4:8" ht="15">
      <c r="D1" s="529"/>
      <c r="E1" s="529"/>
      <c r="F1" s="530" t="s">
        <v>249</v>
      </c>
      <c r="G1" s="531"/>
      <c r="H1" s="531"/>
    </row>
    <row r="2" spans="4:8" ht="15">
      <c r="D2" s="427"/>
      <c r="E2" s="427"/>
      <c r="F2" s="648" t="s">
        <v>602</v>
      </c>
      <c r="G2" s="648"/>
      <c r="H2" s="648"/>
    </row>
    <row r="3" spans="4:8" ht="15">
      <c r="D3" s="529"/>
      <c r="E3" s="529"/>
      <c r="F3" s="427" t="s">
        <v>589</v>
      </c>
      <c r="G3" s="531"/>
      <c r="H3" s="531"/>
    </row>
    <row r="4" spans="5:8" ht="15">
      <c r="E4" s="427"/>
      <c r="F4" s="427" t="s">
        <v>281</v>
      </c>
      <c r="G4" s="427"/>
      <c r="H4" s="531"/>
    </row>
    <row r="6" spans="2:9" ht="14.25">
      <c r="B6" s="696" t="s">
        <v>608</v>
      </c>
      <c r="C6" s="696"/>
      <c r="D6" s="696"/>
      <c r="E6" s="696"/>
      <c r="F6" s="696"/>
      <c r="G6" s="696"/>
      <c r="H6" s="696"/>
      <c r="I6" s="532"/>
    </row>
    <row r="7" spans="2:9" ht="14.25">
      <c r="B7" s="696" t="s">
        <v>420</v>
      </c>
      <c r="C7" s="696"/>
      <c r="D7" s="696"/>
      <c r="E7" s="696"/>
      <c r="F7" s="696"/>
      <c r="G7" s="696"/>
      <c r="H7" s="696"/>
      <c r="I7" s="533"/>
    </row>
    <row r="8" ht="12.75">
      <c r="H8" s="406" t="s">
        <v>609</v>
      </c>
    </row>
    <row r="9" spans="2:8" ht="12.75" customHeight="1">
      <c r="B9" s="695" t="s">
        <v>292</v>
      </c>
      <c r="C9" s="534"/>
      <c r="D9" s="653" t="s">
        <v>294</v>
      </c>
      <c r="E9" s="649" t="s">
        <v>0</v>
      </c>
      <c r="F9" s="652" t="s">
        <v>10</v>
      </c>
      <c r="G9" s="652"/>
      <c r="H9" s="652"/>
    </row>
    <row r="10" spans="2:8" ht="12.75" customHeight="1">
      <c r="B10" s="695"/>
      <c r="C10" s="697" t="s">
        <v>122</v>
      </c>
      <c r="D10" s="699"/>
      <c r="E10" s="650"/>
      <c r="F10" s="652" t="s">
        <v>11</v>
      </c>
      <c r="G10" s="652"/>
      <c r="H10" s="706" t="s">
        <v>12</v>
      </c>
    </row>
    <row r="11" spans="2:8" ht="12.75" customHeight="1">
      <c r="B11" s="695"/>
      <c r="C11" s="697"/>
      <c r="D11" s="699"/>
      <c r="E11" s="650"/>
      <c r="F11" s="649" t="s">
        <v>13</v>
      </c>
      <c r="G11" s="653" t="s">
        <v>245</v>
      </c>
      <c r="H11" s="706"/>
    </row>
    <row r="12" spans="2:8" ht="29.25" customHeight="1">
      <c r="B12" s="695"/>
      <c r="C12" s="698"/>
      <c r="D12" s="654"/>
      <c r="E12" s="651"/>
      <c r="F12" s="651"/>
      <c r="G12" s="654"/>
      <c r="H12" s="706"/>
    </row>
    <row r="13" spans="2:8" ht="15.75">
      <c r="B13" s="481" t="s">
        <v>14</v>
      </c>
      <c r="C13" s="521" t="s">
        <v>1</v>
      </c>
      <c r="D13" s="522"/>
      <c r="E13" s="597">
        <f>F13+H13</f>
        <v>1122.5000000000002</v>
      </c>
      <c r="F13" s="528">
        <f>F14+F23+F34+F39+F45+F43+F47+F50</f>
        <v>1046.6000000000001</v>
      </c>
      <c r="G13" s="528">
        <f>G14+G23+G34+G39+G45+G43+G47+G50</f>
        <v>412.30000000000007</v>
      </c>
      <c r="H13" s="528">
        <f>H14+H23+H34+H39+H45+H43+H47+H50</f>
        <v>75.89999999999999</v>
      </c>
    </row>
    <row r="14" spans="2:8" ht="14.25">
      <c r="B14" s="422" t="s">
        <v>15</v>
      </c>
      <c r="C14" s="423" t="s">
        <v>111</v>
      </c>
      <c r="D14" s="522" t="s">
        <v>144</v>
      </c>
      <c r="E14" s="528">
        <f>E15+E16+E18+E19+E20+E21+E22+E17</f>
        <v>122</v>
      </c>
      <c r="F14" s="528">
        <f>F15+F16+F17+F18+F19+F20+F21+F22</f>
        <v>122</v>
      </c>
      <c r="G14" s="528">
        <f>G15+G16+G17+G18+G19+G20+G21+G22</f>
        <v>60.900000000000006</v>
      </c>
      <c r="H14" s="528">
        <f>H15+H16+H17+H18+H19+H20+H21+H22</f>
        <v>0</v>
      </c>
    </row>
    <row r="15" spans="2:8" ht="15">
      <c r="B15" s="482" t="s">
        <v>165</v>
      </c>
      <c r="C15" s="529" t="s">
        <v>277</v>
      </c>
      <c r="D15" s="703"/>
      <c r="E15" s="469">
        <f aca="true" t="shared" si="0" ref="E15:E32">F15+H15</f>
        <v>57.9</v>
      </c>
      <c r="F15" s="535">
        <v>57.9</v>
      </c>
      <c r="G15" s="535">
        <v>41.4</v>
      </c>
      <c r="H15" s="535"/>
    </row>
    <row r="16" spans="2:8" ht="15">
      <c r="B16" s="482" t="s">
        <v>361</v>
      </c>
      <c r="C16" s="529" t="s">
        <v>360</v>
      </c>
      <c r="D16" s="704"/>
      <c r="E16" s="469">
        <f t="shared" si="0"/>
        <v>11.9</v>
      </c>
      <c r="F16" s="535">
        <v>11.9</v>
      </c>
      <c r="G16" s="535">
        <v>8.8</v>
      </c>
      <c r="H16" s="535"/>
    </row>
    <row r="17" spans="2:8" ht="15">
      <c r="B17" s="482" t="s">
        <v>166</v>
      </c>
      <c r="C17" s="529" t="s">
        <v>278</v>
      </c>
      <c r="D17" s="704"/>
      <c r="E17" s="469">
        <f t="shared" si="0"/>
        <v>14.7</v>
      </c>
      <c r="F17" s="535">
        <v>14.7</v>
      </c>
      <c r="G17" s="535">
        <v>10.7</v>
      </c>
      <c r="H17" s="535"/>
    </row>
    <row r="18" spans="2:8" ht="15">
      <c r="B18" s="482" t="s">
        <v>167</v>
      </c>
      <c r="C18" s="427" t="s">
        <v>243</v>
      </c>
      <c r="D18" s="704"/>
      <c r="E18" s="469">
        <f t="shared" si="0"/>
        <v>8.5</v>
      </c>
      <c r="F18" s="535">
        <v>8.5</v>
      </c>
      <c r="G18" s="535"/>
      <c r="H18" s="528"/>
    </row>
    <row r="19" spans="2:8" ht="15">
      <c r="B19" s="482" t="s">
        <v>168</v>
      </c>
      <c r="C19" s="427" t="s">
        <v>246</v>
      </c>
      <c r="D19" s="704"/>
      <c r="E19" s="469">
        <f t="shared" si="0"/>
        <v>14</v>
      </c>
      <c r="F19" s="535">
        <v>14</v>
      </c>
      <c r="G19" s="535"/>
      <c r="H19" s="528"/>
    </row>
    <row r="20" spans="2:8" ht="15">
      <c r="B20" s="482" t="s">
        <v>169</v>
      </c>
      <c r="C20" s="427" t="s">
        <v>83</v>
      </c>
      <c r="D20" s="704"/>
      <c r="E20" s="469">
        <f t="shared" si="0"/>
        <v>2</v>
      </c>
      <c r="F20" s="535">
        <v>2</v>
      </c>
      <c r="G20" s="535"/>
      <c r="H20" s="528"/>
    </row>
    <row r="21" spans="2:8" ht="15">
      <c r="B21" s="482" t="s">
        <v>170</v>
      </c>
      <c r="C21" s="427" t="s">
        <v>84</v>
      </c>
      <c r="D21" s="704"/>
      <c r="E21" s="469">
        <f t="shared" si="0"/>
        <v>13</v>
      </c>
      <c r="F21" s="535">
        <v>13</v>
      </c>
      <c r="G21" s="535"/>
      <c r="H21" s="528"/>
    </row>
    <row r="22" spans="2:8" ht="15.75" customHeight="1">
      <c r="B22" s="482" t="s">
        <v>171</v>
      </c>
      <c r="C22" s="536" t="s">
        <v>79</v>
      </c>
      <c r="D22" s="430"/>
      <c r="E22" s="469">
        <f t="shared" si="0"/>
        <v>0</v>
      </c>
      <c r="F22" s="535"/>
      <c r="G22" s="535"/>
      <c r="H22" s="528"/>
    </row>
    <row r="23" spans="2:8" ht="26.25" customHeight="1">
      <c r="B23" s="537" t="s">
        <v>16</v>
      </c>
      <c r="C23" s="538" t="s">
        <v>114</v>
      </c>
      <c r="D23" s="539" t="s">
        <v>148</v>
      </c>
      <c r="E23" s="598">
        <f>F23+H23</f>
        <v>715.1</v>
      </c>
      <c r="F23" s="599">
        <f>F24+F26+F27+F28+F29+F30+F32+F25+F31+F33</f>
        <v>703.5</v>
      </c>
      <c r="G23" s="599">
        <f>G24+G26+G27+G28+G29+G30+G32+G25+G31+G33</f>
        <v>345.90000000000003</v>
      </c>
      <c r="H23" s="599">
        <f>H24+H26+H27+H28+H29+H30+H32+H25+H31+H33</f>
        <v>11.6</v>
      </c>
    </row>
    <row r="24" spans="2:8" ht="15">
      <c r="B24" s="508" t="s">
        <v>172</v>
      </c>
      <c r="C24" s="435" t="s">
        <v>276</v>
      </c>
      <c r="D24" s="541"/>
      <c r="E24" s="600">
        <f t="shared" si="0"/>
        <v>544.5</v>
      </c>
      <c r="F24" s="469">
        <v>534.4</v>
      </c>
      <c r="G24" s="467">
        <v>306.1</v>
      </c>
      <c r="H24" s="467">
        <v>10.1</v>
      </c>
    </row>
    <row r="25" spans="2:8" ht="15">
      <c r="B25" s="508" t="s">
        <v>162</v>
      </c>
      <c r="C25" s="435" t="s">
        <v>275</v>
      </c>
      <c r="D25" s="542"/>
      <c r="E25" s="600">
        <f t="shared" si="0"/>
        <v>62.1</v>
      </c>
      <c r="F25" s="469">
        <v>62.1</v>
      </c>
      <c r="G25" s="467">
        <v>37</v>
      </c>
      <c r="H25" s="467"/>
    </row>
    <row r="26" spans="2:8" ht="15">
      <c r="B26" s="508" t="s">
        <v>173</v>
      </c>
      <c r="C26" s="435" t="s">
        <v>74</v>
      </c>
      <c r="D26" s="543"/>
      <c r="E26" s="600">
        <f t="shared" si="0"/>
        <v>1.8</v>
      </c>
      <c r="F26" s="469">
        <v>1.8</v>
      </c>
      <c r="G26" s="467"/>
      <c r="H26" s="467"/>
    </row>
    <row r="27" spans="2:8" ht="15">
      <c r="B27" s="508" t="s">
        <v>169</v>
      </c>
      <c r="C27" s="435" t="s">
        <v>181</v>
      </c>
      <c r="D27" s="543"/>
      <c r="E27" s="600">
        <f t="shared" si="0"/>
        <v>77</v>
      </c>
      <c r="F27" s="469">
        <v>77</v>
      </c>
      <c r="G27" s="467"/>
      <c r="H27" s="467"/>
    </row>
    <row r="28" spans="2:8" ht="15">
      <c r="B28" s="508" t="s">
        <v>174</v>
      </c>
      <c r="C28" s="595" t="s">
        <v>2</v>
      </c>
      <c r="D28" s="542"/>
      <c r="E28" s="600">
        <f t="shared" si="0"/>
        <v>1</v>
      </c>
      <c r="F28" s="469">
        <v>1</v>
      </c>
      <c r="G28" s="601"/>
      <c r="H28" s="601"/>
    </row>
    <row r="29" spans="2:8" ht="15">
      <c r="B29" s="508" t="s">
        <v>171</v>
      </c>
      <c r="C29" s="595" t="s">
        <v>79</v>
      </c>
      <c r="D29" s="542"/>
      <c r="E29" s="600">
        <f t="shared" si="0"/>
        <v>8.5</v>
      </c>
      <c r="F29" s="469">
        <v>8.5</v>
      </c>
      <c r="G29" s="601"/>
      <c r="H29" s="601"/>
    </row>
    <row r="30" spans="2:8" ht="15">
      <c r="B30" s="508" t="s">
        <v>287</v>
      </c>
      <c r="C30" s="435" t="s">
        <v>4</v>
      </c>
      <c r="D30" s="543"/>
      <c r="E30" s="600">
        <f t="shared" si="0"/>
        <v>7.4</v>
      </c>
      <c r="F30" s="602">
        <v>7.4</v>
      </c>
      <c r="G30" s="603"/>
      <c r="H30" s="601"/>
    </row>
    <row r="31" spans="2:8" ht="15" customHeight="1">
      <c r="B31" s="544" t="s">
        <v>507</v>
      </c>
      <c r="C31" s="545" t="s">
        <v>97</v>
      </c>
      <c r="D31" s="543"/>
      <c r="E31" s="600">
        <f t="shared" si="0"/>
        <v>1.5</v>
      </c>
      <c r="F31" s="602"/>
      <c r="G31" s="603"/>
      <c r="H31" s="467">
        <v>1.5</v>
      </c>
    </row>
    <row r="32" spans="2:8" ht="30">
      <c r="B32" s="544" t="s">
        <v>176</v>
      </c>
      <c r="C32" s="604" t="s">
        <v>115</v>
      </c>
      <c r="D32" s="543"/>
      <c r="E32" s="600">
        <f t="shared" si="0"/>
        <v>3.7</v>
      </c>
      <c r="F32" s="467">
        <v>3.7</v>
      </c>
      <c r="G32" s="467">
        <v>2.8</v>
      </c>
      <c r="H32" s="467"/>
    </row>
    <row r="33" spans="2:8" ht="30">
      <c r="B33" s="544" t="s">
        <v>522</v>
      </c>
      <c r="C33" s="547" t="s">
        <v>521</v>
      </c>
      <c r="D33" s="543"/>
      <c r="E33" s="600">
        <f>F33+H33</f>
        <v>7.6</v>
      </c>
      <c r="F33" s="535">
        <v>7.6</v>
      </c>
      <c r="G33" s="535"/>
      <c r="H33" s="535"/>
    </row>
    <row r="34" spans="2:8" ht="30.75" customHeight="1">
      <c r="B34" s="481" t="s">
        <v>17</v>
      </c>
      <c r="C34" s="548" t="s">
        <v>232</v>
      </c>
      <c r="D34" s="549" t="s">
        <v>147</v>
      </c>
      <c r="E34" s="605">
        <f>E35+E37+E36+E38</f>
        <v>8.2</v>
      </c>
      <c r="F34" s="605">
        <f>F35+F37+F36+F38</f>
        <v>7.2</v>
      </c>
      <c r="G34" s="605">
        <f>G35+G37+G36+G38</f>
        <v>5.5</v>
      </c>
      <c r="H34" s="605">
        <f>H35+H37+H36+H38</f>
        <v>1</v>
      </c>
    </row>
    <row r="35" spans="2:8" ht="15">
      <c r="B35" s="482" t="s">
        <v>177</v>
      </c>
      <c r="C35" s="550" t="s">
        <v>3</v>
      </c>
      <c r="D35" s="549"/>
      <c r="E35" s="600">
        <f>F35+H35</f>
        <v>3</v>
      </c>
      <c r="F35" s="469">
        <v>3</v>
      </c>
      <c r="G35" s="467">
        <v>2.3</v>
      </c>
      <c r="H35" s="601"/>
    </row>
    <row r="36" spans="2:8" ht="15">
      <c r="B36" s="482" t="s">
        <v>178</v>
      </c>
      <c r="C36" s="550" t="s">
        <v>157</v>
      </c>
      <c r="D36" s="551"/>
      <c r="E36" s="600">
        <f>F36+H36</f>
        <v>5.2</v>
      </c>
      <c r="F36" s="469">
        <v>4.2</v>
      </c>
      <c r="G36" s="467">
        <v>3.2</v>
      </c>
      <c r="H36" s="467">
        <v>1</v>
      </c>
    </row>
    <row r="37" spans="2:8" ht="15">
      <c r="B37" s="482" t="s">
        <v>179</v>
      </c>
      <c r="C37" s="427" t="s">
        <v>81</v>
      </c>
      <c r="D37" s="551"/>
      <c r="E37" s="600">
        <f>F37+H37</f>
        <v>0</v>
      </c>
      <c r="F37" s="469"/>
      <c r="G37" s="469"/>
      <c r="H37" s="469"/>
    </row>
    <row r="38" spans="2:8" ht="15">
      <c r="B38" s="482" t="s">
        <v>164</v>
      </c>
      <c r="C38" s="427" t="s">
        <v>503</v>
      </c>
      <c r="D38" s="552"/>
      <c r="E38" s="600">
        <f>F38+H38</f>
        <v>0</v>
      </c>
      <c r="F38" s="600"/>
      <c r="G38" s="600"/>
      <c r="H38" s="600"/>
    </row>
    <row r="39" spans="2:8" ht="14.25">
      <c r="B39" s="481" t="s">
        <v>18</v>
      </c>
      <c r="C39" s="438" t="s">
        <v>118</v>
      </c>
      <c r="D39" s="551" t="s">
        <v>149</v>
      </c>
      <c r="E39" s="598">
        <f>E40+E41+E42</f>
        <v>91</v>
      </c>
      <c r="F39" s="598">
        <f>F40+F41+F42</f>
        <v>27.7</v>
      </c>
      <c r="G39" s="598">
        <f>G40+G41+G42</f>
        <v>0</v>
      </c>
      <c r="H39" s="598">
        <f>H40+H41+H42</f>
        <v>63.3</v>
      </c>
    </row>
    <row r="40" spans="2:8" ht="15">
      <c r="B40" s="482" t="s">
        <v>164</v>
      </c>
      <c r="C40" s="427" t="s">
        <v>75</v>
      </c>
      <c r="D40" s="549"/>
      <c r="E40" s="600">
        <f>F40+H40</f>
        <v>2.9</v>
      </c>
      <c r="F40" s="469">
        <v>2.9</v>
      </c>
      <c r="G40" s="469"/>
      <c r="H40" s="469"/>
    </row>
    <row r="41" spans="2:8" ht="15">
      <c r="B41" s="482" t="s">
        <v>164</v>
      </c>
      <c r="C41" s="427" t="s">
        <v>82</v>
      </c>
      <c r="D41" s="552"/>
      <c r="E41" s="600">
        <f>F41+H41</f>
        <v>21.5</v>
      </c>
      <c r="F41" s="469">
        <v>21.5</v>
      </c>
      <c r="G41" s="469"/>
      <c r="H41" s="469"/>
    </row>
    <row r="42" spans="2:8" ht="15">
      <c r="B42" s="482" t="s">
        <v>164</v>
      </c>
      <c r="C42" s="427" t="s">
        <v>161</v>
      </c>
      <c r="D42" s="552"/>
      <c r="E42" s="600">
        <f>F42+H42</f>
        <v>66.6</v>
      </c>
      <c r="F42" s="469">
        <v>3.3</v>
      </c>
      <c r="G42" s="469"/>
      <c r="H42" s="469">
        <v>63.3</v>
      </c>
    </row>
    <row r="43" spans="2:8" ht="28.5">
      <c r="B43" s="481" t="s">
        <v>76</v>
      </c>
      <c r="C43" s="445" t="s">
        <v>199</v>
      </c>
      <c r="D43" s="552" t="s">
        <v>150</v>
      </c>
      <c r="E43" s="598">
        <f>E44</f>
        <v>2.9</v>
      </c>
      <c r="F43" s="598">
        <f>F44</f>
        <v>2.9</v>
      </c>
      <c r="G43" s="598">
        <f>G44</f>
        <v>0</v>
      </c>
      <c r="H43" s="598">
        <f>H44</f>
        <v>0</v>
      </c>
    </row>
    <row r="44" spans="2:8" ht="15">
      <c r="B44" s="482" t="s">
        <v>164</v>
      </c>
      <c r="C44" s="427" t="s">
        <v>75</v>
      </c>
      <c r="D44" s="552"/>
      <c r="E44" s="600">
        <f>F44+H44</f>
        <v>2.9</v>
      </c>
      <c r="F44" s="469">
        <v>2.9</v>
      </c>
      <c r="G44" s="469"/>
      <c r="H44" s="469"/>
    </row>
    <row r="45" spans="2:8" ht="14.25">
      <c r="B45" s="481" t="s">
        <v>142</v>
      </c>
      <c r="C45" s="489" t="s">
        <v>140</v>
      </c>
      <c r="D45" s="446" t="s">
        <v>145</v>
      </c>
      <c r="E45" s="598">
        <f>F45+H45</f>
        <v>18.6</v>
      </c>
      <c r="F45" s="597">
        <f>F46</f>
        <v>18.6</v>
      </c>
      <c r="G45" s="597">
        <f>G46</f>
        <v>0</v>
      </c>
      <c r="H45" s="597">
        <f>H46</f>
        <v>0</v>
      </c>
    </row>
    <row r="46" spans="2:8" ht="15">
      <c r="B46" s="482" t="s">
        <v>143</v>
      </c>
      <c r="C46" s="553" t="s">
        <v>141</v>
      </c>
      <c r="D46" s="549"/>
      <c r="E46" s="469">
        <f>F46+H46</f>
        <v>18.6</v>
      </c>
      <c r="F46" s="469">
        <v>18.6</v>
      </c>
      <c r="G46" s="467"/>
      <c r="H46" s="606"/>
    </row>
    <row r="47" spans="2:8" ht="28.5">
      <c r="B47" s="481" t="s">
        <v>153</v>
      </c>
      <c r="C47" s="445" t="s">
        <v>158</v>
      </c>
      <c r="D47" s="446" t="s">
        <v>37</v>
      </c>
      <c r="E47" s="598">
        <f>E48+E49</f>
        <v>163.5</v>
      </c>
      <c r="F47" s="598">
        <f>F48+F49</f>
        <v>163.5</v>
      </c>
      <c r="G47" s="597">
        <f>G48+G49</f>
        <v>0</v>
      </c>
      <c r="H47" s="597">
        <f>H48+H49</f>
        <v>0</v>
      </c>
    </row>
    <row r="48" spans="2:8" ht="15">
      <c r="B48" s="482" t="s">
        <v>154</v>
      </c>
      <c r="C48" s="553" t="s">
        <v>120</v>
      </c>
      <c r="D48" s="552"/>
      <c r="E48" s="600">
        <f>F48</f>
        <v>161</v>
      </c>
      <c r="F48" s="600">
        <v>161</v>
      </c>
      <c r="G48" s="469"/>
      <c r="H48" s="467"/>
    </row>
    <row r="49" spans="2:8" ht="16.5" customHeight="1">
      <c r="B49" s="482" t="s">
        <v>514</v>
      </c>
      <c r="C49" s="554" t="s">
        <v>544</v>
      </c>
      <c r="D49" s="552"/>
      <c r="E49" s="600">
        <f>F49+H49</f>
        <v>2.5</v>
      </c>
      <c r="F49" s="600">
        <v>2.5</v>
      </c>
      <c r="G49" s="469"/>
      <c r="H49" s="467"/>
    </row>
    <row r="50" spans="2:8" ht="14.25">
      <c r="B50" s="481" t="s">
        <v>160</v>
      </c>
      <c r="C50" s="423" t="s">
        <v>159</v>
      </c>
      <c r="D50" s="552" t="s">
        <v>39</v>
      </c>
      <c r="E50" s="600">
        <f>E51+E52</f>
        <v>1.2</v>
      </c>
      <c r="F50" s="600">
        <f>F51+F52</f>
        <v>1.2</v>
      </c>
      <c r="G50" s="597">
        <f>G51+G52</f>
        <v>0</v>
      </c>
      <c r="H50" s="597">
        <f>H51+H52</f>
        <v>0</v>
      </c>
    </row>
    <row r="51" spans="2:8" ht="15">
      <c r="B51" s="436"/>
      <c r="C51" s="555" t="s">
        <v>77</v>
      </c>
      <c r="D51" s="519"/>
      <c r="E51" s="600">
        <f>F51+H51</f>
        <v>1.2</v>
      </c>
      <c r="F51" s="469">
        <v>1.2</v>
      </c>
      <c r="G51" s="467"/>
      <c r="H51" s="467"/>
    </row>
    <row r="52" spans="2:8" ht="15">
      <c r="B52" s="482"/>
      <c r="C52" s="555" t="s">
        <v>78</v>
      </c>
      <c r="D52" s="519"/>
      <c r="E52" s="600">
        <f>F52+H52</f>
        <v>0</v>
      </c>
      <c r="F52" s="469"/>
      <c r="G52" s="467"/>
      <c r="H52" s="467"/>
    </row>
    <row r="53" spans="2:8" ht="15.75">
      <c r="B53" s="481" t="s">
        <v>19</v>
      </c>
      <c r="C53" s="491" t="s">
        <v>242</v>
      </c>
      <c r="D53" s="446"/>
      <c r="E53" s="597">
        <f>E54</f>
        <v>22.4</v>
      </c>
      <c r="F53" s="597">
        <f>F54</f>
        <v>22.4</v>
      </c>
      <c r="G53" s="597">
        <f>G54</f>
        <v>16</v>
      </c>
      <c r="H53" s="597">
        <f>H54</f>
        <v>0</v>
      </c>
    </row>
    <row r="54" spans="2:8" ht="25.5">
      <c r="B54" s="481" t="s">
        <v>20</v>
      </c>
      <c r="C54" s="485" t="s">
        <v>114</v>
      </c>
      <c r="D54" s="549" t="s">
        <v>148</v>
      </c>
      <c r="E54" s="597">
        <f aca="true" t="shared" si="1" ref="E54:E59">F54+H54</f>
        <v>22.4</v>
      </c>
      <c r="F54" s="597">
        <v>22.4</v>
      </c>
      <c r="G54" s="601">
        <v>16</v>
      </c>
      <c r="H54" s="467"/>
    </row>
    <row r="55" spans="2:13" ht="28.5">
      <c r="B55" s="481" t="s">
        <v>21</v>
      </c>
      <c r="C55" s="445" t="s">
        <v>85</v>
      </c>
      <c r="D55" s="505"/>
      <c r="E55" s="607">
        <f t="shared" si="1"/>
        <v>432.79999999999995</v>
      </c>
      <c r="F55" s="597">
        <f>F56</f>
        <v>432.79999999999995</v>
      </c>
      <c r="G55" s="597">
        <f>G56</f>
        <v>20.2</v>
      </c>
      <c r="H55" s="597">
        <f>H56</f>
        <v>0</v>
      </c>
      <c r="I55" s="556"/>
      <c r="J55" s="557"/>
      <c r="K55" s="557"/>
      <c r="L55" s="558"/>
      <c r="M55" s="558"/>
    </row>
    <row r="56" spans="2:13" ht="30" customHeight="1">
      <c r="B56" s="481" t="s">
        <v>22</v>
      </c>
      <c r="C56" s="559" t="s">
        <v>112</v>
      </c>
      <c r="D56" s="560" t="s">
        <v>146</v>
      </c>
      <c r="E56" s="607">
        <f t="shared" si="1"/>
        <v>432.79999999999995</v>
      </c>
      <c r="F56" s="608">
        <f>F57+F58+F59+F60+F67+F68+F69+F70+F71+F72+F73+F74+F75+F76+F77</f>
        <v>432.79999999999995</v>
      </c>
      <c r="G56" s="608">
        <f>G57+G58+G59+G60+G67+G68+G69+G70+G71+G72+G73+G74+G75+G76+G77</f>
        <v>20.2</v>
      </c>
      <c r="H56" s="608">
        <f>H57+H58+H59+H60+H67+H68+H69+H70+H71+H72+H73+H74+H75+H76+H77</f>
        <v>0</v>
      </c>
      <c r="I56" s="556"/>
      <c r="J56" s="557"/>
      <c r="K56" s="557"/>
      <c r="L56" s="558"/>
      <c r="M56" s="558"/>
    </row>
    <row r="57" spans="2:13" ht="15">
      <c r="B57" s="508" t="s">
        <v>280</v>
      </c>
      <c r="C57" s="395" t="s">
        <v>86</v>
      </c>
      <c r="D57" s="609"/>
      <c r="E57" s="610">
        <f t="shared" si="1"/>
        <v>2</v>
      </c>
      <c r="F57" s="469">
        <v>2</v>
      </c>
      <c r="G57" s="601"/>
      <c r="H57" s="601"/>
      <c r="I57" s="556"/>
      <c r="J57" s="557"/>
      <c r="K57" s="557"/>
      <c r="L57" s="558"/>
      <c r="M57" s="558"/>
    </row>
    <row r="58" spans="2:13" ht="30">
      <c r="B58" s="508" t="s">
        <v>239</v>
      </c>
      <c r="C58" s="562" t="s">
        <v>247</v>
      </c>
      <c r="D58" s="563"/>
      <c r="E58" s="610">
        <f t="shared" si="1"/>
        <v>1</v>
      </c>
      <c r="F58" s="469">
        <v>1</v>
      </c>
      <c r="G58" s="601"/>
      <c r="H58" s="601"/>
      <c r="I58" s="556"/>
      <c r="J58" s="557"/>
      <c r="K58" s="557"/>
      <c r="L58" s="558"/>
      <c r="M58" s="558"/>
    </row>
    <row r="59" spans="2:13" ht="15">
      <c r="B59" s="508" t="s">
        <v>240</v>
      </c>
      <c r="C59" s="395" t="s">
        <v>366</v>
      </c>
      <c r="D59" s="543"/>
      <c r="E59" s="610">
        <f t="shared" si="1"/>
        <v>1.5</v>
      </c>
      <c r="F59" s="469">
        <v>1.5</v>
      </c>
      <c r="G59" s="467"/>
      <c r="H59" s="467"/>
      <c r="I59" s="564"/>
      <c r="J59" s="557"/>
      <c r="K59" s="557"/>
      <c r="L59" s="557"/>
      <c r="M59" s="557"/>
    </row>
    <row r="60" spans="2:13" ht="15">
      <c r="B60" s="565"/>
      <c r="C60" s="566" t="s">
        <v>152</v>
      </c>
      <c r="D60" s="567"/>
      <c r="E60" s="611">
        <f aca="true" t="shared" si="2" ref="E60:E77">F60+H60</f>
        <v>77</v>
      </c>
      <c r="F60" s="612">
        <f>F61+F62+F63+F64+F65+F66</f>
        <v>77</v>
      </c>
      <c r="G60" s="612">
        <f>G61+G62+G63+G64+G65+G66</f>
        <v>0</v>
      </c>
      <c r="H60" s="612">
        <f>H61+H62+H63+H64+H65+H66</f>
        <v>0</v>
      </c>
      <c r="I60" s="564"/>
      <c r="M60" s="557"/>
    </row>
    <row r="61" spans="2:13" ht="15">
      <c r="B61" s="508" t="s">
        <v>241</v>
      </c>
      <c r="C61" s="569" t="s">
        <v>92</v>
      </c>
      <c r="D61" s="570"/>
      <c r="E61" s="612">
        <f t="shared" si="2"/>
        <v>1</v>
      </c>
      <c r="F61" s="613">
        <v>1</v>
      </c>
      <c r="G61" s="613"/>
      <c r="H61" s="613"/>
      <c r="I61" s="564"/>
      <c r="J61" s="557"/>
      <c r="K61" s="557"/>
      <c r="L61" s="557"/>
      <c r="M61" s="557"/>
    </row>
    <row r="62" spans="2:13" ht="15">
      <c r="B62" s="508" t="s">
        <v>238</v>
      </c>
      <c r="C62" s="569" t="s">
        <v>93</v>
      </c>
      <c r="D62" s="499"/>
      <c r="E62" s="612">
        <f t="shared" si="2"/>
        <v>13</v>
      </c>
      <c r="F62" s="612">
        <v>13</v>
      </c>
      <c r="G62" s="614"/>
      <c r="H62" s="614"/>
      <c r="I62" s="564"/>
      <c r="J62" s="557"/>
      <c r="K62" s="557"/>
      <c r="L62" s="558"/>
      <c r="M62" s="558"/>
    </row>
    <row r="63" spans="2:13" ht="15">
      <c r="B63" s="482" t="s">
        <v>239</v>
      </c>
      <c r="C63" s="572" t="s">
        <v>88</v>
      </c>
      <c r="D63" s="499"/>
      <c r="E63" s="612">
        <f t="shared" si="2"/>
        <v>41</v>
      </c>
      <c r="F63" s="612">
        <v>41</v>
      </c>
      <c r="G63" s="614"/>
      <c r="H63" s="614"/>
      <c r="I63" s="564"/>
      <c r="J63" s="557"/>
      <c r="K63" s="557"/>
      <c r="L63" s="557"/>
      <c r="M63" s="557"/>
    </row>
    <row r="64" spans="2:8" ht="15">
      <c r="B64" s="482" t="s">
        <v>240</v>
      </c>
      <c r="C64" s="572" t="s">
        <v>89</v>
      </c>
      <c r="D64" s="567"/>
      <c r="E64" s="613">
        <f>F64+H64</f>
        <v>7</v>
      </c>
      <c r="F64" s="612">
        <v>7</v>
      </c>
      <c r="G64" s="614"/>
      <c r="H64" s="614"/>
    </row>
    <row r="65" spans="2:8" ht="15">
      <c r="B65" s="482" t="s">
        <v>240</v>
      </c>
      <c r="C65" s="572" t="s">
        <v>90</v>
      </c>
      <c r="D65" s="567"/>
      <c r="E65" s="613">
        <f>F65+H65</f>
        <v>0</v>
      </c>
      <c r="F65" s="612"/>
      <c r="G65" s="614"/>
      <c r="H65" s="614"/>
    </row>
    <row r="66" spans="2:8" ht="15">
      <c r="B66" s="482" t="s">
        <v>240</v>
      </c>
      <c r="C66" s="572" t="s">
        <v>91</v>
      </c>
      <c r="D66" s="567"/>
      <c r="E66" s="613">
        <f>F66+H66</f>
        <v>15</v>
      </c>
      <c r="F66" s="612">
        <v>15</v>
      </c>
      <c r="G66" s="614"/>
      <c r="H66" s="614"/>
    </row>
    <row r="67" spans="2:8" ht="15">
      <c r="B67" s="508" t="s">
        <v>236</v>
      </c>
      <c r="C67" s="488" t="s">
        <v>582</v>
      </c>
      <c r="D67" s="567"/>
      <c r="E67" s="600">
        <f>F67+H67</f>
        <v>7.9</v>
      </c>
      <c r="F67" s="469">
        <v>7.9</v>
      </c>
      <c r="G67" s="467">
        <v>6</v>
      </c>
      <c r="H67" s="614"/>
    </row>
    <row r="68" spans="2:8" ht="15">
      <c r="B68" s="508" t="s">
        <v>236</v>
      </c>
      <c r="C68" s="488" t="s">
        <v>579</v>
      </c>
      <c r="D68" s="567"/>
      <c r="E68" s="600">
        <f>F68+H68</f>
        <v>0.9</v>
      </c>
      <c r="F68" s="469">
        <v>0.9</v>
      </c>
      <c r="G68" s="467"/>
      <c r="H68" s="467"/>
    </row>
    <row r="69" spans="2:8" ht="15">
      <c r="B69" s="508" t="s">
        <v>236</v>
      </c>
      <c r="C69" s="488" t="s">
        <v>283</v>
      </c>
      <c r="D69" s="567"/>
      <c r="E69" s="600">
        <f t="shared" si="2"/>
        <v>25</v>
      </c>
      <c r="F69" s="469">
        <v>25</v>
      </c>
      <c r="G69" s="467"/>
      <c r="H69" s="467"/>
    </row>
    <row r="70" spans="2:9" ht="15">
      <c r="B70" s="508" t="s">
        <v>236</v>
      </c>
      <c r="C70" s="488" t="s">
        <v>285</v>
      </c>
      <c r="D70" s="567"/>
      <c r="E70" s="600">
        <f t="shared" si="2"/>
        <v>20</v>
      </c>
      <c r="F70" s="469">
        <v>20</v>
      </c>
      <c r="G70" s="467"/>
      <c r="H70" s="467"/>
      <c r="I70" s="615"/>
    </row>
    <row r="71" spans="2:9" ht="15">
      <c r="B71" s="508" t="s">
        <v>236</v>
      </c>
      <c r="C71" s="488" t="s">
        <v>286</v>
      </c>
      <c r="D71" s="567"/>
      <c r="E71" s="600">
        <f t="shared" si="2"/>
        <v>4</v>
      </c>
      <c r="F71" s="469">
        <v>4</v>
      </c>
      <c r="G71" s="467"/>
      <c r="H71" s="467"/>
      <c r="I71" s="615"/>
    </row>
    <row r="72" spans="2:9" ht="15">
      <c r="B72" s="508" t="s">
        <v>236</v>
      </c>
      <c r="C72" s="488" t="s">
        <v>580</v>
      </c>
      <c r="D72" s="616"/>
      <c r="E72" s="469">
        <f t="shared" si="2"/>
        <v>30</v>
      </c>
      <c r="F72" s="469">
        <v>30</v>
      </c>
      <c r="G72" s="467"/>
      <c r="H72" s="467"/>
      <c r="I72" s="615"/>
    </row>
    <row r="73" spans="2:9" ht="15">
      <c r="B73" s="508" t="s">
        <v>237</v>
      </c>
      <c r="C73" s="488" t="s">
        <v>87</v>
      </c>
      <c r="D73" s="617"/>
      <c r="E73" s="469">
        <f t="shared" si="2"/>
        <v>4.9</v>
      </c>
      <c r="F73" s="469">
        <v>4.9</v>
      </c>
      <c r="G73" s="467"/>
      <c r="H73" s="467"/>
      <c r="I73" s="615"/>
    </row>
    <row r="74" spans="2:8" ht="15">
      <c r="B74" s="508" t="s">
        <v>237</v>
      </c>
      <c r="C74" s="488" t="s">
        <v>94</v>
      </c>
      <c r="D74" s="567"/>
      <c r="E74" s="600">
        <f t="shared" si="2"/>
        <v>2.7</v>
      </c>
      <c r="F74" s="469">
        <v>2.7</v>
      </c>
      <c r="G74" s="467"/>
      <c r="H74" s="467"/>
    </row>
    <row r="75" spans="2:8" ht="15">
      <c r="B75" s="508" t="s">
        <v>237</v>
      </c>
      <c r="C75" s="488" t="s">
        <v>279</v>
      </c>
      <c r="D75" s="567"/>
      <c r="E75" s="600">
        <f t="shared" si="2"/>
        <v>230</v>
      </c>
      <c r="F75" s="469">
        <v>230</v>
      </c>
      <c r="G75" s="467"/>
      <c r="H75" s="467"/>
    </row>
    <row r="76" spans="2:8" ht="15">
      <c r="B76" s="508" t="s">
        <v>237</v>
      </c>
      <c r="C76" s="488" t="s">
        <v>290</v>
      </c>
      <c r="D76" s="567"/>
      <c r="E76" s="600">
        <f t="shared" si="2"/>
        <v>19.2</v>
      </c>
      <c r="F76" s="469">
        <v>19.2</v>
      </c>
      <c r="G76" s="467">
        <v>14.2</v>
      </c>
      <c r="H76" s="467"/>
    </row>
    <row r="77" spans="2:9" ht="15">
      <c r="B77" s="508" t="s">
        <v>180</v>
      </c>
      <c r="C77" s="488" t="s">
        <v>95</v>
      </c>
      <c r="D77" s="573"/>
      <c r="E77" s="600">
        <f t="shared" si="2"/>
        <v>6.7</v>
      </c>
      <c r="F77" s="469">
        <v>6.7</v>
      </c>
      <c r="G77" s="467"/>
      <c r="H77" s="467"/>
      <c r="I77" s="406"/>
    </row>
    <row r="78" spans="2:8" ht="15.75">
      <c r="B78" s="574" t="s">
        <v>23</v>
      </c>
      <c r="C78" s="618" t="s">
        <v>73</v>
      </c>
      <c r="D78" s="575"/>
      <c r="E78" s="597"/>
      <c r="F78" s="597"/>
      <c r="G78" s="601"/>
      <c r="H78" s="601"/>
    </row>
    <row r="79" spans="2:8" ht="14.25">
      <c r="B79" s="574" t="s">
        <v>25</v>
      </c>
      <c r="C79" s="423" t="s">
        <v>111</v>
      </c>
      <c r="D79" s="444" t="s">
        <v>144</v>
      </c>
      <c r="E79" s="597">
        <f>F79+H79</f>
        <v>59</v>
      </c>
      <c r="F79" s="597">
        <f>F80</f>
        <v>59</v>
      </c>
      <c r="G79" s="597">
        <f>G80</f>
        <v>10.8</v>
      </c>
      <c r="H79" s="597">
        <f>H80</f>
        <v>0</v>
      </c>
    </row>
    <row r="80" spans="2:8" ht="15">
      <c r="B80" s="482" t="s">
        <v>104</v>
      </c>
      <c r="C80" s="395" t="s">
        <v>365</v>
      </c>
      <c r="D80" s="576"/>
      <c r="E80" s="600">
        <f>F80+H80</f>
        <v>59</v>
      </c>
      <c r="F80" s="469">
        <v>59</v>
      </c>
      <c r="G80" s="467">
        <v>10.8</v>
      </c>
      <c r="H80" s="467"/>
    </row>
    <row r="81" spans="2:8" ht="31.5">
      <c r="B81" s="481" t="s">
        <v>26</v>
      </c>
      <c r="C81" s="498" t="s">
        <v>291</v>
      </c>
      <c r="D81" s="444"/>
      <c r="E81" s="597"/>
      <c r="F81" s="597"/>
      <c r="G81" s="601"/>
      <c r="H81" s="601"/>
    </row>
    <row r="82" spans="2:8" ht="14.25">
      <c r="B82" s="481" t="s">
        <v>27</v>
      </c>
      <c r="C82" s="423" t="s">
        <v>111</v>
      </c>
      <c r="D82" s="444" t="s">
        <v>144</v>
      </c>
      <c r="E82" s="597">
        <f>F82+H82</f>
        <v>213.2</v>
      </c>
      <c r="F82" s="597">
        <f>F83</f>
        <v>213.2</v>
      </c>
      <c r="G82" s="597">
        <f>G83</f>
        <v>156.2</v>
      </c>
      <c r="H82" s="597">
        <f>H83</f>
        <v>0</v>
      </c>
    </row>
    <row r="83" spans="2:8" ht="15">
      <c r="B83" s="482" t="s">
        <v>106</v>
      </c>
      <c r="C83" s="395" t="s">
        <v>365</v>
      </c>
      <c r="D83" s="576"/>
      <c r="E83" s="469">
        <f>F83+H83</f>
        <v>213.2</v>
      </c>
      <c r="F83" s="469">
        <v>213.2</v>
      </c>
      <c r="G83" s="467">
        <v>156.2</v>
      </c>
      <c r="H83" s="467"/>
    </row>
    <row r="84" spans="2:8" ht="15.75">
      <c r="B84" s="481" t="s">
        <v>28</v>
      </c>
      <c r="C84" s="517" t="s">
        <v>31</v>
      </c>
      <c r="D84" s="444"/>
      <c r="E84" s="597"/>
      <c r="F84" s="597"/>
      <c r="G84" s="601"/>
      <c r="H84" s="601"/>
    </row>
    <row r="85" spans="2:8" ht="14.25">
      <c r="B85" s="482" t="s">
        <v>29</v>
      </c>
      <c r="C85" s="577" t="s">
        <v>111</v>
      </c>
      <c r="D85" s="444" t="s">
        <v>144</v>
      </c>
      <c r="E85" s="597">
        <f>F85+H85</f>
        <v>332.4</v>
      </c>
      <c r="F85" s="597">
        <f>F86</f>
        <v>329.9</v>
      </c>
      <c r="G85" s="597">
        <f>G86</f>
        <v>176.1</v>
      </c>
      <c r="H85" s="597">
        <f>H86</f>
        <v>2.5</v>
      </c>
    </row>
    <row r="86" spans="2:8" ht="15">
      <c r="B86" s="482" t="s">
        <v>107</v>
      </c>
      <c r="C86" s="395" t="s">
        <v>365</v>
      </c>
      <c r="D86" s="444"/>
      <c r="E86" s="469">
        <f>F86+H86</f>
        <v>332.4</v>
      </c>
      <c r="F86" s="469">
        <v>329.9</v>
      </c>
      <c r="G86" s="467">
        <v>176.1</v>
      </c>
      <c r="H86" s="467">
        <v>2.5</v>
      </c>
    </row>
    <row r="87" spans="2:8" ht="15.75">
      <c r="B87" s="481" t="s">
        <v>30</v>
      </c>
      <c r="C87" s="517" t="s">
        <v>36</v>
      </c>
      <c r="D87" s="444"/>
      <c r="E87" s="597"/>
      <c r="F87" s="597"/>
      <c r="G87" s="601"/>
      <c r="H87" s="467"/>
    </row>
    <row r="88" spans="2:8" ht="14.25">
      <c r="B88" s="481" t="s">
        <v>32</v>
      </c>
      <c r="C88" s="577" t="s">
        <v>111</v>
      </c>
      <c r="D88" s="444" t="s">
        <v>144</v>
      </c>
      <c r="E88" s="597">
        <f>F88+H88</f>
        <v>233.4</v>
      </c>
      <c r="F88" s="597">
        <f>F89</f>
        <v>229.1</v>
      </c>
      <c r="G88" s="597">
        <f>G89</f>
        <v>134.5</v>
      </c>
      <c r="H88" s="597">
        <f>H89</f>
        <v>4.3</v>
      </c>
    </row>
    <row r="89" spans="2:8" ht="15">
      <c r="B89" s="482" t="s">
        <v>108</v>
      </c>
      <c r="C89" s="395" t="s">
        <v>365</v>
      </c>
      <c r="D89" s="444"/>
      <c r="E89" s="469">
        <f>F89+H89</f>
        <v>233.4</v>
      </c>
      <c r="F89" s="469">
        <v>229.1</v>
      </c>
      <c r="G89" s="467">
        <v>134.5</v>
      </c>
      <c r="H89" s="467">
        <v>4.3</v>
      </c>
    </row>
    <row r="90" spans="2:8" ht="15.75">
      <c r="B90" s="481" t="s">
        <v>33</v>
      </c>
      <c r="C90" s="479" t="s">
        <v>5</v>
      </c>
      <c r="D90" s="444"/>
      <c r="E90" s="597"/>
      <c r="F90" s="597"/>
      <c r="G90" s="601"/>
      <c r="H90" s="601"/>
    </row>
    <row r="91" spans="2:8" ht="14.25">
      <c r="B91" s="481" t="s">
        <v>34</v>
      </c>
      <c r="C91" s="423" t="s">
        <v>111</v>
      </c>
      <c r="D91" s="444" t="s">
        <v>144</v>
      </c>
      <c r="E91" s="597">
        <f>F91+H91</f>
        <v>84.1</v>
      </c>
      <c r="F91" s="597">
        <f>F92</f>
        <v>84.1</v>
      </c>
      <c r="G91" s="597">
        <f>G92</f>
        <v>48.1</v>
      </c>
      <c r="H91" s="597">
        <f>H92</f>
        <v>0</v>
      </c>
    </row>
    <row r="92" spans="2:8" ht="15">
      <c r="B92" s="482" t="s">
        <v>109</v>
      </c>
      <c r="C92" s="395" t="s">
        <v>365</v>
      </c>
      <c r="D92" s="444"/>
      <c r="E92" s="469">
        <f>F92+H92</f>
        <v>84.1</v>
      </c>
      <c r="F92" s="469">
        <v>84.1</v>
      </c>
      <c r="G92" s="467">
        <v>48.1</v>
      </c>
      <c r="H92" s="467"/>
    </row>
    <row r="93" spans="2:8" ht="21" customHeight="1">
      <c r="B93" s="481" t="s">
        <v>37</v>
      </c>
      <c r="C93" s="489" t="s">
        <v>417</v>
      </c>
      <c r="D93" s="444"/>
      <c r="E93" s="597"/>
      <c r="F93" s="597"/>
      <c r="G93" s="601"/>
      <c r="H93" s="601"/>
    </row>
    <row r="94" spans="2:8" ht="14.25">
      <c r="B94" s="481" t="s">
        <v>38</v>
      </c>
      <c r="C94" s="423" t="s">
        <v>111</v>
      </c>
      <c r="D94" s="444" t="s">
        <v>144</v>
      </c>
      <c r="E94" s="597">
        <f>F94+H94</f>
        <v>649.9</v>
      </c>
      <c r="F94" s="597">
        <f>F95</f>
        <v>643.1</v>
      </c>
      <c r="G94" s="597">
        <f>G95</f>
        <v>358.70000000000005</v>
      </c>
      <c r="H94" s="597">
        <f>H95</f>
        <v>6.8</v>
      </c>
    </row>
    <row r="95" spans="2:8" ht="15">
      <c r="B95" s="482" t="s">
        <v>110</v>
      </c>
      <c r="C95" s="395" t="s">
        <v>365</v>
      </c>
      <c r="D95" s="444"/>
      <c r="E95" s="469">
        <f>F95+H95</f>
        <v>649.9</v>
      </c>
      <c r="F95" s="469">
        <f>F86+F89+F92</f>
        <v>643.1</v>
      </c>
      <c r="G95" s="469">
        <f>G86+G89+G92</f>
        <v>358.70000000000005</v>
      </c>
      <c r="H95" s="469">
        <f>H86+H89+H92</f>
        <v>6.8</v>
      </c>
    </row>
    <row r="96" spans="2:8" ht="15.75">
      <c r="B96" s="481" t="s">
        <v>39</v>
      </c>
      <c r="C96" s="517" t="s">
        <v>6</v>
      </c>
      <c r="D96" s="578"/>
      <c r="E96" s="597"/>
      <c r="F96" s="597"/>
      <c r="G96" s="601"/>
      <c r="H96" s="601"/>
    </row>
    <row r="97" spans="2:8" ht="14.25">
      <c r="B97" s="481" t="s">
        <v>40</v>
      </c>
      <c r="C97" s="423" t="s">
        <v>111</v>
      </c>
      <c r="D97" s="578" t="s">
        <v>144</v>
      </c>
      <c r="E97" s="597">
        <f>E98</f>
        <v>91.6</v>
      </c>
      <c r="F97" s="597">
        <f>F98</f>
        <v>91.6</v>
      </c>
      <c r="G97" s="597">
        <f>G98</f>
        <v>50.5</v>
      </c>
      <c r="H97" s="597">
        <f>H98</f>
        <v>0</v>
      </c>
    </row>
    <row r="98" spans="2:8" ht="15">
      <c r="B98" s="482" t="s">
        <v>504</v>
      </c>
      <c r="C98" s="395" t="s">
        <v>365</v>
      </c>
      <c r="D98" s="578"/>
      <c r="E98" s="469">
        <f>F98+H98</f>
        <v>91.6</v>
      </c>
      <c r="F98" s="469">
        <v>91.6</v>
      </c>
      <c r="G98" s="467">
        <v>50.5</v>
      </c>
      <c r="H98" s="467"/>
    </row>
    <row r="99" spans="2:8" ht="15.75">
      <c r="B99" s="482" t="s">
        <v>41</v>
      </c>
      <c r="C99" s="517" t="s">
        <v>48</v>
      </c>
      <c r="D99" s="578"/>
      <c r="E99" s="597"/>
      <c r="F99" s="597"/>
      <c r="G99" s="601"/>
      <c r="H99" s="601"/>
    </row>
    <row r="100" spans="2:8" ht="14.25">
      <c r="B100" s="482" t="s">
        <v>42</v>
      </c>
      <c r="C100" s="579" t="s">
        <v>111</v>
      </c>
      <c r="D100" s="578" t="s">
        <v>144</v>
      </c>
      <c r="E100" s="597">
        <f>E101</f>
        <v>153.4</v>
      </c>
      <c r="F100" s="597">
        <f>F101</f>
        <v>153.4</v>
      </c>
      <c r="G100" s="597">
        <f>G101</f>
        <v>86.1</v>
      </c>
      <c r="H100" s="597">
        <f>H101</f>
        <v>0</v>
      </c>
    </row>
    <row r="101" spans="2:8" ht="15">
      <c r="B101" s="482" t="s">
        <v>505</v>
      </c>
      <c r="C101" s="395" t="s">
        <v>365</v>
      </c>
      <c r="D101" s="580"/>
      <c r="E101" s="469">
        <f>F101+H101</f>
        <v>153.4</v>
      </c>
      <c r="F101" s="469">
        <v>153.4</v>
      </c>
      <c r="G101" s="467">
        <v>86.1</v>
      </c>
      <c r="H101" s="467"/>
    </row>
    <row r="102" spans="2:8" ht="28.5">
      <c r="B102" s="481" t="s">
        <v>43</v>
      </c>
      <c r="C102" s="445" t="s">
        <v>416</v>
      </c>
      <c r="D102" s="578"/>
      <c r="E102" s="597"/>
      <c r="F102" s="597"/>
      <c r="G102" s="601"/>
      <c r="H102" s="601"/>
    </row>
    <row r="103" spans="2:8" ht="14.25">
      <c r="B103" s="481" t="s">
        <v>44</v>
      </c>
      <c r="C103" s="423" t="s">
        <v>111</v>
      </c>
      <c r="D103" s="578" t="s">
        <v>144</v>
      </c>
      <c r="E103" s="597">
        <f>E104</f>
        <v>98.4</v>
      </c>
      <c r="F103" s="597">
        <f>F104</f>
        <v>98.4</v>
      </c>
      <c r="G103" s="597">
        <f>G104</f>
        <v>64.3</v>
      </c>
      <c r="H103" s="597">
        <f>H104</f>
        <v>0</v>
      </c>
    </row>
    <row r="104" spans="2:8" ht="15">
      <c r="B104" s="482" t="s">
        <v>506</v>
      </c>
      <c r="C104" s="395" t="s">
        <v>365</v>
      </c>
      <c r="D104" s="580"/>
      <c r="E104" s="469">
        <f>F104+H104</f>
        <v>98.4</v>
      </c>
      <c r="F104" s="469">
        <v>98.4</v>
      </c>
      <c r="G104" s="467">
        <v>64.3</v>
      </c>
      <c r="H104" s="467"/>
    </row>
    <row r="105" spans="2:8" ht="15.75">
      <c r="B105" s="481" t="s">
        <v>45</v>
      </c>
      <c r="C105" s="517" t="s">
        <v>54</v>
      </c>
      <c r="D105" s="444"/>
      <c r="E105" s="597">
        <f>E106+E109+E112</f>
        <v>48</v>
      </c>
      <c r="F105" s="597">
        <f>F106+F109+F112</f>
        <v>41</v>
      </c>
      <c r="G105" s="597">
        <f>G106+G109+G112</f>
        <v>22</v>
      </c>
      <c r="H105" s="597">
        <f>H106+H109+H112</f>
        <v>7</v>
      </c>
    </row>
    <row r="106" spans="2:8" ht="14.25">
      <c r="B106" s="481" t="s">
        <v>46</v>
      </c>
      <c r="C106" s="423" t="s">
        <v>111</v>
      </c>
      <c r="D106" s="444" t="s">
        <v>144</v>
      </c>
      <c r="E106" s="597">
        <f>E107+E108</f>
        <v>0.8</v>
      </c>
      <c r="F106" s="597">
        <f>F107+F108</f>
        <v>0.8</v>
      </c>
      <c r="G106" s="597">
        <f>G107+G108</f>
        <v>0</v>
      </c>
      <c r="H106" s="597">
        <f>H107+H108</f>
        <v>0</v>
      </c>
    </row>
    <row r="107" spans="2:8" ht="15">
      <c r="B107" s="482" t="s">
        <v>506</v>
      </c>
      <c r="C107" s="540" t="s">
        <v>98</v>
      </c>
      <c r="D107" s="505"/>
      <c r="E107" s="469">
        <f>F107+H107</f>
        <v>0.4</v>
      </c>
      <c r="F107" s="469">
        <v>0.4</v>
      </c>
      <c r="G107" s="467"/>
      <c r="H107" s="467"/>
    </row>
    <row r="108" spans="2:8" ht="15">
      <c r="B108" s="482" t="s">
        <v>532</v>
      </c>
      <c r="C108" s="586" t="s">
        <v>127</v>
      </c>
      <c r="D108" s="575"/>
      <c r="E108" s="469">
        <f>F108+H108</f>
        <v>0.4</v>
      </c>
      <c r="F108" s="469">
        <v>0.4</v>
      </c>
      <c r="G108" s="467"/>
      <c r="H108" s="467"/>
    </row>
    <row r="109" spans="2:8" ht="25.5">
      <c r="B109" s="481" t="s">
        <v>250</v>
      </c>
      <c r="C109" s="485" t="s">
        <v>114</v>
      </c>
      <c r="D109" s="444" t="s">
        <v>148</v>
      </c>
      <c r="E109" s="597">
        <f>E110+E111</f>
        <v>44.7</v>
      </c>
      <c r="F109" s="597">
        <f>F110+F111</f>
        <v>37.7</v>
      </c>
      <c r="G109" s="597">
        <f>G110+G111</f>
        <v>22</v>
      </c>
      <c r="H109" s="597">
        <f>H110+H111</f>
        <v>7</v>
      </c>
    </row>
    <row r="110" spans="2:8" ht="15">
      <c r="B110" s="482" t="s">
        <v>293</v>
      </c>
      <c r="C110" s="540" t="s">
        <v>96</v>
      </c>
      <c r="D110" s="567"/>
      <c r="E110" s="469">
        <f>F110+H110</f>
        <v>36.7</v>
      </c>
      <c r="F110" s="469">
        <v>29.7</v>
      </c>
      <c r="G110" s="467">
        <v>19.9</v>
      </c>
      <c r="H110" s="467">
        <v>7</v>
      </c>
    </row>
    <row r="111" spans="2:8" ht="15">
      <c r="B111" s="482" t="s">
        <v>507</v>
      </c>
      <c r="C111" s="587" t="s">
        <v>97</v>
      </c>
      <c r="D111" s="567"/>
      <c r="E111" s="469">
        <f>F111+H111</f>
        <v>8</v>
      </c>
      <c r="F111" s="469">
        <v>8</v>
      </c>
      <c r="G111" s="467">
        <v>2.1</v>
      </c>
      <c r="H111" s="467"/>
    </row>
    <row r="112" spans="2:8" ht="14.25">
      <c r="B112" s="481" t="s">
        <v>414</v>
      </c>
      <c r="C112" s="438" t="s">
        <v>80</v>
      </c>
      <c r="D112" s="444" t="s">
        <v>145</v>
      </c>
      <c r="E112" s="597">
        <f>F112+H112</f>
        <v>2.5</v>
      </c>
      <c r="F112" s="597">
        <f>F113</f>
        <v>2.5</v>
      </c>
      <c r="G112" s="597">
        <f>G113</f>
        <v>0</v>
      </c>
      <c r="H112" s="597">
        <f>H113</f>
        <v>0</v>
      </c>
    </row>
    <row r="113" spans="2:8" ht="15">
      <c r="B113" s="482" t="s">
        <v>510</v>
      </c>
      <c r="C113" s="427" t="s">
        <v>117</v>
      </c>
      <c r="D113" s="444"/>
      <c r="E113" s="597">
        <f>F113+H113</f>
        <v>2.5</v>
      </c>
      <c r="F113" s="469">
        <v>2.5</v>
      </c>
      <c r="G113" s="467"/>
      <c r="H113" s="467"/>
    </row>
    <row r="114" spans="2:8" ht="15.75">
      <c r="B114" s="481" t="s">
        <v>47</v>
      </c>
      <c r="C114" s="517" t="s">
        <v>59</v>
      </c>
      <c r="D114" s="444"/>
      <c r="E114" s="597">
        <f>E115+E118+E121</f>
        <v>61.4</v>
      </c>
      <c r="F114" s="597">
        <f>F115+F118+F121</f>
        <v>54.4</v>
      </c>
      <c r="G114" s="597">
        <f>G115+G118+G121</f>
        <v>32.3</v>
      </c>
      <c r="H114" s="597">
        <f>H115+H118+H121</f>
        <v>7</v>
      </c>
    </row>
    <row r="115" spans="2:8" ht="14.25">
      <c r="B115" s="506" t="s">
        <v>49</v>
      </c>
      <c r="C115" s="423" t="s">
        <v>111</v>
      </c>
      <c r="D115" s="444" t="s">
        <v>144</v>
      </c>
      <c r="E115" s="597">
        <f>E116+E117</f>
        <v>1.7000000000000002</v>
      </c>
      <c r="F115" s="597">
        <f>F116+F117</f>
        <v>1.7000000000000002</v>
      </c>
      <c r="G115" s="597">
        <f>G116+G117</f>
        <v>0</v>
      </c>
      <c r="H115" s="597">
        <f>H116+H117</f>
        <v>0</v>
      </c>
    </row>
    <row r="116" spans="2:8" ht="15">
      <c r="B116" s="482" t="s">
        <v>506</v>
      </c>
      <c r="C116" s="540" t="s">
        <v>98</v>
      </c>
      <c r="D116" s="505"/>
      <c r="E116" s="469">
        <f>F116+H116</f>
        <v>0.6</v>
      </c>
      <c r="F116" s="469">
        <v>0.6</v>
      </c>
      <c r="G116" s="467"/>
      <c r="H116" s="467"/>
    </row>
    <row r="117" spans="2:8" ht="15">
      <c r="B117" s="482" t="s">
        <v>505</v>
      </c>
      <c r="C117" s="586" t="s">
        <v>127</v>
      </c>
      <c r="D117" s="575"/>
      <c r="E117" s="469">
        <f>F117+H117</f>
        <v>1.1</v>
      </c>
      <c r="F117" s="469">
        <v>1.1</v>
      </c>
      <c r="G117" s="467"/>
      <c r="H117" s="467"/>
    </row>
    <row r="118" spans="2:8" ht="25.5">
      <c r="B118" s="481" t="s">
        <v>251</v>
      </c>
      <c r="C118" s="485" t="s">
        <v>114</v>
      </c>
      <c r="D118" s="444" t="s">
        <v>148</v>
      </c>
      <c r="E118" s="597">
        <f>E119+E120</f>
        <v>57.8</v>
      </c>
      <c r="F118" s="597">
        <f>F119+F120</f>
        <v>50.8</v>
      </c>
      <c r="G118" s="597">
        <f>G119+G120</f>
        <v>32.3</v>
      </c>
      <c r="H118" s="597">
        <f>H119+H120</f>
        <v>7</v>
      </c>
    </row>
    <row r="119" spans="2:8" ht="15">
      <c r="B119" s="482" t="s">
        <v>293</v>
      </c>
      <c r="C119" s="540" t="s">
        <v>96</v>
      </c>
      <c r="D119" s="567"/>
      <c r="E119" s="469">
        <f>F119+H119</f>
        <v>44</v>
      </c>
      <c r="F119" s="469">
        <v>37</v>
      </c>
      <c r="G119" s="467">
        <v>25.9</v>
      </c>
      <c r="H119" s="467">
        <v>7</v>
      </c>
    </row>
    <row r="120" spans="2:8" ht="15">
      <c r="B120" s="482" t="s">
        <v>507</v>
      </c>
      <c r="C120" s="587" t="s">
        <v>97</v>
      </c>
      <c r="D120" s="567"/>
      <c r="E120" s="469">
        <f>F120+H120</f>
        <v>13.8</v>
      </c>
      <c r="F120" s="469">
        <v>13.8</v>
      </c>
      <c r="G120" s="467">
        <v>6.4</v>
      </c>
      <c r="H120" s="467"/>
    </row>
    <row r="121" spans="2:8" ht="14.25">
      <c r="B121" s="506" t="s">
        <v>362</v>
      </c>
      <c r="C121" s="438" t="s">
        <v>80</v>
      </c>
      <c r="D121" s="444" t="s">
        <v>145</v>
      </c>
      <c r="E121" s="597">
        <f>F121+H121</f>
        <v>1.9</v>
      </c>
      <c r="F121" s="597">
        <f>F122</f>
        <v>1.9</v>
      </c>
      <c r="G121" s="597">
        <f>G122</f>
        <v>0</v>
      </c>
      <c r="H121" s="597">
        <f>H122</f>
        <v>0</v>
      </c>
    </row>
    <row r="122" spans="2:8" ht="15">
      <c r="B122" s="482" t="s">
        <v>510</v>
      </c>
      <c r="C122" s="427" t="s">
        <v>117</v>
      </c>
      <c r="D122" s="444"/>
      <c r="E122" s="469">
        <f>F122+H122</f>
        <v>1.9</v>
      </c>
      <c r="F122" s="469">
        <v>1.9</v>
      </c>
      <c r="G122" s="467"/>
      <c r="H122" s="467"/>
    </row>
    <row r="123" spans="2:8" ht="14.25">
      <c r="B123" s="506" t="s">
        <v>50</v>
      </c>
      <c r="C123" s="438" t="s">
        <v>63</v>
      </c>
      <c r="D123" s="444"/>
      <c r="E123" s="597">
        <f>E124+E129</f>
        <v>125.9</v>
      </c>
      <c r="F123" s="597">
        <f>F124+F129</f>
        <v>124.69999999999999</v>
      </c>
      <c r="G123" s="597">
        <f>G124+G129</f>
        <v>63.4</v>
      </c>
      <c r="H123" s="597">
        <f>H124+H129</f>
        <v>1.2</v>
      </c>
    </row>
    <row r="124" spans="2:8" ht="25.5">
      <c r="B124" s="481" t="s">
        <v>51</v>
      </c>
      <c r="C124" s="538" t="s">
        <v>114</v>
      </c>
      <c r="D124" s="444" t="s">
        <v>148</v>
      </c>
      <c r="E124" s="597">
        <f>E125+E127+E128+E126</f>
        <v>125.9</v>
      </c>
      <c r="F124" s="597">
        <f>F125+F127+F128+F126</f>
        <v>124.69999999999999</v>
      </c>
      <c r="G124" s="597">
        <f>G125+G127+G128+G126</f>
        <v>63.4</v>
      </c>
      <c r="H124" s="597">
        <f>H125+H127+H128+H126</f>
        <v>1.2</v>
      </c>
    </row>
    <row r="125" spans="2:8" ht="15">
      <c r="B125" s="482" t="s">
        <v>293</v>
      </c>
      <c r="C125" s="540" t="s">
        <v>96</v>
      </c>
      <c r="D125" s="543"/>
      <c r="E125" s="469">
        <f aca="true" t="shared" si="3" ref="E125:E130">F125+H125</f>
        <v>44.3</v>
      </c>
      <c r="F125" s="469">
        <v>44.3</v>
      </c>
      <c r="G125" s="467">
        <v>30.9</v>
      </c>
      <c r="H125" s="467"/>
    </row>
    <row r="126" spans="2:8" ht="15">
      <c r="B126" s="482" t="s">
        <v>512</v>
      </c>
      <c r="C126" s="395" t="s">
        <v>613</v>
      </c>
      <c r="D126" s="543"/>
      <c r="E126" s="467">
        <f t="shared" si="3"/>
        <v>0.7</v>
      </c>
      <c r="F126" s="469">
        <v>0.7</v>
      </c>
      <c r="G126" s="467"/>
      <c r="H126" s="467"/>
    </row>
    <row r="127" spans="2:8" ht="15">
      <c r="B127" s="482" t="s">
        <v>507</v>
      </c>
      <c r="C127" s="395" t="s">
        <v>97</v>
      </c>
      <c r="D127" s="543"/>
      <c r="E127" s="469">
        <f t="shared" si="3"/>
        <v>53.6</v>
      </c>
      <c r="F127" s="469">
        <v>52.4</v>
      </c>
      <c r="G127" s="467">
        <v>32.5</v>
      </c>
      <c r="H127" s="467">
        <v>1.2</v>
      </c>
    </row>
    <row r="128" spans="2:8" ht="15">
      <c r="B128" s="509" t="s">
        <v>508</v>
      </c>
      <c r="C128" s="587" t="s">
        <v>99</v>
      </c>
      <c r="D128" s="543"/>
      <c r="E128" s="469">
        <f t="shared" si="3"/>
        <v>27.3</v>
      </c>
      <c r="F128" s="469">
        <v>27.3</v>
      </c>
      <c r="G128" s="467"/>
      <c r="H128" s="467"/>
    </row>
    <row r="129" spans="2:8" ht="14.25">
      <c r="B129" s="506" t="s">
        <v>52</v>
      </c>
      <c r="C129" s="438" t="s">
        <v>80</v>
      </c>
      <c r="D129" s="444" t="s">
        <v>145</v>
      </c>
      <c r="E129" s="597">
        <f t="shared" si="3"/>
        <v>0</v>
      </c>
      <c r="F129" s="597">
        <f>F130</f>
        <v>0</v>
      </c>
      <c r="G129" s="597">
        <f>G130</f>
        <v>0</v>
      </c>
      <c r="H129" s="597">
        <f>H130</f>
        <v>0</v>
      </c>
    </row>
    <row r="130" spans="2:8" ht="15">
      <c r="B130" s="510" t="s">
        <v>510</v>
      </c>
      <c r="C130" s="427" t="s">
        <v>117</v>
      </c>
      <c r="D130" s="444"/>
      <c r="E130" s="469">
        <f t="shared" si="3"/>
        <v>0</v>
      </c>
      <c r="F130" s="469"/>
      <c r="G130" s="467"/>
      <c r="H130" s="467"/>
    </row>
    <row r="131" spans="2:8" ht="15.75">
      <c r="B131" s="506" t="s">
        <v>53</v>
      </c>
      <c r="C131" s="517" t="s">
        <v>7</v>
      </c>
      <c r="D131" s="444"/>
      <c r="E131" s="597">
        <f>E135+E138+E132</f>
        <v>83.5</v>
      </c>
      <c r="F131" s="597">
        <f>F135+F138+F132</f>
        <v>83.5</v>
      </c>
      <c r="G131" s="597">
        <f>G135+G138+G132</f>
        <v>39.7</v>
      </c>
      <c r="H131" s="597">
        <f>H135+H138+H132</f>
        <v>0</v>
      </c>
    </row>
    <row r="132" spans="2:8" ht="14.25">
      <c r="B132" s="506" t="s">
        <v>55</v>
      </c>
      <c r="C132" s="423" t="s">
        <v>111</v>
      </c>
      <c r="D132" s="444" t="s">
        <v>144</v>
      </c>
      <c r="E132" s="607">
        <f>F132+H132</f>
        <v>1.4</v>
      </c>
      <c r="F132" s="597">
        <f>F133+F134</f>
        <v>1.4</v>
      </c>
      <c r="G132" s="597">
        <f>G133+G134</f>
        <v>0</v>
      </c>
      <c r="H132" s="597">
        <f>H133+H134</f>
        <v>0</v>
      </c>
    </row>
    <row r="133" spans="2:8" ht="15">
      <c r="B133" s="482" t="s">
        <v>506</v>
      </c>
      <c r="C133" s="540" t="s">
        <v>98</v>
      </c>
      <c r="D133" s="588"/>
      <c r="E133" s="469">
        <f>F133+H133</f>
        <v>0.4</v>
      </c>
      <c r="F133" s="600">
        <v>0.4</v>
      </c>
      <c r="G133" s="597"/>
      <c r="H133" s="597"/>
    </row>
    <row r="134" spans="2:8" ht="15">
      <c r="B134" s="482" t="s">
        <v>505</v>
      </c>
      <c r="C134" s="586" t="s">
        <v>127</v>
      </c>
      <c r="D134" s="589"/>
      <c r="E134" s="469">
        <f>F134+H134</f>
        <v>1</v>
      </c>
      <c r="F134" s="600">
        <v>1</v>
      </c>
      <c r="G134" s="597"/>
      <c r="H134" s="597"/>
    </row>
    <row r="135" spans="2:8" ht="25.5">
      <c r="B135" s="481" t="s">
        <v>56</v>
      </c>
      <c r="C135" s="538" t="s">
        <v>114</v>
      </c>
      <c r="D135" s="444" t="s">
        <v>148</v>
      </c>
      <c r="E135" s="619">
        <f>E136+E137</f>
        <v>72.8</v>
      </c>
      <c r="F135" s="597">
        <f>F136+F137</f>
        <v>72.8</v>
      </c>
      <c r="G135" s="597">
        <f>G136+G137</f>
        <v>39.7</v>
      </c>
      <c r="H135" s="597">
        <f>H136+H137</f>
        <v>0</v>
      </c>
    </row>
    <row r="136" spans="2:8" ht="15">
      <c r="B136" s="482" t="s">
        <v>293</v>
      </c>
      <c r="C136" s="540" t="s">
        <v>96</v>
      </c>
      <c r="D136" s="543"/>
      <c r="E136" s="469">
        <f>F136+H136</f>
        <v>48.9</v>
      </c>
      <c r="F136" s="469">
        <v>48.9</v>
      </c>
      <c r="G136" s="467">
        <v>31</v>
      </c>
      <c r="H136" s="467"/>
    </row>
    <row r="137" spans="2:8" ht="15">
      <c r="B137" s="482" t="s">
        <v>507</v>
      </c>
      <c r="C137" s="395" t="s">
        <v>97</v>
      </c>
      <c r="D137" s="543"/>
      <c r="E137" s="469">
        <f>F137+H137</f>
        <v>23.9</v>
      </c>
      <c r="F137" s="469">
        <v>23.9</v>
      </c>
      <c r="G137" s="467">
        <v>8.7</v>
      </c>
      <c r="H137" s="467"/>
    </row>
    <row r="138" spans="2:8" ht="14.25">
      <c r="B138" s="506" t="s">
        <v>215</v>
      </c>
      <c r="C138" s="438" t="s">
        <v>80</v>
      </c>
      <c r="D138" s="444" t="s">
        <v>145</v>
      </c>
      <c r="E138" s="597">
        <f>F138+H138</f>
        <v>9.3</v>
      </c>
      <c r="F138" s="597">
        <f>F139</f>
        <v>9.3</v>
      </c>
      <c r="G138" s="597">
        <f>G139</f>
        <v>0</v>
      </c>
      <c r="H138" s="597">
        <f>H139</f>
        <v>0</v>
      </c>
    </row>
    <row r="139" spans="2:8" ht="15">
      <c r="B139" s="482" t="s">
        <v>510</v>
      </c>
      <c r="C139" s="427" t="s">
        <v>117</v>
      </c>
      <c r="D139" s="590"/>
      <c r="E139" s="602">
        <f>F139+H139</f>
        <v>9.3</v>
      </c>
      <c r="F139" s="602">
        <v>9.3</v>
      </c>
      <c r="G139" s="603"/>
      <c r="H139" s="603"/>
    </row>
    <row r="140" spans="2:8" ht="15.75">
      <c r="B140" s="482" t="s">
        <v>58</v>
      </c>
      <c r="C140" s="517" t="s">
        <v>8</v>
      </c>
      <c r="D140" s="444"/>
      <c r="E140" s="607">
        <f>E141+E144+E148</f>
        <v>83.00000000000001</v>
      </c>
      <c r="F140" s="607">
        <f>F141+F144+F148</f>
        <v>73.4</v>
      </c>
      <c r="G140" s="607">
        <f>G141+G144+G148</f>
        <v>43.1</v>
      </c>
      <c r="H140" s="607">
        <f>H141+H144+H148</f>
        <v>9.6</v>
      </c>
    </row>
    <row r="141" spans="2:8" ht="14.25">
      <c r="B141" s="481" t="s">
        <v>60</v>
      </c>
      <c r="C141" s="423" t="s">
        <v>111</v>
      </c>
      <c r="D141" s="444" t="s">
        <v>144</v>
      </c>
      <c r="E141" s="597">
        <f>E142+E143</f>
        <v>0.9</v>
      </c>
      <c r="F141" s="597">
        <f>F142+F143</f>
        <v>0.9</v>
      </c>
      <c r="G141" s="597">
        <f>G142+G143</f>
        <v>0</v>
      </c>
      <c r="H141" s="597">
        <f>H142+H143</f>
        <v>0</v>
      </c>
    </row>
    <row r="142" spans="2:8" ht="15">
      <c r="B142" s="482" t="s">
        <v>506</v>
      </c>
      <c r="C142" s="540" t="s">
        <v>98</v>
      </c>
      <c r="D142" s="505"/>
      <c r="E142" s="469">
        <f>F142+H142</f>
        <v>0.1</v>
      </c>
      <c r="F142" s="469">
        <v>0.1</v>
      </c>
      <c r="G142" s="467"/>
      <c r="H142" s="467"/>
    </row>
    <row r="143" spans="2:8" ht="15">
      <c r="B143" s="482" t="s">
        <v>505</v>
      </c>
      <c r="C143" s="586" t="s">
        <v>155</v>
      </c>
      <c r="D143" s="575"/>
      <c r="E143" s="469">
        <f>F143+H143</f>
        <v>0.8</v>
      </c>
      <c r="F143" s="469">
        <v>0.8</v>
      </c>
      <c r="G143" s="467"/>
      <c r="H143" s="467"/>
    </row>
    <row r="144" spans="2:8" ht="25.5">
      <c r="B144" s="481" t="s">
        <v>61</v>
      </c>
      <c r="C144" s="538" t="s">
        <v>114</v>
      </c>
      <c r="D144" s="444" t="s">
        <v>148</v>
      </c>
      <c r="E144" s="597">
        <f>E145+E146+E147</f>
        <v>76.4</v>
      </c>
      <c r="F144" s="597">
        <f>F145+F146+F147</f>
        <v>68.4</v>
      </c>
      <c r="G144" s="597">
        <f>G145+G146+G147</f>
        <v>43.1</v>
      </c>
      <c r="H144" s="597">
        <f>H145+H146+H147</f>
        <v>8</v>
      </c>
    </row>
    <row r="145" spans="2:8" ht="15">
      <c r="B145" s="482" t="s">
        <v>293</v>
      </c>
      <c r="C145" s="540" t="s">
        <v>96</v>
      </c>
      <c r="D145" s="543"/>
      <c r="E145" s="469">
        <f>F145+H145</f>
        <v>60.5</v>
      </c>
      <c r="F145" s="469">
        <v>52.5</v>
      </c>
      <c r="G145" s="467">
        <v>37</v>
      </c>
      <c r="H145" s="467">
        <v>8</v>
      </c>
    </row>
    <row r="146" spans="2:8" ht="15">
      <c r="B146" s="482" t="s">
        <v>507</v>
      </c>
      <c r="C146" s="395" t="s">
        <v>97</v>
      </c>
      <c r="D146" s="543"/>
      <c r="E146" s="469">
        <f>F146+H146</f>
        <v>15.9</v>
      </c>
      <c r="F146" s="469">
        <v>15.9</v>
      </c>
      <c r="G146" s="467">
        <v>6.1</v>
      </c>
      <c r="H146" s="467"/>
    </row>
    <row r="147" spans="2:8" ht="15">
      <c r="B147" s="508" t="s">
        <v>509</v>
      </c>
      <c r="C147" s="435" t="s">
        <v>289</v>
      </c>
      <c r="D147" s="543"/>
      <c r="E147" s="469">
        <f>F147+H147</f>
        <v>0</v>
      </c>
      <c r="F147" s="469"/>
      <c r="G147" s="467"/>
      <c r="H147" s="467"/>
    </row>
    <row r="148" spans="2:8" ht="14.25">
      <c r="B148" s="481" t="s">
        <v>217</v>
      </c>
      <c r="C148" s="438" t="s">
        <v>80</v>
      </c>
      <c r="D148" s="444" t="s">
        <v>145</v>
      </c>
      <c r="E148" s="597">
        <f>F148+H148</f>
        <v>5.699999999999999</v>
      </c>
      <c r="F148" s="597">
        <f>F149</f>
        <v>4.1</v>
      </c>
      <c r="G148" s="597">
        <f>G149</f>
        <v>0</v>
      </c>
      <c r="H148" s="597">
        <f>H149</f>
        <v>1.6</v>
      </c>
    </row>
    <row r="149" spans="2:8" ht="15">
      <c r="B149" s="482" t="s">
        <v>510</v>
      </c>
      <c r="C149" s="427" t="s">
        <v>117</v>
      </c>
      <c r="D149" s="590"/>
      <c r="E149" s="602">
        <f>F149+H149</f>
        <v>5.699999999999999</v>
      </c>
      <c r="F149" s="602">
        <v>4.1</v>
      </c>
      <c r="G149" s="603"/>
      <c r="H149" s="603">
        <v>1.6</v>
      </c>
    </row>
    <row r="150" spans="2:8" ht="14.25">
      <c r="B150" s="574" t="s">
        <v>62</v>
      </c>
      <c r="C150" s="438" t="s">
        <v>415</v>
      </c>
      <c r="D150" s="576"/>
      <c r="E150" s="597">
        <f>E151+E154+E160</f>
        <v>401.8</v>
      </c>
      <c r="F150" s="597">
        <f>F151+F154+F160</f>
        <v>377</v>
      </c>
      <c r="G150" s="597">
        <f>G151+G154+G160</f>
        <v>200.5</v>
      </c>
      <c r="H150" s="597">
        <f>H151+H154+H160</f>
        <v>24.8</v>
      </c>
    </row>
    <row r="151" spans="2:8" ht="14.25">
      <c r="B151" s="481" t="s">
        <v>64</v>
      </c>
      <c r="C151" s="423" t="s">
        <v>111</v>
      </c>
      <c r="D151" s="444" t="s">
        <v>144</v>
      </c>
      <c r="E151" s="619">
        <f>E106+E115+E141+E132</f>
        <v>4.8</v>
      </c>
      <c r="F151" s="619">
        <f>F106+F115+F141+F132</f>
        <v>4.8</v>
      </c>
      <c r="G151" s="619">
        <f>G106+G115+G141+G132</f>
        <v>0</v>
      </c>
      <c r="H151" s="619">
        <f>H106+H115+H141+H132</f>
        <v>0</v>
      </c>
    </row>
    <row r="152" spans="2:8" ht="15">
      <c r="B152" s="482" t="s">
        <v>506</v>
      </c>
      <c r="C152" s="395" t="s">
        <v>98</v>
      </c>
      <c r="D152" s="567"/>
      <c r="E152" s="469">
        <f>F152+H152</f>
        <v>1.5</v>
      </c>
      <c r="F152" s="469">
        <f aca="true" t="shared" si="4" ref="F152:H153">F107+F116+F142+F133</f>
        <v>1.5</v>
      </c>
      <c r="G152" s="469">
        <f t="shared" si="4"/>
        <v>0</v>
      </c>
      <c r="H152" s="469">
        <f t="shared" si="4"/>
        <v>0</v>
      </c>
    </row>
    <row r="153" spans="2:8" ht="15">
      <c r="B153" s="482" t="s">
        <v>505</v>
      </c>
      <c r="C153" s="395" t="s">
        <v>127</v>
      </c>
      <c r="D153" s="564"/>
      <c r="E153" s="469">
        <f>F153+H153</f>
        <v>3.3</v>
      </c>
      <c r="F153" s="469">
        <f t="shared" si="4"/>
        <v>3.3</v>
      </c>
      <c r="G153" s="469">
        <f t="shared" si="4"/>
        <v>0</v>
      </c>
      <c r="H153" s="469">
        <f t="shared" si="4"/>
        <v>0</v>
      </c>
    </row>
    <row r="154" spans="2:8" ht="25.5">
      <c r="B154" s="507" t="s">
        <v>65</v>
      </c>
      <c r="C154" s="538" t="s">
        <v>114</v>
      </c>
      <c r="D154" s="505" t="s">
        <v>148</v>
      </c>
      <c r="E154" s="597">
        <f>E155+E157+E158+E159+E156</f>
        <v>377.6</v>
      </c>
      <c r="F154" s="597">
        <f>F155+F157+F158+F159+F156</f>
        <v>354.4</v>
      </c>
      <c r="G154" s="597">
        <f>G155+G157+G158+G159+G156</f>
        <v>200.5</v>
      </c>
      <c r="H154" s="597">
        <f>H155+H157+H158+H159+H156</f>
        <v>23.2</v>
      </c>
    </row>
    <row r="155" spans="2:8" ht="15">
      <c r="B155" s="482" t="s">
        <v>293</v>
      </c>
      <c r="C155" s="561" t="s">
        <v>96</v>
      </c>
      <c r="D155" s="549"/>
      <c r="E155" s="600">
        <f>E110+E119+E125+E136+E145</f>
        <v>234.4</v>
      </c>
      <c r="F155" s="469">
        <f>F110+F119+F125+F136+F145</f>
        <v>212.4</v>
      </c>
      <c r="G155" s="469">
        <f>G110+G119+G125+G136+G145</f>
        <v>144.7</v>
      </c>
      <c r="H155" s="469">
        <f>H110+H119+H125+H136+H145</f>
        <v>22</v>
      </c>
    </row>
    <row r="156" spans="2:8" ht="15">
      <c r="B156" s="482" t="s">
        <v>512</v>
      </c>
      <c r="C156" s="395" t="s">
        <v>613</v>
      </c>
      <c r="D156" s="551"/>
      <c r="E156" s="469">
        <f>E126</f>
        <v>0.7</v>
      </c>
      <c r="F156" s="469">
        <f>F126</f>
        <v>0.7</v>
      </c>
      <c r="G156" s="469">
        <f>G126</f>
        <v>0</v>
      </c>
      <c r="H156" s="469">
        <f>H126</f>
        <v>0</v>
      </c>
    </row>
    <row r="157" spans="2:13" ht="15">
      <c r="B157" s="482" t="s">
        <v>507</v>
      </c>
      <c r="C157" s="488" t="s">
        <v>97</v>
      </c>
      <c r="D157" s="590"/>
      <c r="E157" s="600">
        <f>E111+E120+E127+E137+E146</f>
        <v>115.20000000000002</v>
      </c>
      <c r="F157" s="469">
        <f>F111+F120+F127+F137+F146</f>
        <v>114</v>
      </c>
      <c r="G157" s="469">
        <f>G111+G120+G127+G137+G146</f>
        <v>55.800000000000004</v>
      </c>
      <c r="H157" s="469">
        <f>H111+H120+H127+H137+H146</f>
        <v>1.2</v>
      </c>
      <c r="M157" s="406" t="s">
        <v>100</v>
      </c>
    </row>
    <row r="158" spans="2:8" ht="15">
      <c r="B158" s="482" t="s">
        <v>508</v>
      </c>
      <c r="C158" s="432" t="s">
        <v>99</v>
      </c>
      <c r="D158" s="392"/>
      <c r="E158" s="600">
        <f>E128</f>
        <v>27.3</v>
      </c>
      <c r="F158" s="469">
        <f>F128</f>
        <v>27.3</v>
      </c>
      <c r="G158" s="469">
        <f>G128</f>
        <v>0</v>
      </c>
      <c r="H158" s="469">
        <f>H128</f>
        <v>0</v>
      </c>
    </row>
    <row r="159" spans="2:8" ht="15">
      <c r="B159" s="482" t="s">
        <v>509</v>
      </c>
      <c r="C159" s="488" t="s">
        <v>289</v>
      </c>
      <c r="D159" s="392"/>
      <c r="E159" s="600">
        <f>E147</f>
        <v>0</v>
      </c>
      <c r="F159" s="600">
        <f>F147</f>
        <v>0</v>
      </c>
      <c r="G159" s="600">
        <f>G147</f>
        <v>0</v>
      </c>
      <c r="H159" s="600">
        <f>H147</f>
        <v>0</v>
      </c>
    </row>
    <row r="160" spans="2:8" ht="14.25">
      <c r="B160" s="591" t="s">
        <v>220</v>
      </c>
      <c r="C160" s="592" t="s">
        <v>80</v>
      </c>
      <c r="D160" s="552" t="s">
        <v>145</v>
      </c>
      <c r="E160" s="597">
        <f>E161</f>
        <v>19.400000000000002</v>
      </c>
      <c r="F160" s="597">
        <f>F161</f>
        <v>17.8</v>
      </c>
      <c r="G160" s="597">
        <f>G161</f>
        <v>0</v>
      </c>
      <c r="H160" s="597">
        <f>H161</f>
        <v>1.6</v>
      </c>
    </row>
    <row r="161" spans="2:8" ht="15">
      <c r="B161" s="482" t="s">
        <v>510</v>
      </c>
      <c r="C161" s="435" t="s">
        <v>117</v>
      </c>
      <c r="D161" s="436"/>
      <c r="E161" s="469">
        <f>F161+H161</f>
        <v>19.400000000000002</v>
      </c>
      <c r="F161" s="469">
        <f>F139+F130+F149+F122+F113</f>
        <v>17.8</v>
      </c>
      <c r="G161" s="469">
        <f>G139+G130+G149+G122+G113</f>
        <v>0</v>
      </c>
      <c r="H161" s="469">
        <f>H139+H130+H149+H122+H113</f>
        <v>1.6</v>
      </c>
    </row>
    <row r="162" spans="2:8" ht="15.75">
      <c r="B162" s="490" t="s">
        <v>66</v>
      </c>
      <c r="C162" s="517" t="s">
        <v>119</v>
      </c>
      <c r="D162" s="436"/>
      <c r="E162" s="597">
        <f>E163</f>
        <v>70.7</v>
      </c>
      <c r="F162" s="597">
        <f>F163</f>
        <v>70.7</v>
      </c>
      <c r="G162" s="597">
        <f>G163</f>
        <v>44.7</v>
      </c>
      <c r="H162" s="597">
        <f>H163</f>
        <v>0</v>
      </c>
    </row>
    <row r="163" spans="2:8" ht="25.5">
      <c r="B163" s="482" t="s">
        <v>37</v>
      </c>
      <c r="C163" s="485" t="s">
        <v>112</v>
      </c>
      <c r="D163" s="446" t="s">
        <v>146</v>
      </c>
      <c r="E163" s="469">
        <f>F163+H163</f>
        <v>70.7</v>
      </c>
      <c r="F163" s="469">
        <v>70.7</v>
      </c>
      <c r="G163" s="469">
        <v>44.7</v>
      </c>
      <c r="H163" s="469"/>
    </row>
    <row r="164" spans="2:8" ht="15.75">
      <c r="B164" s="481" t="s">
        <v>69</v>
      </c>
      <c r="C164" s="593" t="s">
        <v>356</v>
      </c>
      <c r="D164" s="446"/>
      <c r="E164" s="597">
        <f>E165</f>
        <v>51</v>
      </c>
      <c r="F164" s="597">
        <f>F165</f>
        <v>51</v>
      </c>
      <c r="G164" s="597">
        <f>G165</f>
        <v>0</v>
      </c>
      <c r="H164" s="597">
        <f>H165</f>
        <v>0</v>
      </c>
    </row>
    <row r="165" spans="2:8" ht="14.25">
      <c r="B165" s="482" t="s">
        <v>70</v>
      </c>
      <c r="C165" s="423" t="s">
        <v>159</v>
      </c>
      <c r="D165" s="552" t="s">
        <v>39</v>
      </c>
      <c r="E165" s="469">
        <f>E166+E167</f>
        <v>51</v>
      </c>
      <c r="F165" s="469">
        <f>F166+F167</f>
        <v>51</v>
      </c>
      <c r="G165" s="469">
        <f>G166+G167</f>
        <v>0</v>
      </c>
      <c r="H165" s="469">
        <f>H166+H167</f>
        <v>0</v>
      </c>
    </row>
    <row r="166" spans="2:8" ht="15">
      <c r="B166" s="482" t="s">
        <v>512</v>
      </c>
      <c r="C166" s="555" t="s">
        <v>77</v>
      </c>
      <c r="D166" s="519"/>
      <c r="E166" s="600">
        <f>F166+H166</f>
        <v>51</v>
      </c>
      <c r="F166" s="469">
        <v>51</v>
      </c>
      <c r="G166" s="467"/>
      <c r="H166" s="467"/>
    </row>
    <row r="167" spans="2:8" ht="15">
      <c r="B167" s="482" t="s">
        <v>172</v>
      </c>
      <c r="C167" s="555" t="s">
        <v>78</v>
      </c>
      <c r="D167" s="519"/>
      <c r="E167" s="600">
        <f>F167+H167</f>
        <v>0</v>
      </c>
      <c r="F167" s="469"/>
      <c r="G167" s="467"/>
      <c r="H167" s="467"/>
    </row>
    <row r="168" spans="2:8" ht="15.75">
      <c r="B168" s="481" t="s">
        <v>71</v>
      </c>
      <c r="C168" s="521" t="s">
        <v>367</v>
      </c>
      <c r="D168" s="620"/>
      <c r="E168" s="597">
        <f>F168+H168</f>
        <v>19.8</v>
      </c>
      <c r="F168" s="597">
        <f>F169</f>
        <v>19.8</v>
      </c>
      <c r="G168" s="597">
        <f>G169</f>
        <v>12</v>
      </c>
      <c r="H168" s="597">
        <f>H169</f>
        <v>0</v>
      </c>
    </row>
    <row r="169" spans="2:8" ht="14.25">
      <c r="B169" s="482" t="s">
        <v>72</v>
      </c>
      <c r="C169" s="423" t="s">
        <v>111</v>
      </c>
      <c r="D169" s="594" t="s">
        <v>144</v>
      </c>
      <c r="E169" s="469">
        <f>F169+H169</f>
        <v>19.8</v>
      </c>
      <c r="F169" s="469">
        <v>19.8</v>
      </c>
      <c r="G169" s="469">
        <v>12</v>
      </c>
      <c r="H169" s="597"/>
    </row>
    <row r="170" spans="2:8" ht="15.75">
      <c r="B170" s="621" t="s">
        <v>315</v>
      </c>
      <c r="C170" s="526" t="s">
        <v>139</v>
      </c>
      <c r="D170" s="446"/>
      <c r="E170" s="597">
        <f>E171+E172+E173+E174+E175+E177+E178+E179+E176</f>
        <v>3386.4999999999995</v>
      </c>
      <c r="F170" s="597">
        <f>F171+F172+F173+F174+F175+F177+F178+F179+F176</f>
        <v>3278.9999999999995</v>
      </c>
      <c r="G170" s="597">
        <f>G171+G172+G173+G174+G175+G177+G178+G179+G176</f>
        <v>1432.3</v>
      </c>
      <c r="H170" s="597">
        <f>H171+H172+H173+H174+H175+H177+H178+H179+H176</f>
        <v>107.49999999999999</v>
      </c>
    </row>
    <row r="171" spans="2:8" ht="14.25">
      <c r="B171" s="481" t="s">
        <v>229</v>
      </c>
      <c r="C171" s="423" t="s">
        <v>111</v>
      </c>
      <c r="D171" s="446" t="s">
        <v>144</v>
      </c>
      <c r="E171" s="469">
        <f>E151+E103+E100+E97+E94+E82+E79+E14+E169</f>
        <v>1412.1</v>
      </c>
      <c r="F171" s="469">
        <f>F151+F103+F100+F97+F94+F82+F79+F14+F169</f>
        <v>1405.3</v>
      </c>
      <c r="G171" s="469">
        <f>G151+G103+G100+G97+G94+G82+G79+G14+G169</f>
        <v>799.4999999999999</v>
      </c>
      <c r="H171" s="469">
        <f>H151+H103+H100+H97+H94+H82+H79+H14+H169</f>
        <v>6.8</v>
      </c>
    </row>
    <row r="172" spans="2:8" ht="25.5">
      <c r="B172" s="481" t="s">
        <v>267</v>
      </c>
      <c r="C172" s="485" t="s">
        <v>112</v>
      </c>
      <c r="D172" s="446" t="s">
        <v>146</v>
      </c>
      <c r="E172" s="469">
        <f>E56+E162</f>
        <v>503.49999999999994</v>
      </c>
      <c r="F172" s="469">
        <f>F56+F162</f>
        <v>503.49999999999994</v>
      </c>
      <c r="G172" s="469">
        <f>G56+G162</f>
        <v>64.9</v>
      </c>
      <c r="H172" s="469">
        <f>H56+H162</f>
        <v>0</v>
      </c>
    </row>
    <row r="173" spans="2:8" ht="25.5">
      <c r="B173" s="481" t="s">
        <v>268</v>
      </c>
      <c r="C173" s="538" t="s">
        <v>114</v>
      </c>
      <c r="D173" s="446" t="s">
        <v>148</v>
      </c>
      <c r="E173" s="469">
        <f>E23+E54+E154</f>
        <v>1115.1</v>
      </c>
      <c r="F173" s="469">
        <f>F23+F54+F154</f>
        <v>1080.3</v>
      </c>
      <c r="G173" s="469">
        <f>G23+G54+G154</f>
        <v>562.4000000000001</v>
      </c>
      <c r="H173" s="469">
        <f>H23+H54+H154</f>
        <v>34.8</v>
      </c>
    </row>
    <row r="174" spans="2:8" ht="28.5">
      <c r="B174" s="481" t="s">
        <v>269</v>
      </c>
      <c r="C174" s="596" t="s">
        <v>232</v>
      </c>
      <c r="D174" s="446" t="s">
        <v>147</v>
      </c>
      <c r="E174" s="469">
        <f>E34</f>
        <v>8.2</v>
      </c>
      <c r="F174" s="469">
        <f>F34</f>
        <v>7.2</v>
      </c>
      <c r="G174" s="469">
        <f>G34</f>
        <v>5.5</v>
      </c>
      <c r="H174" s="469">
        <f>H34</f>
        <v>1</v>
      </c>
    </row>
    <row r="175" spans="2:8" ht="14.25">
      <c r="B175" s="481" t="s">
        <v>270</v>
      </c>
      <c r="C175" s="438" t="s">
        <v>118</v>
      </c>
      <c r="D175" s="446" t="s">
        <v>149</v>
      </c>
      <c r="E175" s="469">
        <f>E39</f>
        <v>91</v>
      </c>
      <c r="F175" s="469">
        <f>F39</f>
        <v>27.7</v>
      </c>
      <c r="G175" s="469">
        <f>G39</f>
        <v>0</v>
      </c>
      <c r="H175" s="469">
        <f>H39</f>
        <v>63.3</v>
      </c>
    </row>
    <row r="176" spans="2:8" ht="31.5">
      <c r="B176" s="481" t="s">
        <v>271</v>
      </c>
      <c r="C176" s="498" t="s">
        <v>199</v>
      </c>
      <c r="D176" s="446" t="s">
        <v>150</v>
      </c>
      <c r="E176" s="469">
        <f>E43</f>
        <v>2.9</v>
      </c>
      <c r="F176" s="469">
        <f>F43</f>
        <v>2.9</v>
      </c>
      <c r="G176" s="469">
        <f>G43</f>
        <v>0</v>
      </c>
      <c r="H176" s="469">
        <f>H43</f>
        <v>0</v>
      </c>
    </row>
    <row r="177" spans="2:8" ht="14.25">
      <c r="B177" s="481" t="s">
        <v>272</v>
      </c>
      <c r="C177" s="438" t="s">
        <v>80</v>
      </c>
      <c r="D177" s="446" t="s">
        <v>145</v>
      </c>
      <c r="E177" s="469">
        <f>F177+H177</f>
        <v>38.00000000000001</v>
      </c>
      <c r="F177" s="469">
        <f>F160+F45</f>
        <v>36.400000000000006</v>
      </c>
      <c r="G177" s="469">
        <f>G160+G45</f>
        <v>0</v>
      </c>
      <c r="H177" s="469">
        <f>H160+H45</f>
        <v>1.6</v>
      </c>
    </row>
    <row r="178" spans="2:8" ht="25.5">
      <c r="B178" s="537" t="s">
        <v>273</v>
      </c>
      <c r="C178" s="493" t="s">
        <v>158</v>
      </c>
      <c r="D178" s="446" t="s">
        <v>37</v>
      </c>
      <c r="E178" s="469">
        <f>F178+H178</f>
        <v>163.5</v>
      </c>
      <c r="F178" s="469">
        <f>F47</f>
        <v>163.5</v>
      </c>
      <c r="G178" s="469">
        <f>G47</f>
        <v>0</v>
      </c>
      <c r="H178" s="469">
        <f>H47</f>
        <v>0</v>
      </c>
    </row>
    <row r="179" spans="2:8" ht="18.75" customHeight="1">
      <c r="B179" s="481" t="s">
        <v>274</v>
      </c>
      <c r="C179" s="423" t="s">
        <v>159</v>
      </c>
      <c r="D179" s="551" t="s">
        <v>39</v>
      </c>
      <c r="E179" s="469">
        <f>F179+H179</f>
        <v>52.2</v>
      </c>
      <c r="F179" s="469">
        <f>F50+F165</f>
        <v>52.2</v>
      </c>
      <c r="G179" s="469">
        <f>G50+G165</f>
        <v>0</v>
      </c>
      <c r="H179" s="469">
        <f>H50+H165</f>
        <v>0</v>
      </c>
    </row>
    <row r="180" spans="2:8" ht="12.75">
      <c r="B180" s="481"/>
      <c r="C180" s="493"/>
      <c r="D180" s="446"/>
      <c r="E180" s="446"/>
      <c r="F180" s="446"/>
      <c r="G180" s="446"/>
      <c r="H180" s="446"/>
    </row>
    <row r="181" spans="2:8" ht="12.75">
      <c r="B181" s="558"/>
      <c r="D181" s="558"/>
      <c r="E181" s="558"/>
      <c r="F181" s="558"/>
      <c r="G181" s="558"/>
      <c r="H181" s="558"/>
    </row>
  </sheetData>
  <sheetProtection/>
  <mergeCells count="13">
    <mergeCell ref="F9:H9"/>
    <mergeCell ref="C10:C12"/>
    <mergeCell ref="F10:G10"/>
    <mergeCell ref="H10:H12"/>
    <mergeCell ref="F11:F12"/>
    <mergeCell ref="G11:G12"/>
    <mergeCell ref="D15:D21"/>
    <mergeCell ref="F2:H2"/>
    <mergeCell ref="B7:H7"/>
    <mergeCell ref="B6:H6"/>
    <mergeCell ref="B9:B12"/>
    <mergeCell ref="D9:D12"/>
    <mergeCell ref="E9:E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1"/>
  <sheetViews>
    <sheetView zoomScalePageLayoutView="0" workbookViewId="0" topLeftCell="A67">
      <selection activeCell="M90" sqref="M90"/>
    </sheetView>
  </sheetViews>
  <sheetFormatPr defaultColWidth="9.140625" defaultRowHeight="12.75"/>
  <cols>
    <col min="1" max="1" width="1.1484375" style="31" customWidth="1"/>
    <col min="2" max="2" width="9.140625" style="31" customWidth="1"/>
    <col min="3" max="3" width="42.7109375" style="31" customWidth="1"/>
    <col min="4" max="4" width="7.421875" style="31" customWidth="1"/>
    <col min="5" max="5" width="7.8515625" style="31" customWidth="1"/>
    <col min="6" max="6" width="7.421875" style="31" customWidth="1"/>
    <col min="7" max="7" width="11.57421875" style="31" customWidth="1"/>
    <col min="8" max="8" width="10.8515625" style="31" customWidth="1"/>
    <col min="9" max="9" width="9.140625" style="37" customWidth="1"/>
    <col min="10" max="16384" width="9.140625" style="31" customWidth="1"/>
  </cols>
  <sheetData>
    <row r="1" spans="4:8" ht="15">
      <c r="D1" s="44"/>
      <c r="E1" s="44"/>
      <c r="F1" s="151" t="s">
        <v>249</v>
      </c>
      <c r="G1" s="183"/>
      <c r="H1" s="183"/>
    </row>
    <row r="2" spans="4:8" ht="15">
      <c r="D2" s="9"/>
      <c r="E2" s="9"/>
      <c r="F2" s="707" t="s">
        <v>602</v>
      </c>
      <c r="G2" s="708"/>
      <c r="H2" s="708"/>
    </row>
    <row r="3" spans="4:8" ht="15">
      <c r="D3" s="44"/>
      <c r="E3" s="44"/>
      <c r="F3" s="9" t="s">
        <v>589</v>
      </c>
      <c r="G3" s="183"/>
      <c r="H3" s="183"/>
    </row>
    <row r="4" spans="5:8" ht="15">
      <c r="E4" s="9"/>
      <c r="F4" s="9" t="s">
        <v>282</v>
      </c>
      <c r="G4" s="9"/>
      <c r="H4" s="103"/>
    </row>
    <row r="6" spans="2:8" ht="14.25">
      <c r="B6" s="713" t="s">
        <v>569</v>
      </c>
      <c r="C6" s="713"/>
      <c r="D6" s="713"/>
      <c r="E6" s="713"/>
      <c r="F6" s="713"/>
      <c r="G6" s="713"/>
      <c r="H6" s="713"/>
    </row>
    <row r="7" spans="2:9" ht="14.25">
      <c r="B7" s="713" t="s">
        <v>421</v>
      </c>
      <c r="C7" s="713"/>
      <c r="D7" s="713"/>
      <c r="E7" s="713"/>
      <c r="F7" s="713"/>
      <c r="G7" s="713"/>
      <c r="H7" s="713"/>
      <c r="I7" s="38"/>
    </row>
    <row r="8" spans="3:8" ht="12.75">
      <c r="C8" s="716" t="s">
        <v>288</v>
      </c>
      <c r="D8" s="716"/>
      <c r="E8" s="716"/>
      <c r="F8" s="716"/>
      <c r="G8" s="716"/>
      <c r="H8" s="270" t="s">
        <v>609</v>
      </c>
    </row>
    <row r="9" spans="2:8" ht="12.75" customHeight="1">
      <c r="B9" s="717" t="s">
        <v>292</v>
      </c>
      <c r="C9" s="40"/>
      <c r="D9" s="718" t="s">
        <v>294</v>
      </c>
      <c r="E9" s="711" t="s">
        <v>0</v>
      </c>
      <c r="F9" s="709" t="s">
        <v>10</v>
      </c>
      <c r="G9" s="709"/>
      <c r="H9" s="709"/>
    </row>
    <row r="10" spans="2:8" ht="12.75" customHeight="1">
      <c r="B10" s="717"/>
      <c r="C10" s="722" t="s">
        <v>122</v>
      </c>
      <c r="D10" s="719"/>
      <c r="E10" s="721"/>
      <c r="F10" s="709" t="s">
        <v>11</v>
      </c>
      <c r="G10" s="709"/>
      <c r="H10" s="710" t="s">
        <v>12</v>
      </c>
    </row>
    <row r="11" spans="2:8" ht="12.75" customHeight="1">
      <c r="B11" s="717"/>
      <c r="C11" s="722"/>
      <c r="D11" s="719"/>
      <c r="E11" s="721"/>
      <c r="F11" s="711" t="s">
        <v>13</v>
      </c>
      <c r="G11" s="682" t="s">
        <v>245</v>
      </c>
      <c r="H11" s="710"/>
    </row>
    <row r="12" spans="2:8" ht="29.25" customHeight="1">
      <c r="B12" s="717"/>
      <c r="C12" s="723"/>
      <c r="D12" s="720"/>
      <c r="E12" s="712"/>
      <c r="F12" s="712"/>
      <c r="G12" s="683"/>
      <c r="H12" s="710"/>
    </row>
    <row r="13" spans="2:8" ht="15.75">
      <c r="B13" s="33" t="s">
        <v>14</v>
      </c>
      <c r="C13" s="41" t="s">
        <v>1</v>
      </c>
      <c r="D13" s="42"/>
      <c r="E13" s="32">
        <f>F13+H13</f>
        <v>0</v>
      </c>
      <c r="F13" s="338">
        <f>F14+F23+F34+F39+F45+F43+F47+F50</f>
        <v>0</v>
      </c>
      <c r="G13" s="338">
        <f>G14+G23+G34+G39+G45+G43+G47+G50</f>
        <v>0</v>
      </c>
      <c r="H13" s="338">
        <f>H14+H23+H34+H39+H45+H43+H47+H50</f>
        <v>0</v>
      </c>
    </row>
    <row r="14" spans="2:8" ht="14.25">
      <c r="B14" s="15" t="s">
        <v>15</v>
      </c>
      <c r="C14" s="24" t="s">
        <v>111</v>
      </c>
      <c r="D14" s="42" t="s">
        <v>144</v>
      </c>
      <c r="E14" s="338">
        <f>E15+E16+E18+E19+E20+E21+E22+E17</f>
        <v>0</v>
      </c>
      <c r="F14" s="338">
        <f>F15+F16+F18+F19+F20+F21+F22+F17</f>
        <v>0</v>
      </c>
      <c r="G14" s="338">
        <f>G15+G16+G18+G19+G20+G21+G22+G17</f>
        <v>0</v>
      </c>
      <c r="H14" s="338">
        <f>H15+H16+H18+H19+H20+H21+H22+H17</f>
        <v>0</v>
      </c>
    </row>
    <row r="15" spans="2:8" ht="15">
      <c r="B15" s="43" t="s">
        <v>165</v>
      </c>
      <c r="C15" s="44" t="s">
        <v>277</v>
      </c>
      <c r="D15" s="714"/>
      <c r="E15" s="278">
        <f aca="true" t="shared" si="0" ref="E15:E32">F15+H15</f>
        <v>0</v>
      </c>
      <c r="F15" s="339"/>
      <c r="G15" s="339"/>
      <c r="H15" s="338"/>
    </row>
    <row r="16" spans="2:8" ht="15">
      <c r="B16" s="13" t="s">
        <v>361</v>
      </c>
      <c r="C16" s="44" t="s">
        <v>360</v>
      </c>
      <c r="D16" s="715"/>
      <c r="E16" s="278">
        <f t="shared" si="0"/>
        <v>0</v>
      </c>
      <c r="F16" s="339"/>
      <c r="G16" s="339"/>
      <c r="H16" s="360"/>
    </row>
    <row r="17" spans="2:8" ht="15">
      <c r="B17" s="13" t="s">
        <v>166</v>
      </c>
      <c r="C17" s="44" t="s">
        <v>278</v>
      </c>
      <c r="D17" s="715"/>
      <c r="E17" s="278">
        <f t="shared" si="0"/>
        <v>0</v>
      </c>
      <c r="F17" s="339"/>
      <c r="G17" s="339"/>
      <c r="H17" s="360"/>
    </row>
    <row r="18" spans="2:8" ht="15">
      <c r="B18" s="13" t="s">
        <v>167</v>
      </c>
      <c r="C18" s="9" t="s">
        <v>243</v>
      </c>
      <c r="D18" s="715"/>
      <c r="E18" s="278">
        <f t="shared" si="0"/>
        <v>0</v>
      </c>
      <c r="F18" s="339"/>
      <c r="G18" s="339"/>
      <c r="H18" s="338"/>
    </row>
    <row r="19" spans="2:8" ht="15">
      <c r="B19" s="13" t="s">
        <v>168</v>
      </c>
      <c r="C19" s="9" t="s">
        <v>246</v>
      </c>
      <c r="D19" s="715"/>
      <c r="E19" s="278">
        <f t="shared" si="0"/>
        <v>0</v>
      </c>
      <c r="F19" s="339"/>
      <c r="G19" s="339"/>
      <c r="H19" s="338"/>
    </row>
    <row r="20" spans="2:8" ht="15">
      <c r="B20" s="13" t="s">
        <v>169</v>
      </c>
      <c r="C20" s="9" t="s">
        <v>83</v>
      </c>
      <c r="D20" s="715"/>
      <c r="E20" s="278">
        <f t="shared" si="0"/>
        <v>0</v>
      </c>
      <c r="F20" s="339"/>
      <c r="G20" s="339"/>
      <c r="H20" s="338"/>
    </row>
    <row r="21" spans="2:8" ht="15">
      <c r="B21" s="43" t="s">
        <v>170</v>
      </c>
      <c r="C21" s="9" t="s">
        <v>84</v>
      </c>
      <c r="D21" s="715"/>
      <c r="E21" s="278">
        <f t="shared" si="0"/>
        <v>0</v>
      </c>
      <c r="F21" s="339"/>
      <c r="G21" s="339"/>
      <c r="H21" s="338"/>
    </row>
    <row r="22" spans="2:8" ht="15">
      <c r="B22" s="43" t="s">
        <v>171</v>
      </c>
      <c r="C22" s="45" t="s">
        <v>79</v>
      </c>
      <c r="D22" s="23"/>
      <c r="E22" s="278">
        <f t="shared" si="0"/>
        <v>0</v>
      </c>
      <c r="F22" s="339"/>
      <c r="G22" s="339"/>
      <c r="H22" s="338"/>
    </row>
    <row r="23" spans="2:8" ht="26.25" customHeight="1">
      <c r="B23" s="46" t="s">
        <v>16</v>
      </c>
      <c r="C23" s="47" t="s">
        <v>114</v>
      </c>
      <c r="D23" s="48" t="s">
        <v>148</v>
      </c>
      <c r="E23" s="341">
        <f>F23+H23</f>
        <v>0</v>
      </c>
      <c r="F23" s="341">
        <f>F24+F26+F27+F28+F29+F30+F32+F25+F31+F33</f>
        <v>0</v>
      </c>
      <c r="G23" s="341">
        <f>G24+G26+G27+G28+G29+G30+G32+G25+G31+G33</f>
        <v>0</v>
      </c>
      <c r="H23" s="341">
        <f>H24+H26+H27+H28+H29+H30+H32+H25+H31+H33</f>
        <v>0</v>
      </c>
    </row>
    <row r="24" spans="2:8" ht="15">
      <c r="B24" s="49" t="s">
        <v>293</v>
      </c>
      <c r="C24" s="17" t="s">
        <v>276</v>
      </c>
      <c r="D24" s="50"/>
      <c r="E24" s="342">
        <f t="shared" si="0"/>
        <v>0</v>
      </c>
      <c r="F24" s="278"/>
      <c r="G24" s="357"/>
      <c r="H24" s="343"/>
    </row>
    <row r="25" spans="2:8" ht="15">
      <c r="B25" s="49" t="s">
        <v>162</v>
      </c>
      <c r="C25" s="18" t="s">
        <v>275</v>
      </c>
      <c r="D25" s="51"/>
      <c r="E25" s="342">
        <f t="shared" si="0"/>
        <v>0</v>
      </c>
      <c r="F25" s="278"/>
      <c r="G25" s="343"/>
      <c r="H25" s="357"/>
    </row>
    <row r="26" spans="2:8" ht="15">
      <c r="B26" s="49" t="s">
        <v>173</v>
      </c>
      <c r="C26" s="18" t="s">
        <v>74</v>
      </c>
      <c r="D26" s="52"/>
      <c r="E26" s="342">
        <f t="shared" si="0"/>
        <v>0</v>
      </c>
      <c r="F26" s="278"/>
      <c r="G26" s="343"/>
      <c r="H26" s="343"/>
    </row>
    <row r="27" spans="2:8" ht="15">
      <c r="B27" s="49" t="s">
        <v>169</v>
      </c>
      <c r="C27" s="18" t="s">
        <v>181</v>
      </c>
      <c r="D27" s="52"/>
      <c r="E27" s="342">
        <f t="shared" si="0"/>
        <v>0</v>
      </c>
      <c r="F27" s="278"/>
      <c r="G27" s="343"/>
      <c r="H27" s="343"/>
    </row>
    <row r="28" spans="2:8" ht="15">
      <c r="B28" s="49" t="s">
        <v>174</v>
      </c>
      <c r="C28" s="45" t="s">
        <v>2</v>
      </c>
      <c r="D28" s="51"/>
      <c r="E28" s="342">
        <f t="shared" si="0"/>
        <v>0</v>
      </c>
      <c r="F28" s="278"/>
      <c r="G28" s="344"/>
      <c r="H28" s="361"/>
    </row>
    <row r="29" spans="2:8" ht="15">
      <c r="B29" s="91" t="s">
        <v>171</v>
      </c>
      <c r="C29" s="45" t="s">
        <v>79</v>
      </c>
      <c r="D29" s="51"/>
      <c r="E29" s="342">
        <f t="shared" si="0"/>
        <v>0</v>
      </c>
      <c r="F29" s="278"/>
      <c r="G29" s="361"/>
      <c r="H29" s="361"/>
    </row>
    <row r="30" spans="2:8" ht="15">
      <c r="B30" s="49" t="s">
        <v>287</v>
      </c>
      <c r="C30" s="18" t="s">
        <v>4</v>
      </c>
      <c r="D30" s="53"/>
      <c r="E30" s="342">
        <f t="shared" si="0"/>
        <v>0</v>
      </c>
      <c r="F30" s="345"/>
      <c r="G30" s="346"/>
      <c r="H30" s="361"/>
    </row>
    <row r="31" spans="2:8" ht="15">
      <c r="B31" s="374" t="s">
        <v>507</v>
      </c>
      <c r="C31" s="114" t="s">
        <v>97</v>
      </c>
      <c r="D31" s="53"/>
      <c r="E31" s="342">
        <f t="shared" si="0"/>
        <v>0</v>
      </c>
      <c r="F31" s="345"/>
      <c r="G31" s="346"/>
      <c r="H31" s="361"/>
    </row>
    <row r="32" spans="2:8" ht="30">
      <c r="B32" s="13" t="s">
        <v>176</v>
      </c>
      <c r="C32" s="54" t="s">
        <v>115</v>
      </c>
      <c r="D32" s="53"/>
      <c r="E32" s="362">
        <f t="shared" si="0"/>
        <v>0</v>
      </c>
      <c r="F32" s="343"/>
      <c r="G32" s="343"/>
      <c r="H32" s="343"/>
    </row>
    <row r="33" spans="2:8" ht="30">
      <c r="B33" s="92" t="s">
        <v>522</v>
      </c>
      <c r="C33" s="197" t="s">
        <v>521</v>
      </c>
      <c r="D33" s="53"/>
      <c r="E33" s="339">
        <f>SB!E33+'D-2012'!E33+'skol. lėšos'!E33</f>
        <v>0</v>
      </c>
      <c r="F33" s="339"/>
      <c r="G33" s="339"/>
      <c r="H33" s="339"/>
    </row>
    <row r="34" spans="2:8" ht="30.75" customHeight="1">
      <c r="B34" s="33" t="s">
        <v>17</v>
      </c>
      <c r="C34" s="55" t="s">
        <v>232</v>
      </c>
      <c r="D34" s="57" t="s">
        <v>147</v>
      </c>
      <c r="E34" s="363">
        <f>E35+E37+E36+E38</f>
        <v>0</v>
      </c>
      <c r="F34" s="363">
        <f>F35+F37+F36+F38</f>
        <v>0</v>
      </c>
      <c r="G34" s="363">
        <f>G35+G37+G36+G38</f>
        <v>0</v>
      </c>
      <c r="H34" s="363">
        <f>H35+H37+H36+H38</f>
        <v>0</v>
      </c>
    </row>
    <row r="35" spans="2:8" ht="15">
      <c r="B35" s="43" t="s">
        <v>177</v>
      </c>
      <c r="C35" s="56" t="s">
        <v>3</v>
      </c>
      <c r="D35" s="57"/>
      <c r="E35" s="349">
        <f>F35+H35</f>
        <v>0</v>
      </c>
      <c r="F35" s="350"/>
      <c r="G35" s="357"/>
      <c r="H35" s="361"/>
    </row>
    <row r="36" spans="2:8" ht="15">
      <c r="B36" s="43" t="s">
        <v>178</v>
      </c>
      <c r="C36" s="56" t="s">
        <v>157</v>
      </c>
      <c r="D36" s="58"/>
      <c r="E36" s="349">
        <f>F36+H36</f>
        <v>0</v>
      </c>
      <c r="F36" s="350"/>
      <c r="G36" s="357"/>
      <c r="H36" s="357"/>
    </row>
    <row r="37" spans="2:8" ht="15">
      <c r="B37" s="43" t="s">
        <v>179</v>
      </c>
      <c r="C37" s="9" t="s">
        <v>81</v>
      </c>
      <c r="D37" s="58"/>
      <c r="E37" s="349">
        <f>F37+H37</f>
        <v>0</v>
      </c>
      <c r="F37" s="278"/>
      <c r="G37" s="278"/>
      <c r="H37" s="278"/>
    </row>
    <row r="38" spans="2:8" ht="15">
      <c r="B38" s="43" t="s">
        <v>164</v>
      </c>
      <c r="C38" s="9" t="s">
        <v>503</v>
      </c>
      <c r="D38" s="59"/>
      <c r="E38" s="349">
        <f>F38+H38</f>
        <v>0</v>
      </c>
      <c r="F38" s="342"/>
      <c r="G38" s="342"/>
      <c r="H38" s="342"/>
    </row>
    <row r="39" spans="2:8" ht="14.25">
      <c r="B39" s="33" t="s">
        <v>18</v>
      </c>
      <c r="C39" s="7" t="s">
        <v>118</v>
      </c>
      <c r="D39" s="58" t="s">
        <v>149</v>
      </c>
      <c r="E39" s="340">
        <f>E40+E41+E42</f>
        <v>0</v>
      </c>
      <c r="F39" s="348">
        <f>F40+F41+F42</f>
        <v>0</v>
      </c>
      <c r="G39" s="348">
        <f>G40+G41+G42</f>
        <v>0</v>
      </c>
      <c r="H39" s="348">
        <f>H40+H41+H42</f>
        <v>0</v>
      </c>
    </row>
    <row r="40" spans="2:8" ht="15">
      <c r="B40" s="43" t="s">
        <v>164</v>
      </c>
      <c r="C40" s="9" t="s">
        <v>75</v>
      </c>
      <c r="D40" s="57"/>
      <c r="E40" s="349">
        <f>F40+H40</f>
        <v>0</v>
      </c>
      <c r="F40" s="278"/>
      <c r="G40" s="278"/>
      <c r="H40" s="278"/>
    </row>
    <row r="41" spans="2:8" ht="15">
      <c r="B41" s="43" t="s">
        <v>164</v>
      </c>
      <c r="C41" s="9" t="s">
        <v>82</v>
      </c>
      <c r="D41" s="59"/>
      <c r="E41" s="349">
        <f>F41+H41</f>
        <v>0</v>
      </c>
      <c r="F41" s="278"/>
      <c r="G41" s="278"/>
      <c r="H41" s="278"/>
    </row>
    <row r="42" spans="2:8" ht="15">
      <c r="B42" s="43" t="s">
        <v>164</v>
      </c>
      <c r="C42" s="9" t="s">
        <v>161</v>
      </c>
      <c r="D42" s="59"/>
      <c r="E42" s="349">
        <f>F42+H42</f>
        <v>0</v>
      </c>
      <c r="F42" s="364"/>
      <c r="G42" s="364"/>
      <c r="H42" s="364"/>
    </row>
    <row r="43" spans="2:8" ht="28.5">
      <c r="B43" s="33" t="s">
        <v>76</v>
      </c>
      <c r="C43" s="8" t="s">
        <v>199</v>
      </c>
      <c r="D43" s="59" t="s">
        <v>150</v>
      </c>
      <c r="E43" s="340">
        <f>E44</f>
        <v>0</v>
      </c>
      <c r="F43" s="340">
        <f>F44</f>
        <v>0</v>
      </c>
      <c r="G43" s="340">
        <f>G44</f>
        <v>0</v>
      </c>
      <c r="H43" s="340">
        <f>H44</f>
        <v>0</v>
      </c>
    </row>
    <row r="44" spans="2:8" ht="15">
      <c r="B44" s="43" t="s">
        <v>164</v>
      </c>
      <c r="C44" s="9" t="s">
        <v>75</v>
      </c>
      <c r="D44" s="59"/>
      <c r="E44" s="349">
        <f>F44+H44</f>
        <v>0</v>
      </c>
      <c r="F44" s="278"/>
      <c r="G44" s="278"/>
      <c r="H44" s="278"/>
    </row>
    <row r="45" spans="2:8" ht="14.25">
      <c r="B45" s="33" t="s">
        <v>142</v>
      </c>
      <c r="C45" s="22" t="s">
        <v>140</v>
      </c>
      <c r="D45" s="6" t="s">
        <v>145</v>
      </c>
      <c r="E45" s="340">
        <f>F45+H45</f>
        <v>0</v>
      </c>
      <c r="F45" s="279">
        <f>F46</f>
        <v>0</v>
      </c>
      <c r="G45" s="279">
        <f>G46</f>
        <v>0</v>
      </c>
      <c r="H45" s="279">
        <f>H46</f>
        <v>0</v>
      </c>
    </row>
    <row r="46" spans="2:8" ht="15">
      <c r="B46" s="13" t="s">
        <v>143</v>
      </c>
      <c r="C46" s="60" t="s">
        <v>141</v>
      </c>
      <c r="D46" s="57"/>
      <c r="E46" s="350">
        <f>F46+H46</f>
        <v>0</v>
      </c>
      <c r="F46" s="350"/>
      <c r="G46" s="357"/>
      <c r="H46" s="365"/>
    </row>
    <row r="47" spans="2:9" ht="28.5">
      <c r="B47" s="33" t="s">
        <v>153</v>
      </c>
      <c r="C47" s="8" t="s">
        <v>158</v>
      </c>
      <c r="D47" s="6" t="s">
        <v>37</v>
      </c>
      <c r="E47" s="32">
        <f>E48</f>
        <v>0</v>
      </c>
      <c r="F47" s="32">
        <f>F48+F49</f>
        <v>0</v>
      </c>
      <c r="G47" s="32">
        <f>G48+G49</f>
        <v>0</v>
      </c>
      <c r="H47" s="32">
        <f>H48+H49</f>
        <v>0</v>
      </c>
      <c r="I47" s="104"/>
    </row>
    <row r="48" spans="2:8" ht="15">
      <c r="B48" s="13" t="s">
        <v>154</v>
      </c>
      <c r="C48" s="60" t="s">
        <v>120</v>
      </c>
      <c r="D48" s="59"/>
      <c r="E48" s="350">
        <f>F48</f>
        <v>0</v>
      </c>
      <c r="F48" s="350"/>
      <c r="G48" s="278"/>
      <c r="H48" s="343"/>
    </row>
    <row r="49" spans="2:8" ht="30">
      <c r="B49" s="13" t="s">
        <v>514</v>
      </c>
      <c r="C49" s="194" t="s">
        <v>515</v>
      </c>
      <c r="D49" s="59"/>
      <c r="E49" s="278">
        <f>F49+H49</f>
        <v>0</v>
      </c>
      <c r="F49" s="350"/>
      <c r="G49" s="278"/>
      <c r="H49" s="343"/>
    </row>
    <row r="50" spans="2:8" ht="14.25">
      <c r="B50" s="61" t="s">
        <v>160</v>
      </c>
      <c r="C50" s="24" t="s">
        <v>159</v>
      </c>
      <c r="D50" s="59" t="s">
        <v>39</v>
      </c>
      <c r="E50" s="32">
        <f>E51+E52</f>
        <v>0</v>
      </c>
      <c r="F50" s="279">
        <f>F51+F52</f>
        <v>0</v>
      </c>
      <c r="G50" s="279">
        <f>G51+G52</f>
        <v>0</v>
      </c>
      <c r="H50" s="279">
        <f>H51+H52</f>
        <v>0</v>
      </c>
    </row>
    <row r="51" spans="2:8" ht="15">
      <c r="B51" s="12"/>
      <c r="C51" s="62" t="s">
        <v>77</v>
      </c>
      <c r="D51" s="63"/>
      <c r="E51" s="342">
        <f>F51+H51</f>
        <v>0</v>
      </c>
      <c r="F51" s="278"/>
      <c r="G51" s="343"/>
      <c r="H51" s="343"/>
    </row>
    <row r="52" spans="2:8" ht="15">
      <c r="B52" s="13"/>
      <c r="C52" s="62" t="s">
        <v>78</v>
      </c>
      <c r="D52" s="63"/>
      <c r="E52" s="342">
        <f>F52+H52</f>
        <v>0</v>
      </c>
      <c r="F52" s="278"/>
      <c r="G52" s="343"/>
      <c r="H52" s="343"/>
    </row>
    <row r="53" spans="2:8" ht="15.75">
      <c r="B53" s="33" t="s">
        <v>19</v>
      </c>
      <c r="C53" s="113" t="s">
        <v>242</v>
      </c>
      <c r="D53" s="6"/>
      <c r="E53" s="32"/>
      <c r="F53" s="32"/>
      <c r="G53" s="361"/>
      <c r="H53" s="343"/>
    </row>
    <row r="54" spans="2:8" ht="25.5">
      <c r="B54" s="33" t="s">
        <v>20</v>
      </c>
      <c r="C54" s="25" t="s">
        <v>114</v>
      </c>
      <c r="D54" s="57" t="s">
        <v>148</v>
      </c>
      <c r="E54" s="32">
        <f aca="true" t="shared" si="1" ref="E54:E60">F54+H54</f>
        <v>0</v>
      </c>
      <c r="F54" s="32"/>
      <c r="G54" s="361"/>
      <c r="H54" s="343"/>
    </row>
    <row r="55" spans="2:13" ht="28.5">
      <c r="B55" s="33" t="s">
        <v>21</v>
      </c>
      <c r="C55" s="8" t="s">
        <v>85</v>
      </c>
      <c r="D55" s="28"/>
      <c r="E55" s="366">
        <f t="shared" si="1"/>
        <v>0</v>
      </c>
      <c r="F55" s="32">
        <f>F56</f>
        <v>0</v>
      </c>
      <c r="G55" s="32">
        <f>G56</f>
        <v>0</v>
      </c>
      <c r="H55" s="32">
        <f>H56</f>
        <v>0</v>
      </c>
      <c r="I55" s="64"/>
      <c r="J55" s="65"/>
      <c r="K55" s="65"/>
      <c r="L55" s="66"/>
      <c r="M55" s="66"/>
    </row>
    <row r="56" spans="2:13" ht="30" customHeight="1">
      <c r="B56" s="33" t="s">
        <v>22</v>
      </c>
      <c r="C56" s="106" t="s">
        <v>112</v>
      </c>
      <c r="D56" s="107" t="s">
        <v>146</v>
      </c>
      <c r="E56" s="366">
        <f>F56+H56</f>
        <v>0</v>
      </c>
      <c r="F56" s="353">
        <f>F57+F58+F59+F60+F67+F68+F69+F70+F71+F72+F73+F74+F75+F76+F77</f>
        <v>0</v>
      </c>
      <c r="G56" s="353">
        <f>G57+G58+G59+G60+G67+G68+G69+G70+G71+G72+G73+G74+G75+G76+G77</f>
        <v>0</v>
      </c>
      <c r="H56" s="353">
        <f>H57+H58+H59+H60+H67+H68+H69+H70+H71+H72+H73+H74+H75+H76+H77</f>
        <v>0</v>
      </c>
      <c r="I56" s="64"/>
      <c r="J56" s="65"/>
      <c r="K56" s="65"/>
      <c r="L56" s="66"/>
      <c r="M56" s="66"/>
    </row>
    <row r="57" spans="2:13" ht="15">
      <c r="B57" s="49" t="s">
        <v>280</v>
      </c>
      <c r="C57" s="26" t="s">
        <v>86</v>
      </c>
      <c r="D57" s="28"/>
      <c r="E57" s="354">
        <f t="shared" si="1"/>
        <v>0</v>
      </c>
      <c r="F57" s="350"/>
      <c r="G57" s="361"/>
      <c r="H57" s="361"/>
      <c r="I57" s="64"/>
      <c r="J57" s="65"/>
      <c r="K57" s="65"/>
      <c r="L57" s="66"/>
      <c r="M57" s="66"/>
    </row>
    <row r="58" spans="2:13" ht="30">
      <c r="B58" s="13" t="s">
        <v>239</v>
      </c>
      <c r="C58" s="74" t="s">
        <v>247</v>
      </c>
      <c r="D58" s="84"/>
      <c r="E58" s="354">
        <f t="shared" si="1"/>
        <v>0</v>
      </c>
      <c r="F58" s="350"/>
      <c r="G58" s="361"/>
      <c r="H58" s="361"/>
      <c r="I58" s="64"/>
      <c r="J58" s="65"/>
      <c r="K58" s="65"/>
      <c r="L58" s="66"/>
      <c r="M58" s="66"/>
    </row>
    <row r="59" spans="2:13" ht="15">
      <c r="B59" s="13" t="s">
        <v>240</v>
      </c>
      <c r="C59" s="9" t="s">
        <v>366</v>
      </c>
      <c r="D59" s="67"/>
      <c r="E59" s="354">
        <f t="shared" si="1"/>
        <v>0</v>
      </c>
      <c r="F59" s="278"/>
      <c r="G59" s="343"/>
      <c r="H59" s="343"/>
      <c r="I59" s="68"/>
      <c r="J59" s="65"/>
      <c r="K59" s="69"/>
      <c r="L59" s="69"/>
      <c r="M59" s="69"/>
    </row>
    <row r="60" spans="2:13" ht="15">
      <c r="B60" s="227"/>
      <c r="C60" s="276" t="s">
        <v>152</v>
      </c>
      <c r="D60" s="67"/>
      <c r="E60" s="355">
        <f t="shared" si="1"/>
        <v>0</v>
      </c>
      <c r="F60" s="356">
        <f>F61+F62+F63+F64+F65+F66</f>
        <v>0</v>
      </c>
      <c r="G60" s="356">
        <f>G61+G62+G63+G64+G65+G66</f>
        <v>0</v>
      </c>
      <c r="H60" s="356">
        <f>H61+H62+H63+H64+H65+H66</f>
        <v>0</v>
      </c>
      <c r="I60" s="68"/>
      <c r="J60" s="65"/>
      <c r="K60" s="69"/>
      <c r="L60" s="69"/>
      <c r="M60" s="69"/>
    </row>
    <row r="61" spans="2:13" ht="15">
      <c r="B61" s="49" t="s">
        <v>241</v>
      </c>
      <c r="C61" s="229" t="s">
        <v>92</v>
      </c>
      <c r="D61" s="67"/>
      <c r="E61" s="349">
        <f aca="true" t="shared" si="2" ref="E61:E75">F61+H61</f>
        <v>0</v>
      </c>
      <c r="F61" s="367"/>
      <c r="G61" s="367"/>
      <c r="H61" s="367"/>
      <c r="I61" s="68"/>
      <c r="J61" s="65"/>
      <c r="K61" s="69"/>
      <c r="L61" s="69"/>
      <c r="M61" s="69"/>
    </row>
    <row r="62" spans="2:13" ht="15">
      <c r="B62" s="49" t="s">
        <v>238</v>
      </c>
      <c r="C62" s="229" t="s">
        <v>93</v>
      </c>
      <c r="D62" s="67"/>
      <c r="E62" s="349">
        <f t="shared" si="2"/>
        <v>0</v>
      </c>
      <c r="F62" s="350"/>
      <c r="G62" s="343"/>
      <c r="H62" s="343"/>
      <c r="I62" s="68"/>
      <c r="J62" s="65"/>
      <c r="K62" s="69"/>
      <c r="L62" s="72"/>
      <c r="M62" s="72"/>
    </row>
    <row r="63" spans="2:13" ht="15">
      <c r="B63" s="43" t="s">
        <v>239</v>
      </c>
      <c r="C63" s="228" t="s">
        <v>88</v>
      </c>
      <c r="D63" s="71"/>
      <c r="E63" s="349">
        <f t="shared" si="2"/>
        <v>0</v>
      </c>
      <c r="F63" s="350"/>
      <c r="G63" s="361"/>
      <c r="H63" s="357"/>
      <c r="I63" s="73"/>
      <c r="J63" s="69"/>
      <c r="K63" s="69"/>
      <c r="L63" s="69"/>
      <c r="M63" s="69"/>
    </row>
    <row r="64" spans="2:8" ht="15">
      <c r="B64" s="13" t="s">
        <v>240</v>
      </c>
      <c r="C64" s="228" t="s">
        <v>89</v>
      </c>
      <c r="D64" s="67"/>
      <c r="E64" s="349">
        <f t="shared" si="2"/>
        <v>0</v>
      </c>
      <c r="F64" s="350"/>
      <c r="G64" s="343"/>
      <c r="H64" s="343"/>
    </row>
    <row r="65" spans="2:8" ht="15">
      <c r="B65" s="13" t="s">
        <v>240</v>
      </c>
      <c r="C65" s="228" t="s">
        <v>90</v>
      </c>
      <c r="D65" s="67"/>
      <c r="E65" s="349">
        <f t="shared" si="2"/>
        <v>0</v>
      </c>
      <c r="F65" s="350"/>
      <c r="G65" s="343"/>
      <c r="H65" s="343"/>
    </row>
    <row r="66" spans="2:8" ht="15">
      <c r="B66" s="13" t="s">
        <v>240</v>
      </c>
      <c r="C66" s="228" t="s">
        <v>91</v>
      </c>
      <c r="D66" s="67"/>
      <c r="E66" s="349">
        <f t="shared" si="2"/>
        <v>0</v>
      </c>
      <c r="F66" s="350"/>
      <c r="G66" s="343"/>
      <c r="H66" s="343"/>
    </row>
    <row r="67" spans="2:8" ht="15">
      <c r="B67" s="49" t="s">
        <v>236</v>
      </c>
      <c r="C67" s="20" t="s">
        <v>582</v>
      </c>
      <c r="D67" s="67"/>
      <c r="E67" s="349">
        <f t="shared" si="2"/>
        <v>0</v>
      </c>
      <c r="F67" s="350"/>
      <c r="G67" s="343"/>
      <c r="H67" s="343"/>
    </row>
    <row r="68" spans="2:8" ht="15">
      <c r="B68" s="49" t="s">
        <v>236</v>
      </c>
      <c r="C68" s="20" t="s">
        <v>579</v>
      </c>
      <c r="D68" s="67"/>
      <c r="E68" s="349">
        <f t="shared" si="2"/>
        <v>0</v>
      </c>
      <c r="F68" s="350"/>
      <c r="G68" s="343"/>
      <c r="H68" s="343"/>
    </row>
    <row r="69" spans="2:8" ht="15">
      <c r="B69" s="49" t="s">
        <v>236</v>
      </c>
      <c r="C69" s="20" t="s">
        <v>283</v>
      </c>
      <c r="D69" s="67"/>
      <c r="E69" s="349">
        <f t="shared" si="2"/>
        <v>0</v>
      </c>
      <c r="F69" s="350"/>
      <c r="G69" s="343"/>
      <c r="H69" s="343"/>
    </row>
    <row r="70" spans="2:8" ht="15">
      <c r="B70" s="49" t="s">
        <v>236</v>
      </c>
      <c r="C70" s="20" t="s">
        <v>285</v>
      </c>
      <c r="D70" s="67"/>
      <c r="E70" s="368">
        <f t="shared" si="2"/>
        <v>0</v>
      </c>
      <c r="F70" s="345"/>
      <c r="G70" s="343"/>
      <c r="H70" s="343"/>
    </row>
    <row r="71" spans="2:8" ht="15">
      <c r="B71" s="49" t="s">
        <v>236</v>
      </c>
      <c r="C71" s="20" t="s">
        <v>286</v>
      </c>
      <c r="D71" s="67"/>
      <c r="E71" s="368">
        <f t="shared" si="2"/>
        <v>0</v>
      </c>
      <c r="F71" s="345"/>
      <c r="G71" s="343"/>
      <c r="H71" s="343"/>
    </row>
    <row r="72" spans="2:8" ht="15">
      <c r="B72" s="49" t="s">
        <v>236</v>
      </c>
      <c r="C72" s="20" t="s">
        <v>580</v>
      </c>
      <c r="D72" s="277"/>
      <c r="E72" s="278">
        <f t="shared" si="2"/>
        <v>0</v>
      </c>
      <c r="F72" s="345"/>
      <c r="G72" s="343"/>
      <c r="H72" s="343"/>
    </row>
    <row r="73" spans="2:8" ht="15">
      <c r="B73" s="70" t="s">
        <v>237</v>
      </c>
      <c r="C73" s="20" t="s">
        <v>87</v>
      </c>
      <c r="D73" s="67"/>
      <c r="E73" s="368">
        <f t="shared" si="2"/>
        <v>0</v>
      </c>
      <c r="F73" s="345"/>
      <c r="G73" s="343"/>
      <c r="H73" s="343"/>
    </row>
    <row r="74" spans="2:8" ht="15">
      <c r="B74" s="49" t="s">
        <v>237</v>
      </c>
      <c r="C74" s="20" t="s">
        <v>94</v>
      </c>
      <c r="D74" s="67"/>
      <c r="E74" s="349">
        <f t="shared" si="2"/>
        <v>0</v>
      </c>
      <c r="F74" s="343"/>
      <c r="G74" s="343"/>
      <c r="H74" s="343"/>
    </row>
    <row r="75" spans="2:8" ht="15">
      <c r="B75" s="49" t="s">
        <v>237</v>
      </c>
      <c r="C75" s="20" t="s">
        <v>279</v>
      </c>
      <c r="D75" s="67"/>
      <c r="E75" s="349">
        <f t="shared" si="2"/>
        <v>0</v>
      </c>
      <c r="F75" s="343"/>
      <c r="G75" s="343"/>
      <c r="H75" s="343"/>
    </row>
    <row r="76" spans="2:8" ht="15">
      <c r="B76" s="49" t="s">
        <v>237</v>
      </c>
      <c r="C76" s="20" t="s">
        <v>290</v>
      </c>
      <c r="D76" s="67"/>
      <c r="E76" s="369"/>
      <c r="F76" s="339"/>
      <c r="G76" s="343"/>
      <c r="H76" s="343"/>
    </row>
    <row r="77" spans="2:9" ht="15">
      <c r="B77" s="49" t="s">
        <v>180</v>
      </c>
      <c r="C77" s="20" t="s">
        <v>95</v>
      </c>
      <c r="D77" s="75"/>
      <c r="E77" s="349">
        <f>F77+H77</f>
        <v>0</v>
      </c>
      <c r="F77" s="350"/>
      <c r="G77" s="343"/>
      <c r="H77" s="343"/>
      <c r="I77" s="31"/>
    </row>
    <row r="78" spans="2:8" ht="15.75">
      <c r="B78" s="76" t="s">
        <v>23</v>
      </c>
      <c r="C78" s="108" t="s">
        <v>73</v>
      </c>
      <c r="D78" s="77"/>
      <c r="E78" s="32"/>
      <c r="F78" s="32"/>
      <c r="G78" s="361"/>
      <c r="H78" s="361"/>
    </row>
    <row r="79" spans="2:8" ht="14.25">
      <c r="B79" s="76" t="s">
        <v>25</v>
      </c>
      <c r="C79" s="24" t="s">
        <v>111</v>
      </c>
      <c r="D79" s="29" t="s">
        <v>144</v>
      </c>
      <c r="E79" s="32">
        <f>F79+H79</f>
        <v>209</v>
      </c>
      <c r="F79" s="32">
        <f>F80</f>
        <v>209</v>
      </c>
      <c r="G79" s="32">
        <f>G80</f>
        <v>159.6</v>
      </c>
      <c r="H79" s="32">
        <f>H80</f>
        <v>0</v>
      </c>
    </row>
    <row r="80" spans="2:8" ht="15">
      <c r="B80" s="13" t="s">
        <v>104</v>
      </c>
      <c r="C80" s="122" t="s">
        <v>365</v>
      </c>
      <c r="D80" s="78"/>
      <c r="E80" s="349">
        <f>F80+H80</f>
        <v>209</v>
      </c>
      <c r="F80" s="278">
        <v>209</v>
      </c>
      <c r="G80" s="343">
        <v>159.6</v>
      </c>
      <c r="H80" s="343"/>
    </row>
    <row r="81" spans="2:8" ht="31.5">
      <c r="B81" s="33" t="s">
        <v>26</v>
      </c>
      <c r="C81" s="99" t="s">
        <v>291</v>
      </c>
      <c r="D81" s="29"/>
      <c r="E81" s="32"/>
      <c r="F81" s="32"/>
      <c r="G81" s="370"/>
      <c r="H81" s="361"/>
    </row>
    <row r="82" spans="2:8" ht="14.25">
      <c r="B82" s="33" t="s">
        <v>27</v>
      </c>
      <c r="C82" s="24" t="s">
        <v>111</v>
      </c>
      <c r="D82" s="29" t="s">
        <v>144</v>
      </c>
      <c r="E82" s="32">
        <f>F82+H82</f>
        <v>0</v>
      </c>
      <c r="F82" s="32">
        <f>F83</f>
        <v>0</v>
      </c>
      <c r="G82" s="32">
        <f>G83</f>
        <v>0</v>
      </c>
      <c r="H82" s="32">
        <f>H83</f>
        <v>0</v>
      </c>
    </row>
    <row r="83" spans="2:8" ht="15">
      <c r="B83" s="13" t="s">
        <v>106</v>
      </c>
      <c r="C83" s="122" t="s">
        <v>365</v>
      </c>
      <c r="D83" s="78"/>
      <c r="E83" s="278">
        <f>F83+H83</f>
        <v>0</v>
      </c>
      <c r="F83" s="278"/>
      <c r="G83" s="361"/>
      <c r="H83" s="343"/>
    </row>
    <row r="84" spans="2:8" ht="15.75">
      <c r="B84" s="33" t="s">
        <v>28</v>
      </c>
      <c r="C84" s="30" t="s">
        <v>31</v>
      </c>
      <c r="D84" s="29"/>
      <c r="E84" s="32"/>
      <c r="F84" s="32"/>
      <c r="G84" s="361"/>
      <c r="H84" s="361"/>
    </row>
    <row r="85" spans="2:8" ht="14.25">
      <c r="B85" s="13" t="s">
        <v>29</v>
      </c>
      <c r="C85" s="79" t="s">
        <v>111</v>
      </c>
      <c r="D85" s="29" t="s">
        <v>144</v>
      </c>
      <c r="E85" s="32">
        <f>F85+H85</f>
        <v>0</v>
      </c>
      <c r="F85" s="32">
        <f>F86</f>
        <v>0</v>
      </c>
      <c r="G85" s="32">
        <f>G86</f>
        <v>0</v>
      </c>
      <c r="H85" s="32">
        <f>H86</f>
        <v>0</v>
      </c>
    </row>
    <row r="86" spans="2:8" ht="15">
      <c r="B86" s="13" t="s">
        <v>107</v>
      </c>
      <c r="C86" s="122" t="s">
        <v>365</v>
      </c>
      <c r="D86" s="29"/>
      <c r="E86" s="278">
        <f>F86+H86</f>
        <v>0</v>
      </c>
      <c r="F86" s="278"/>
      <c r="G86" s="343"/>
      <c r="H86" s="343"/>
    </row>
    <row r="87" spans="2:8" ht="15.75">
      <c r="B87" s="33" t="s">
        <v>30</v>
      </c>
      <c r="C87" s="30" t="s">
        <v>36</v>
      </c>
      <c r="D87" s="29"/>
      <c r="E87" s="32"/>
      <c r="F87" s="32"/>
      <c r="G87" s="361"/>
      <c r="H87" s="343"/>
    </row>
    <row r="88" spans="2:8" ht="14.25">
      <c r="B88" s="33" t="s">
        <v>32</v>
      </c>
      <c r="C88" s="79" t="s">
        <v>111</v>
      </c>
      <c r="D88" s="29" t="s">
        <v>144</v>
      </c>
      <c r="E88" s="32">
        <f>F88+H88</f>
        <v>0</v>
      </c>
      <c r="F88" s="32">
        <f>F89</f>
        <v>0</v>
      </c>
      <c r="G88" s="32">
        <f>G89</f>
        <v>0</v>
      </c>
      <c r="H88" s="32">
        <f>H89</f>
        <v>0</v>
      </c>
    </row>
    <row r="89" spans="2:8" ht="15">
      <c r="B89" s="13" t="s">
        <v>108</v>
      </c>
      <c r="C89" s="122" t="s">
        <v>365</v>
      </c>
      <c r="D89" s="29"/>
      <c r="E89" s="278">
        <f>F89+H89</f>
        <v>0</v>
      </c>
      <c r="F89" s="278"/>
      <c r="G89" s="343"/>
      <c r="H89" s="361"/>
    </row>
    <row r="90" spans="2:8" ht="15.75">
      <c r="B90" s="33" t="s">
        <v>33</v>
      </c>
      <c r="C90" s="16" t="s">
        <v>5</v>
      </c>
      <c r="D90" s="29"/>
      <c r="E90" s="32"/>
      <c r="F90" s="32"/>
      <c r="G90" s="361"/>
      <c r="H90" s="361"/>
    </row>
    <row r="91" spans="2:8" ht="14.25">
      <c r="B91" s="33" t="s">
        <v>34</v>
      </c>
      <c r="C91" s="24" t="s">
        <v>111</v>
      </c>
      <c r="D91" s="29" t="s">
        <v>144</v>
      </c>
      <c r="E91" s="32">
        <f>F91+H91</f>
        <v>0</v>
      </c>
      <c r="F91" s="32">
        <f>F92</f>
        <v>0</v>
      </c>
      <c r="G91" s="32">
        <f>G92</f>
        <v>0</v>
      </c>
      <c r="H91" s="32">
        <f>H92</f>
        <v>0</v>
      </c>
    </row>
    <row r="92" spans="2:8" ht="15">
      <c r="B92" s="13" t="s">
        <v>109</v>
      </c>
      <c r="C92" s="122" t="s">
        <v>365</v>
      </c>
      <c r="D92" s="29"/>
      <c r="E92" s="278">
        <f>F92+H92</f>
        <v>0</v>
      </c>
      <c r="F92" s="278"/>
      <c r="G92" s="343"/>
      <c r="H92" s="343"/>
    </row>
    <row r="93" spans="2:8" ht="14.25">
      <c r="B93" s="33" t="s">
        <v>37</v>
      </c>
      <c r="C93" s="22" t="s">
        <v>417</v>
      </c>
      <c r="D93" s="29"/>
      <c r="E93" s="32"/>
      <c r="F93" s="32"/>
      <c r="G93" s="361"/>
      <c r="H93" s="361"/>
    </row>
    <row r="94" spans="2:8" ht="14.25">
      <c r="B94" s="33" t="s">
        <v>38</v>
      </c>
      <c r="C94" s="24" t="s">
        <v>111</v>
      </c>
      <c r="D94" s="29" t="s">
        <v>144</v>
      </c>
      <c r="E94" s="32">
        <f>F94+H94</f>
        <v>0</v>
      </c>
      <c r="F94" s="32">
        <f>F95</f>
        <v>0</v>
      </c>
      <c r="G94" s="32">
        <f>G95</f>
        <v>0</v>
      </c>
      <c r="H94" s="32">
        <f>H95</f>
        <v>0</v>
      </c>
    </row>
    <row r="95" spans="2:8" ht="15">
      <c r="B95" s="13" t="s">
        <v>110</v>
      </c>
      <c r="C95" s="122" t="s">
        <v>365</v>
      </c>
      <c r="D95" s="29"/>
      <c r="E95" s="278">
        <f>F95+H95</f>
        <v>0</v>
      </c>
      <c r="F95" s="278">
        <f>F86+F89+F92</f>
        <v>0</v>
      </c>
      <c r="G95" s="278">
        <f>G86+G89+G92</f>
        <v>0</v>
      </c>
      <c r="H95" s="278">
        <f>H86+H89+H92</f>
        <v>0</v>
      </c>
    </row>
    <row r="96" spans="2:8" ht="15.75">
      <c r="B96" s="33" t="s">
        <v>39</v>
      </c>
      <c r="C96" s="30" t="s">
        <v>6</v>
      </c>
      <c r="D96" s="80"/>
      <c r="E96" s="32"/>
      <c r="F96" s="32"/>
      <c r="G96" s="361"/>
      <c r="H96" s="361"/>
    </row>
    <row r="97" spans="2:8" ht="14.25">
      <c r="B97" s="33" t="s">
        <v>40</v>
      </c>
      <c r="C97" s="24" t="s">
        <v>111</v>
      </c>
      <c r="D97" s="80" t="s">
        <v>144</v>
      </c>
      <c r="E97" s="32">
        <f>E98</f>
        <v>0</v>
      </c>
      <c r="F97" s="32">
        <f>F98</f>
        <v>0</v>
      </c>
      <c r="G97" s="32">
        <f>G98</f>
        <v>0</v>
      </c>
      <c r="H97" s="32">
        <f>H98</f>
        <v>0</v>
      </c>
    </row>
    <row r="98" spans="2:8" ht="15">
      <c r="B98" s="13" t="s">
        <v>113</v>
      </c>
      <c r="C98" s="122" t="s">
        <v>365</v>
      </c>
      <c r="D98" s="80"/>
      <c r="E98" s="278">
        <f>F98+H98</f>
        <v>0</v>
      </c>
      <c r="F98" s="278"/>
      <c r="G98" s="343"/>
      <c r="H98" s="343"/>
    </row>
    <row r="99" spans="2:8" ht="15.75">
      <c r="B99" s="33" t="s">
        <v>41</v>
      </c>
      <c r="C99" s="30" t="s">
        <v>48</v>
      </c>
      <c r="D99" s="80"/>
      <c r="E99" s="32"/>
      <c r="F99" s="32"/>
      <c r="G99" s="361"/>
      <c r="H99" s="361"/>
    </row>
    <row r="100" spans="2:8" ht="14.25">
      <c r="B100" s="13" t="s">
        <v>42</v>
      </c>
      <c r="C100" s="81" t="s">
        <v>111</v>
      </c>
      <c r="D100" s="80" t="s">
        <v>144</v>
      </c>
      <c r="E100" s="32">
        <f>E101</f>
        <v>0</v>
      </c>
      <c r="F100" s="32">
        <f>F101</f>
        <v>0</v>
      </c>
      <c r="G100" s="32">
        <f>G101</f>
        <v>0</v>
      </c>
      <c r="H100" s="32">
        <f>H101</f>
        <v>0</v>
      </c>
    </row>
    <row r="101" spans="2:8" ht="15">
      <c r="B101" s="13" t="s">
        <v>123</v>
      </c>
      <c r="C101" s="122" t="s">
        <v>365</v>
      </c>
      <c r="D101" s="82"/>
      <c r="E101" s="278">
        <f>F101+H101</f>
        <v>0</v>
      </c>
      <c r="F101" s="278"/>
      <c r="G101" s="343"/>
      <c r="H101" s="343"/>
    </row>
    <row r="102" spans="2:8" ht="28.5">
      <c r="B102" s="33" t="s">
        <v>43</v>
      </c>
      <c r="C102" s="8" t="s">
        <v>416</v>
      </c>
      <c r="D102" s="80"/>
      <c r="E102" s="32"/>
      <c r="F102" s="32"/>
      <c r="G102" s="361"/>
      <c r="H102" s="361"/>
    </row>
    <row r="103" spans="2:8" ht="14.25">
      <c r="B103" s="33" t="s">
        <v>44</v>
      </c>
      <c r="C103" s="24" t="s">
        <v>111</v>
      </c>
      <c r="D103" s="80" t="s">
        <v>144</v>
      </c>
      <c r="E103" s="32">
        <f>E104</f>
        <v>0</v>
      </c>
      <c r="F103" s="32">
        <f>F104</f>
        <v>0</v>
      </c>
      <c r="G103" s="32">
        <f>G104</f>
        <v>0</v>
      </c>
      <c r="H103" s="32">
        <f>H104</f>
        <v>0</v>
      </c>
    </row>
    <row r="104" spans="2:8" ht="15">
      <c r="B104" s="43" t="s">
        <v>124</v>
      </c>
      <c r="C104" s="122" t="s">
        <v>365</v>
      </c>
      <c r="D104" s="82"/>
      <c r="E104" s="278">
        <f>F104+H104</f>
        <v>0</v>
      </c>
      <c r="F104" s="278"/>
      <c r="G104" s="343"/>
      <c r="H104" s="343"/>
    </row>
    <row r="105" spans="2:8" ht="15.75">
      <c r="B105" s="33" t="s">
        <v>45</v>
      </c>
      <c r="C105" s="30" t="s">
        <v>54</v>
      </c>
      <c r="D105" s="29"/>
      <c r="E105" s="279">
        <f>E106+E109+E112</f>
        <v>0</v>
      </c>
      <c r="F105" s="279">
        <f>F106+F109+F112</f>
        <v>0</v>
      </c>
      <c r="G105" s="279">
        <f>G106+G109+G112</f>
        <v>0</v>
      </c>
      <c r="H105" s="279">
        <f>H106+H109+H112</f>
        <v>0</v>
      </c>
    </row>
    <row r="106" spans="2:8" ht="14.25">
      <c r="B106" s="33" t="s">
        <v>46</v>
      </c>
      <c r="C106" s="24" t="s">
        <v>111</v>
      </c>
      <c r="D106" s="29" t="s">
        <v>144</v>
      </c>
      <c r="E106" s="32">
        <f>E107+E108</f>
        <v>0</v>
      </c>
      <c r="F106" s="32">
        <f>F107+F108</f>
        <v>0</v>
      </c>
      <c r="G106" s="32">
        <f>G107+G108</f>
        <v>0</v>
      </c>
      <c r="H106" s="32">
        <f>H107+H108</f>
        <v>0</v>
      </c>
    </row>
    <row r="107" spans="2:8" ht="15">
      <c r="B107" s="13" t="s">
        <v>506</v>
      </c>
      <c r="C107" s="17" t="s">
        <v>98</v>
      </c>
      <c r="D107" s="28"/>
      <c r="E107" s="278">
        <f>F107+H107</f>
        <v>0</v>
      </c>
      <c r="F107" s="350"/>
      <c r="G107" s="357"/>
      <c r="H107" s="357"/>
    </row>
    <row r="108" spans="2:8" ht="15">
      <c r="B108" s="13" t="s">
        <v>532</v>
      </c>
      <c r="C108" s="83" t="s">
        <v>127</v>
      </c>
      <c r="D108" s="77"/>
      <c r="E108" s="278">
        <f>F108+H108</f>
        <v>0</v>
      </c>
      <c r="F108" s="350"/>
      <c r="G108" s="357"/>
      <c r="H108" s="357"/>
    </row>
    <row r="109" spans="2:8" ht="25.5">
      <c r="B109" s="33" t="s">
        <v>250</v>
      </c>
      <c r="C109" s="25" t="s">
        <v>114</v>
      </c>
      <c r="D109" s="29" t="s">
        <v>148</v>
      </c>
      <c r="E109" s="32">
        <f>E110+E111</f>
        <v>0</v>
      </c>
      <c r="F109" s="32">
        <f>F110+F111</f>
        <v>0</v>
      </c>
      <c r="G109" s="32">
        <f>G110+G111</f>
        <v>0</v>
      </c>
      <c r="H109" s="32">
        <f>H110+H111</f>
        <v>0</v>
      </c>
    </row>
    <row r="110" spans="2:8" ht="15">
      <c r="B110" s="13" t="s">
        <v>293</v>
      </c>
      <c r="C110" s="17" t="s">
        <v>96</v>
      </c>
      <c r="D110" s="71"/>
      <c r="E110" s="278">
        <f>F110+H110</f>
        <v>0</v>
      </c>
      <c r="F110" s="350"/>
      <c r="G110" s="357"/>
      <c r="H110" s="357"/>
    </row>
    <row r="111" spans="2:8" ht="15">
      <c r="B111" s="13" t="s">
        <v>507</v>
      </c>
      <c r="C111" s="19" t="s">
        <v>97</v>
      </c>
      <c r="D111" s="71"/>
      <c r="E111" s="278">
        <f>F111+H111</f>
        <v>0</v>
      </c>
      <c r="F111" s="350"/>
      <c r="G111" s="357"/>
      <c r="H111" s="357"/>
    </row>
    <row r="112" spans="2:8" ht="14.25">
      <c r="B112" s="33" t="s">
        <v>414</v>
      </c>
      <c r="C112" s="7" t="s">
        <v>80</v>
      </c>
      <c r="D112" s="29" t="s">
        <v>145</v>
      </c>
      <c r="E112" s="278">
        <f>F112+H112</f>
        <v>0</v>
      </c>
      <c r="F112" s="278">
        <f>F113</f>
        <v>0</v>
      </c>
      <c r="G112" s="278">
        <f>G113</f>
        <v>0</v>
      </c>
      <c r="H112" s="278">
        <f>H113</f>
        <v>0</v>
      </c>
    </row>
    <row r="113" spans="2:8" ht="15">
      <c r="B113" s="13" t="s">
        <v>510</v>
      </c>
      <c r="C113" s="9" t="s">
        <v>117</v>
      </c>
      <c r="D113" s="29"/>
      <c r="E113" s="278">
        <f>F113+H113</f>
        <v>0</v>
      </c>
      <c r="F113" s="278"/>
      <c r="G113" s="343"/>
      <c r="H113" s="343"/>
    </row>
    <row r="114" spans="2:8" ht="15.75">
      <c r="B114" s="33" t="s">
        <v>47</v>
      </c>
      <c r="C114" s="30" t="s">
        <v>59</v>
      </c>
      <c r="D114" s="29"/>
      <c r="E114" s="32">
        <f>E115+E118+E121</f>
        <v>0</v>
      </c>
      <c r="F114" s="32">
        <f>F115+F118+F121</f>
        <v>0</v>
      </c>
      <c r="G114" s="32">
        <f>G115+G118+G121</f>
        <v>0</v>
      </c>
      <c r="H114" s="32">
        <f>H115+H118+H121</f>
        <v>0</v>
      </c>
    </row>
    <row r="115" spans="2:8" ht="14.25">
      <c r="B115" s="35" t="s">
        <v>49</v>
      </c>
      <c r="C115" s="24" t="s">
        <v>111</v>
      </c>
      <c r="D115" s="29" t="s">
        <v>144</v>
      </c>
      <c r="E115" s="32">
        <f>E116+E117</f>
        <v>0</v>
      </c>
      <c r="F115" s="32">
        <f>F116+F117</f>
        <v>0</v>
      </c>
      <c r="G115" s="32">
        <f>G116+G117</f>
        <v>0</v>
      </c>
      <c r="H115" s="32">
        <f>H116+H117</f>
        <v>0</v>
      </c>
    </row>
    <row r="116" spans="2:8" ht="15">
      <c r="B116" s="43" t="s">
        <v>506</v>
      </c>
      <c r="C116" s="17" t="s">
        <v>98</v>
      </c>
      <c r="D116" s="28"/>
      <c r="E116" s="278">
        <f>F116+H116</f>
        <v>0</v>
      </c>
      <c r="F116" s="350"/>
      <c r="G116" s="357"/>
      <c r="H116" s="357"/>
    </row>
    <row r="117" spans="2:8" ht="15">
      <c r="B117" s="13" t="s">
        <v>505</v>
      </c>
      <c r="C117" s="83" t="s">
        <v>127</v>
      </c>
      <c r="D117" s="77"/>
      <c r="E117" s="278">
        <f>F117+H117</f>
        <v>0</v>
      </c>
      <c r="F117" s="350"/>
      <c r="G117" s="357"/>
      <c r="H117" s="357"/>
    </row>
    <row r="118" spans="2:8" ht="25.5">
      <c r="B118" s="33" t="s">
        <v>251</v>
      </c>
      <c r="C118" s="25" t="s">
        <v>114</v>
      </c>
      <c r="D118" s="29" t="s">
        <v>148</v>
      </c>
      <c r="E118" s="32">
        <f>E119+E120</f>
        <v>0</v>
      </c>
      <c r="F118" s="32">
        <f>F119+F120</f>
        <v>0</v>
      </c>
      <c r="G118" s="32">
        <f>G119+G120</f>
        <v>0</v>
      </c>
      <c r="H118" s="32">
        <f>H119+H120</f>
        <v>0</v>
      </c>
    </row>
    <row r="119" spans="2:8" ht="15">
      <c r="B119" s="13" t="s">
        <v>293</v>
      </c>
      <c r="C119" s="17" t="s">
        <v>96</v>
      </c>
      <c r="D119" s="71"/>
      <c r="E119" s="278">
        <f>F119+H119</f>
        <v>0</v>
      </c>
      <c r="F119" s="278"/>
      <c r="G119" s="343"/>
      <c r="H119" s="343"/>
    </row>
    <row r="120" spans="2:8" ht="15">
      <c r="B120" s="13" t="s">
        <v>507</v>
      </c>
      <c r="C120" s="19" t="s">
        <v>97</v>
      </c>
      <c r="D120" s="71"/>
      <c r="E120" s="278">
        <f>F120+H120</f>
        <v>0</v>
      </c>
      <c r="F120" s="278"/>
      <c r="G120" s="343"/>
      <c r="H120" s="343"/>
    </row>
    <row r="121" spans="2:8" ht="14.25">
      <c r="B121" s="35" t="s">
        <v>362</v>
      </c>
      <c r="C121" s="7" t="s">
        <v>80</v>
      </c>
      <c r="D121" s="29" t="s">
        <v>145</v>
      </c>
      <c r="E121" s="338">
        <f>E122</f>
        <v>0</v>
      </c>
      <c r="F121" s="338">
        <f>F122</f>
        <v>0</v>
      </c>
      <c r="G121" s="338">
        <f>G122</f>
        <v>0</v>
      </c>
      <c r="H121" s="338">
        <f>H122</f>
        <v>0</v>
      </c>
    </row>
    <row r="122" spans="2:8" ht="15">
      <c r="B122" s="13" t="s">
        <v>510</v>
      </c>
      <c r="C122" s="9" t="s">
        <v>117</v>
      </c>
      <c r="D122" s="29"/>
      <c r="E122" s="339"/>
      <c r="F122" s="339"/>
      <c r="G122" s="339"/>
      <c r="H122" s="339"/>
    </row>
    <row r="123" spans="2:8" ht="14.25">
      <c r="B123" s="35" t="s">
        <v>50</v>
      </c>
      <c r="C123" s="7" t="s">
        <v>63</v>
      </c>
      <c r="D123" s="29"/>
      <c r="E123" s="32">
        <f>E124+E129</f>
        <v>0</v>
      </c>
      <c r="F123" s="32">
        <f>F124+F129</f>
        <v>0</v>
      </c>
      <c r="G123" s="32">
        <f>G124+G129</f>
        <v>0</v>
      </c>
      <c r="H123" s="32">
        <f>H124+H129</f>
        <v>0</v>
      </c>
    </row>
    <row r="124" spans="2:8" ht="25.5">
      <c r="B124" s="33" t="s">
        <v>51</v>
      </c>
      <c r="C124" s="47" t="s">
        <v>114</v>
      </c>
      <c r="D124" s="29" t="s">
        <v>148</v>
      </c>
      <c r="E124" s="32">
        <f>E125+E127+E128</f>
        <v>0</v>
      </c>
      <c r="F124" s="279">
        <f>F125+F127+F128+F126</f>
        <v>0</v>
      </c>
      <c r="G124" s="279">
        <f>G125+G127+G128+G126</f>
        <v>0</v>
      </c>
      <c r="H124" s="279">
        <f>H125+H127+H128+H126</f>
        <v>0</v>
      </c>
    </row>
    <row r="125" spans="2:8" ht="15">
      <c r="B125" s="13" t="s">
        <v>293</v>
      </c>
      <c r="C125" s="17" t="s">
        <v>96</v>
      </c>
      <c r="D125" s="53"/>
      <c r="E125" s="278">
        <f aca="true" t="shared" si="3" ref="E125:E130">F125+H125</f>
        <v>0</v>
      </c>
      <c r="F125" s="278"/>
      <c r="G125" s="343"/>
      <c r="H125" s="357"/>
    </row>
    <row r="126" spans="2:8" ht="15">
      <c r="B126" s="43" t="s">
        <v>512</v>
      </c>
      <c r="C126" s="18" t="s">
        <v>613</v>
      </c>
      <c r="D126" s="53"/>
      <c r="E126" s="278">
        <f t="shared" si="3"/>
        <v>0</v>
      </c>
      <c r="F126" s="278"/>
      <c r="G126" s="343"/>
      <c r="H126" s="357"/>
    </row>
    <row r="127" spans="2:8" ht="15">
      <c r="B127" s="13" t="s">
        <v>507</v>
      </c>
      <c r="C127" s="18" t="s">
        <v>97</v>
      </c>
      <c r="D127" s="53"/>
      <c r="E127" s="278">
        <f t="shared" si="3"/>
        <v>0</v>
      </c>
      <c r="F127" s="278"/>
      <c r="G127" s="343"/>
      <c r="H127" s="343"/>
    </row>
    <row r="128" spans="2:8" ht="15">
      <c r="B128" s="34" t="s">
        <v>508</v>
      </c>
      <c r="C128" s="19" t="s">
        <v>99</v>
      </c>
      <c r="D128" s="53"/>
      <c r="E128" s="278">
        <f t="shared" si="3"/>
        <v>0</v>
      </c>
      <c r="F128" s="278"/>
      <c r="G128" s="343"/>
      <c r="H128" s="343"/>
    </row>
    <row r="129" spans="2:8" ht="14.25">
      <c r="B129" s="35" t="s">
        <v>52</v>
      </c>
      <c r="C129" s="7" t="s">
        <v>80</v>
      </c>
      <c r="D129" s="29" t="s">
        <v>145</v>
      </c>
      <c r="E129" s="279">
        <f t="shared" si="3"/>
        <v>0</v>
      </c>
      <c r="F129" s="32">
        <f>F130</f>
        <v>0</v>
      </c>
      <c r="G129" s="343"/>
      <c r="H129" s="343"/>
    </row>
    <row r="130" spans="2:8" ht="15">
      <c r="B130" s="36" t="s">
        <v>510</v>
      </c>
      <c r="C130" s="9" t="s">
        <v>117</v>
      </c>
      <c r="D130" s="29"/>
      <c r="E130" s="279">
        <f t="shared" si="3"/>
        <v>0</v>
      </c>
      <c r="F130" s="278"/>
      <c r="G130" s="343"/>
      <c r="H130" s="343"/>
    </row>
    <row r="131" spans="2:8" ht="15.75">
      <c r="B131" s="35" t="s">
        <v>53</v>
      </c>
      <c r="C131" s="30" t="s">
        <v>7</v>
      </c>
      <c r="D131" s="29"/>
      <c r="E131" s="279">
        <f>E135+E138</f>
        <v>0</v>
      </c>
      <c r="F131" s="279">
        <f>F135+F138</f>
        <v>0</v>
      </c>
      <c r="G131" s="279">
        <f>G135+G138</f>
        <v>0</v>
      </c>
      <c r="H131" s="279">
        <f>H135+H138</f>
        <v>0</v>
      </c>
    </row>
    <row r="132" spans="2:8" ht="14.25">
      <c r="B132" s="35" t="s">
        <v>55</v>
      </c>
      <c r="C132" s="24" t="s">
        <v>111</v>
      </c>
      <c r="D132" s="29" t="s">
        <v>144</v>
      </c>
      <c r="E132" s="352">
        <f>F132+H132</f>
        <v>0</v>
      </c>
      <c r="F132" s="279"/>
      <c r="G132" s="279"/>
      <c r="H132" s="279"/>
    </row>
    <row r="133" spans="2:8" ht="15">
      <c r="B133" s="43" t="s">
        <v>506</v>
      </c>
      <c r="C133" s="17" t="s">
        <v>98</v>
      </c>
      <c r="D133" s="203"/>
      <c r="E133" s="278">
        <f>F133+H133</f>
        <v>0</v>
      </c>
      <c r="F133" s="348"/>
      <c r="G133" s="279"/>
      <c r="H133" s="279"/>
    </row>
    <row r="134" spans="2:8" ht="15">
      <c r="B134" s="13" t="s">
        <v>505</v>
      </c>
      <c r="C134" s="83" t="s">
        <v>127</v>
      </c>
      <c r="D134" s="204"/>
      <c r="E134" s="278">
        <f>F134+H134</f>
        <v>0</v>
      </c>
      <c r="F134" s="348"/>
      <c r="G134" s="279"/>
      <c r="H134" s="279"/>
    </row>
    <row r="135" spans="2:8" ht="25.5">
      <c r="B135" s="33" t="s">
        <v>56</v>
      </c>
      <c r="C135" s="47" t="s">
        <v>114</v>
      </c>
      <c r="D135" s="29" t="s">
        <v>148</v>
      </c>
      <c r="E135" s="359">
        <f>E136+E137</f>
        <v>0</v>
      </c>
      <c r="F135" s="279">
        <f>F136+F137</f>
        <v>0</v>
      </c>
      <c r="G135" s="279">
        <f>G136+G137</f>
        <v>0</v>
      </c>
      <c r="H135" s="279">
        <f>H136+H137</f>
        <v>0</v>
      </c>
    </row>
    <row r="136" spans="2:8" ht="15">
      <c r="B136" s="13" t="s">
        <v>293</v>
      </c>
      <c r="C136" s="17" t="s">
        <v>96</v>
      </c>
      <c r="D136" s="53"/>
      <c r="E136" s="278">
        <f>F136+H136</f>
        <v>0</v>
      </c>
      <c r="F136" s="278"/>
      <c r="G136" s="343"/>
      <c r="H136" s="343"/>
    </row>
    <row r="137" spans="2:8" ht="15">
      <c r="B137" s="13" t="s">
        <v>507</v>
      </c>
      <c r="C137" s="18" t="s">
        <v>97</v>
      </c>
      <c r="D137" s="53"/>
      <c r="E137" s="278">
        <f>F137+H137</f>
        <v>0</v>
      </c>
      <c r="F137" s="278"/>
      <c r="G137" s="343"/>
      <c r="H137" s="343"/>
    </row>
    <row r="138" spans="2:8" ht="14.25">
      <c r="B138" s="35" t="s">
        <v>215</v>
      </c>
      <c r="C138" s="7" t="s">
        <v>80</v>
      </c>
      <c r="D138" s="29" t="s">
        <v>145</v>
      </c>
      <c r="E138" s="279">
        <f>F138+H138</f>
        <v>0</v>
      </c>
      <c r="F138" s="279">
        <f>F139</f>
        <v>0</v>
      </c>
      <c r="G138" s="343"/>
      <c r="H138" s="343"/>
    </row>
    <row r="139" spans="2:8" ht="15">
      <c r="B139" s="43" t="s">
        <v>510</v>
      </c>
      <c r="C139" s="9" t="s">
        <v>117</v>
      </c>
      <c r="D139" s="84"/>
      <c r="E139" s="345">
        <f>F139+H139</f>
        <v>0</v>
      </c>
      <c r="F139" s="345"/>
      <c r="G139" s="346"/>
      <c r="H139" s="346"/>
    </row>
    <row r="140" spans="2:8" ht="15.75">
      <c r="B140" s="13" t="s">
        <v>58</v>
      </c>
      <c r="C140" s="30" t="s">
        <v>8</v>
      </c>
      <c r="D140" s="29"/>
      <c r="E140" s="352">
        <f>E141+E144+E148</f>
        <v>0</v>
      </c>
      <c r="F140" s="352">
        <f>F141+F144+F148</f>
        <v>0</v>
      </c>
      <c r="G140" s="352">
        <f>G141+G144+G148</f>
        <v>0</v>
      </c>
      <c r="H140" s="352">
        <f>H141+H144+H148</f>
        <v>0</v>
      </c>
    </row>
    <row r="141" spans="2:8" ht="14.25">
      <c r="B141" s="33" t="s">
        <v>60</v>
      </c>
      <c r="C141" s="24" t="s">
        <v>111</v>
      </c>
      <c r="D141" s="29" t="s">
        <v>144</v>
      </c>
      <c r="E141" s="279">
        <f>E142+E143</f>
        <v>0</v>
      </c>
      <c r="F141" s="279">
        <f>F142+F143</f>
        <v>0</v>
      </c>
      <c r="G141" s="279">
        <f>G142+G143</f>
        <v>0</v>
      </c>
      <c r="H141" s="32">
        <f>H142+H143</f>
        <v>0</v>
      </c>
    </row>
    <row r="142" spans="2:8" ht="15">
      <c r="B142" s="43" t="s">
        <v>506</v>
      </c>
      <c r="C142" s="17" t="s">
        <v>98</v>
      </c>
      <c r="D142" s="28"/>
      <c r="E142" s="278">
        <f>F142+H142</f>
        <v>0</v>
      </c>
      <c r="F142" s="278"/>
      <c r="G142" s="343"/>
      <c r="H142" s="357"/>
    </row>
    <row r="143" spans="2:8" ht="15">
      <c r="B143" s="13" t="s">
        <v>505</v>
      </c>
      <c r="C143" s="83" t="s">
        <v>155</v>
      </c>
      <c r="D143" s="77"/>
      <c r="E143" s="278">
        <f>F143+H143</f>
        <v>0</v>
      </c>
      <c r="F143" s="278"/>
      <c r="G143" s="343"/>
      <c r="H143" s="357"/>
    </row>
    <row r="144" spans="2:8" ht="25.5">
      <c r="B144" s="33" t="s">
        <v>61</v>
      </c>
      <c r="C144" s="47" t="s">
        <v>114</v>
      </c>
      <c r="D144" s="29" t="s">
        <v>148</v>
      </c>
      <c r="E144" s="279">
        <f>E145+E146+E147</f>
        <v>0</v>
      </c>
      <c r="F144" s="279">
        <f>F145+F146+F147</f>
        <v>0</v>
      </c>
      <c r="G144" s="279">
        <f>G145+G146+G147</f>
        <v>0</v>
      </c>
      <c r="H144" s="279">
        <f>H145+H146+H147</f>
        <v>0</v>
      </c>
    </row>
    <row r="145" spans="2:8" ht="15">
      <c r="B145" s="13" t="s">
        <v>293</v>
      </c>
      <c r="C145" s="17" t="s">
        <v>96</v>
      </c>
      <c r="D145" s="53"/>
      <c r="E145" s="278">
        <f>F145+H145</f>
        <v>0</v>
      </c>
      <c r="F145" s="278"/>
      <c r="G145" s="343"/>
      <c r="H145" s="357"/>
    </row>
    <row r="146" spans="2:8" ht="15">
      <c r="B146" s="13" t="s">
        <v>507</v>
      </c>
      <c r="C146" s="18" t="s">
        <v>97</v>
      </c>
      <c r="D146" s="53"/>
      <c r="E146" s="278">
        <f>F146+H146</f>
        <v>0</v>
      </c>
      <c r="F146" s="278"/>
      <c r="G146" s="343"/>
      <c r="H146" s="343"/>
    </row>
    <row r="147" spans="2:8" ht="15">
      <c r="B147" s="49" t="s">
        <v>509</v>
      </c>
      <c r="C147" s="14" t="s">
        <v>289</v>
      </c>
      <c r="D147" s="53"/>
      <c r="E147" s="278">
        <f>F147+H147</f>
        <v>0</v>
      </c>
      <c r="F147" s="278"/>
      <c r="G147" s="343"/>
      <c r="H147" s="343"/>
    </row>
    <row r="148" spans="2:8" ht="14.25">
      <c r="B148" s="33" t="s">
        <v>217</v>
      </c>
      <c r="C148" s="7" t="s">
        <v>80</v>
      </c>
      <c r="D148" s="29" t="s">
        <v>145</v>
      </c>
      <c r="E148" s="32">
        <f>F148+H148</f>
        <v>0</v>
      </c>
      <c r="F148" s="32">
        <f>F149</f>
        <v>0</v>
      </c>
      <c r="G148" s="32">
        <f>G149</f>
        <v>0</v>
      </c>
      <c r="H148" s="32">
        <f>H149</f>
        <v>0</v>
      </c>
    </row>
    <row r="149" spans="2:8" ht="15">
      <c r="B149" s="13" t="s">
        <v>510</v>
      </c>
      <c r="C149" s="9" t="s">
        <v>117</v>
      </c>
      <c r="D149" s="84"/>
      <c r="E149" s="345">
        <f>F149+H149</f>
        <v>0</v>
      </c>
      <c r="F149" s="345"/>
      <c r="G149" s="346"/>
      <c r="H149" s="346"/>
    </row>
    <row r="150" spans="2:8" ht="14.25">
      <c r="B150" s="200" t="s">
        <v>62</v>
      </c>
      <c r="C150" s="7" t="s">
        <v>415</v>
      </c>
      <c r="D150" s="87"/>
      <c r="E150" s="32">
        <f>E151+E154+E160</f>
        <v>0</v>
      </c>
      <c r="F150" s="32">
        <f>F151+F154+F160</f>
        <v>0</v>
      </c>
      <c r="G150" s="32">
        <f>G151+G154+G160</f>
        <v>0</v>
      </c>
      <c r="H150" s="32">
        <f>H151+H154+H160</f>
        <v>0</v>
      </c>
    </row>
    <row r="151" spans="2:8" ht="14.25">
      <c r="B151" s="33" t="s">
        <v>64</v>
      </c>
      <c r="C151" s="24" t="s">
        <v>111</v>
      </c>
      <c r="D151" s="29" t="s">
        <v>144</v>
      </c>
      <c r="E151" s="371">
        <f aca="true" t="shared" si="4" ref="E151:H153">E106+E115+E141</f>
        <v>0</v>
      </c>
      <c r="F151" s="371">
        <f t="shared" si="4"/>
        <v>0</v>
      </c>
      <c r="G151" s="371">
        <f t="shared" si="4"/>
        <v>0</v>
      </c>
      <c r="H151" s="371">
        <f t="shared" si="4"/>
        <v>0</v>
      </c>
    </row>
    <row r="152" spans="2:8" ht="15">
      <c r="B152" s="43" t="s">
        <v>506</v>
      </c>
      <c r="C152" s="18" t="s">
        <v>98</v>
      </c>
      <c r="D152" s="71"/>
      <c r="E152" s="278">
        <f t="shared" si="4"/>
        <v>0</v>
      </c>
      <c r="F152" s="278">
        <f t="shared" si="4"/>
        <v>0</v>
      </c>
      <c r="G152" s="278">
        <f t="shared" si="4"/>
        <v>0</v>
      </c>
      <c r="H152" s="278">
        <f t="shared" si="4"/>
        <v>0</v>
      </c>
    </row>
    <row r="153" spans="2:8" ht="15">
      <c r="B153" s="13" t="s">
        <v>505</v>
      </c>
      <c r="C153" s="18" t="s">
        <v>127</v>
      </c>
      <c r="D153" s="68"/>
      <c r="E153" s="278">
        <f t="shared" si="4"/>
        <v>0</v>
      </c>
      <c r="F153" s="278">
        <f t="shared" si="4"/>
        <v>0</v>
      </c>
      <c r="G153" s="278">
        <f t="shared" si="4"/>
        <v>0</v>
      </c>
      <c r="H153" s="278">
        <f t="shared" si="4"/>
        <v>0</v>
      </c>
    </row>
    <row r="154" spans="2:8" ht="25.5">
      <c r="B154" s="85" t="s">
        <v>65</v>
      </c>
      <c r="C154" s="47" t="s">
        <v>114</v>
      </c>
      <c r="D154" s="28" t="s">
        <v>148</v>
      </c>
      <c r="E154" s="32">
        <f>E155+E157+E158+E159</f>
        <v>0</v>
      </c>
      <c r="F154" s="32">
        <f>F155+F157+F158+F159</f>
        <v>0</v>
      </c>
      <c r="G154" s="32">
        <f>G155+G157+G158+G159</f>
        <v>0</v>
      </c>
      <c r="H154" s="32">
        <f>H155+H157+H158+H159</f>
        <v>0</v>
      </c>
    </row>
    <row r="155" spans="2:8" ht="15">
      <c r="B155" s="13" t="s">
        <v>293</v>
      </c>
      <c r="C155" s="26" t="s">
        <v>96</v>
      </c>
      <c r="D155" s="57"/>
      <c r="E155" s="349">
        <f>E110+E119+E125+E136+E145</f>
        <v>0</v>
      </c>
      <c r="F155" s="350">
        <f>F110+F119+F125+F136+F145</f>
        <v>0</v>
      </c>
      <c r="G155" s="350">
        <f>G110+G119+G125+G136+G145</f>
        <v>0</v>
      </c>
      <c r="H155" s="350">
        <f>H110+H119+H125+H136+H145</f>
        <v>0</v>
      </c>
    </row>
    <row r="156" spans="2:8" ht="15">
      <c r="B156" s="43" t="s">
        <v>512</v>
      </c>
      <c r="C156" s="18" t="s">
        <v>613</v>
      </c>
      <c r="D156" s="58"/>
      <c r="E156" s="349">
        <f>E126</f>
        <v>0</v>
      </c>
      <c r="F156" s="349">
        <f>F126</f>
        <v>0</v>
      </c>
      <c r="G156" s="349">
        <f>G126</f>
        <v>0</v>
      </c>
      <c r="H156" s="349">
        <f>H126</f>
        <v>0</v>
      </c>
    </row>
    <row r="157" spans="2:13" ht="15">
      <c r="B157" s="13" t="s">
        <v>507</v>
      </c>
      <c r="C157" s="20" t="s">
        <v>97</v>
      </c>
      <c r="D157" s="84"/>
      <c r="E157" s="349">
        <f>E111+E120+E127+E137+E146</f>
        <v>0</v>
      </c>
      <c r="F157" s="350">
        <f>F111+F120+F127+F137+F146</f>
        <v>0</v>
      </c>
      <c r="G157" s="350">
        <f>G111+G120+G127+G137+G146</f>
        <v>0</v>
      </c>
      <c r="H157" s="350">
        <f>H111+H120+H127+H137+H146</f>
        <v>0</v>
      </c>
      <c r="M157" s="31" t="s">
        <v>100</v>
      </c>
    </row>
    <row r="158" spans="2:8" ht="15">
      <c r="B158" s="13" t="s">
        <v>508</v>
      </c>
      <c r="C158" s="21" t="s">
        <v>99</v>
      </c>
      <c r="D158" s="27"/>
      <c r="E158" s="349">
        <f>E128</f>
        <v>0</v>
      </c>
      <c r="F158" s="350">
        <f>F128</f>
        <v>0</v>
      </c>
      <c r="G158" s="350">
        <f>G128</f>
        <v>0</v>
      </c>
      <c r="H158" s="350">
        <f>H128</f>
        <v>0</v>
      </c>
    </row>
    <row r="159" spans="2:8" ht="15">
      <c r="B159" s="13" t="s">
        <v>509</v>
      </c>
      <c r="C159" s="14" t="s">
        <v>289</v>
      </c>
      <c r="D159" s="27"/>
      <c r="E159" s="350">
        <f>E147</f>
        <v>0</v>
      </c>
      <c r="F159" s="350">
        <f>F147</f>
        <v>0</v>
      </c>
      <c r="G159" s="350">
        <f>G147</f>
        <v>0</v>
      </c>
      <c r="H159" s="350">
        <f>H147</f>
        <v>0</v>
      </c>
    </row>
    <row r="160" spans="2:8" ht="14.25">
      <c r="B160" s="206" t="s">
        <v>220</v>
      </c>
      <c r="C160" s="88" t="s">
        <v>80</v>
      </c>
      <c r="D160" s="59" t="s">
        <v>145</v>
      </c>
      <c r="E160" s="32">
        <f aca="true" t="shared" si="5" ref="E160:H161">E138+E129</f>
        <v>0</v>
      </c>
      <c r="F160" s="32">
        <f t="shared" si="5"/>
        <v>0</v>
      </c>
      <c r="G160" s="32">
        <f t="shared" si="5"/>
        <v>0</v>
      </c>
      <c r="H160" s="32">
        <f t="shared" si="5"/>
        <v>0</v>
      </c>
    </row>
    <row r="161" spans="2:8" ht="15">
      <c r="B161" s="13" t="s">
        <v>510</v>
      </c>
      <c r="C161" s="14" t="s">
        <v>117</v>
      </c>
      <c r="D161" s="12"/>
      <c r="E161" s="278">
        <f t="shared" si="5"/>
        <v>0</v>
      </c>
      <c r="F161" s="278">
        <f t="shared" si="5"/>
        <v>0</v>
      </c>
      <c r="G161" s="278">
        <f t="shared" si="5"/>
        <v>0</v>
      </c>
      <c r="H161" s="278">
        <f t="shared" si="5"/>
        <v>0</v>
      </c>
    </row>
    <row r="162" spans="2:8" ht="15.75">
      <c r="B162" s="89" t="s">
        <v>66</v>
      </c>
      <c r="C162" s="30" t="s">
        <v>119</v>
      </c>
      <c r="D162" s="12"/>
      <c r="E162" s="32">
        <f>E163</f>
        <v>0</v>
      </c>
      <c r="F162" s="32">
        <f>F163</f>
        <v>0</v>
      </c>
      <c r="G162" s="32">
        <f>G163</f>
        <v>0</v>
      </c>
      <c r="H162" s="32">
        <f>H163</f>
        <v>0</v>
      </c>
    </row>
    <row r="163" spans="2:8" ht="25.5">
      <c r="B163" s="43" t="s">
        <v>67</v>
      </c>
      <c r="C163" s="25" t="s">
        <v>112</v>
      </c>
      <c r="D163" s="6" t="s">
        <v>146</v>
      </c>
      <c r="E163" s="350">
        <f>F163+H163</f>
        <v>0</v>
      </c>
      <c r="F163" s="350"/>
      <c r="G163" s="350"/>
      <c r="H163" s="32"/>
    </row>
    <row r="164" spans="2:8" ht="15.75">
      <c r="B164" s="33" t="s">
        <v>69</v>
      </c>
      <c r="C164" s="399" t="s">
        <v>356</v>
      </c>
      <c r="D164" s="6"/>
      <c r="E164" s="350"/>
      <c r="F164" s="350"/>
      <c r="G164" s="350"/>
      <c r="H164" s="32"/>
    </row>
    <row r="165" spans="2:8" ht="14.25">
      <c r="B165" s="43" t="s">
        <v>70</v>
      </c>
      <c r="C165" s="24" t="s">
        <v>159</v>
      </c>
      <c r="D165" s="59" t="s">
        <v>39</v>
      </c>
      <c r="E165" s="32">
        <f>E166+E167</f>
        <v>0</v>
      </c>
      <c r="F165" s="32">
        <f>F166+F167</f>
        <v>0</v>
      </c>
      <c r="G165" s="32">
        <f>G166+G167</f>
        <v>0</v>
      </c>
      <c r="H165" s="32">
        <f>H166+H167</f>
        <v>0</v>
      </c>
    </row>
    <row r="166" spans="2:8" ht="15">
      <c r="B166" s="43" t="s">
        <v>138</v>
      </c>
      <c r="C166" s="62" t="s">
        <v>77</v>
      </c>
      <c r="D166" s="63"/>
      <c r="E166" s="342">
        <f>F166+H166</f>
        <v>0</v>
      </c>
      <c r="F166" s="278"/>
      <c r="G166" s="343"/>
      <c r="H166" s="343"/>
    </row>
    <row r="167" spans="2:8" ht="15">
      <c r="B167" s="43" t="s">
        <v>357</v>
      </c>
      <c r="C167" s="62" t="s">
        <v>78</v>
      </c>
      <c r="D167" s="63"/>
      <c r="E167" s="342">
        <f>F167+H167</f>
        <v>0</v>
      </c>
      <c r="F167" s="278"/>
      <c r="G167" s="343"/>
      <c r="H167" s="343"/>
    </row>
    <row r="168" spans="2:8" ht="15.75">
      <c r="B168" s="33" t="s">
        <v>71</v>
      </c>
      <c r="C168" s="41" t="s">
        <v>367</v>
      </c>
      <c r="D168" s="123"/>
      <c r="E168" s="32">
        <f>F168+H168</f>
        <v>0</v>
      </c>
      <c r="F168" s="279">
        <f>F169</f>
        <v>0</v>
      </c>
      <c r="G168" s="279">
        <f>G169</f>
        <v>0</v>
      </c>
      <c r="H168" s="279">
        <f>H169</f>
        <v>0</v>
      </c>
    </row>
    <row r="169" spans="2:8" ht="14.25">
      <c r="B169" s="43" t="s">
        <v>72</v>
      </c>
      <c r="C169" s="24" t="s">
        <v>111</v>
      </c>
      <c r="D169" s="124" t="s">
        <v>144</v>
      </c>
      <c r="E169" s="32">
        <f>F169+H169</f>
        <v>0</v>
      </c>
      <c r="F169" s="279"/>
      <c r="G169" s="278"/>
      <c r="H169" s="279"/>
    </row>
    <row r="170" spans="2:8" ht="15.75">
      <c r="B170" s="89" t="s">
        <v>315</v>
      </c>
      <c r="C170" s="383" t="s">
        <v>139</v>
      </c>
      <c r="D170" s="384"/>
      <c r="E170" s="466">
        <f>E171+E172+E173+E174+E175+E177+E178+E179+E176</f>
        <v>209</v>
      </c>
      <c r="F170" s="466">
        <f>F171+F172+F173+F174+F175+F177+F178+F179+F176</f>
        <v>209</v>
      </c>
      <c r="G170" s="466">
        <f>G171+G172+G173+G174+G175+G177+G178+G179+G176</f>
        <v>159.6</v>
      </c>
      <c r="H170" s="466">
        <f>H171+H172+H173+H174+H175+H177+H178+H179+H176</f>
        <v>0</v>
      </c>
    </row>
    <row r="171" spans="2:8" ht="14.25">
      <c r="B171" s="33" t="s">
        <v>229</v>
      </c>
      <c r="C171" s="24" t="s">
        <v>111</v>
      </c>
      <c r="D171" s="6" t="s">
        <v>144</v>
      </c>
      <c r="E171" s="350">
        <f>E151+E103+E100+E97+E94+E82+E79+E14</f>
        <v>209</v>
      </c>
      <c r="F171" s="350">
        <f>F151+F103+F100+F97+F94+F82+F79+F14</f>
        <v>209</v>
      </c>
      <c r="G171" s="350">
        <f>G151+G103+G100+G97+G94+G82+G79+G14</f>
        <v>159.6</v>
      </c>
      <c r="H171" s="350">
        <f>H151+H103+H100+H97+H94+H82+H79+H14</f>
        <v>0</v>
      </c>
    </row>
    <row r="172" spans="2:8" ht="25.5">
      <c r="B172" s="33" t="s">
        <v>267</v>
      </c>
      <c r="C172" s="25" t="s">
        <v>112</v>
      </c>
      <c r="D172" s="6" t="s">
        <v>146</v>
      </c>
      <c r="E172" s="350">
        <f>E56+E162</f>
        <v>0</v>
      </c>
      <c r="F172" s="350">
        <f>F56+F162</f>
        <v>0</v>
      </c>
      <c r="G172" s="350">
        <f>G56+G162</f>
        <v>0</v>
      </c>
      <c r="H172" s="350">
        <f>H56+H162</f>
        <v>0</v>
      </c>
    </row>
    <row r="173" spans="2:8" ht="25.5">
      <c r="B173" s="33" t="s">
        <v>268</v>
      </c>
      <c r="C173" s="47" t="s">
        <v>114</v>
      </c>
      <c r="D173" s="6" t="s">
        <v>148</v>
      </c>
      <c r="E173" s="350">
        <f>E23+E54+E154</f>
        <v>0</v>
      </c>
      <c r="F173" s="350">
        <f>F23+F54+F154</f>
        <v>0</v>
      </c>
      <c r="G173" s="350">
        <f>G23+G54+G154</f>
        <v>0</v>
      </c>
      <c r="H173" s="350">
        <f>H23+H54+H154</f>
        <v>0</v>
      </c>
    </row>
    <row r="174" spans="2:8" ht="28.5">
      <c r="B174" s="33" t="s">
        <v>269</v>
      </c>
      <c r="C174" s="90" t="s">
        <v>232</v>
      </c>
      <c r="D174" s="6" t="s">
        <v>147</v>
      </c>
      <c r="E174" s="350">
        <f>E34</f>
        <v>0</v>
      </c>
      <c r="F174" s="350">
        <f>F34</f>
        <v>0</v>
      </c>
      <c r="G174" s="350">
        <f>G34</f>
        <v>0</v>
      </c>
      <c r="H174" s="350">
        <f>H34</f>
        <v>0</v>
      </c>
    </row>
    <row r="175" spans="2:8" ht="14.25">
      <c r="B175" s="33" t="s">
        <v>270</v>
      </c>
      <c r="C175" s="7" t="s">
        <v>118</v>
      </c>
      <c r="D175" s="6" t="s">
        <v>149</v>
      </c>
      <c r="E175" s="350">
        <f>E39</f>
        <v>0</v>
      </c>
      <c r="F175" s="350">
        <f>F39</f>
        <v>0</v>
      </c>
      <c r="G175" s="350">
        <f>G39</f>
        <v>0</v>
      </c>
      <c r="H175" s="350">
        <f>H39</f>
        <v>0</v>
      </c>
    </row>
    <row r="176" spans="2:8" ht="31.5">
      <c r="B176" s="33" t="s">
        <v>271</v>
      </c>
      <c r="C176" s="100" t="s">
        <v>199</v>
      </c>
      <c r="D176" s="6" t="s">
        <v>150</v>
      </c>
      <c r="E176" s="350">
        <f>E43</f>
        <v>0</v>
      </c>
      <c r="F176" s="350">
        <f>F43</f>
        <v>0</v>
      </c>
      <c r="G176" s="350">
        <f>G43</f>
        <v>0</v>
      </c>
      <c r="H176" s="350">
        <f>H43</f>
        <v>0</v>
      </c>
    </row>
    <row r="177" spans="2:8" ht="14.25">
      <c r="B177" s="33" t="s">
        <v>272</v>
      </c>
      <c r="C177" s="7" t="s">
        <v>80</v>
      </c>
      <c r="D177" s="6" t="s">
        <v>145</v>
      </c>
      <c r="E177" s="350">
        <f>F177+H177</f>
        <v>0</v>
      </c>
      <c r="F177" s="350">
        <f>F160+F45</f>
        <v>0</v>
      </c>
      <c r="G177" s="350">
        <f>G160+G45</f>
        <v>0</v>
      </c>
      <c r="H177" s="350">
        <f>H160+H45</f>
        <v>0</v>
      </c>
    </row>
    <row r="178" spans="2:8" ht="25.5">
      <c r="B178" s="46" t="s">
        <v>273</v>
      </c>
      <c r="C178" s="11" t="s">
        <v>158</v>
      </c>
      <c r="D178" s="6" t="s">
        <v>37</v>
      </c>
      <c r="E178" s="350">
        <f>F178+H178</f>
        <v>0</v>
      </c>
      <c r="F178" s="350">
        <f>F47</f>
        <v>0</v>
      </c>
      <c r="G178" s="350">
        <f>G47</f>
        <v>0</v>
      </c>
      <c r="H178" s="350">
        <f>H47</f>
        <v>0</v>
      </c>
    </row>
    <row r="179" spans="2:8" ht="18.75" customHeight="1">
      <c r="B179" s="33" t="s">
        <v>274</v>
      </c>
      <c r="C179" s="24" t="s">
        <v>159</v>
      </c>
      <c r="D179" s="58" t="s">
        <v>39</v>
      </c>
      <c r="E179" s="350">
        <f>F179+H179</f>
        <v>0</v>
      </c>
      <c r="F179" s="350">
        <f>F50+F165</f>
        <v>0</v>
      </c>
      <c r="G179" s="350">
        <f>G50+G165</f>
        <v>0</v>
      </c>
      <c r="H179" s="350">
        <f>H50+H165</f>
        <v>0</v>
      </c>
    </row>
    <row r="180" spans="2:8" ht="12.75">
      <c r="B180" s="33"/>
      <c r="C180" s="11"/>
      <c r="D180" s="6"/>
      <c r="E180" s="32"/>
      <c r="F180" s="32"/>
      <c r="G180" s="32"/>
      <c r="H180" s="32"/>
    </row>
    <row r="181" spans="2:8" ht="12.75">
      <c r="B181" s="66"/>
      <c r="D181" s="66"/>
      <c r="E181" s="66"/>
      <c r="F181" s="66"/>
      <c r="G181" s="66"/>
      <c r="H181" s="66"/>
    </row>
  </sheetData>
  <sheetProtection/>
  <mergeCells count="14">
    <mergeCell ref="D15:D21"/>
    <mergeCell ref="B7:H7"/>
    <mergeCell ref="C8:G8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G11:G12"/>
    <mergeCell ref="B6:H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1"/>
  <sheetViews>
    <sheetView zoomScalePageLayoutView="0" workbookViewId="0" topLeftCell="A10">
      <selection activeCell="I42" sqref="I42"/>
    </sheetView>
  </sheetViews>
  <sheetFormatPr defaultColWidth="9.140625" defaultRowHeight="12.75"/>
  <cols>
    <col min="1" max="1" width="1.1484375" style="31" customWidth="1"/>
    <col min="2" max="2" width="9.7109375" style="31" customWidth="1"/>
    <col min="3" max="3" width="41.421875" style="31" customWidth="1"/>
    <col min="4" max="4" width="8.28125" style="31" customWidth="1"/>
    <col min="5" max="5" width="7.8515625" style="31" customWidth="1"/>
    <col min="6" max="6" width="7.421875" style="31" customWidth="1"/>
    <col min="7" max="7" width="11.57421875" style="31" customWidth="1"/>
    <col min="8" max="8" width="10.8515625" style="31" customWidth="1"/>
    <col min="9" max="9" width="9.140625" style="37" customWidth="1"/>
    <col min="10" max="16384" width="9.140625" style="31" customWidth="1"/>
  </cols>
  <sheetData>
    <row r="1" spans="4:8" ht="15">
      <c r="D1" s="44"/>
      <c r="E1" s="44"/>
      <c r="F1" s="102" t="s">
        <v>249</v>
      </c>
      <c r="G1" s="103"/>
      <c r="H1" s="103"/>
    </row>
    <row r="2" spans="4:8" ht="15">
      <c r="D2" s="9"/>
      <c r="E2" s="9"/>
      <c r="F2" s="151" t="s">
        <v>249</v>
      </c>
      <c r="G2" s="183"/>
      <c r="H2" s="183"/>
    </row>
    <row r="3" spans="4:8" ht="15">
      <c r="D3" s="44"/>
      <c r="E3" s="44"/>
      <c r="F3" s="707" t="s">
        <v>602</v>
      </c>
      <c r="G3" s="708"/>
      <c r="H3" s="708"/>
    </row>
    <row r="4" spans="5:8" ht="15">
      <c r="E4" s="9"/>
      <c r="F4" s="9" t="s">
        <v>589</v>
      </c>
      <c r="G4" s="183"/>
      <c r="H4" s="183"/>
    </row>
    <row r="6" spans="2:9" ht="14.25">
      <c r="B6" s="713" t="s">
        <v>569</v>
      </c>
      <c r="C6" s="713"/>
      <c r="D6" s="713"/>
      <c r="E6" s="713"/>
      <c r="F6" s="713"/>
      <c r="G6" s="713"/>
      <c r="H6" s="713"/>
      <c r="I6" s="39"/>
    </row>
    <row r="7" spans="2:9" ht="14.25">
      <c r="B7" s="713" t="s">
        <v>545</v>
      </c>
      <c r="C7" s="713"/>
      <c r="D7" s="713"/>
      <c r="E7" s="713"/>
      <c r="F7" s="713"/>
      <c r="G7" s="713"/>
      <c r="H7" s="713"/>
      <c r="I7" s="38"/>
    </row>
    <row r="8" ht="12.75">
      <c r="H8" s="270" t="s">
        <v>609</v>
      </c>
    </row>
    <row r="9" spans="2:8" ht="12.75" customHeight="1">
      <c r="B9" s="717" t="s">
        <v>292</v>
      </c>
      <c r="C9" s="40"/>
      <c r="D9" s="718" t="s">
        <v>294</v>
      </c>
      <c r="E9" s="711" t="s">
        <v>0</v>
      </c>
      <c r="F9" s="709" t="s">
        <v>10</v>
      </c>
      <c r="G9" s="709"/>
      <c r="H9" s="709"/>
    </row>
    <row r="10" spans="2:8" ht="12.75" customHeight="1">
      <c r="B10" s="717"/>
      <c r="C10" s="722" t="s">
        <v>122</v>
      </c>
      <c r="D10" s="719"/>
      <c r="E10" s="721"/>
      <c r="F10" s="709" t="s">
        <v>11</v>
      </c>
      <c r="G10" s="709"/>
      <c r="H10" s="710" t="s">
        <v>12</v>
      </c>
    </row>
    <row r="11" spans="2:8" ht="12.75" customHeight="1">
      <c r="B11" s="717"/>
      <c r="C11" s="722"/>
      <c r="D11" s="719"/>
      <c r="E11" s="721"/>
      <c r="F11" s="711" t="s">
        <v>13</v>
      </c>
      <c r="G11" s="682" t="s">
        <v>245</v>
      </c>
      <c r="H11" s="710"/>
    </row>
    <row r="12" spans="2:8" ht="29.25" customHeight="1">
      <c r="B12" s="717"/>
      <c r="C12" s="723"/>
      <c r="D12" s="720"/>
      <c r="E12" s="712"/>
      <c r="F12" s="712"/>
      <c r="G12" s="683"/>
      <c r="H12" s="710"/>
    </row>
    <row r="13" spans="2:8" ht="15.75">
      <c r="B13" s="33" t="s">
        <v>14</v>
      </c>
      <c r="C13" s="41" t="s">
        <v>1</v>
      </c>
      <c r="D13" s="42"/>
      <c r="E13" s="32">
        <f>F13+H13</f>
        <v>0</v>
      </c>
      <c r="F13" s="338">
        <f>F14+F23+F34+F39+F45+F43+F47+F50</f>
        <v>0</v>
      </c>
      <c r="G13" s="338">
        <f>G14+G23+G34+G39+G45+G43+G47+G50</f>
        <v>0</v>
      </c>
      <c r="H13" s="338">
        <f>H14+H23+H34+H39+H45+H43+H47+H50</f>
        <v>0</v>
      </c>
    </row>
    <row r="14" spans="2:8" ht="14.25">
      <c r="B14" s="15" t="s">
        <v>15</v>
      </c>
      <c r="C14" s="24" t="s">
        <v>111</v>
      </c>
      <c r="D14" s="42" t="s">
        <v>144</v>
      </c>
      <c r="E14" s="241">
        <f>E15+E17+E18+E19+E20+E21+E22+E16</f>
        <v>0</v>
      </c>
      <c r="F14" s="241">
        <f>F15+F17+F18+F19+F20+F21+F22+F16</f>
        <v>0</v>
      </c>
      <c r="G14" s="241">
        <f>G15+G17+G18+G19+G20+G21+G22+G16</f>
        <v>0</v>
      </c>
      <c r="H14" s="241">
        <f>H15+H17+H18+H19+H20+H21+H22+H16</f>
        <v>0</v>
      </c>
    </row>
    <row r="15" spans="2:8" ht="15">
      <c r="B15" s="43" t="s">
        <v>165</v>
      </c>
      <c r="C15" s="44" t="s">
        <v>277</v>
      </c>
      <c r="D15" s="714"/>
      <c r="E15" s="237">
        <f aca="true" t="shared" si="0" ref="E15:E32">F15+H15</f>
        <v>0</v>
      </c>
      <c r="F15" s="242"/>
      <c r="G15" s="242"/>
      <c r="H15" s="241"/>
    </row>
    <row r="16" spans="2:8" ht="15">
      <c r="B16" s="13" t="s">
        <v>361</v>
      </c>
      <c r="C16" s="44" t="s">
        <v>360</v>
      </c>
      <c r="D16" s="715"/>
      <c r="E16" s="237">
        <f t="shared" si="0"/>
        <v>0</v>
      </c>
      <c r="F16" s="242"/>
      <c r="G16" s="242"/>
      <c r="H16" s="241"/>
    </row>
    <row r="17" spans="2:8" ht="15">
      <c r="B17" s="13" t="s">
        <v>166</v>
      </c>
      <c r="C17" s="44" t="s">
        <v>278</v>
      </c>
      <c r="D17" s="715"/>
      <c r="E17" s="237">
        <f t="shared" si="0"/>
        <v>0</v>
      </c>
      <c r="F17" s="242"/>
      <c r="G17" s="242"/>
      <c r="H17" s="271"/>
    </row>
    <row r="18" spans="2:8" ht="15">
      <c r="B18" s="13" t="s">
        <v>167</v>
      </c>
      <c r="C18" s="9" t="s">
        <v>243</v>
      </c>
      <c r="D18" s="715"/>
      <c r="E18" s="237">
        <f t="shared" si="0"/>
        <v>0</v>
      </c>
      <c r="F18" s="242"/>
      <c r="G18" s="242"/>
      <c r="H18" s="241"/>
    </row>
    <row r="19" spans="2:8" ht="15">
      <c r="B19" s="13" t="s">
        <v>168</v>
      </c>
      <c r="C19" s="9" t="s">
        <v>246</v>
      </c>
      <c r="D19" s="715"/>
      <c r="E19" s="237">
        <f t="shared" si="0"/>
        <v>0</v>
      </c>
      <c r="F19" s="242"/>
      <c r="G19" s="242"/>
      <c r="H19" s="241"/>
    </row>
    <row r="20" spans="2:8" ht="15">
      <c r="B20" s="13" t="s">
        <v>169</v>
      </c>
      <c r="C20" s="9" t="s">
        <v>83</v>
      </c>
      <c r="D20" s="715"/>
      <c r="E20" s="237">
        <f t="shared" si="0"/>
        <v>0</v>
      </c>
      <c r="F20" s="242"/>
      <c r="G20" s="242"/>
      <c r="H20" s="241"/>
    </row>
    <row r="21" spans="2:8" ht="15">
      <c r="B21" s="43" t="s">
        <v>170</v>
      </c>
      <c r="C21" s="9" t="s">
        <v>84</v>
      </c>
      <c r="D21" s="715"/>
      <c r="E21" s="237">
        <f t="shared" si="0"/>
        <v>0</v>
      </c>
      <c r="F21" s="242"/>
      <c r="G21" s="242"/>
      <c r="H21" s="241"/>
    </row>
    <row r="22" spans="2:8" ht="15">
      <c r="B22" s="43" t="s">
        <v>171</v>
      </c>
      <c r="C22" s="45" t="s">
        <v>79</v>
      </c>
      <c r="D22" s="23"/>
      <c r="E22" s="237">
        <f t="shared" si="0"/>
        <v>0</v>
      </c>
      <c r="F22" s="242"/>
      <c r="G22" s="242"/>
      <c r="H22" s="241"/>
    </row>
    <row r="23" spans="2:8" ht="26.25" customHeight="1">
      <c r="B23" s="86" t="s">
        <v>16</v>
      </c>
      <c r="C23" s="96" t="s">
        <v>114</v>
      </c>
      <c r="D23" s="193" t="s">
        <v>148</v>
      </c>
      <c r="E23" s="244">
        <f>F23+H23</f>
        <v>0</v>
      </c>
      <c r="F23" s="244">
        <f>F24+F26+F28+F29+F30+F31+F25+F32+F27+F33</f>
        <v>0</v>
      </c>
      <c r="G23" s="244">
        <f>G24+G26+G28+G29+G30+G31+G25+G32+G27+G33</f>
        <v>0</v>
      </c>
      <c r="H23" s="244">
        <f>H24+H26+H28+H29+H30+H31+H25+H32+H27+H33</f>
        <v>0</v>
      </c>
    </row>
    <row r="24" spans="2:8" ht="15" customHeight="1">
      <c r="B24" s="49" t="s">
        <v>293</v>
      </c>
      <c r="C24" s="17" t="s">
        <v>276</v>
      </c>
      <c r="D24" s="50"/>
      <c r="E24" s="245">
        <f>F24+H24</f>
        <v>0</v>
      </c>
      <c r="F24" s="237"/>
      <c r="G24" s="251"/>
      <c r="H24" s="252"/>
    </row>
    <row r="25" spans="2:8" ht="15" customHeight="1">
      <c r="B25" s="49" t="s">
        <v>162</v>
      </c>
      <c r="C25" s="18" t="s">
        <v>275</v>
      </c>
      <c r="D25" s="51"/>
      <c r="E25" s="245">
        <f t="shared" si="0"/>
        <v>0</v>
      </c>
      <c r="F25" s="237"/>
      <c r="G25" s="246"/>
      <c r="H25" s="251"/>
    </row>
    <row r="26" spans="2:8" ht="15" customHeight="1">
      <c r="B26" s="49" t="s">
        <v>173</v>
      </c>
      <c r="C26" s="18" t="s">
        <v>74</v>
      </c>
      <c r="D26" s="52"/>
      <c r="E26" s="245">
        <f t="shared" si="0"/>
        <v>0</v>
      </c>
      <c r="F26" s="237"/>
      <c r="G26" s="246"/>
      <c r="H26" s="246"/>
    </row>
    <row r="27" spans="2:8" ht="15" customHeight="1">
      <c r="B27" s="49" t="s">
        <v>169</v>
      </c>
      <c r="C27" s="18" t="s">
        <v>181</v>
      </c>
      <c r="D27" s="52"/>
      <c r="E27" s="245">
        <f t="shared" si="0"/>
        <v>0</v>
      </c>
      <c r="F27" s="237"/>
      <c r="G27" s="246"/>
      <c r="H27" s="246"/>
    </row>
    <row r="28" spans="2:8" ht="15" customHeight="1">
      <c r="B28" s="49" t="s">
        <v>174</v>
      </c>
      <c r="C28" s="45" t="s">
        <v>2</v>
      </c>
      <c r="D28" s="52"/>
      <c r="E28" s="245">
        <f t="shared" si="0"/>
        <v>0</v>
      </c>
      <c r="F28" s="237"/>
      <c r="G28" s="246"/>
      <c r="H28" s="246"/>
    </row>
    <row r="29" spans="2:8" ht="15" customHeight="1">
      <c r="B29" s="91" t="s">
        <v>171</v>
      </c>
      <c r="C29" s="45" t="s">
        <v>79</v>
      </c>
      <c r="D29" s="51"/>
      <c r="E29" s="245">
        <f t="shared" si="0"/>
        <v>0</v>
      </c>
      <c r="F29" s="237"/>
      <c r="G29" s="247"/>
      <c r="H29" s="247"/>
    </row>
    <row r="30" spans="2:8" ht="15" customHeight="1">
      <c r="B30" s="49" t="s">
        <v>175</v>
      </c>
      <c r="C30" s="18" t="s">
        <v>4</v>
      </c>
      <c r="D30" s="51"/>
      <c r="E30" s="245">
        <f t="shared" si="0"/>
        <v>0</v>
      </c>
      <c r="F30" s="237"/>
      <c r="G30" s="247"/>
      <c r="H30" s="247"/>
    </row>
    <row r="31" spans="2:8" ht="18" customHeight="1">
      <c r="B31" s="374" t="s">
        <v>507</v>
      </c>
      <c r="C31" s="114" t="s">
        <v>97</v>
      </c>
      <c r="D31" s="53"/>
      <c r="E31" s="245">
        <f t="shared" si="0"/>
        <v>0</v>
      </c>
      <c r="F31" s="248"/>
      <c r="G31" s="249"/>
      <c r="H31" s="247"/>
    </row>
    <row r="32" spans="2:8" ht="30" customHeight="1">
      <c r="B32" s="13" t="s">
        <v>176</v>
      </c>
      <c r="C32" s="54" t="s">
        <v>115</v>
      </c>
      <c r="D32" s="53"/>
      <c r="E32" s="245">
        <f t="shared" si="0"/>
        <v>0</v>
      </c>
      <c r="F32" s="248"/>
      <c r="G32" s="249"/>
      <c r="H32" s="247"/>
    </row>
    <row r="33" spans="2:8" ht="30" customHeight="1">
      <c r="B33" s="92" t="s">
        <v>522</v>
      </c>
      <c r="C33" s="197" t="s">
        <v>521</v>
      </c>
      <c r="D33" s="53"/>
      <c r="E33" s="242">
        <f>SB!E33+'D-2012'!E33+'skol. lėšos'!E33</f>
        <v>0</v>
      </c>
      <c r="F33" s="248"/>
      <c r="G33" s="249"/>
      <c r="H33" s="243"/>
    </row>
    <row r="34" spans="2:8" ht="30.75" customHeight="1">
      <c r="B34" s="33" t="s">
        <v>17</v>
      </c>
      <c r="C34" s="90" t="s">
        <v>232</v>
      </c>
      <c r="D34" s="58" t="s">
        <v>147</v>
      </c>
      <c r="E34" s="250">
        <f>E35+E37+E36+E38</f>
        <v>0</v>
      </c>
      <c r="F34" s="272">
        <f>F35+F37+F36+F38</f>
        <v>0</v>
      </c>
      <c r="G34" s="272">
        <f>G35+G37+G36+G38</f>
        <v>0</v>
      </c>
      <c r="H34" s="250">
        <f>H35+H37+H36+H38</f>
        <v>0</v>
      </c>
    </row>
    <row r="35" spans="2:8" ht="15">
      <c r="B35" s="43" t="s">
        <v>177</v>
      </c>
      <c r="C35" s="56" t="s">
        <v>3</v>
      </c>
      <c r="D35" s="57"/>
      <c r="E35" s="245">
        <f>F35+H35</f>
        <v>0</v>
      </c>
      <c r="F35" s="237"/>
      <c r="G35" s="246"/>
      <c r="H35" s="247"/>
    </row>
    <row r="36" spans="2:8" ht="15">
      <c r="B36" s="43" t="s">
        <v>178</v>
      </c>
      <c r="C36" s="56" t="s">
        <v>530</v>
      </c>
      <c r="D36" s="58"/>
      <c r="E36" s="245">
        <f>F36+H36</f>
        <v>0</v>
      </c>
      <c r="F36" s="237"/>
      <c r="G36" s="246"/>
      <c r="H36" s="252"/>
    </row>
    <row r="37" spans="2:8" ht="15">
      <c r="B37" s="43" t="s">
        <v>179</v>
      </c>
      <c r="C37" s="9" t="s">
        <v>81</v>
      </c>
      <c r="D37" s="58"/>
      <c r="E37" s="342">
        <f>F37+H37</f>
        <v>0</v>
      </c>
      <c r="F37" s="278"/>
      <c r="G37" s="278"/>
      <c r="H37" s="347"/>
    </row>
    <row r="38" spans="2:8" ht="15">
      <c r="B38" s="43" t="s">
        <v>164</v>
      </c>
      <c r="C38" s="9" t="s">
        <v>551</v>
      </c>
      <c r="D38" s="59"/>
      <c r="E38" s="342">
        <f>F38+H38</f>
        <v>0</v>
      </c>
      <c r="F38" s="342"/>
      <c r="G38" s="342"/>
      <c r="H38" s="375"/>
    </row>
    <row r="39" spans="2:8" ht="14.25">
      <c r="B39" s="33" t="s">
        <v>18</v>
      </c>
      <c r="C39" s="7" t="s">
        <v>118</v>
      </c>
      <c r="D39" s="58" t="s">
        <v>149</v>
      </c>
      <c r="E39" s="348">
        <f>E40+E41+E42</f>
        <v>0</v>
      </c>
      <c r="F39" s="348">
        <f>F40+F41+F42</f>
        <v>0</v>
      </c>
      <c r="G39" s="348">
        <f>G40+G41+G42</f>
        <v>0</v>
      </c>
      <c r="H39" s="348">
        <f>H40+H41+H42</f>
        <v>0</v>
      </c>
    </row>
    <row r="40" spans="2:8" ht="15">
      <c r="B40" s="43" t="s">
        <v>164</v>
      </c>
      <c r="C40" s="9" t="s">
        <v>75</v>
      </c>
      <c r="D40" s="57"/>
      <c r="E40" s="342">
        <f>F40+H40</f>
        <v>0</v>
      </c>
      <c r="F40" s="278"/>
      <c r="G40" s="278"/>
      <c r="H40" s="278"/>
    </row>
    <row r="41" spans="2:8" ht="15">
      <c r="B41" s="43" t="s">
        <v>164</v>
      </c>
      <c r="C41" s="9" t="s">
        <v>82</v>
      </c>
      <c r="D41" s="58"/>
      <c r="E41" s="342">
        <f>F41+H41</f>
        <v>0</v>
      </c>
      <c r="F41" s="278"/>
      <c r="G41" s="278"/>
      <c r="H41" s="278"/>
    </row>
    <row r="42" spans="2:8" ht="15">
      <c r="B42" s="43" t="s">
        <v>164</v>
      </c>
      <c r="C42" s="192" t="s">
        <v>161</v>
      </c>
      <c r="D42" s="59"/>
      <c r="E42" s="342">
        <f>F42+H42</f>
        <v>0</v>
      </c>
      <c r="F42" s="278"/>
      <c r="G42" s="278"/>
      <c r="H42" s="347"/>
    </row>
    <row r="43" spans="2:8" ht="28.5">
      <c r="B43" s="33" t="s">
        <v>76</v>
      </c>
      <c r="C43" s="8" t="s">
        <v>199</v>
      </c>
      <c r="D43" s="58" t="s">
        <v>150</v>
      </c>
      <c r="E43" s="348">
        <f>E44</f>
        <v>0</v>
      </c>
      <c r="F43" s="348">
        <f>F44</f>
        <v>0</v>
      </c>
      <c r="G43" s="348">
        <f>G44</f>
        <v>0</v>
      </c>
      <c r="H43" s="348">
        <f>H44</f>
        <v>0</v>
      </c>
    </row>
    <row r="44" spans="2:8" ht="15">
      <c r="B44" s="43" t="s">
        <v>164</v>
      </c>
      <c r="C44" s="9" t="s">
        <v>75</v>
      </c>
      <c r="D44" s="57"/>
      <c r="E44" s="342">
        <f>F44+H44</f>
        <v>0</v>
      </c>
      <c r="F44" s="278"/>
      <c r="G44" s="278"/>
      <c r="H44" s="278"/>
    </row>
    <row r="45" spans="2:8" ht="14.25">
      <c r="B45" s="33" t="s">
        <v>142</v>
      </c>
      <c r="C45" s="22" t="s">
        <v>140</v>
      </c>
      <c r="D45" s="6" t="s">
        <v>145</v>
      </c>
      <c r="E45" s="348">
        <f>F45+H45</f>
        <v>0</v>
      </c>
      <c r="F45" s="279">
        <f>F46</f>
        <v>0</v>
      </c>
      <c r="G45" s="279">
        <f>G46</f>
        <v>0</v>
      </c>
      <c r="H45" s="279">
        <f>H46</f>
        <v>0</v>
      </c>
    </row>
    <row r="46" spans="2:8" ht="15">
      <c r="B46" s="13" t="s">
        <v>143</v>
      </c>
      <c r="C46" s="60" t="s">
        <v>141</v>
      </c>
      <c r="D46" s="57"/>
      <c r="E46" s="278">
        <f>F46+H46</f>
        <v>0</v>
      </c>
      <c r="F46" s="278"/>
      <c r="G46" s="343"/>
      <c r="H46" s="351"/>
    </row>
    <row r="47" spans="2:9" ht="28.5">
      <c r="B47" s="33" t="s">
        <v>153</v>
      </c>
      <c r="C47" s="8" t="s">
        <v>158</v>
      </c>
      <c r="D47" s="6" t="s">
        <v>37</v>
      </c>
      <c r="E47" s="279">
        <f>E48</f>
        <v>0</v>
      </c>
      <c r="F47" s="279">
        <f>F48+F49</f>
        <v>0</v>
      </c>
      <c r="G47" s="279">
        <f>G48+G49</f>
        <v>0</v>
      </c>
      <c r="H47" s="279">
        <f>H48+H49</f>
        <v>0</v>
      </c>
      <c r="I47" s="104"/>
    </row>
    <row r="48" spans="2:8" ht="15">
      <c r="B48" s="13" t="s">
        <v>154</v>
      </c>
      <c r="C48" s="60" t="s">
        <v>120</v>
      </c>
      <c r="D48" s="59"/>
      <c r="E48" s="278">
        <f>F48+H48</f>
        <v>0</v>
      </c>
      <c r="F48" s="278"/>
      <c r="G48" s="278"/>
      <c r="H48" s="343"/>
    </row>
    <row r="49" spans="2:8" ht="30">
      <c r="B49" s="13" t="s">
        <v>514</v>
      </c>
      <c r="C49" s="194" t="s">
        <v>515</v>
      </c>
      <c r="D49" s="59"/>
      <c r="E49" s="278">
        <f>F49+H49</f>
        <v>0</v>
      </c>
      <c r="F49" s="278"/>
      <c r="G49" s="278"/>
      <c r="H49" s="343"/>
    </row>
    <row r="50" spans="2:8" ht="14.25">
      <c r="B50" s="61" t="s">
        <v>160</v>
      </c>
      <c r="C50" s="24" t="s">
        <v>159</v>
      </c>
      <c r="D50" s="59" t="s">
        <v>39</v>
      </c>
      <c r="E50" s="279">
        <f>E51+E52</f>
        <v>0</v>
      </c>
      <c r="F50" s="279">
        <f>F51+F52</f>
        <v>0</v>
      </c>
      <c r="G50" s="279">
        <f>G51+G52</f>
        <v>0</v>
      </c>
      <c r="H50" s="279">
        <f>H51+H52</f>
        <v>0</v>
      </c>
    </row>
    <row r="51" spans="2:8" ht="15">
      <c r="B51" s="12"/>
      <c r="C51" s="62" t="s">
        <v>77</v>
      </c>
      <c r="D51" s="63"/>
      <c r="E51" s="342">
        <f>F51+H51</f>
        <v>0</v>
      </c>
      <c r="F51" s="278"/>
      <c r="G51" s="343"/>
      <c r="H51" s="343"/>
    </row>
    <row r="52" spans="2:8" ht="15">
      <c r="B52" s="13"/>
      <c r="C52" s="62" t="s">
        <v>78</v>
      </c>
      <c r="D52" s="63"/>
      <c r="E52" s="342">
        <f>F52+H52</f>
        <v>0</v>
      </c>
      <c r="F52" s="278"/>
      <c r="G52" s="343"/>
      <c r="H52" s="343"/>
    </row>
    <row r="53" spans="2:8" ht="15.75">
      <c r="B53" s="33" t="s">
        <v>19</v>
      </c>
      <c r="C53" s="113" t="s">
        <v>242</v>
      </c>
      <c r="D53" s="6"/>
      <c r="E53" s="279"/>
      <c r="F53" s="279"/>
      <c r="G53" s="344"/>
      <c r="H53" s="343"/>
    </row>
    <row r="54" spans="2:8" ht="25.5">
      <c r="B54" s="33" t="s">
        <v>20</v>
      </c>
      <c r="C54" s="25" t="s">
        <v>114</v>
      </c>
      <c r="D54" s="57" t="s">
        <v>148</v>
      </c>
      <c r="E54" s="279">
        <f aca="true" t="shared" si="1" ref="E54:E60">F54+H54</f>
        <v>0</v>
      </c>
      <c r="F54" s="279"/>
      <c r="G54" s="344"/>
      <c r="H54" s="343"/>
    </row>
    <row r="55" spans="2:13" ht="28.5">
      <c r="B55" s="33" t="s">
        <v>21</v>
      </c>
      <c r="C55" s="8" t="s">
        <v>85</v>
      </c>
      <c r="D55" s="28"/>
      <c r="E55" s="352">
        <f t="shared" si="1"/>
        <v>0</v>
      </c>
      <c r="F55" s="279">
        <f>F56</f>
        <v>0</v>
      </c>
      <c r="G55" s="279">
        <f>G56</f>
        <v>0</v>
      </c>
      <c r="H55" s="279">
        <f>H56</f>
        <v>0</v>
      </c>
      <c r="I55" s="64"/>
      <c r="J55" s="65"/>
      <c r="K55" s="65"/>
      <c r="L55" s="66"/>
      <c r="M55" s="66"/>
    </row>
    <row r="56" spans="2:13" ht="30" customHeight="1">
      <c r="B56" s="33" t="s">
        <v>22</v>
      </c>
      <c r="C56" s="106" t="s">
        <v>112</v>
      </c>
      <c r="D56" s="107" t="s">
        <v>146</v>
      </c>
      <c r="E56" s="352">
        <f t="shared" si="1"/>
        <v>0</v>
      </c>
      <c r="F56" s="353">
        <f>F57+F58+F59+F60+F67+F68+F69+F70+F71+F72+F73+F74+F75+F76+F77</f>
        <v>0</v>
      </c>
      <c r="G56" s="353">
        <f>G57+G58+G59+G60+G67+G68+G69+G70+G71+G72+G73+G74+G75+G76+G77</f>
        <v>0</v>
      </c>
      <c r="H56" s="353">
        <f>H57+H58+H59+H60+H67+H68+H69+H70+H71+H72+H73+H74+H75+H76+H77</f>
        <v>0</v>
      </c>
      <c r="I56" s="64"/>
      <c r="J56" s="65"/>
      <c r="K56" s="65"/>
      <c r="L56" s="66"/>
      <c r="M56" s="66"/>
    </row>
    <row r="57" spans="2:13" ht="15">
      <c r="B57" s="49" t="s">
        <v>280</v>
      </c>
      <c r="C57" s="18" t="s">
        <v>86</v>
      </c>
      <c r="D57" s="273"/>
      <c r="E57" s="354">
        <f t="shared" si="1"/>
        <v>0</v>
      </c>
      <c r="F57" s="278"/>
      <c r="G57" s="344"/>
      <c r="H57" s="344"/>
      <c r="I57" s="64"/>
      <c r="J57" s="65"/>
      <c r="K57" s="65"/>
      <c r="L57" s="66"/>
      <c r="M57" s="66"/>
    </row>
    <row r="58" spans="2:13" ht="30">
      <c r="B58" s="49" t="s">
        <v>239</v>
      </c>
      <c r="C58" s="275" t="s">
        <v>247</v>
      </c>
      <c r="D58" s="274"/>
      <c r="E58" s="354">
        <f t="shared" si="1"/>
        <v>0</v>
      </c>
      <c r="F58" s="278"/>
      <c r="G58" s="344"/>
      <c r="H58" s="344"/>
      <c r="I58" s="64"/>
      <c r="J58" s="65"/>
      <c r="K58" s="65"/>
      <c r="L58" s="66"/>
      <c r="M58" s="66"/>
    </row>
    <row r="59" spans="2:13" ht="15">
      <c r="B59" s="49" t="s">
        <v>240</v>
      </c>
      <c r="C59" s="18" t="s">
        <v>366</v>
      </c>
      <c r="D59" s="52"/>
      <c r="E59" s="354">
        <f t="shared" si="1"/>
        <v>0</v>
      </c>
      <c r="F59" s="278"/>
      <c r="G59" s="343"/>
      <c r="H59" s="343"/>
      <c r="I59" s="68"/>
      <c r="J59" s="65"/>
      <c r="K59" s="69"/>
      <c r="L59" s="69"/>
      <c r="M59" s="69"/>
    </row>
    <row r="60" spans="2:13" ht="15">
      <c r="B60" s="227"/>
      <c r="C60" s="276" t="s">
        <v>152</v>
      </c>
      <c r="D60" s="67"/>
      <c r="E60" s="355">
        <f t="shared" si="1"/>
        <v>0</v>
      </c>
      <c r="F60" s="356">
        <f>F61+F62+F63+F64+F65+F66</f>
        <v>0</v>
      </c>
      <c r="G60" s="356">
        <f>G61+G62+G63+G64+G65+G66</f>
        <v>0</v>
      </c>
      <c r="H60" s="356">
        <f>H61+H62+H63+H64+H65+H66</f>
        <v>0</v>
      </c>
      <c r="I60" s="68"/>
      <c r="J60" s="65"/>
      <c r="K60" s="69"/>
      <c r="L60" s="69"/>
      <c r="M60" s="69"/>
    </row>
    <row r="61" spans="2:13" ht="15">
      <c r="B61" s="49" t="s">
        <v>241</v>
      </c>
      <c r="C61" s="229" t="s">
        <v>92</v>
      </c>
      <c r="D61" s="67"/>
      <c r="E61" s="342">
        <f aca="true" t="shared" si="2" ref="E61:E77">F61+H61</f>
        <v>0</v>
      </c>
      <c r="F61" s="367"/>
      <c r="G61" s="367"/>
      <c r="H61" s="367"/>
      <c r="I61" s="68"/>
      <c r="J61" s="65"/>
      <c r="K61" s="69"/>
      <c r="L61" s="69"/>
      <c r="M61" s="69"/>
    </row>
    <row r="62" spans="2:13" ht="15">
      <c r="B62" s="49" t="s">
        <v>238</v>
      </c>
      <c r="C62" s="229" t="s">
        <v>93</v>
      </c>
      <c r="D62" s="67"/>
      <c r="E62" s="342">
        <f t="shared" si="2"/>
        <v>0</v>
      </c>
      <c r="F62" s="376"/>
      <c r="G62" s="343"/>
      <c r="H62" s="343"/>
      <c r="I62" s="68"/>
      <c r="J62" s="65"/>
      <c r="K62" s="69"/>
      <c r="L62" s="72"/>
      <c r="M62" s="72"/>
    </row>
    <row r="63" spans="2:13" ht="15">
      <c r="B63" s="43" t="s">
        <v>239</v>
      </c>
      <c r="C63" s="228" t="s">
        <v>88</v>
      </c>
      <c r="D63" s="71"/>
      <c r="E63" s="342">
        <f t="shared" si="2"/>
        <v>0</v>
      </c>
      <c r="F63" s="376"/>
      <c r="G63" s="344"/>
      <c r="H63" s="343"/>
      <c r="I63" s="73"/>
      <c r="J63" s="69"/>
      <c r="K63" s="69"/>
      <c r="L63" s="69"/>
      <c r="M63" s="69"/>
    </row>
    <row r="64" spans="2:8" ht="15">
      <c r="B64" s="13" t="s">
        <v>240</v>
      </c>
      <c r="C64" s="228" t="s">
        <v>89</v>
      </c>
      <c r="D64" s="67"/>
      <c r="E64" s="342">
        <f t="shared" si="2"/>
        <v>0</v>
      </c>
      <c r="F64" s="278"/>
      <c r="G64" s="343"/>
      <c r="H64" s="343"/>
    </row>
    <row r="65" spans="2:8" ht="15">
      <c r="B65" s="13" t="s">
        <v>240</v>
      </c>
      <c r="C65" s="228" t="s">
        <v>90</v>
      </c>
      <c r="D65" s="67"/>
      <c r="E65" s="342">
        <f t="shared" si="2"/>
        <v>0</v>
      </c>
      <c r="F65" s="278"/>
      <c r="G65" s="343"/>
      <c r="H65" s="343"/>
    </row>
    <row r="66" spans="2:8" ht="15">
      <c r="B66" s="13" t="s">
        <v>240</v>
      </c>
      <c r="C66" s="228" t="s">
        <v>91</v>
      </c>
      <c r="D66" s="67"/>
      <c r="E66" s="342">
        <f t="shared" si="2"/>
        <v>0</v>
      </c>
      <c r="F66" s="278"/>
      <c r="G66" s="343"/>
      <c r="H66" s="343"/>
    </row>
    <row r="67" spans="2:8" ht="15">
      <c r="B67" s="49" t="s">
        <v>236</v>
      </c>
      <c r="C67" s="20" t="s">
        <v>582</v>
      </c>
      <c r="D67" s="67"/>
      <c r="E67" s="342">
        <f t="shared" si="2"/>
        <v>0</v>
      </c>
      <c r="F67" s="278"/>
      <c r="G67" s="343"/>
      <c r="H67" s="343"/>
    </row>
    <row r="68" spans="2:8" ht="15">
      <c r="B68" s="49" t="s">
        <v>236</v>
      </c>
      <c r="C68" s="20" t="s">
        <v>579</v>
      </c>
      <c r="D68" s="67"/>
      <c r="E68" s="342">
        <f t="shared" si="2"/>
        <v>0</v>
      </c>
      <c r="F68" s="376"/>
      <c r="G68" s="343"/>
      <c r="H68" s="343"/>
    </row>
    <row r="69" spans="2:8" ht="15">
      <c r="B69" s="49" t="s">
        <v>236</v>
      </c>
      <c r="C69" s="20" t="s">
        <v>283</v>
      </c>
      <c r="D69" s="67"/>
      <c r="E69" s="342">
        <f t="shared" si="2"/>
        <v>0</v>
      </c>
      <c r="F69" s="376"/>
      <c r="G69" s="343"/>
      <c r="H69" s="343"/>
    </row>
    <row r="70" spans="2:8" ht="15">
      <c r="B70" s="49" t="s">
        <v>236</v>
      </c>
      <c r="C70" s="20" t="s">
        <v>285</v>
      </c>
      <c r="D70" s="67"/>
      <c r="E70" s="342">
        <f t="shared" si="2"/>
        <v>0</v>
      </c>
      <c r="F70" s="278"/>
      <c r="G70" s="343"/>
      <c r="H70" s="343"/>
    </row>
    <row r="71" spans="2:8" ht="15">
      <c r="B71" s="49" t="s">
        <v>236</v>
      </c>
      <c r="C71" s="20" t="s">
        <v>286</v>
      </c>
      <c r="D71" s="67"/>
      <c r="E71" s="342">
        <f t="shared" si="2"/>
        <v>0</v>
      </c>
      <c r="F71" s="278"/>
      <c r="G71" s="343"/>
      <c r="H71" s="343"/>
    </row>
    <row r="72" spans="2:8" ht="15">
      <c r="B72" s="49" t="s">
        <v>236</v>
      </c>
      <c r="C72" s="20" t="s">
        <v>580</v>
      </c>
      <c r="D72" s="277"/>
      <c r="E72" s="278">
        <f t="shared" si="2"/>
        <v>0</v>
      </c>
      <c r="F72" s="278"/>
      <c r="G72" s="343"/>
      <c r="H72" s="343"/>
    </row>
    <row r="73" spans="2:8" ht="15">
      <c r="B73" s="70" t="s">
        <v>237</v>
      </c>
      <c r="C73" s="20" t="s">
        <v>87</v>
      </c>
      <c r="D73" s="67"/>
      <c r="E73" s="342">
        <f t="shared" si="2"/>
        <v>0</v>
      </c>
      <c r="F73" s="278"/>
      <c r="G73" s="343"/>
      <c r="H73" s="343"/>
    </row>
    <row r="74" spans="2:8" ht="15">
      <c r="B74" s="49" t="s">
        <v>237</v>
      </c>
      <c r="C74" s="20" t="s">
        <v>94</v>
      </c>
      <c r="D74" s="67"/>
      <c r="E74" s="342">
        <f t="shared" si="2"/>
        <v>0</v>
      </c>
      <c r="F74" s="278"/>
      <c r="G74" s="343"/>
      <c r="H74" s="343"/>
    </row>
    <row r="75" spans="2:8" ht="15">
      <c r="B75" s="49" t="s">
        <v>237</v>
      </c>
      <c r="C75" s="20" t="s">
        <v>279</v>
      </c>
      <c r="D75" s="67"/>
      <c r="E75" s="342">
        <f t="shared" si="2"/>
        <v>0</v>
      </c>
      <c r="F75" s="278"/>
      <c r="G75" s="343"/>
      <c r="H75" s="343"/>
    </row>
    <row r="76" spans="2:8" ht="15">
      <c r="B76" s="49" t="s">
        <v>237</v>
      </c>
      <c r="C76" s="20" t="s">
        <v>290</v>
      </c>
      <c r="D76" s="67"/>
      <c r="E76" s="342">
        <f t="shared" si="2"/>
        <v>0</v>
      </c>
      <c r="F76" s="278"/>
      <c r="G76" s="343"/>
      <c r="H76" s="343"/>
    </row>
    <row r="77" spans="2:9" ht="15">
      <c r="B77" s="49" t="s">
        <v>180</v>
      </c>
      <c r="C77" s="20" t="s">
        <v>95</v>
      </c>
      <c r="D77" s="75"/>
      <c r="E77" s="342">
        <f t="shared" si="2"/>
        <v>0</v>
      </c>
      <c r="F77" s="278"/>
      <c r="G77" s="343"/>
      <c r="H77" s="343"/>
      <c r="I77" s="31"/>
    </row>
    <row r="78" spans="2:8" ht="15.75">
      <c r="B78" s="76" t="s">
        <v>23</v>
      </c>
      <c r="C78" s="108" t="s">
        <v>73</v>
      </c>
      <c r="D78" s="77"/>
      <c r="E78" s="279"/>
      <c r="F78" s="279"/>
      <c r="G78" s="344"/>
      <c r="H78" s="344"/>
    </row>
    <row r="79" spans="2:8" ht="14.25">
      <c r="B79" s="76" t="s">
        <v>25</v>
      </c>
      <c r="C79" s="24" t="s">
        <v>111</v>
      </c>
      <c r="D79" s="29" t="s">
        <v>144</v>
      </c>
      <c r="E79" s="279">
        <f>F79+H79</f>
        <v>0</v>
      </c>
      <c r="F79" s="279">
        <f>F80</f>
        <v>0</v>
      </c>
      <c r="G79" s="279">
        <f>G80</f>
        <v>0</v>
      </c>
      <c r="H79" s="279">
        <f>H80</f>
        <v>0</v>
      </c>
    </row>
    <row r="80" spans="2:8" ht="15">
      <c r="B80" s="13" t="s">
        <v>104</v>
      </c>
      <c r="C80" s="14" t="s">
        <v>365</v>
      </c>
      <c r="D80" s="78"/>
      <c r="E80" s="342">
        <f>F80+H80</f>
        <v>0</v>
      </c>
      <c r="F80" s="278"/>
      <c r="G80" s="343"/>
      <c r="H80" s="343"/>
    </row>
    <row r="81" spans="2:8" ht="31.5">
      <c r="B81" s="33" t="s">
        <v>26</v>
      </c>
      <c r="C81" s="99" t="s">
        <v>291</v>
      </c>
      <c r="D81" s="29"/>
      <c r="E81" s="279"/>
      <c r="F81" s="279"/>
      <c r="G81" s="344"/>
      <c r="H81" s="344"/>
    </row>
    <row r="82" spans="2:8" ht="14.25">
      <c r="B82" s="33" t="s">
        <v>27</v>
      </c>
      <c r="C82" s="24" t="s">
        <v>111</v>
      </c>
      <c r="D82" s="29" t="s">
        <v>144</v>
      </c>
      <c r="E82" s="279">
        <f>F82+H82</f>
        <v>0</v>
      </c>
      <c r="F82" s="279">
        <f>F83</f>
        <v>0</v>
      </c>
      <c r="G82" s="279">
        <f>G83</f>
        <v>0</v>
      </c>
      <c r="H82" s="279">
        <f>H83</f>
        <v>0</v>
      </c>
    </row>
    <row r="83" spans="2:8" ht="15">
      <c r="B83" s="13" t="s">
        <v>106</v>
      </c>
      <c r="C83" s="14" t="s">
        <v>365</v>
      </c>
      <c r="D83" s="78"/>
      <c r="E83" s="278">
        <f>F83+H83</f>
        <v>0</v>
      </c>
      <c r="F83" s="278"/>
      <c r="G83" s="343"/>
      <c r="H83" s="343"/>
    </row>
    <row r="84" spans="2:8" ht="15.75">
      <c r="B84" s="33" t="s">
        <v>28</v>
      </c>
      <c r="C84" s="30" t="s">
        <v>31</v>
      </c>
      <c r="D84" s="29"/>
      <c r="E84" s="279"/>
      <c r="F84" s="279"/>
      <c r="G84" s="344"/>
      <c r="H84" s="344"/>
    </row>
    <row r="85" spans="2:8" ht="14.25">
      <c r="B85" s="13" t="s">
        <v>29</v>
      </c>
      <c r="C85" s="79" t="s">
        <v>111</v>
      </c>
      <c r="D85" s="29" t="s">
        <v>144</v>
      </c>
      <c r="E85" s="279">
        <f>F85+H85</f>
        <v>0</v>
      </c>
      <c r="F85" s="279">
        <f>F86</f>
        <v>0</v>
      </c>
      <c r="G85" s="279">
        <f>G86</f>
        <v>0</v>
      </c>
      <c r="H85" s="279">
        <f>H86</f>
        <v>0</v>
      </c>
    </row>
    <row r="86" spans="2:8" ht="15">
      <c r="B86" s="13" t="s">
        <v>107</v>
      </c>
      <c r="C86" s="14" t="s">
        <v>365</v>
      </c>
      <c r="D86" s="29"/>
      <c r="E86" s="278">
        <f>F86+H86</f>
        <v>0</v>
      </c>
      <c r="F86" s="278"/>
      <c r="G86" s="343"/>
      <c r="H86" s="343"/>
    </row>
    <row r="87" spans="2:8" ht="15.75">
      <c r="B87" s="33" t="s">
        <v>30</v>
      </c>
      <c r="C87" s="30" t="s">
        <v>36</v>
      </c>
      <c r="D87" s="29"/>
      <c r="E87" s="279"/>
      <c r="F87" s="279"/>
      <c r="G87" s="344"/>
      <c r="H87" s="343"/>
    </row>
    <row r="88" spans="2:8" ht="14.25">
      <c r="B88" s="33" t="s">
        <v>32</v>
      </c>
      <c r="C88" s="79" t="s">
        <v>111</v>
      </c>
      <c r="D88" s="29" t="s">
        <v>144</v>
      </c>
      <c r="E88" s="279">
        <f>F88+H88</f>
        <v>0</v>
      </c>
      <c r="F88" s="279">
        <f>F89</f>
        <v>0</v>
      </c>
      <c r="G88" s="279">
        <f>G89</f>
        <v>0</v>
      </c>
      <c r="H88" s="279">
        <f>H89</f>
        <v>0</v>
      </c>
    </row>
    <row r="89" spans="2:8" ht="15">
      <c r="B89" s="13" t="s">
        <v>108</v>
      </c>
      <c r="C89" s="14" t="s">
        <v>365</v>
      </c>
      <c r="D89" s="29"/>
      <c r="E89" s="278">
        <f>F89+H89</f>
        <v>0</v>
      </c>
      <c r="F89" s="278"/>
      <c r="G89" s="343"/>
      <c r="H89" s="344"/>
    </row>
    <row r="90" spans="2:8" ht="15.75">
      <c r="B90" s="33" t="s">
        <v>33</v>
      </c>
      <c r="C90" s="16" t="s">
        <v>5</v>
      </c>
      <c r="D90" s="29"/>
      <c r="E90" s="279"/>
      <c r="F90" s="279"/>
      <c r="G90" s="344"/>
      <c r="H90" s="344"/>
    </row>
    <row r="91" spans="2:8" ht="14.25">
      <c r="B91" s="33" t="s">
        <v>34</v>
      </c>
      <c r="C91" s="24" t="s">
        <v>111</v>
      </c>
      <c r="D91" s="29" t="s">
        <v>144</v>
      </c>
      <c r="E91" s="279">
        <f>F91+H91</f>
        <v>0</v>
      </c>
      <c r="F91" s="279">
        <f>F92</f>
        <v>0</v>
      </c>
      <c r="G91" s="279">
        <f>G92</f>
        <v>0</v>
      </c>
      <c r="H91" s="279">
        <f>H92</f>
        <v>0</v>
      </c>
    </row>
    <row r="92" spans="2:8" ht="15">
      <c r="B92" s="13" t="s">
        <v>109</v>
      </c>
      <c r="C92" s="14" t="s">
        <v>365</v>
      </c>
      <c r="D92" s="29"/>
      <c r="E92" s="278">
        <f>F92+H92</f>
        <v>0</v>
      </c>
      <c r="F92" s="278"/>
      <c r="G92" s="343"/>
      <c r="H92" s="343"/>
    </row>
    <row r="93" spans="2:8" ht="12.75">
      <c r="B93" s="33" t="s">
        <v>37</v>
      </c>
      <c r="C93" s="126" t="s">
        <v>417</v>
      </c>
      <c r="D93" s="29"/>
      <c r="E93" s="279"/>
      <c r="F93" s="279"/>
      <c r="G93" s="344"/>
      <c r="H93" s="344"/>
    </row>
    <row r="94" spans="2:8" ht="14.25">
      <c r="B94" s="33" t="s">
        <v>38</v>
      </c>
      <c r="C94" s="24" t="s">
        <v>111</v>
      </c>
      <c r="D94" s="29" t="s">
        <v>144</v>
      </c>
      <c r="E94" s="279">
        <f>F94+H94</f>
        <v>0</v>
      </c>
      <c r="F94" s="279">
        <f>F95</f>
        <v>0</v>
      </c>
      <c r="G94" s="279">
        <f>G95</f>
        <v>0</v>
      </c>
      <c r="H94" s="279">
        <f>H95</f>
        <v>0</v>
      </c>
    </row>
    <row r="95" spans="2:8" ht="15">
      <c r="B95" s="13" t="s">
        <v>110</v>
      </c>
      <c r="C95" s="14" t="s">
        <v>365</v>
      </c>
      <c r="D95" s="29"/>
      <c r="E95" s="278">
        <f>F95+H95</f>
        <v>0</v>
      </c>
      <c r="F95" s="278">
        <f>F86+F89+F92</f>
        <v>0</v>
      </c>
      <c r="G95" s="278">
        <f>G86+G89+G92</f>
        <v>0</v>
      </c>
      <c r="H95" s="278">
        <f>H86+H89+H92</f>
        <v>0</v>
      </c>
    </row>
    <row r="96" spans="2:8" ht="15.75">
      <c r="B96" s="33" t="s">
        <v>39</v>
      </c>
      <c r="C96" s="30" t="s">
        <v>6</v>
      </c>
      <c r="D96" s="80"/>
      <c r="E96" s="279"/>
      <c r="F96" s="279"/>
      <c r="G96" s="344"/>
      <c r="H96" s="344"/>
    </row>
    <row r="97" spans="2:8" ht="14.25">
      <c r="B97" s="33" t="s">
        <v>40</v>
      </c>
      <c r="C97" s="24" t="s">
        <v>111</v>
      </c>
      <c r="D97" s="80" t="s">
        <v>144</v>
      </c>
      <c r="E97" s="279">
        <f>E98</f>
        <v>0</v>
      </c>
      <c r="F97" s="279">
        <f>F98</f>
        <v>0</v>
      </c>
      <c r="G97" s="279">
        <f>G98</f>
        <v>0</v>
      </c>
      <c r="H97" s="279">
        <f>H98</f>
        <v>0</v>
      </c>
    </row>
    <row r="98" spans="2:8" ht="15">
      <c r="B98" s="13" t="s">
        <v>113</v>
      </c>
      <c r="C98" s="14" t="s">
        <v>365</v>
      </c>
      <c r="D98" s="80"/>
      <c r="E98" s="278">
        <f>F98+H98</f>
        <v>0</v>
      </c>
      <c r="F98" s="278"/>
      <c r="G98" s="343"/>
      <c r="H98" s="343"/>
    </row>
    <row r="99" spans="2:8" ht="15.75">
      <c r="B99" s="13" t="s">
        <v>41</v>
      </c>
      <c r="C99" s="30" t="s">
        <v>48</v>
      </c>
      <c r="D99" s="80"/>
      <c r="E99" s="279"/>
      <c r="F99" s="279"/>
      <c r="G99" s="344"/>
      <c r="H99" s="344"/>
    </row>
    <row r="100" spans="2:8" ht="14.25">
      <c r="B100" s="13" t="s">
        <v>42</v>
      </c>
      <c r="C100" s="81" t="s">
        <v>111</v>
      </c>
      <c r="D100" s="80" t="s">
        <v>144</v>
      </c>
      <c r="E100" s="279">
        <f>E101</f>
        <v>0</v>
      </c>
      <c r="F100" s="279">
        <f>F101</f>
        <v>0</v>
      </c>
      <c r="G100" s="279">
        <f>G101</f>
        <v>0</v>
      </c>
      <c r="H100" s="279">
        <f>H101</f>
        <v>0</v>
      </c>
    </row>
    <row r="101" spans="2:8" ht="15">
      <c r="B101" s="13" t="s">
        <v>123</v>
      </c>
      <c r="C101" s="14" t="s">
        <v>365</v>
      </c>
      <c r="D101" s="82"/>
      <c r="E101" s="278">
        <f>F101+H101</f>
        <v>0</v>
      </c>
      <c r="F101" s="278"/>
      <c r="G101" s="343"/>
      <c r="H101" s="343"/>
    </row>
    <row r="102" spans="2:8" ht="28.5">
      <c r="B102" s="33" t="s">
        <v>43</v>
      </c>
      <c r="C102" s="8" t="s">
        <v>416</v>
      </c>
      <c r="D102" s="80"/>
      <c r="E102" s="279"/>
      <c r="F102" s="279"/>
      <c r="G102" s="344"/>
      <c r="H102" s="344"/>
    </row>
    <row r="103" spans="2:8" ht="14.25">
      <c r="B103" s="33" t="s">
        <v>44</v>
      </c>
      <c r="C103" s="24" t="s">
        <v>111</v>
      </c>
      <c r="D103" s="80" t="s">
        <v>144</v>
      </c>
      <c r="E103" s="279">
        <f>E104</f>
        <v>0</v>
      </c>
      <c r="F103" s="279">
        <f>F104</f>
        <v>0</v>
      </c>
      <c r="G103" s="279">
        <f>G104</f>
        <v>0</v>
      </c>
      <c r="H103" s="279">
        <f>H104</f>
        <v>0</v>
      </c>
    </row>
    <row r="104" spans="2:8" ht="15">
      <c r="B104" s="43" t="s">
        <v>124</v>
      </c>
      <c r="C104" s="14" t="s">
        <v>365</v>
      </c>
      <c r="D104" s="82"/>
      <c r="E104" s="278">
        <f>F104+H104</f>
        <v>0</v>
      </c>
      <c r="F104" s="278"/>
      <c r="G104" s="343"/>
      <c r="H104" s="343"/>
    </row>
    <row r="105" spans="2:8" ht="15.75">
      <c r="B105" s="33" t="s">
        <v>45</v>
      </c>
      <c r="C105" s="198" t="s">
        <v>54</v>
      </c>
      <c r="D105" s="29"/>
      <c r="E105" s="279">
        <f>E106+E109+E112</f>
        <v>0</v>
      </c>
      <c r="F105" s="279">
        <f>F106+F109+F112</f>
        <v>0</v>
      </c>
      <c r="G105" s="279">
        <f>G106+G109+G112</f>
        <v>0</v>
      </c>
      <c r="H105" s="279">
        <f>H106+H109+H112</f>
        <v>0</v>
      </c>
    </row>
    <row r="106" spans="2:8" ht="14.25">
      <c r="B106" s="33" t="s">
        <v>46</v>
      </c>
      <c r="C106" s="24" t="s">
        <v>111</v>
      </c>
      <c r="D106" s="29" t="s">
        <v>144</v>
      </c>
      <c r="E106" s="279">
        <f>E107+E108</f>
        <v>0</v>
      </c>
      <c r="F106" s="279">
        <f>F107+F108</f>
        <v>0</v>
      </c>
      <c r="G106" s="279">
        <f>G107+G108</f>
        <v>0</v>
      </c>
      <c r="H106" s="279">
        <f>H107+H108</f>
        <v>0</v>
      </c>
    </row>
    <row r="107" spans="2:8" ht="15">
      <c r="B107" s="13" t="s">
        <v>506</v>
      </c>
      <c r="C107" s="17" t="s">
        <v>98</v>
      </c>
      <c r="D107" s="28"/>
      <c r="E107" s="278">
        <f>F107+H107</f>
        <v>0</v>
      </c>
      <c r="F107" s="278"/>
      <c r="G107" s="343"/>
      <c r="H107" s="343"/>
    </row>
    <row r="108" spans="2:8" ht="15">
      <c r="B108" s="13" t="s">
        <v>532</v>
      </c>
      <c r="C108" s="83" t="s">
        <v>127</v>
      </c>
      <c r="D108" s="77"/>
      <c r="E108" s="278">
        <f>F108+H108</f>
        <v>0</v>
      </c>
      <c r="F108" s="278"/>
      <c r="G108" s="343"/>
      <c r="H108" s="343"/>
    </row>
    <row r="109" spans="2:8" ht="25.5">
      <c r="B109" s="33" t="s">
        <v>250</v>
      </c>
      <c r="C109" s="25" t="s">
        <v>114</v>
      </c>
      <c r="D109" s="29" t="s">
        <v>148</v>
      </c>
      <c r="E109" s="279">
        <f>E110+E111</f>
        <v>0</v>
      </c>
      <c r="F109" s="279">
        <f>F110+F111</f>
        <v>0</v>
      </c>
      <c r="G109" s="279">
        <f>G110+G111</f>
        <v>0</v>
      </c>
      <c r="H109" s="279">
        <f>H110+H111</f>
        <v>0</v>
      </c>
    </row>
    <row r="110" spans="2:8" ht="15">
      <c r="B110" s="13" t="s">
        <v>293</v>
      </c>
      <c r="C110" s="17" t="s">
        <v>96</v>
      </c>
      <c r="D110" s="71"/>
      <c r="E110" s="278">
        <f>F110+H110</f>
        <v>0</v>
      </c>
      <c r="F110" s="278"/>
      <c r="G110" s="343"/>
      <c r="H110" s="343"/>
    </row>
    <row r="111" spans="2:8" ht="15">
      <c r="B111" s="13" t="s">
        <v>507</v>
      </c>
      <c r="C111" s="19" t="s">
        <v>97</v>
      </c>
      <c r="D111" s="71"/>
      <c r="E111" s="278">
        <f>F111+H111</f>
        <v>0</v>
      </c>
      <c r="F111" s="278"/>
      <c r="G111" s="343"/>
      <c r="H111" s="343"/>
    </row>
    <row r="112" spans="2:8" ht="14.25">
      <c r="B112" s="33" t="s">
        <v>414</v>
      </c>
      <c r="C112" s="7" t="s">
        <v>80</v>
      </c>
      <c r="D112" s="29" t="s">
        <v>145</v>
      </c>
      <c r="E112" s="278">
        <f>F112+H112</f>
        <v>0</v>
      </c>
      <c r="F112" s="278">
        <f>F113</f>
        <v>0</v>
      </c>
      <c r="G112" s="278">
        <f>G113</f>
        <v>0</v>
      </c>
      <c r="H112" s="278">
        <f>H113</f>
        <v>0</v>
      </c>
    </row>
    <row r="113" spans="2:8" ht="15">
      <c r="B113" s="13" t="s">
        <v>510</v>
      </c>
      <c r="C113" s="9" t="s">
        <v>117</v>
      </c>
      <c r="D113" s="29"/>
      <c r="E113" s="278">
        <f>F113+H113</f>
        <v>0</v>
      </c>
      <c r="F113" s="278"/>
      <c r="G113" s="343"/>
      <c r="H113" s="343"/>
    </row>
    <row r="114" spans="2:8" ht="15.75">
      <c r="B114" s="33" t="s">
        <v>47</v>
      </c>
      <c r="C114" s="198" t="s">
        <v>59</v>
      </c>
      <c r="D114" s="29"/>
      <c r="E114" s="279">
        <f>E115+E118+E121</f>
        <v>0</v>
      </c>
      <c r="F114" s="279">
        <f>F115+F118+F121</f>
        <v>0</v>
      </c>
      <c r="G114" s="279">
        <f>G115+G118+G121</f>
        <v>0</v>
      </c>
      <c r="H114" s="279">
        <f>H115+H118+H121</f>
        <v>0</v>
      </c>
    </row>
    <row r="115" spans="2:8" ht="14.25">
      <c r="B115" s="35" t="s">
        <v>49</v>
      </c>
      <c r="C115" s="24" t="s">
        <v>111</v>
      </c>
      <c r="D115" s="29" t="s">
        <v>144</v>
      </c>
      <c r="E115" s="279">
        <f>E116+E117</f>
        <v>0</v>
      </c>
      <c r="F115" s="279">
        <f>F116+F117</f>
        <v>0</v>
      </c>
      <c r="G115" s="279">
        <f>G116+G117</f>
        <v>0</v>
      </c>
      <c r="H115" s="279">
        <f>H116+H117</f>
        <v>0</v>
      </c>
    </row>
    <row r="116" spans="2:8" ht="15">
      <c r="B116" s="43" t="s">
        <v>506</v>
      </c>
      <c r="C116" s="17" t="s">
        <v>98</v>
      </c>
      <c r="D116" s="28"/>
      <c r="E116" s="278">
        <f>F116+H116</f>
        <v>0</v>
      </c>
      <c r="F116" s="278"/>
      <c r="G116" s="343"/>
      <c r="H116" s="343"/>
    </row>
    <row r="117" spans="2:8" ht="15">
      <c r="B117" s="13" t="s">
        <v>505</v>
      </c>
      <c r="C117" s="83" t="s">
        <v>127</v>
      </c>
      <c r="D117" s="77"/>
      <c r="E117" s="278">
        <f>F117+H117</f>
        <v>0</v>
      </c>
      <c r="F117" s="278"/>
      <c r="G117" s="343"/>
      <c r="H117" s="343"/>
    </row>
    <row r="118" spans="2:8" ht="25.5">
      <c r="B118" s="33" t="s">
        <v>251</v>
      </c>
      <c r="C118" s="25" t="s">
        <v>114</v>
      </c>
      <c r="D118" s="29" t="s">
        <v>148</v>
      </c>
      <c r="E118" s="279">
        <f>E119+E120</f>
        <v>0</v>
      </c>
      <c r="F118" s="279">
        <f>F119+F120</f>
        <v>0</v>
      </c>
      <c r="G118" s="279">
        <f>G119+G120</f>
        <v>0</v>
      </c>
      <c r="H118" s="279">
        <f>H119+H120</f>
        <v>0</v>
      </c>
    </row>
    <row r="119" spans="2:8" ht="15">
      <c r="B119" s="13" t="s">
        <v>293</v>
      </c>
      <c r="C119" s="17" t="s">
        <v>96</v>
      </c>
      <c r="D119" s="71"/>
      <c r="E119" s="278">
        <f>F119+H119</f>
        <v>0</v>
      </c>
      <c r="F119" s="278"/>
      <c r="G119" s="343"/>
      <c r="H119" s="343"/>
    </row>
    <row r="120" spans="2:8" ht="15">
      <c r="B120" s="13" t="s">
        <v>507</v>
      </c>
      <c r="C120" s="19" t="s">
        <v>97</v>
      </c>
      <c r="D120" s="71"/>
      <c r="E120" s="278">
        <f>F120+H120</f>
        <v>0</v>
      </c>
      <c r="F120" s="278"/>
      <c r="G120" s="343"/>
      <c r="H120" s="343"/>
    </row>
    <row r="121" spans="2:8" ht="14.25">
      <c r="B121" s="35" t="s">
        <v>362</v>
      </c>
      <c r="C121" s="7" t="s">
        <v>80</v>
      </c>
      <c r="D121" s="29" t="s">
        <v>145</v>
      </c>
      <c r="E121" s="338">
        <f>E122</f>
        <v>0</v>
      </c>
      <c r="F121" s="338">
        <f>F122</f>
        <v>0</v>
      </c>
      <c r="G121" s="338">
        <f>G122</f>
        <v>0</v>
      </c>
      <c r="H121" s="338">
        <f>H122</f>
        <v>0</v>
      </c>
    </row>
    <row r="122" spans="2:8" ht="15">
      <c r="B122" s="13" t="s">
        <v>510</v>
      </c>
      <c r="C122" s="9" t="s">
        <v>117</v>
      </c>
      <c r="D122" s="29"/>
      <c r="E122" s="339">
        <f>F122+H122</f>
        <v>0</v>
      </c>
      <c r="F122" s="339"/>
      <c r="G122" s="339">
        <f>SB!G122+'D-2012'!G127+'skol. lėšos'!G127</f>
        <v>0</v>
      </c>
      <c r="H122" s="339">
        <f>SB!H122+'D-2012'!H127+'skol. lėšos'!H127</f>
        <v>0</v>
      </c>
    </row>
    <row r="123" spans="2:8" ht="14.25">
      <c r="B123" s="35" t="s">
        <v>50</v>
      </c>
      <c r="C123" s="199" t="s">
        <v>63</v>
      </c>
      <c r="D123" s="29"/>
      <c r="E123" s="279">
        <f>E124+E129</f>
        <v>0</v>
      </c>
      <c r="F123" s="279">
        <f>F124+F129</f>
        <v>0</v>
      </c>
      <c r="G123" s="279">
        <f>G124+G129</f>
        <v>0</v>
      </c>
      <c r="H123" s="279">
        <f>H124+H129</f>
        <v>0</v>
      </c>
    </row>
    <row r="124" spans="2:8" ht="25.5">
      <c r="B124" s="33" t="s">
        <v>51</v>
      </c>
      <c r="C124" s="47" t="s">
        <v>114</v>
      </c>
      <c r="D124" s="29" t="s">
        <v>148</v>
      </c>
      <c r="E124" s="279">
        <f>E125+E127+E128</f>
        <v>0</v>
      </c>
      <c r="F124" s="279">
        <f>F125+F127+F128+F126</f>
        <v>0</v>
      </c>
      <c r="G124" s="279">
        <f>G125+G127+G128+G126</f>
        <v>0</v>
      </c>
      <c r="H124" s="279">
        <f>H125+H127+H128+H126</f>
        <v>0</v>
      </c>
    </row>
    <row r="125" spans="2:8" ht="15">
      <c r="B125" s="13" t="s">
        <v>293</v>
      </c>
      <c r="C125" s="17" t="s">
        <v>96</v>
      </c>
      <c r="D125" s="53"/>
      <c r="E125" s="278">
        <f aca="true" t="shared" si="3" ref="E125:E130">F125+H125</f>
        <v>0</v>
      </c>
      <c r="F125" s="278"/>
      <c r="G125" s="343"/>
      <c r="H125" s="343"/>
    </row>
    <row r="126" spans="2:8" ht="15">
      <c r="B126" s="43" t="s">
        <v>512</v>
      </c>
      <c r="C126" s="18" t="s">
        <v>613</v>
      </c>
      <c r="D126" s="53"/>
      <c r="E126" s="358">
        <f t="shared" si="3"/>
        <v>0</v>
      </c>
      <c r="F126" s="278"/>
      <c r="G126" s="343"/>
      <c r="H126" s="343"/>
    </row>
    <row r="127" spans="2:8" ht="15">
      <c r="B127" s="13" t="s">
        <v>507</v>
      </c>
      <c r="C127" s="18" t="s">
        <v>97</v>
      </c>
      <c r="D127" s="53"/>
      <c r="E127" s="278">
        <f t="shared" si="3"/>
        <v>0</v>
      </c>
      <c r="F127" s="278"/>
      <c r="G127" s="343"/>
      <c r="H127" s="343"/>
    </row>
    <row r="128" spans="2:8" ht="15">
      <c r="B128" s="34" t="s">
        <v>508</v>
      </c>
      <c r="C128" s="19" t="s">
        <v>99</v>
      </c>
      <c r="D128" s="53"/>
      <c r="E128" s="278">
        <f t="shared" si="3"/>
        <v>0</v>
      </c>
      <c r="F128" s="278"/>
      <c r="G128" s="343"/>
      <c r="H128" s="343"/>
    </row>
    <row r="129" spans="2:8" ht="14.25">
      <c r="B129" s="35" t="s">
        <v>52</v>
      </c>
      <c r="C129" s="7" t="s">
        <v>80</v>
      </c>
      <c r="D129" s="29" t="s">
        <v>145</v>
      </c>
      <c r="E129" s="279">
        <f t="shared" si="3"/>
        <v>0</v>
      </c>
      <c r="F129" s="278">
        <f>F130</f>
        <v>0</v>
      </c>
      <c r="G129" s="278">
        <f>G130</f>
        <v>0</v>
      </c>
      <c r="H129" s="278">
        <f>H130</f>
        <v>0</v>
      </c>
    </row>
    <row r="130" spans="2:8" ht="15">
      <c r="B130" s="36" t="s">
        <v>510</v>
      </c>
      <c r="C130" s="9" t="s">
        <v>117</v>
      </c>
      <c r="D130" s="29"/>
      <c r="E130" s="279">
        <f t="shared" si="3"/>
        <v>0</v>
      </c>
      <c r="F130" s="278"/>
      <c r="G130" s="343"/>
      <c r="H130" s="343"/>
    </row>
    <row r="131" spans="2:8" ht="15.75">
      <c r="B131" s="35" t="s">
        <v>53</v>
      </c>
      <c r="C131" s="269" t="s">
        <v>7</v>
      </c>
      <c r="D131" s="29"/>
      <c r="E131" s="279">
        <f>E135+E138+E132</f>
        <v>0</v>
      </c>
      <c r="F131" s="279">
        <f>F135+F138+F132</f>
        <v>0</v>
      </c>
      <c r="G131" s="279">
        <f>G135+G138+G132</f>
        <v>0</v>
      </c>
      <c r="H131" s="279">
        <f>H135+H138+H132</f>
        <v>0</v>
      </c>
    </row>
    <row r="132" spans="2:8" ht="14.25">
      <c r="B132" s="35" t="s">
        <v>55</v>
      </c>
      <c r="C132" s="24" t="s">
        <v>111</v>
      </c>
      <c r="D132" s="29" t="s">
        <v>144</v>
      </c>
      <c r="E132" s="352">
        <f>F132+H132</f>
        <v>0</v>
      </c>
      <c r="F132" s="279"/>
      <c r="G132" s="279"/>
      <c r="H132" s="279"/>
    </row>
    <row r="133" spans="2:8" ht="15">
      <c r="B133" s="43" t="s">
        <v>506</v>
      </c>
      <c r="C133" s="17" t="s">
        <v>98</v>
      </c>
      <c r="D133" s="203"/>
      <c r="E133" s="278">
        <f>F133+H133</f>
        <v>0</v>
      </c>
      <c r="F133" s="348"/>
      <c r="G133" s="279"/>
      <c r="H133" s="279"/>
    </row>
    <row r="134" spans="2:8" ht="15">
      <c r="B134" s="13" t="s">
        <v>505</v>
      </c>
      <c r="C134" s="83" t="s">
        <v>127</v>
      </c>
      <c r="D134" s="204"/>
      <c r="E134" s="278">
        <f>F134+H134</f>
        <v>0</v>
      </c>
      <c r="F134" s="348"/>
      <c r="G134" s="279"/>
      <c r="H134" s="279"/>
    </row>
    <row r="135" spans="2:8" ht="25.5">
      <c r="B135" s="33" t="s">
        <v>56</v>
      </c>
      <c r="C135" s="47" t="s">
        <v>114</v>
      </c>
      <c r="D135" s="29" t="s">
        <v>148</v>
      </c>
      <c r="E135" s="359">
        <f>E136+E137</f>
        <v>0</v>
      </c>
      <c r="F135" s="279">
        <f>F136+F137</f>
        <v>0</v>
      </c>
      <c r="G135" s="279">
        <f>G136+G137</f>
        <v>0</v>
      </c>
      <c r="H135" s="279">
        <f>H136+H137</f>
        <v>0</v>
      </c>
    </row>
    <row r="136" spans="2:8" ht="15">
      <c r="B136" s="13" t="s">
        <v>293</v>
      </c>
      <c r="C136" s="17" t="s">
        <v>96</v>
      </c>
      <c r="D136" s="53"/>
      <c r="E136" s="278">
        <f>F136+H136</f>
        <v>0</v>
      </c>
      <c r="F136" s="278"/>
      <c r="G136" s="343"/>
      <c r="H136" s="343"/>
    </row>
    <row r="137" spans="2:8" ht="15">
      <c r="B137" s="13" t="s">
        <v>507</v>
      </c>
      <c r="C137" s="18" t="s">
        <v>97</v>
      </c>
      <c r="D137" s="53"/>
      <c r="E137" s="278">
        <f>F137+H137</f>
        <v>0</v>
      </c>
      <c r="F137" s="278"/>
      <c r="G137" s="343"/>
      <c r="H137" s="343"/>
    </row>
    <row r="138" spans="2:8" ht="14.25">
      <c r="B138" s="35" t="s">
        <v>215</v>
      </c>
      <c r="C138" s="7" t="s">
        <v>80</v>
      </c>
      <c r="D138" s="29" t="s">
        <v>145</v>
      </c>
      <c r="E138" s="279">
        <f>F138+H138</f>
        <v>0</v>
      </c>
      <c r="F138" s="279">
        <f>F139</f>
        <v>0</v>
      </c>
      <c r="G138" s="343"/>
      <c r="H138" s="343"/>
    </row>
    <row r="139" spans="2:8" ht="15">
      <c r="B139" s="43" t="s">
        <v>510</v>
      </c>
      <c r="C139" s="9" t="s">
        <v>117</v>
      </c>
      <c r="D139" s="84"/>
      <c r="E139" s="345">
        <f>F139+H139</f>
        <v>0</v>
      </c>
      <c r="F139" s="345"/>
      <c r="G139" s="346"/>
      <c r="H139" s="346"/>
    </row>
    <row r="140" spans="2:8" ht="15.75">
      <c r="B140" s="13" t="s">
        <v>58</v>
      </c>
      <c r="C140" s="198" t="s">
        <v>8</v>
      </c>
      <c r="D140" s="29"/>
      <c r="E140" s="352">
        <f>E141+E144+E148</f>
        <v>0</v>
      </c>
      <c r="F140" s="352">
        <f>F141+F144+F148</f>
        <v>0</v>
      </c>
      <c r="G140" s="352">
        <f>G141+G144+G148</f>
        <v>0</v>
      </c>
      <c r="H140" s="352">
        <f>H141+H144+H148</f>
        <v>0</v>
      </c>
    </row>
    <row r="141" spans="2:8" ht="14.25">
      <c r="B141" s="33" t="s">
        <v>60</v>
      </c>
      <c r="C141" s="24" t="s">
        <v>111</v>
      </c>
      <c r="D141" s="29" t="s">
        <v>144</v>
      </c>
      <c r="E141" s="279">
        <f>E142+E143</f>
        <v>0</v>
      </c>
      <c r="F141" s="279">
        <f>F142+F143</f>
        <v>0</v>
      </c>
      <c r="G141" s="279">
        <f>G142+G143</f>
        <v>0</v>
      </c>
      <c r="H141" s="279">
        <f>H142+H143</f>
        <v>0</v>
      </c>
    </row>
    <row r="142" spans="2:8" ht="15">
      <c r="B142" s="43" t="s">
        <v>506</v>
      </c>
      <c r="C142" s="17" t="s">
        <v>98</v>
      </c>
      <c r="D142" s="28"/>
      <c r="E142" s="278">
        <f>F142+H142</f>
        <v>0</v>
      </c>
      <c r="F142" s="278"/>
      <c r="G142" s="343"/>
      <c r="H142" s="343"/>
    </row>
    <row r="143" spans="2:8" ht="15">
      <c r="B143" s="13" t="s">
        <v>505</v>
      </c>
      <c r="C143" s="83" t="s">
        <v>155</v>
      </c>
      <c r="D143" s="77"/>
      <c r="E143" s="278">
        <f>F143+H143</f>
        <v>0</v>
      </c>
      <c r="F143" s="278"/>
      <c r="G143" s="343"/>
      <c r="H143" s="343"/>
    </row>
    <row r="144" spans="2:8" ht="25.5">
      <c r="B144" s="33" t="s">
        <v>61</v>
      </c>
      <c r="C144" s="47" t="s">
        <v>114</v>
      </c>
      <c r="D144" s="29" t="s">
        <v>148</v>
      </c>
      <c r="E144" s="279">
        <f>E145+E146+E147</f>
        <v>0</v>
      </c>
      <c r="F144" s="279">
        <f>F145+F146+F147</f>
        <v>0</v>
      </c>
      <c r="G144" s="279">
        <f>G145+G146+G147</f>
        <v>0</v>
      </c>
      <c r="H144" s="279">
        <f>H145+H146+H147</f>
        <v>0</v>
      </c>
    </row>
    <row r="145" spans="2:8" ht="15">
      <c r="B145" s="13" t="s">
        <v>293</v>
      </c>
      <c r="C145" s="17" t="s">
        <v>96</v>
      </c>
      <c r="D145" s="53"/>
      <c r="E145" s="278">
        <f>F145+H145</f>
        <v>0</v>
      </c>
      <c r="F145" s="278"/>
      <c r="G145" s="343"/>
      <c r="H145" s="343"/>
    </row>
    <row r="146" spans="2:8" ht="15">
      <c r="B146" s="13" t="s">
        <v>507</v>
      </c>
      <c r="C146" s="18" t="s">
        <v>97</v>
      </c>
      <c r="D146" s="53"/>
      <c r="E146" s="278">
        <f>F146+H146</f>
        <v>0</v>
      </c>
      <c r="F146" s="278"/>
      <c r="G146" s="343"/>
      <c r="H146" s="343"/>
    </row>
    <row r="147" spans="2:8" ht="15">
      <c r="B147" s="49" t="s">
        <v>509</v>
      </c>
      <c r="C147" s="20" t="s">
        <v>289</v>
      </c>
      <c r="D147" s="71"/>
      <c r="E147" s="342">
        <f>F147+H147</f>
        <v>0</v>
      </c>
      <c r="F147" s="278"/>
      <c r="G147" s="343"/>
      <c r="H147" s="343"/>
    </row>
    <row r="148" spans="2:8" ht="14.25">
      <c r="B148" s="33" t="s">
        <v>217</v>
      </c>
      <c r="C148" s="7" t="s">
        <v>80</v>
      </c>
      <c r="D148" s="29" t="s">
        <v>145</v>
      </c>
      <c r="E148" s="32">
        <f>F148+H148</f>
        <v>0</v>
      </c>
      <c r="F148" s="32">
        <f>F149</f>
        <v>0</v>
      </c>
      <c r="G148" s="32">
        <f>G149</f>
        <v>0</v>
      </c>
      <c r="H148" s="32">
        <f>H149</f>
        <v>0</v>
      </c>
    </row>
    <row r="149" spans="2:8" ht="15">
      <c r="B149" s="13" t="s">
        <v>510</v>
      </c>
      <c r="C149" s="9" t="s">
        <v>117</v>
      </c>
      <c r="D149" s="84"/>
      <c r="E149" s="345">
        <f>F149+H149</f>
        <v>0</v>
      </c>
      <c r="F149" s="345"/>
      <c r="G149" s="346"/>
      <c r="H149" s="346"/>
    </row>
    <row r="150" spans="2:8" ht="14.25">
      <c r="B150" s="200" t="s">
        <v>62</v>
      </c>
      <c r="C150" s="201" t="s">
        <v>415</v>
      </c>
      <c r="D150" s="87"/>
      <c r="E150" s="348">
        <f>E151+E154+E160</f>
        <v>0</v>
      </c>
      <c r="F150" s="348">
        <f>F151+F154+F160</f>
        <v>0</v>
      </c>
      <c r="G150" s="348">
        <f>G151+G154+G160</f>
        <v>0</v>
      </c>
      <c r="H150" s="348">
        <f>H151+H154+H160</f>
        <v>0</v>
      </c>
    </row>
    <row r="151" spans="2:8" ht="14.25">
      <c r="B151" s="33" t="s">
        <v>64</v>
      </c>
      <c r="C151" s="109" t="s">
        <v>111</v>
      </c>
      <c r="D151" s="77" t="s">
        <v>144</v>
      </c>
      <c r="E151" s="359">
        <f>E106+E115+E141</f>
        <v>0</v>
      </c>
      <c r="F151" s="359">
        <f>F106+F115+F141</f>
        <v>0</v>
      </c>
      <c r="G151" s="359">
        <f>G106+G115+G141</f>
        <v>0</v>
      </c>
      <c r="H151" s="359">
        <f>H106+H115+H141</f>
        <v>0</v>
      </c>
    </row>
    <row r="152" spans="2:8" ht="15">
      <c r="B152" s="43" t="s">
        <v>506</v>
      </c>
      <c r="C152" s="18" t="s">
        <v>98</v>
      </c>
      <c r="D152" s="71"/>
      <c r="E152" s="278">
        <f>F152+H152</f>
        <v>0</v>
      </c>
      <c r="F152" s="278">
        <f aca="true" t="shared" si="4" ref="F152:H153">F107+F116+F142</f>
        <v>0</v>
      </c>
      <c r="G152" s="278">
        <f t="shared" si="4"/>
        <v>0</v>
      </c>
      <c r="H152" s="278">
        <f t="shared" si="4"/>
        <v>0</v>
      </c>
    </row>
    <row r="153" spans="2:8" ht="15">
      <c r="B153" s="13" t="s">
        <v>505</v>
      </c>
      <c r="C153" s="18" t="s">
        <v>127</v>
      </c>
      <c r="D153" s="68"/>
      <c r="E153" s="278">
        <f>F153+H153</f>
        <v>0</v>
      </c>
      <c r="F153" s="278">
        <f t="shared" si="4"/>
        <v>0</v>
      </c>
      <c r="G153" s="278">
        <f t="shared" si="4"/>
        <v>0</v>
      </c>
      <c r="H153" s="278">
        <f t="shared" si="4"/>
        <v>0</v>
      </c>
    </row>
    <row r="154" spans="2:8" ht="25.5">
      <c r="B154" s="85" t="s">
        <v>65</v>
      </c>
      <c r="C154" s="47" t="s">
        <v>114</v>
      </c>
      <c r="D154" s="28" t="s">
        <v>148</v>
      </c>
      <c r="E154" s="279">
        <f>E155+E157+E158+E159</f>
        <v>0</v>
      </c>
      <c r="F154" s="279">
        <f>F155+F157+F158+F159</f>
        <v>0</v>
      </c>
      <c r="G154" s="279">
        <f>G155+G157+G158+G159</f>
        <v>0</v>
      </c>
      <c r="H154" s="279">
        <f>H155+H157+H158+H159</f>
        <v>0</v>
      </c>
    </row>
    <row r="155" spans="2:8" ht="15">
      <c r="B155" s="13" t="s">
        <v>293</v>
      </c>
      <c r="C155" s="26" t="s">
        <v>96</v>
      </c>
      <c r="D155" s="57"/>
      <c r="E155" s="32">
        <f>F155+H155</f>
        <v>0</v>
      </c>
      <c r="F155" s="278">
        <f>F110+F119+F125+F136+F145</f>
        <v>0</v>
      </c>
      <c r="G155" s="278">
        <f>G110+G119+G125+G136+G145</f>
        <v>0</v>
      </c>
      <c r="H155" s="278">
        <f>H110+H119+H125+H136+H145</f>
        <v>0</v>
      </c>
    </row>
    <row r="156" spans="2:8" ht="15">
      <c r="B156" s="43" t="s">
        <v>512</v>
      </c>
      <c r="C156" s="18" t="s">
        <v>613</v>
      </c>
      <c r="D156" s="58"/>
      <c r="E156" s="32">
        <f>E126</f>
        <v>0</v>
      </c>
      <c r="F156" s="32">
        <f>F126</f>
        <v>0</v>
      </c>
      <c r="G156" s="32">
        <f>G126</f>
        <v>0</v>
      </c>
      <c r="H156" s="32">
        <f>H126</f>
        <v>0</v>
      </c>
    </row>
    <row r="157" spans="2:13" ht="15">
      <c r="B157" s="13" t="s">
        <v>507</v>
      </c>
      <c r="C157" s="20" t="s">
        <v>97</v>
      </c>
      <c r="D157" s="84"/>
      <c r="E157" s="32">
        <f>F157+H157</f>
        <v>0</v>
      </c>
      <c r="F157" s="278">
        <f>F111+F120+F127+F137+F146</f>
        <v>0</v>
      </c>
      <c r="G157" s="278">
        <f>G111+G120+G127+G137+G146</f>
        <v>0</v>
      </c>
      <c r="H157" s="278">
        <f>H111+H120+H127+H137+H146</f>
        <v>0</v>
      </c>
      <c r="M157" s="31" t="s">
        <v>100</v>
      </c>
    </row>
    <row r="158" spans="2:8" ht="15">
      <c r="B158" s="13" t="s">
        <v>508</v>
      </c>
      <c r="C158" s="21" t="s">
        <v>99</v>
      </c>
      <c r="D158" s="27"/>
      <c r="E158" s="32">
        <f aca="true" t="shared" si="5" ref="E158:E163">F158+H158</f>
        <v>0</v>
      </c>
      <c r="F158" s="278">
        <f>F128</f>
        <v>0</v>
      </c>
      <c r="G158" s="278">
        <f>G128</f>
        <v>0</v>
      </c>
      <c r="H158" s="278">
        <f>H128</f>
        <v>0</v>
      </c>
    </row>
    <row r="159" spans="2:8" ht="15">
      <c r="B159" s="13" t="s">
        <v>509</v>
      </c>
      <c r="C159" s="14" t="s">
        <v>289</v>
      </c>
      <c r="D159" s="27"/>
      <c r="E159" s="32">
        <f t="shared" si="5"/>
        <v>0</v>
      </c>
      <c r="F159" s="278">
        <f>F147</f>
        <v>0</v>
      </c>
      <c r="G159" s="278">
        <f>G147</f>
        <v>0</v>
      </c>
      <c r="H159" s="278">
        <f>H147</f>
        <v>0</v>
      </c>
    </row>
    <row r="160" spans="2:8" ht="14.25">
      <c r="B160" s="206" t="s">
        <v>220</v>
      </c>
      <c r="C160" s="88" t="s">
        <v>80</v>
      </c>
      <c r="D160" s="59" t="s">
        <v>145</v>
      </c>
      <c r="E160" s="32">
        <f t="shared" si="5"/>
        <v>0</v>
      </c>
      <c r="F160" s="279">
        <f aca="true" t="shared" si="6" ref="F160:H161">F138+F129</f>
        <v>0</v>
      </c>
      <c r="G160" s="279">
        <f t="shared" si="6"/>
        <v>0</v>
      </c>
      <c r="H160" s="279">
        <f t="shared" si="6"/>
        <v>0</v>
      </c>
    </row>
    <row r="161" spans="2:8" ht="15">
      <c r="B161" s="13" t="s">
        <v>510</v>
      </c>
      <c r="C161" s="14" t="s">
        <v>117</v>
      </c>
      <c r="D161" s="12"/>
      <c r="E161" s="32">
        <f t="shared" si="5"/>
        <v>0</v>
      </c>
      <c r="F161" s="278">
        <f t="shared" si="6"/>
        <v>0</v>
      </c>
      <c r="G161" s="278">
        <f t="shared" si="6"/>
        <v>0</v>
      </c>
      <c r="H161" s="278">
        <f t="shared" si="6"/>
        <v>0</v>
      </c>
    </row>
    <row r="162" spans="2:8" ht="15.75">
      <c r="B162" s="89" t="s">
        <v>66</v>
      </c>
      <c r="C162" s="198" t="s">
        <v>119</v>
      </c>
      <c r="D162" s="12"/>
      <c r="E162" s="32">
        <f t="shared" si="5"/>
        <v>0</v>
      </c>
      <c r="F162" s="279">
        <f>F163</f>
        <v>0</v>
      </c>
      <c r="G162" s="279">
        <f>G163</f>
        <v>0</v>
      </c>
      <c r="H162" s="279">
        <f>H163</f>
        <v>0</v>
      </c>
    </row>
    <row r="163" spans="2:8" ht="25.5">
      <c r="B163" s="43" t="s">
        <v>67</v>
      </c>
      <c r="C163" s="25" t="s">
        <v>112</v>
      </c>
      <c r="D163" s="6" t="s">
        <v>146</v>
      </c>
      <c r="E163" s="32">
        <f t="shared" si="5"/>
        <v>0</v>
      </c>
      <c r="F163" s="279">
        <f>F164</f>
        <v>0</v>
      </c>
      <c r="G163" s="278"/>
      <c r="H163" s="279"/>
    </row>
    <row r="164" spans="2:8" ht="15.75">
      <c r="B164" s="33" t="s">
        <v>69</v>
      </c>
      <c r="C164" s="121" t="s">
        <v>356</v>
      </c>
      <c r="D164" s="6"/>
      <c r="E164" s="350"/>
      <c r="F164" s="350"/>
      <c r="G164" s="350"/>
      <c r="H164" s="32"/>
    </row>
    <row r="165" spans="2:8" ht="14.25">
      <c r="B165" s="43" t="s">
        <v>70</v>
      </c>
      <c r="C165" s="24" t="s">
        <v>159</v>
      </c>
      <c r="D165" s="59" t="s">
        <v>39</v>
      </c>
      <c r="E165" s="32">
        <f>E166+E167</f>
        <v>0</v>
      </c>
      <c r="F165" s="32">
        <f>F166+F167</f>
        <v>0</v>
      </c>
      <c r="G165" s="32">
        <f>G166+G167</f>
        <v>0</v>
      </c>
      <c r="H165" s="32">
        <f>H166+H167</f>
        <v>0</v>
      </c>
    </row>
    <row r="166" spans="2:8" ht="15">
      <c r="B166" s="43" t="s">
        <v>138</v>
      </c>
      <c r="C166" s="62" t="s">
        <v>77</v>
      </c>
      <c r="D166" s="63"/>
      <c r="E166" s="342">
        <f>F166+H166</f>
        <v>0</v>
      </c>
      <c r="F166" s="278"/>
      <c r="G166" s="343"/>
      <c r="H166" s="343"/>
    </row>
    <row r="167" spans="2:8" ht="15">
      <c r="B167" s="43" t="s">
        <v>357</v>
      </c>
      <c r="C167" s="62" t="s">
        <v>78</v>
      </c>
      <c r="D167" s="63"/>
      <c r="E167" s="342">
        <f>F167+H167</f>
        <v>0</v>
      </c>
      <c r="F167" s="278"/>
      <c r="G167" s="343"/>
      <c r="H167" s="343"/>
    </row>
    <row r="168" spans="2:8" ht="15.75">
      <c r="B168" s="33" t="s">
        <v>71</v>
      </c>
      <c r="C168" s="41" t="s">
        <v>367</v>
      </c>
      <c r="D168" s="123"/>
      <c r="E168" s="32">
        <f>F168+H168</f>
        <v>0</v>
      </c>
      <c r="F168" s="279">
        <f>F169</f>
        <v>0</v>
      </c>
      <c r="G168" s="279">
        <f>G169</f>
        <v>0</v>
      </c>
      <c r="H168" s="279">
        <f>H169</f>
        <v>0</v>
      </c>
    </row>
    <row r="169" spans="2:8" ht="14.25">
      <c r="B169" s="43" t="s">
        <v>72</v>
      </c>
      <c r="C169" s="24" t="s">
        <v>111</v>
      </c>
      <c r="D169" s="124" t="s">
        <v>144</v>
      </c>
      <c r="E169" s="32">
        <f>F169+H169</f>
        <v>0</v>
      </c>
      <c r="F169" s="279"/>
      <c r="G169" s="278"/>
      <c r="H169" s="279"/>
    </row>
    <row r="170" spans="2:8" ht="15.75">
      <c r="B170" s="125" t="s">
        <v>315</v>
      </c>
      <c r="C170" s="205" t="s">
        <v>139</v>
      </c>
      <c r="D170" s="6"/>
      <c r="E170" s="465">
        <f>E171+E172+E173+E174+E175+E177+E178+E179+E176</f>
        <v>0</v>
      </c>
      <c r="F170" s="465">
        <f>F171+F172+F173+F174+F175+F177+F178+F179+F176</f>
        <v>0</v>
      </c>
      <c r="G170" s="465">
        <f>G171+G172+G173+G174+G175+G177+G178+G179+G176</f>
        <v>0</v>
      </c>
      <c r="H170" s="465">
        <f>H171+H172+H173+H174+H175+H177+H178+H179+H176</f>
        <v>0</v>
      </c>
    </row>
    <row r="171" spans="2:8" ht="14.25">
      <c r="B171" s="33" t="s">
        <v>229</v>
      </c>
      <c r="C171" s="24" t="s">
        <v>111</v>
      </c>
      <c r="D171" s="6" t="s">
        <v>144</v>
      </c>
      <c r="E171" s="278">
        <f>E151+E103+E100+E97+E94+E82+E79+E14</f>
        <v>0</v>
      </c>
      <c r="F171" s="278">
        <f>F151+F103+F100+F97+F94+F82+F79+F14+F169</f>
        <v>0</v>
      </c>
      <c r="G171" s="278">
        <f>G151+G103+G100+G97+G94+G82+G79+G14+G169</f>
        <v>0</v>
      </c>
      <c r="H171" s="278">
        <f>H151+H103+H100+H97+H94+H82+H79+H14+H169</f>
        <v>0</v>
      </c>
    </row>
    <row r="172" spans="2:8" ht="25.5">
      <c r="B172" s="33" t="s">
        <v>267</v>
      </c>
      <c r="C172" s="25" t="s">
        <v>112</v>
      </c>
      <c r="D172" s="6" t="s">
        <v>146</v>
      </c>
      <c r="E172" s="278">
        <f>E56+E162</f>
        <v>0</v>
      </c>
      <c r="F172" s="278">
        <f>F56+F162</f>
        <v>0</v>
      </c>
      <c r="G172" s="278">
        <f>G56+G162</f>
        <v>0</v>
      </c>
      <c r="H172" s="278">
        <f>H56+H162</f>
        <v>0</v>
      </c>
    </row>
    <row r="173" spans="2:8" ht="25.5">
      <c r="B173" s="33" t="s">
        <v>268</v>
      </c>
      <c r="C173" s="47" t="s">
        <v>114</v>
      </c>
      <c r="D173" s="6" t="s">
        <v>148</v>
      </c>
      <c r="E173" s="278">
        <f>E23+E54+E154</f>
        <v>0</v>
      </c>
      <c r="F173" s="278">
        <f>F23+F54+F154</f>
        <v>0</v>
      </c>
      <c r="G173" s="278">
        <f>G23+G54+G154</f>
        <v>0</v>
      </c>
      <c r="H173" s="278">
        <f>H23+H54+H154</f>
        <v>0</v>
      </c>
    </row>
    <row r="174" spans="2:8" ht="28.5">
      <c r="B174" s="33" t="s">
        <v>269</v>
      </c>
      <c r="C174" s="90" t="s">
        <v>232</v>
      </c>
      <c r="D174" s="6" t="s">
        <v>147</v>
      </c>
      <c r="E174" s="278">
        <f>E34</f>
        <v>0</v>
      </c>
      <c r="F174" s="278">
        <f>F34</f>
        <v>0</v>
      </c>
      <c r="G174" s="278">
        <f>G34</f>
        <v>0</v>
      </c>
      <c r="H174" s="278">
        <f>H34</f>
        <v>0</v>
      </c>
    </row>
    <row r="175" spans="2:8" ht="14.25">
      <c r="B175" s="33" t="s">
        <v>270</v>
      </c>
      <c r="C175" s="7" t="s">
        <v>118</v>
      </c>
      <c r="D175" s="6" t="s">
        <v>149</v>
      </c>
      <c r="E175" s="278">
        <f>E39</f>
        <v>0</v>
      </c>
      <c r="F175" s="278">
        <f>F39</f>
        <v>0</v>
      </c>
      <c r="G175" s="278">
        <f>G39</f>
        <v>0</v>
      </c>
      <c r="H175" s="278">
        <f>H39</f>
        <v>0</v>
      </c>
    </row>
    <row r="176" spans="2:8" ht="31.5">
      <c r="B176" s="33" t="s">
        <v>271</v>
      </c>
      <c r="C176" s="100" t="s">
        <v>199</v>
      </c>
      <c r="D176" s="6" t="s">
        <v>150</v>
      </c>
      <c r="E176" s="278">
        <f>E43</f>
        <v>0</v>
      </c>
      <c r="F176" s="278">
        <f>F43</f>
        <v>0</v>
      </c>
      <c r="G176" s="278">
        <f>G43</f>
        <v>0</v>
      </c>
      <c r="H176" s="278">
        <f>H43</f>
        <v>0</v>
      </c>
    </row>
    <row r="177" spans="2:8" ht="14.25">
      <c r="B177" s="33" t="s">
        <v>272</v>
      </c>
      <c r="C177" s="7" t="s">
        <v>80</v>
      </c>
      <c r="D177" s="6" t="s">
        <v>145</v>
      </c>
      <c r="E177" s="278">
        <f>F177+H177</f>
        <v>0</v>
      </c>
      <c r="F177" s="278">
        <f>F160+F45</f>
        <v>0</v>
      </c>
      <c r="G177" s="278">
        <f>G160+G45</f>
        <v>0</v>
      </c>
      <c r="H177" s="278">
        <f>H160+H45</f>
        <v>0</v>
      </c>
    </row>
    <row r="178" spans="2:8" ht="25.5">
      <c r="B178" s="46" t="s">
        <v>273</v>
      </c>
      <c r="C178" s="11" t="s">
        <v>158</v>
      </c>
      <c r="D178" s="6" t="s">
        <v>37</v>
      </c>
      <c r="E178" s="278">
        <f>F178+H178</f>
        <v>0</v>
      </c>
      <c r="F178" s="278">
        <f>F47</f>
        <v>0</v>
      </c>
      <c r="G178" s="278">
        <f>G47</f>
        <v>0</v>
      </c>
      <c r="H178" s="278">
        <f>H47</f>
        <v>0</v>
      </c>
    </row>
    <row r="179" spans="2:8" ht="18.75" customHeight="1">
      <c r="B179" s="33" t="s">
        <v>274</v>
      </c>
      <c r="C179" s="24" t="s">
        <v>159</v>
      </c>
      <c r="D179" s="58" t="s">
        <v>39</v>
      </c>
      <c r="E179" s="278">
        <f>F179+H179</f>
        <v>0</v>
      </c>
      <c r="F179" s="278">
        <f>F50+F165</f>
        <v>0</v>
      </c>
      <c r="G179" s="278">
        <f>G50+G165</f>
        <v>0</v>
      </c>
      <c r="H179" s="278">
        <f>H50+H165</f>
        <v>0</v>
      </c>
    </row>
    <row r="180" spans="2:8" ht="12.75">
      <c r="B180" s="33" t="s">
        <v>274</v>
      </c>
      <c r="C180" s="11"/>
      <c r="D180" s="6"/>
      <c r="E180" s="32"/>
      <c r="F180" s="32"/>
      <c r="G180" s="32"/>
      <c r="H180" s="32"/>
    </row>
    <row r="181" spans="2:8" ht="12.75">
      <c r="B181" s="66"/>
      <c r="D181" s="66"/>
      <c r="E181" s="66"/>
      <c r="F181" s="66"/>
      <c r="G181" s="66"/>
      <c r="H181" s="66"/>
    </row>
  </sheetData>
  <sheetProtection/>
  <mergeCells count="13">
    <mergeCell ref="D15:D21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B7:H7"/>
    <mergeCell ref="G11:G12"/>
    <mergeCell ref="F3:H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2016-02-15T08:51:08Z</cp:lastPrinted>
  <dcterms:created xsi:type="dcterms:W3CDTF">2007-09-17T11:23:32Z</dcterms:created>
  <dcterms:modified xsi:type="dcterms:W3CDTF">2016-02-15T08:51:43Z</dcterms:modified>
  <cp:category/>
  <cp:version/>
  <cp:contentType/>
  <cp:contentStatus/>
</cp:coreProperties>
</file>